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O:\CITT\Cases\SIMA\NQ-2026-006\Working Files\Research\Questionnaires\"/>
    </mc:Choice>
  </mc:AlternateContent>
  <xr:revisionPtr revIDLastSave="0" documentId="8_{FE6CF58F-B441-4491-B351-1D2215E18860}" xr6:coauthVersionLast="47" xr6:coauthVersionMax="47" xr10:uidLastSave="{00000000-0000-0000-0000-000000000000}"/>
  <workbookProtection workbookAlgorithmName="SHA-512" workbookHashValue="QX4AoSra1XVfSt6zR4G7KvwQxEORuMWmhvhUhzJb9Vm8ep+ywaYCcQWX7FasNdtXKBrKt3lTxC1GmQBd3vddew==" workbookSaltValue="fNaz+3JgjRcoNfHWxkySAg==" workbookSpinCount="100000" lockStructure="1"/>
  <bookViews>
    <workbookView xWindow="-120" yWindow="-120" windowWidth="29040" windowHeight="15720" tabRatio="738" firstSheet="1" activeTab="1" xr2:uid="{28C13B86-152E-4458-AD7D-0C762FA22288}"/>
  </bookViews>
  <sheets>
    <sheet name="Variables" sheetId="24" state="hidden" r:id="rId1"/>
    <sheet name="Intro" sheetId="25" r:id="rId2"/>
    <sheet name="Info" sheetId="26" r:id="rId3"/>
    <sheet name="Public" sheetId="27" r:id="rId4"/>
    <sheet name="AddPub" sheetId="28" r:id="rId5"/>
    <sheet name="Pro 1" sheetId="29" r:id="rId6"/>
    <sheet name="Pro 2" sheetId="30" r:id="rId7"/>
    <sheet name="AddPro" sheetId="33" r:id="rId8"/>
    <sheet name="Confirm" sheetId="34" r:id="rId9"/>
    <sheet name="DB" sheetId="36" state="hidden" r:id="rId10"/>
    <sheet name="DataTab" sheetId="35" state="hidden" r:id="rId11"/>
  </sheets>
  <definedNames>
    <definedName name="assocfirms">#REF!</definedName>
    <definedName name="assofirm">#REF!</definedName>
    <definedName name="cogm">#REF!</definedName>
    <definedName name="cogs">#REF!</definedName>
    <definedName name="demp">#REF!</definedName>
    <definedName name="fexp">#REF!</definedName>
    <definedName name="gsa">#REF!</definedName>
    <definedName name="iemp">#REF!</definedName>
    <definedName name="ndsv">#REF!</definedName>
    <definedName name="nsv">#REF!</definedName>
    <definedName name="POR">#REF!</definedName>
    <definedName name="ppc">#REF!</definedName>
    <definedName name="_xlnm.Print_Area" localSheetId="7">AddPro!$A$1:$L$63</definedName>
    <definedName name="_xlnm.Print_Area" localSheetId="4">AddPub!$A$1:$L$64</definedName>
    <definedName name="_xlnm.Print_Area" localSheetId="8">Confirm!$A$1:$L$43</definedName>
    <definedName name="_xlnm.Print_Area" localSheetId="2">Info!$A$1:$L$28</definedName>
    <definedName name="_xlnm.Print_Area" localSheetId="1">Intro!$A$1:$L$128</definedName>
    <definedName name="_xlnm.Print_Area" localSheetId="5">'Pro 1'!$A$1:$L$109</definedName>
    <definedName name="_xlnm.Print_Area" localSheetId="6">'Pro 2'!$A$1:$L$169</definedName>
    <definedName name="_xlnm.Print_Area" localSheetId="3">Public!$A$1:$L$242</definedName>
    <definedName name="_xlnm.Print_Titles" localSheetId="7">AddPro!$1:$7</definedName>
    <definedName name="_xlnm.Print_Titles" localSheetId="4">AddPub!$1:$7</definedName>
    <definedName name="_xlnm.Print_Titles" localSheetId="8">Confirm!$1:$7</definedName>
    <definedName name="_xlnm.Print_Titles" localSheetId="2">Info!$1:$7</definedName>
    <definedName name="_xlnm.Print_Titles" localSheetId="1">Intro!$1:$7</definedName>
    <definedName name="_xlnm.Print_Titles" localSheetId="5">'Pro 1'!$1:$7</definedName>
    <definedName name="_xlnm.Print_Titles" localSheetId="6">'Pro 2'!$1:$7</definedName>
    <definedName name="_xlnm.Print_Titles" localSheetId="3">Public!$1:$7</definedName>
    <definedName name="quest8" localSheetId="7">AddPro!#REF!</definedName>
    <definedName name="quest8" localSheetId="4">AddPub!#REF!</definedName>
    <definedName name="quest8" localSheetId="8">Confirm!#REF!</definedName>
    <definedName name="quest8" localSheetId="2">Info!#REF!</definedName>
    <definedName name="quest8" localSheetId="1">Intro!#REF!</definedName>
    <definedName name="quest8" localSheetId="5">'Pro 1'!#REF!</definedName>
    <definedName name="quest8" localSheetId="6">'Pro 2'!#REF!</definedName>
    <definedName name="quest8" localSheetId="3">Public!#REF!</definedName>
    <definedName name="quest8">#REF!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7" i="36" l="1"/>
  <c r="H27" i="36"/>
  <c r="G27" i="36"/>
  <c r="F27" i="36"/>
  <c r="E27" i="36"/>
  <c r="I26" i="36"/>
  <c r="H26" i="36"/>
  <c r="G26" i="36"/>
  <c r="F26" i="36"/>
  <c r="E26" i="36"/>
  <c r="E28" i="36" s="1"/>
  <c r="I25" i="36"/>
  <c r="I28" i="36" s="1"/>
  <c r="H25" i="36"/>
  <c r="H28" i="36" s="1"/>
  <c r="G25" i="36"/>
  <c r="G28" i="36" s="1"/>
  <c r="F25" i="36"/>
  <c r="F28" i="36" s="1"/>
  <c r="E25" i="36"/>
  <c r="I22" i="36"/>
  <c r="H22" i="36"/>
  <c r="G22" i="36"/>
  <c r="F22" i="36"/>
  <c r="E22" i="36"/>
  <c r="I13" i="36"/>
  <c r="H13" i="36"/>
  <c r="H14" i="36" s="1"/>
  <c r="H20" i="36" s="1"/>
  <c r="G13" i="36"/>
  <c r="F13" i="36"/>
  <c r="F19" i="36" s="1"/>
  <c r="E13" i="36"/>
  <c r="E19" i="36" s="1"/>
  <c r="I11" i="36"/>
  <c r="I17" i="36" s="1"/>
  <c r="H11" i="36"/>
  <c r="G11" i="36"/>
  <c r="F11" i="36"/>
  <c r="E11" i="36"/>
  <c r="I8" i="36"/>
  <c r="H8" i="36"/>
  <c r="H17" i="36" s="1"/>
  <c r="G8" i="36"/>
  <c r="G17" i="36" s="1"/>
  <c r="F8" i="36"/>
  <c r="F17" i="36" s="1"/>
  <c r="E8" i="36"/>
  <c r="E17" i="36" s="1"/>
  <c r="C4" i="36"/>
  <c r="K28" i="36"/>
  <c r="K27" i="36"/>
  <c r="K26" i="36"/>
  <c r="K25" i="36"/>
  <c r="K24" i="36"/>
  <c r="K22" i="36"/>
  <c r="K20" i="36"/>
  <c r="D19" i="36"/>
  <c r="K19" i="36" s="1"/>
  <c r="C19" i="36"/>
  <c r="K17" i="36"/>
  <c r="D17" i="36"/>
  <c r="C17" i="36"/>
  <c r="K16" i="36"/>
  <c r="K14" i="36"/>
  <c r="K13" i="36"/>
  <c r="G19" i="36"/>
  <c r="K11" i="36"/>
  <c r="K10" i="36"/>
  <c r="K8" i="36"/>
  <c r="I19" i="36"/>
  <c r="H19" i="36"/>
  <c r="I14" i="36" l="1"/>
  <c r="I20" i="36" s="1"/>
  <c r="E14" i="36"/>
  <c r="E20" i="36" s="1"/>
  <c r="F14" i="36"/>
  <c r="F20" i="36" s="1"/>
  <c r="G14" i="36"/>
  <c r="G20" i="36" s="1"/>
  <c r="H10" i="25" l="1"/>
  <c r="B10" i="25"/>
  <c r="C41" i="25"/>
  <c r="B39" i="25"/>
  <c r="C37" i="25"/>
  <c r="B35" i="25"/>
  <c r="C22" i="24"/>
  <c r="B91" i="25" l="1"/>
  <c r="B89" i="25"/>
  <c r="B87" i="25"/>
  <c r="B85" i="25"/>
  <c r="B83" i="25"/>
  <c r="B53" i="33"/>
  <c r="B43" i="33"/>
  <c r="B33" i="33"/>
  <c r="B23" i="33"/>
  <c r="B13" i="33"/>
  <c r="D12" i="33"/>
  <c r="C12" i="33"/>
  <c r="C12" i="28"/>
  <c r="B23" i="28"/>
  <c r="B33" i="28"/>
  <c r="B43" i="28"/>
  <c r="B53" i="28"/>
  <c r="O52" i="25"/>
  <c r="P52" i="25"/>
  <c r="O51" i="25"/>
  <c r="P51" i="25"/>
  <c r="J11" i="34"/>
  <c r="E40" i="34"/>
  <c r="B51" i="30"/>
  <c r="F35" i="34" l="1"/>
  <c r="G35" i="34"/>
  <c r="H35" i="34"/>
  <c r="I35" i="34"/>
  <c r="E35" i="34"/>
  <c r="D12" i="28"/>
  <c r="P8" i="27"/>
  <c r="P99" i="30"/>
  <c r="O99" i="30"/>
  <c r="P74" i="27" l="1"/>
  <c r="E36" i="34"/>
  <c r="P200" i="27"/>
  <c r="C8" i="24"/>
  <c r="C6" i="24"/>
  <c r="C2" i="24"/>
  <c r="D38" i="30" l="1"/>
  <c r="D41" i="30"/>
  <c r="D44" i="30" s="1"/>
  <c r="D47" i="30" l="1"/>
  <c r="B17" i="34" l="1"/>
  <c r="E51" i="25"/>
  <c r="D28" i="24"/>
  <c r="D27" i="24"/>
  <c r="B6" i="26"/>
  <c r="B6" i="25"/>
  <c r="O56" i="29"/>
  <c r="O200" i="27"/>
  <c r="P49" i="25"/>
  <c r="O49" i="25"/>
  <c r="F38" i="34"/>
  <c r="G38" i="34"/>
  <c r="H38" i="34"/>
  <c r="I38" i="34"/>
  <c r="E38" i="34"/>
  <c r="G60" i="30"/>
  <c r="K45" i="30"/>
  <c r="J45" i="30"/>
  <c r="I45" i="30"/>
  <c r="H45" i="30"/>
  <c r="G45" i="30"/>
  <c r="D45" i="30"/>
  <c r="D43" i="30"/>
  <c r="B43" i="30"/>
  <c r="B38" i="34" s="1"/>
  <c r="F39" i="34"/>
  <c r="G39" i="34"/>
  <c r="H39" i="34"/>
  <c r="I39" i="34"/>
  <c r="F36" i="34"/>
  <c r="G36" i="34"/>
  <c r="H36" i="34"/>
  <c r="I36" i="34"/>
  <c r="F37" i="34"/>
  <c r="G37" i="34"/>
  <c r="H37" i="34"/>
  <c r="I37" i="34"/>
  <c r="E39" i="34"/>
  <c r="E37" i="34"/>
  <c r="E47" i="27"/>
  <c r="B35" i="34" l="1"/>
  <c r="B28" i="34"/>
  <c r="B8" i="34"/>
  <c r="B9" i="34"/>
  <c r="B8" i="33"/>
  <c r="B12" i="29"/>
  <c r="B2" i="29"/>
  <c r="B2" i="33" s="1"/>
  <c r="B8" i="28"/>
  <c r="B212" i="27"/>
  <c r="B197" i="27"/>
  <c r="B12" i="27"/>
  <c r="O8" i="27"/>
  <c r="B19" i="26"/>
  <c r="B4" i="26"/>
  <c r="B94" i="25"/>
  <c r="B55" i="25"/>
  <c r="B61" i="25"/>
  <c r="B47" i="25"/>
  <c r="C29" i="25"/>
  <c r="B25" i="25"/>
  <c r="B5" i="25"/>
  <c r="P115" i="30"/>
  <c r="B185" i="27"/>
  <c r="B2" i="30" l="1"/>
  <c r="B51" i="25"/>
  <c r="D37" i="30"/>
  <c r="D39" i="30"/>
  <c r="D40" i="30"/>
  <c r="D42" i="30"/>
  <c r="D46" i="30"/>
  <c r="D48" i="30"/>
  <c r="D49" i="30"/>
  <c r="B25" i="30"/>
  <c r="B26" i="30"/>
  <c r="B27" i="30"/>
  <c r="D20" i="26" l="1"/>
  <c r="B20" i="26"/>
  <c r="O115" i="30" l="1"/>
  <c r="K76" i="27"/>
  <c r="I76" i="27"/>
  <c r="G76" i="27"/>
  <c r="E76" i="27"/>
  <c r="C76" i="27"/>
  <c r="O74" i="27"/>
  <c r="O28" i="27"/>
  <c r="K36" i="30" l="1"/>
  <c r="K60" i="30" s="1"/>
  <c r="J36" i="30"/>
  <c r="J60" i="30" s="1"/>
  <c r="K34" i="30"/>
  <c r="K58" i="30" s="1"/>
  <c r="J34" i="30"/>
  <c r="J93" i="30" s="1"/>
  <c r="J39" i="30"/>
  <c r="K39" i="30"/>
  <c r="J42" i="30"/>
  <c r="K42" i="30"/>
  <c r="J48" i="30"/>
  <c r="K48" i="30"/>
  <c r="K93" i="30" l="1"/>
  <c r="J61" i="30"/>
  <c r="K61" i="30"/>
  <c r="J58" i="30"/>
  <c r="L19" i="29"/>
  <c r="I33" i="34" s="1"/>
  <c r="K19" i="29"/>
  <c r="H33" i="34" s="1"/>
  <c r="K23" i="29"/>
  <c r="K26" i="29" s="1"/>
  <c r="L23" i="29"/>
  <c r="K25" i="29"/>
  <c r="L25" i="29"/>
  <c r="L26" i="29"/>
  <c r="P13" i="34" l="1"/>
  <c r="O13" i="34"/>
  <c r="D15" i="35"/>
  <c r="E15" i="35"/>
  <c r="C15" i="35"/>
  <c r="D14" i="35"/>
  <c r="E14" i="35"/>
  <c r="C14" i="35"/>
  <c r="D13" i="35"/>
  <c r="E13" i="35"/>
  <c r="C13" i="35"/>
  <c r="D10" i="35"/>
  <c r="E10" i="35"/>
  <c r="C10" i="35"/>
  <c r="D3" i="35"/>
  <c r="E3" i="35"/>
  <c r="C3" i="35"/>
  <c r="D7" i="35"/>
  <c r="E7" i="35"/>
  <c r="C7" i="35"/>
  <c r="D6" i="35"/>
  <c r="E6" i="35"/>
  <c r="C6" i="35"/>
  <c r="O215" i="27" l="1"/>
  <c r="O78" i="30"/>
  <c r="P78" i="30"/>
  <c r="P56" i="29"/>
  <c r="P215" i="27"/>
  <c r="P28" i="27"/>
  <c r="I36" i="30" l="1"/>
  <c r="I60" i="30" s="1"/>
  <c r="H36" i="30"/>
  <c r="H60" i="30" s="1"/>
  <c r="I48" i="30"/>
  <c r="H48" i="30"/>
  <c r="G48" i="30"/>
  <c r="I42" i="30"/>
  <c r="H42" i="30"/>
  <c r="G42" i="30"/>
  <c r="I39" i="30"/>
  <c r="H39" i="30"/>
  <c r="G39" i="30"/>
  <c r="J25" i="29"/>
  <c r="I25" i="29"/>
  <c r="H25" i="29"/>
  <c r="J23" i="29"/>
  <c r="E8" i="35" s="1"/>
  <c r="I23" i="29"/>
  <c r="D8" i="35" s="1"/>
  <c r="H23" i="29"/>
  <c r="O229" i="27"/>
  <c r="B229" i="27" s="1"/>
  <c r="J26" i="29" l="1"/>
  <c r="I26" i="29"/>
  <c r="H61" i="30"/>
  <c r="I61" i="30"/>
  <c r="H26" i="29"/>
  <c r="C8" i="35"/>
  <c r="B126" i="25" l="1"/>
  <c r="E126" i="25"/>
  <c r="J126" i="25"/>
  <c r="D24" i="26" l="1"/>
  <c r="B24" i="26"/>
  <c r="G101" i="30" l="1"/>
  <c r="C101" i="30"/>
  <c r="B40" i="34" l="1"/>
  <c r="B37" i="30"/>
  <c r="B36" i="34" s="1"/>
  <c r="B115" i="30" l="1"/>
  <c r="B99" i="30"/>
  <c r="B78" i="30"/>
  <c r="L23" i="30"/>
  <c r="B24" i="30"/>
  <c r="B22" i="30"/>
  <c r="F95" i="30"/>
  <c r="B95" i="30"/>
  <c r="G93" i="30"/>
  <c r="L91" i="30"/>
  <c r="K91" i="30"/>
  <c r="J91" i="30"/>
  <c r="I91" i="30"/>
  <c r="H91" i="30"/>
  <c r="G91" i="30"/>
  <c r="F91" i="30"/>
  <c r="E91" i="30"/>
  <c r="D91" i="30"/>
  <c r="B91" i="30"/>
  <c r="H93" i="30" l="1"/>
  <c r="I93" i="30" s="1"/>
  <c r="G61" i="30" l="1"/>
  <c r="B28" i="27" l="1"/>
  <c r="B6" i="29" l="1"/>
  <c r="B6" i="34"/>
  <c r="B6" i="30"/>
  <c r="B6" i="28"/>
  <c r="B6" i="27"/>
  <c r="B6" i="33"/>
  <c r="E33" i="34"/>
  <c r="B30" i="34"/>
  <c r="B15" i="34"/>
  <c r="I14" i="34"/>
  <c r="H14" i="34"/>
  <c r="G14" i="34"/>
  <c r="F14" i="34"/>
  <c r="E14" i="34"/>
  <c r="B14" i="34"/>
  <c r="B13" i="34"/>
  <c r="B12" i="34"/>
  <c r="B157" i="30"/>
  <c r="B143" i="30"/>
  <c r="B130" i="30"/>
  <c r="B65" i="30"/>
  <c r="F61" i="30"/>
  <c r="B61" i="30"/>
  <c r="F60" i="30"/>
  <c r="G58" i="30"/>
  <c r="B56" i="30"/>
  <c r="B49" i="30"/>
  <c r="B60" i="30" s="1"/>
  <c r="B46" i="30"/>
  <c r="B39" i="34" s="1"/>
  <c r="B40" i="30"/>
  <c r="B37" i="34" s="1"/>
  <c r="D36" i="30"/>
  <c r="B36" i="30"/>
  <c r="G34" i="30"/>
  <c r="B32" i="30"/>
  <c r="B19" i="30"/>
  <c r="B17" i="30"/>
  <c r="B16" i="30"/>
  <c r="B15" i="30"/>
  <c r="B14" i="30"/>
  <c r="B13" i="30"/>
  <c r="B12" i="30"/>
  <c r="B97" i="29"/>
  <c r="B83" i="29"/>
  <c r="B69" i="29"/>
  <c r="B56" i="29"/>
  <c r="B43" i="29"/>
  <c r="B30" i="29"/>
  <c r="B26" i="29"/>
  <c r="B25" i="29"/>
  <c r="B24" i="29"/>
  <c r="B23" i="29"/>
  <c r="B22" i="29"/>
  <c r="G21" i="29"/>
  <c r="H19" i="29"/>
  <c r="B15" i="29"/>
  <c r="P10" i="29"/>
  <c r="B10" i="29" s="1"/>
  <c r="B10" i="30" s="1"/>
  <c r="B13" i="28"/>
  <c r="B10" i="28"/>
  <c r="B10" i="33" s="1"/>
  <c r="B215" i="27"/>
  <c r="B200" i="27"/>
  <c r="B74" i="27"/>
  <c r="J47" i="27"/>
  <c r="G47" i="27"/>
  <c r="C47" i="27"/>
  <c r="B42" i="27"/>
  <c r="B15" i="27"/>
  <c r="B10" i="27"/>
  <c r="B9" i="27"/>
  <c r="B8" i="27"/>
  <c r="B15" i="26"/>
  <c r="B12" i="26"/>
  <c r="B10" i="26"/>
  <c r="L8" i="26"/>
  <c r="K8" i="26"/>
  <c r="J8" i="26"/>
  <c r="I8" i="26"/>
  <c r="H8" i="26"/>
  <c r="G8" i="26"/>
  <c r="F8" i="26"/>
  <c r="E8" i="26"/>
  <c r="C8" i="26"/>
  <c r="B8" i="26"/>
  <c r="J125" i="25"/>
  <c r="E125" i="25"/>
  <c r="B125" i="25"/>
  <c r="B123" i="25"/>
  <c r="L121" i="25"/>
  <c r="K121" i="25"/>
  <c r="J121" i="25"/>
  <c r="I121" i="25"/>
  <c r="H121" i="25"/>
  <c r="G121" i="25"/>
  <c r="E121" i="25"/>
  <c r="D121" i="25"/>
  <c r="C121" i="25"/>
  <c r="B116" i="25"/>
  <c r="B118" i="25"/>
  <c r="B115" i="25"/>
  <c r="B114" i="25"/>
  <c r="L112" i="25"/>
  <c r="K112" i="25"/>
  <c r="J112" i="25"/>
  <c r="I112" i="25"/>
  <c r="H112" i="25"/>
  <c r="G112" i="25"/>
  <c r="E112" i="25"/>
  <c r="D112" i="25"/>
  <c r="C112" i="25"/>
  <c r="B112" i="25"/>
  <c r="B109" i="25"/>
  <c r="B104" i="25"/>
  <c r="B102" i="25"/>
  <c r="B100" i="25"/>
  <c r="B98" i="25"/>
  <c r="B96" i="25"/>
  <c r="B71" i="25"/>
  <c r="B70" i="25"/>
  <c r="B67" i="25"/>
  <c r="B65" i="25"/>
  <c r="B63" i="25"/>
  <c r="P57" i="25"/>
  <c r="O57" i="25"/>
  <c r="C57" i="25" s="1"/>
  <c r="B49" i="25"/>
  <c r="B27" i="25"/>
  <c r="L25" i="25"/>
  <c r="K25" i="25"/>
  <c r="J25" i="25"/>
  <c r="I25" i="25"/>
  <c r="H25" i="25"/>
  <c r="G25" i="25"/>
  <c r="E25" i="25"/>
  <c r="D25" i="25"/>
  <c r="C25" i="25"/>
  <c r="B5" i="26"/>
  <c r="G22" i="29" l="1"/>
  <c r="G24" i="29"/>
  <c r="G23" i="29"/>
  <c r="B4" i="27"/>
  <c r="B4" i="29"/>
  <c r="B4" i="30"/>
  <c r="B4" i="34"/>
  <c r="B4" i="28"/>
  <c r="B4" i="33"/>
  <c r="B8" i="30"/>
  <c r="B8" i="29"/>
  <c r="B9" i="30"/>
  <c r="B9" i="29"/>
  <c r="B5" i="29"/>
  <c r="B5" i="34"/>
  <c r="B5" i="30"/>
  <c r="B5" i="28"/>
  <c r="B5" i="33"/>
  <c r="B5" i="27"/>
  <c r="I19" i="29"/>
  <c r="J19" i="29" s="1"/>
  <c r="E15" i="34"/>
  <c r="H34" i="30"/>
  <c r="H58" i="30"/>
  <c r="I58" i="30" s="1"/>
  <c r="F33" i="34"/>
  <c r="G33" i="34" s="1"/>
  <c r="F15" i="34" l="1"/>
  <c r="I34" i="30"/>
  <c r="H15" i="34" s="1"/>
  <c r="G15" i="34" l="1"/>
  <c r="I15" i="3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Paula Place</author>
  </authors>
  <commentList>
    <comment ref="A4" authorId="0" shapeId="0" xr:uid="{50714375-DA09-4A3D-8B30-08DBBB9A5F21}">
      <text>
        <r>
          <rPr>
            <sz val="9"/>
            <color indexed="81"/>
            <rFont val="Tahoma"/>
            <family val="2"/>
          </rPr>
          <t>If there is more than one type (i.e. dumping for China, dumping &amp; subsidizing for Korea), you must manually modify the Intro paragraph.</t>
        </r>
      </text>
    </comment>
    <comment ref="A17" authorId="0" shapeId="0" xr:uid="{61BFE4A6-4A5E-41A5-882C-A2CCF078E2EB}">
      <text>
        <r>
          <rPr>
            <b/>
            <sz val="9"/>
            <color indexed="81"/>
            <rFont val="Tahoma"/>
            <family val="2"/>
          </rPr>
          <t>Link to specific CBSA SOR or MIF page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tc={BC75492B-0976-424B-9FF3-EDE70BEBA5FF}</author>
  </authors>
  <commentList>
    <comment ref="O1" authorId="0" shapeId="0" xr:uid="{BC75492B-0976-424B-9FF3-EDE70BEBA5FF}">
      <text>
        <t>[Threaded comment]
Your version of Excel allows you to read this threaded comment; however, any edits to it will get removed if the file is opened in a newer version of Excel. Learn more: https://go.microsoft.com/fwlink/?linkid=870924
Comment:
    Hide EN and FR columns
TRIB &gt; Hide R/C</t>
      </text>
    </comment>
  </commentList>
</comments>
</file>

<file path=xl/sharedStrings.xml><?xml version="1.0" encoding="utf-8"?>
<sst xmlns="http://schemas.openxmlformats.org/spreadsheetml/2006/main" count="463" uniqueCount="355">
  <si>
    <t>PUBLIC</t>
  </si>
  <si>
    <t>QUESTIONNAIRE DUE DATE</t>
  </si>
  <si>
    <t>DATE D'ÉCHÉANCE DU QUESTIONNAIRE</t>
  </si>
  <si>
    <t>TRANSMISSION DU QUESTIONNAIRE REMPLI</t>
  </si>
  <si>
    <t>Veuillez retourner le questionnaire rempli en utilisant l’une des options suivantes :</t>
  </si>
  <si>
    <t>CERTIFICATION</t>
  </si>
  <si>
    <t>ATTESTATION</t>
  </si>
  <si>
    <t>FIRM INFORMATION</t>
  </si>
  <si>
    <t>RENSEIGNEMENTS SUR L’ENTREPRISE</t>
  </si>
  <si>
    <t>Firm Address</t>
  </si>
  <si>
    <t>Adresse de l'entreprise</t>
  </si>
  <si>
    <t>Website Address</t>
  </si>
  <si>
    <t>Adresse du site Web</t>
  </si>
  <si>
    <t>Name of Authorized Official</t>
  </si>
  <si>
    <t>Nom du représentant autorisé</t>
  </si>
  <si>
    <t>Title of Authorized Official</t>
  </si>
  <si>
    <t>Titre du représentant autorisé</t>
  </si>
  <si>
    <t>E-mail Address</t>
  </si>
  <si>
    <t>Telephone</t>
  </si>
  <si>
    <t>Téléphone</t>
  </si>
  <si>
    <t>CONFIRMATION OF REPORTED DATA</t>
  </si>
  <si>
    <t>Date</t>
  </si>
  <si>
    <t>Question 1</t>
  </si>
  <si>
    <t>Question 2</t>
  </si>
  <si>
    <t>Question 3</t>
  </si>
  <si>
    <t>Question 4</t>
  </si>
  <si>
    <t>Question 5</t>
  </si>
  <si>
    <t>Question 6</t>
  </si>
  <si>
    <t>What other products, if any, can be produced on the same equipment used to produce the goods?</t>
  </si>
  <si>
    <t>Quels autres produits, le cas échéant, pourraient être fabriqués à l’aide du même outillage utilisé pour la production des marchandises?</t>
  </si>
  <si>
    <t>Question 7</t>
  </si>
  <si>
    <t>Question 8</t>
  </si>
  <si>
    <t>Question 9</t>
  </si>
  <si>
    <t>Question 10</t>
  </si>
  <si>
    <t>Ventes dans le pays de production</t>
  </si>
  <si>
    <t>CONFIRMATION DES DONNÉES DÉCLARÉES</t>
  </si>
  <si>
    <t>I understand that checking this box constitutes my legally binding signature.</t>
  </si>
  <si>
    <t>Je comprends que le fait de cocher cette case constitue ma signature juridiquement contraignante.</t>
  </si>
  <si>
    <t>Adresse de courrier électronique</t>
  </si>
  <si>
    <t>SUBMITTING THE QUESTIONNAIRE RESPONSE</t>
  </si>
  <si>
    <t>Provide a brief history of your firm, with particular emphasis on activities regarding the goods.</t>
  </si>
  <si>
    <t>Donnez un bref historique de votre entreprise, en insistant plus particulièrement sur les activités entourant les marchandises.</t>
  </si>
  <si>
    <t>Firm Name</t>
  </si>
  <si>
    <t>Role in the Industry</t>
  </si>
  <si>
    <t xml:space="preserve">Dénomination sociale de l'entreprise </t>
  </si>
  <si>
    <t>Rôle dans l'industrie</t>
  </si>
  <si>
    <t>Facility Name and Location</t>
  </si>
  <si>
    <t xml:space="preserve">Dénomination sociale et emplacement de l'établissement </t>
  </si>
  <si>
    <t>PUBLIC COMMENTS</t>
  </si>
  <si>
    <t>COMMENTAIRES PUBLICS</t>
  </si>
  <si>
    <t>Should your firm wish to add any comments related to its responses, submit them here. Be sure to indicate the question number being commented on.</t>
  </si>
  <si>
    <t xml:space="preserve">Explain in detail how your firm determines practical plant capacity. </t>
  </si>
  <si>
    <t xml:space="preserve">Fournissez des détails sur la façon dont votre entreprise détermine la capacité pratique des usines. </t>
  </si>
  <si>
    <t>Provide the following estimated percentages:</t>
  </si>
  <si>
    <t>Fournissez les estimations suivantes en pourcentage:</t>
  </si>
  <si>
    <t>PROTECTED COMMENTS</t>
  </si>
  <si>
    <t>Confirm that all information is reported on a calendar-year basis.</t>
  </si>
  <si>
    <t>Confirmez que tous les renseignements déclarés le sont selon l’année civile.</t>
  </si>
  <si>
    <t>Production</t>
  </si>
  <si>
    <t>English</t>
  </si>
  <si>
    <t>French</t>
  </si>
  <si>
    <t>Data Validation comments</t>
  </si>
  <si>
    <t>Case Number</t>
  </si>
  <si>
    <t>The Goods</t>
  </si>
  <si>
    <t>Due Date</t>
  </si>
  <si>
    <t>Note: Public/non-confidential information in this table is automatically generated from the information provided in the "Pro 1" and "Pro 2" tabs. Any changes to this public summary must therefore be made in the "Pro 1" and "Pro 2" tabs.</t>
  </si>
  <si>
    <t>Note : L’information publique/non confidentielle dans ce tableau est générée automatiquement à partir de l’information fournie sous les onglets « Pro 1 » et « Pro 2 ». Par conséquent, toute modification à apporter à ce résumé public/non confidentiel doit être faite sous les onglets « Pro 1 » et « Pro 2 ».</t>
  </si>
  <si>
    <t>Product Defn</t>
  </si>
  <si>
    <t>HS Code defn change date</t>
  </si>
  <si>
    <t>HS Codes before change</t>
  </si>
  <si>
    <t>HS Codes after change</t>
  </si>
  <si>
    <t>Français</t>
  </si>
  <si>
    <t>In which language would you prefer to complete this questionnaire?</t>
  </si>
  <si>
    <t>Provide the names and addresses of other locations, facilities, and outlets in Canada on behalf of which your company is responding.</t>
  </si>
  <si>
    <t>Fournissez les noms et adresses des autres emplacements, installations et points de vente au Canada au nom de laquelle votre entreprise répond. </t>
  </si>
  <si>
    <t xml:space="preserve">The undersigned certifies that the information supplied herein is complete and correct to the best of his/her knowledge and belief.
</t>
  </si>
  <si>
    <t xml:space="preserve">Le ou la soussignée déclare que, pour autant qu'il ou elle sache, les renseignements fournis aux présentes sont complets et exacts.
</t>
  </si>
  <si>
    <t>The completed questionnaire can be submitted using one of the following methods:</t>
  </si>
  <si>
    <t xml:space="preserve">This questionnaire is divided into two parts:
</t>
  </si>
  <si>
    <t xml:space="preserve">Le présent questionnaire est divisé en deux parties :
</t>
  </si>
  <si>
    <t xml:space="preserve">PART I (Blue Tabs) - Information requested in this part is public. Requests to treat any of this information as confidential must be fully justified in writing and accompanied by a redacted version for the public record.
</t>
  </si>
  <si>
    <t xml:space="preserve">PARTIE I (onglets bleus) - porte sur des renseignements de nature publique. Les demandes de traiter un ou des renseignements comme des renseignements confidentiels doivent être dûment justifiées par écrit et être accompagnées d’une version publique remaniée.
</t>
  </si>
  <si>
    <t xml:space="preserve">PART II (Green Tabs) - Information requested in this part is considered to be confidential in nature and will be treated in accordance with sections 43 to 49 of the Canadian International Trade Tribunal Act, which require that it shall not be made public in such a manner as to be available for the use of any business competitor or rival of the reporting person, firm or corporation.
</t>
  </si>
  <si>
    <t xml:space="preserve">PARTIE II (onglets verts) - Les renseignements de nature confidentielle seront traités conformément aux articles 43 à 49 de la Loi sur le Tribunal canadien du commerce extérieur, qui précisent que ces renseignements ne doivent pas être rendus publics de manière à pouvoir être utilisés par un concurrent de la personne, de l’entreprise ou de la société déclarante.
</t>
  </si>
  <si>
    <t xml:space="preserve">Product information and a glossary of terms can be found in the Info tab.
</t>
  </si>
  <si>
    <t>Des informations sur le produit et un glossaire de termes sont disponibles dans l'onglet Info.</t>
  </si>
  <si>
    <t xml:space="preserve">Use the AddPub tab if more space is needed.
</t>
  </si>
  <si>
    <t>Utilisez l'onglet AddPub si vous avez besoin de plus d'espace.</t>
  </si>
  <si>
    <t>%</t>
  </si>
  <si>
    <t>Comments</t>
  </si>
  <si>
    <t>Commentaires</t>
  </si>
  <si>
    <t>Comment 1</t>
  </si>
  <si>
    <t>Commentaire 1</t>
  </si>
  <si>
    <t>Comment 2</t>
  </si>
  <si>
    <t>Commentaire 2</t>
  </si>
  <si>
    <t>Comment 3</t>
  </si>
  <si>
    <t>Commentaire 3</t>
  </si>
  <si>
    <t>Comment 4</t>
  </si>
  <si>
    <t>Commentaire 4</t>
  </si>
  <si>
    <t>Comment 5</t>
  </si>
  <si>
    <t>Commentaire 5</t>
  </si>
  <si>
    <t xml:space="preserve">Use the AddPro tab if more space is needed.
</t>
  </si>
  <si>
    <t>Total</t>
  </si>
  <si>
    <t>Capacité pratique des usines</t>
  </si>
  <si>
    <t>Capacity utilization rate of the goods</t>
  </si>
  <si>
    <t>Taux d'utilisation des capacités des marchandises</t>
  </si>
  <si>
    <t>Total capacity utilization rate</t>
  </si>
  <si>
    <t>Taux d'utilisation total des capacités</t>
  </si>
  <si>
    <t xml:space="preserve">If any of the calculated capacity utilization rates are higher than 100%, explain why this has occurred.
</t>
  </si>
  <si>
    <t>Décrivez les plans de votre entreprise pour augmenter ou diminuer la capacité pratique de son usine de marchandises au cours des deux prochaines années, y compris les dates cibles, la capacité pratique cible de l'usine, les usines concernées et les raisons du changement.</t>
  </si>
  <si>
    <t>Décrivez les plans de votre entreprise pour accroître, réduire ou cesser sa production des marchandises d'ici les deux prochaines années, soit dans ses installations où sont fabriquées actuellement des marchandises, soit dans ses installations où sont fabriqués d’autres produits. Fournissez les motifs et les hypothèses sous-tendant ces objectifs et ces stratégies.</t>
  </si>
  <si>
    <t>Décrivez les plans de votre entreprise visant à modifier la gamme de produits fabriqués sur le même équipement au cours des deux prochaines années. Fournissez les motifs et les hypothèses sous-tendant ces objectifs et ces stratégies.</t>
  </si>
  <si>
    <t>For the questions in this tab, note the following:</t>
  </si>
  <si>
    <t>Pour les questions de cet onglet, notez ce qui suit :</t>
  </si>
  <si>
    <t>Beginning inventory</t>
  </si>
  <si>
    <t>Stock d'ouverture</t>
  </si>
  <si>
    <t>Ending inventory</t>
  </si>
  <si>
    <t>Décrivez les plans de votre entreprise pour gérer les niveaux de stocks au cours des deux prochaines années. Fournissez les motifs et les hypothèses sous-tendant ces objectifs et ces stratégies.</t>
  </si>
  <si>
    <t>Fournissez les stratégies et les objectifs de votre entreprise pour les deux prochaines années en ce qui concerne les prix des marchandises. Fournir la justification et les hypothèses qui sous-tendent ces stratégies et objectifs.</t>
  </si>
  <si>
    <t>Provide your firm’s strategies and objectives for the next two years with respect to the export sales of the goods. Provide the rationale and assumptions underlying these strategies and objectives.</t>
  </si>
  <si>
    <t>Fournissez les stratégies et les objectifs de votre entreprise pour les deux prochaines années en ce qui concerne les ventes à l'exportation des marchandises. Fournir la justification et les hypothèses qui sous-tendent ces stratégies et objectifs.</t>
  </si>
  <si>
    <t>References to "the goods" in this questionnaire refer to:</t>
  </si>
  <si>
    <t>Les références aux « marchandises » dans ce questionnaire font référence à :</t>
  </si>
  <si>
    <t xml:space="preserve">Description and specifications of the goods produced </t>
  </si>
  <si>
    <t>Description et spécifications des marchandises produites</t>
  </si>
  <si>
    <t>Si cette installation ne produit pas les marchandises, quelles modifications seraient nécessaires pour pouvoir produire les marchandises?</t>
  </si>
  <si>
    <t>If this facility does not produce the goods, what modifications would be needed to be able to produce the goods?</t>
  </si>
  <si>
    <t>Provide your firm’s strategies and objectives for the next two years with respect to the pricing of the goods. Provide the rationale and assumptions underlying these strategies and objectives.</t>
  </si>
  <si>
    <t>Type</t>
  </si>
  <si>
    <t>Export sales to Canada</t>
  </si>
  <si>
    <t>Ventes à l'exportation au Canada</t>
  </si>
  <si>
    <t>Ventes à l'exportation vers tous les autres pays</t>
  </si>
  <si>
    <t>Export sales to all other countries</t>
  </si>
  <si>
    <t>Finished ending inventory for the Canadian market</t>
  </si>
  <si>
    <t>Using data provided in Question 1 on the Pro 1 tab with the data provided in Question 2 above, the questionnaire calculates ending inventory as follows:</t>
  </si>
  <si>
    <t>Other countries</t>
  </si>
  <si>
    <t>Select Yes or No</t>
  </si>
  <si>
    <t xml:space="preserve">If your firm has more than one location, facility or outlet, submit a consolidated response to the questionnaire.
</t>
  </si>
  <si>
    <t xml:space="preserve">Si votre entreprise a plus d’un emplacement, d’une installation ou d’un point de vente, transmettez une réponse consolidée au questionnaire.
</t>
  </si>
  <si>
    <t xml:space="preserve">When submitting the completed questionnaire using the secure E-filing service, designate the questionnaire as confidential. Note that the information in the public (blue) tabs in your questionnaire will be treated as public information.
</t>
  </si>
  <si>
    <t xml:space="preserve">Lorsque vous faites parvenir le questionnaire rempli en utilisant le service sécurisé de dépôt électronique, désignez le questionnaire comme étant confidentiel. Notez que l’information contenue dans les onglets publics (les onglets bleus) du questionnaire sera traitée en tant qu’information publique.
</t>
  </si>
  <si>
    <t>Practical plant capacity</t>
  </si>
  <si>
    <t>Variable</t>
  </si>
  <si>
    <t>Describe your firm's production processes for the goods and provide flow charts illustrating the processes.</t>
  </si>
  <si>
    <t>Décrivez les processus de production de votre entreprise pour les marchandises et fournissez des organigrammes illustrant les processus.</t>
  </si>
  <si>
    <t>GLOSSAIRE</t>
  </si>
  <si>
    <t/>
  </si>
  <si>
    <t xml:space="preserve">Questions relating to this questionnaire should be directed to:
</t>
  </si>
  <si>
    <t xml:space="preserve">Toutes les questions relatives au présent questionnaire doivent être adressées à :
</t>
  </si>
  <si>
    <t>Firm Name (In English and French, if applicable)</t>
  </si>
  <si>
    <t>Dénomination sociale (en français et en anglais, le cas échéant)</t>
  </si>
  <si>
    <t>Dans quelle langue préférez-vous remplir ce questionnaire?</t>
  </si>
  <si>
    <t>Nature of association</t>
  </si>
  <si>
    <t>Explain whether this facility produces the goods for the Canadian market and other export markets.</t>
  </si>
  <si>
    <t>Expliquez si cette installation produit les marchandises destinées au marché canadien et/ou à d'autres marchés d'exportation.</t>
  </si>
  <si>
    <t>Si votre entreprise désire ajouter des commentaires concernant vos réponses, vous les inscrivez ici. Indiquez à quelle question se rapportent vos commentaires.</t>
  </si>
  <si>
    <t>Describe your firm’s plans to increase or decrease its practical plant capacity of the goods in the next two years, including target dates, target practical plant capacity, the plants involved and the reasons for the change.</t>
  </si>
  <si>
    <t>Describe your firm’s plans to increase, decrease or shut down its production of the goods, either at facilities currently producing the goods or currently being used to produce other products, in the next two years. Provide the rationale and assumptions underlying these strategies and objectives.</t>
  </si>
  <si>
    <t>Describe your firm’s plans to change the product mix of the goods produced on the same equipment, in the next two years. Provide the rationale and assumptions underlying these strategies and objectives.</t>
  </si>
  <si>
    <t>Difference between ending inventory in Question 2 above and the calculated ending inventory.</t>
  </si>
  <si>
    <t>COMMENTAIRES PROTÉGÉS</t>
  </si>
  <si>
    <t>Confirm that all values reported in this questionnaire are in Canadian dollars.</t>
  </si>
  <si>
    <t>Confirmez que toutes les valeurs déclarées dans ce questionnaire sont en dollars canadiens.</t>
  </si>
  <si>
    <t>Maximum length reached. Please use the AddPub tab to add further info. | La limite maximale de caractères est atteinte. SVP utiliser l'onglet AddPub pour ajouter plus d'information.</t>
  </si>
  <si>
    <t>Maximum length reached. Please use the AddPro tab to add further info. | La limite maximale de caractères est atteinte. SVP utiliser l'onglet AddPro pour ajouter plus d'information.</t>
  </si>
  <si>
    <t>1000 character limit | limite de 1000 caractères</t>
  </si>
  <si>
    <t>Practical plant capacity (tonnes)</t>
  </si>
  <si>
    <t>Production (tonnes)</t>
  </si>
  <si>
    <t>Subject goods</t>
  </si>
  <si>
    <t>Other goods produced on the same equipment</t>
  </si>
  <si>
    <t>Total - Production</t>
  </si>
  <si>
    <t>Domestic sales (tonnes)</t>
  </si>
  <si>
    <t>Export sales (tonnes)</t>
  </si>
  <si>
    <t>Canada</t>
  </si>
  <si>
    <t>United States</t>
  </si>
  <si>
    <t>-------</t>
  </si>
  <si>
    <t>Int period 1</t>
  </si>
  <si>
    <t>Int period 2</t>
  </si>
  <si>
    <t>Complete the following table for your firm's production of the goods and other goods produced using the same equipment. Note, other products produced using the same equipment are any other products besides the goods as defined in the "Intro" tab that are produced using the same equipment.</t>
  </si>
  <si>
    <t>Sales in country of production</t>
  </si>
  <si>
    <t>If the volume of ending inventory in Question 2 above differs from the calculated ending inventory, explain why.</t>
  </si>
  <si>
    <t>Describe your firm’s plans to manage inventory levels in the next two years. Provide the rationale and assumptions underlying these strategies and objectives.</t>
  </si>
  <si>
    <t>First Year of POI</t>
  </si>
  <si>
    <t>Last Day of POI</t>
  </si>
  <si>
    <t>Last Year of POI</t>
  </si>
  <si>
    <t>• Report only sales of your firm’s production.</t>
  </si>
  <si>
    <t>• Report all sales to Canadian and foreign associated firms.</t>
  </si>
  <si>
    <t>• Report all sales as of the date of shipment to the customer or the customer’s warehouse.</t>
  </si>
  <si>
    <t>• Report all values in Canadian dollars.</t>
  </si>
  <si>
    <t>• Indiquez seulement les ventes effectuées à partir de la production de votre entreprise.</t>
  </si>
  <si>
    <t>• Déclarez toutes les ventes aux entreprises associées canadiennes et étrangères.</t>
  </si>
  <si>
    <t>• Déclarez toutes les ventes à compter de la date de l’expédition au client ou à son entrepôt.</t>
  </si>
  <si>
    <t>• Déclarez toutes les valeurs en dollars canadiens.</t>
  </si>
  <si>
    <t>Différence entre le stock de clôture à la question 2 ci-dessus et le stock de clôture calculé</t>
  </si>
  <si>
    <t>Si le volume du stock de clôture à la question 2 ci-dessus diffère du stock de clôture calculé, donnez la raison.</t>
  </si>
  <si>
    <t>Stock de clôture pour le marché canadien</t>
  </si>
  <si>
    <t>Production of products produced using the same equipment other than the goods</t>
  </si>
  <si>
    <t>Production de produits fabriqués avec le même équipement autre que les marchandises</t>
  </si>
  <si>
    <t>Related firms</t>
  </si>
  <si>
    <t>Entreprises affiliées</t>
  </si>
  <si>
    <t>Firms that are related to each other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t>
  </si>
  <si>
    <t>Des entreprises liées l’une à l’autre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t>
  </si>
  <si>
    <t>Subject Countries (incl. French pronouns)</t>
  </si>
  <si>
    <t>Analyst 1</t>
  </si>
  <si>
    <t>Analyst 2</t>
  </si>
  <si>
    <t>Additional Product Info</t>
  </si>
  <si>
    <t>Unit of measure (plural)</t>
  </si>
  <si>
    <t>Unit of measure (singular)</t>
  </si>
  <si>
    <t>Important notes for formatting</t>
  </si>
  <si>
    <t>Insert and merge rows where needed to expand height of text boxes.</t>
  </si>
  <si>
    <t>INTRODUCTION</t>
  </si>
  <si>
    <t>LANGUAGE PREFERENCE | PRÉFÉRENCE LINGUISTIQUE</t>
  </si>
  <si>
    <t>DEFINITION OF "THE GOODS"</t>
  </si>
  <si>
    <t>LA DÉFINITION "DES MARCHANDISES"</t>
  </si>
  <si>
    <t>DO YOU NEED TO COMPLETE THIS QUESTIONNAIRE?</t>
  </si>
  <si>
    <t>2. E-mail to citt-tcce@tribunal.gc.ca should you accept the associated risks and you are filing information that belongs to your firm only.</t>
  </si>
  <si>
    <t>2. Par courriel à l'adresse tcce-citt@tribunal.gc.ca si vous acceptez les risques connexes et vous transmettez des renseignements qui sont ceux de votre entreprise seulement.</t>
  </si>
  <si>
    <t>QUESTIONS</t>
  </si>
  <si>
    <t>QUESTIONNAIRE À L'INTENTION DES PRODUCTEURS ÉTRANGERS</t>
  </si>
  <si>
    <t>QUESTIONNAIRE OUTLINE</t>
  </si>
  <si>
    <t>APERÇU DU QUESTIONNAIRE</t>
  </si>
  <si>
    <t>GLOSSARY</t>
  </si>
  <si>
    <t>The greatest level of output from the machinery and equipment used in the production of the goods and all other products (using the same equipment) that your plants can achieve on a continuous basis within the framework of a realistic work pattern. Consideration should be given to the typical product mix, number of shifts per day, annual operating days, etc., over the past five years.</t>
  </si>
  <si>
    <t>GENERAL FIRM INFORMATION</t>
  </si>
  <si>
    <t>INFORMATIONS GÉNÉRALES SUR L'ENTREPRISE</t>
  </si>
  <si>
    <t>PRODUCTION</t>
  </si>
  <si>
    <t>SALES</t>
  </si>
  <si>
    <t>VENTES</t>
  </si>
  <si>
    <t>MARKETS</t>
  </si>
  <si>
    <t>MARCHÉS</t>
  </si>
  <si>
    <t>PROTECTED</t>
  </si>
  <si>
    <t>PROTÉGÉ</t>
  </si>
  <si>
    <t>PRODUCTION AND CAPACITY</t>
  </si>
  <si>
    <t>PRODUCTION ET CAPACITÉ</t>
  </si>
  <si>
    <t>• Report sales value as net delivered selling value (see definition in Glossary).</t>
  </si>
  <si>
    <t>SALES AND INVENTORIES</t>
  </si>
  <si>
    <t>VENTES ET STOCKS</t>
  </si>
  <si>
    <t>GENERAL</t>
  </si>
  <si>
    <t>GÉNÉRAL</t>
  </si>
  <si>
    <t>PRODUCTION AND SALES</t>
  </si>
  <si>
    <t>PRODUCTION ET VENTES</t>
  </si>
  <si>
    <t>Les marchandises sont généralement classées dans le Tarif des douanes sous les numéros suivants du Système harmonisé de désignation et de codification des marchandises (SH) :</t>
  </si>
  <si>
    <t>La capacité pratique des usines</t>
  </si>
  <si>
    <t>Export sales to the United States of America</t>
  </si>
  <si>
    <t>Ventes à l'exportation aux États-Unis d'Amérique</t>
  </si>
  <si>
    <t>Report your firm's volumes of finished inventory of the goods produced for the Canadian market.</t>
  </si>
  <si>
    <t>Indiquez les volumes du stock des marchandises finies produites pour le marché canadien.</t>
  </si>
  <si>
    <t>Drop down lists</t>
  </si>
  <si>
    <t>Yes</t>
  </si>
  <si>
    <t>Oui</t>
  </si>
  <si>
    <t>No</t>
  </si>
  <si>
    <t>Non</t>
  </si>
  <si>
    <t>Intro, Confirm</t>
  </si>
  <si>
    <t>If no, explain.</t>
  </si>
  <si>
    <t>Si non, expliquez.</t>
  </si>
  <si>
    <t>Ex Works (CAD)</t>
  </si>
  <si>
    <t>à l'usine (CAD)</t>
  </si>
  <si>
    <t>FOB Country of Export (CAD)</t>
  </si>
  <si>
    <t>FOB pays d'exportation (CAD)</t>
  </si>
  <si>
    <t>June 30</t>
  </si>
  <si>
    <t>30 juin</t>
  </si>
  <si>
    <t>Jan-Jun 2025</t>
  </si>
  <si>
    <t>Si l'un ou l'autre des taux d'utilisation de la capacité, tel que calculé, est supérieur à 100 %, expliquez.</t>
  </si>
  <si>
    <t>• Déclarez la valeur des ventes comme la valeur de vente nette rendue (voir définition dans le Glossaire).</t>
  </si>
  <si>
    <t>DEVEZ-VOUS REMPLIR CE QUESTIONNAIRE?</t>
  </si>
  <si>
    <t>Remplir le tableau suivant pour la production des marchandises par votre entreprise et d'autres produits fabriqués à l'aide du même équipement. Remarque : les autres produits fabriqués  à l'aide du même équipement sont tous les autres produits autres que les marchandises définies dans l'onglet « Intro » qui sont fabriqués à l'aide du même équipement.</t>
  </si>
  <si>
    <t>Remplir le tableau suivant pour les ventes et les stocks des marchandises par votre entreprise.</t>
  </si>
  <si>
    <t>Sélectionnez oui ou non</t>
  </si>
  <si>
    <t>Correspond au niveau de rendement le plus élevé du matériel et de l’outillage utilisés dans la production des marchandises et de tous les autres produits (utilisant le même équipement) que vos usines peuvent atteindre en continu, tout en appliquant un régime de travail réaliste. Il convient de tenir compte de la gamme de produits fabriqués, du nombre de périodes de travail par jour, du nombre de jours d’exploitation par année, etc., au cours des cinq dernières années.</t>
  </si>
  <si>
    <t>Type d'affiliation</t>
  </si>
  <si>
    <t>SVP accorder ces mots : "défini/définis/définie/définies"; "originaire/originaires"; "exporté/exportés/exportée/exportées" selon le(s) mot(s) utilisé(s) pour décrire les biens couverts par ce NQ (soit avec "les marchandises" (féminin pluriel) ou avec la définition de ces marchandises)</t>
  </si>
  <si>
    <t>janv.-juin 2025</t>
  </si>
  <si>
    <t>Stock de clôture</t>
  </si>
  <si>
    <t>En utilisant les données fournies à la question 1 sur l'onglet Pro 1 avec les données fournies à la question 2 ci-dessus, le questionnaire calcule le stock de clôture comme suit :</t>
  </si>
  <si>
    <t>Expliquez les changements que vous prévoyez voir sur votre marché intérieur, sur le marché canadien et sur d’autres marchés mondiaux pour les marchandises au cours des deux prochaines années en ce qui concerne la demande, les prix, l’utilisation des capacités, les volumes d’importations ou tout autre facteur.</t>
  </si>
  <si>
    <t>Confirm that all data reported in this questionnaire pertain to the goods as defined in the "Intro" tab.</t>
  </si>
  <si>
    <t>Confirmez que toutes les données déclarées dans ce questionnaire concernent les marchandises telles que définies dans l’onglet « Intro ».</t>
  </si>
  <si>
    <t>Tab and Question</t>
  </si>
  <si>
    <t>Onglet et question</t>
  </si>
  <si>
    <t>dumping</t>
  </si>
  <si>
    <t>le dumping</t>
  </si>
  <si>
    <t>When adding or modifying columns, please ensure the total of all column widths in a tab equals 1760 pixels to allow for consistent scaling when exported to PDF.</t>
  </si>
  <si>
    <t>i.e. columns B-L should be 160 pixels each.</t>
  </si>
  <si>
    <t>hiddenc</t>
  </si>
  <si>
    <t>Your firm's sales volume of the goods divided by your firm's total sales volume</t>
  </si>
  <si>
    <t>Your firm's sales value of the goods divided by your firm's total sales value</t>
  </si>
  <si>
    <t>Your firm's production volume of the goods divided by your home country's total production volume of the goods</t>
  </si>
  <si>
    <t xml:space="preserve">Your firm's volume of exports of the goods to Canada divided by your home country's total volume of exports of the goods to Canada </t>
  </si>
  <si>
    <t>La valeur des ventes des marchandises de votre entreprise divisée par la valeur des ventes totales de votre entreprise</t>
  </si>
  <si>
    <t>Le volume de production des marchandises par votre entreprise divisé par le volume total de production des marchandises de votre pays</t>
  </si>
  <si>
    <t>Le volume total des exportations des marchandises au Canada par votre entreprise divisé par le volume total des exportations des marchandises au Canada par votre pays</t>
  </si>
  <si>
    <t>Le volume des ventes des marchandises de votre entreprise divisé par le volume des ventes totales de votre entreprise</t>
  </si>
  <si>
    <t>List all other countries:</t>
  </si>
  <si>
    <t>Précisez tous les autres pays:</t>
  </si>
  <si>
    <t>Export markets</t>
  </si>
  <si>
    <t>Marchés d'exportation</t>
  </si>
  <si>
    <t>The goods are commonly classified in the Customs Tariff under the following Harmonized Commodity Description and Coding System (HS) numbers:</t>
  </si>
  <si>
    <t>Complete the following table for your firm's sales and inventories of the goods.</t>
  </si>
  <si>
    <t>AA</t>
  </si>
  <si>
    <t>List the names and addresses of any foreign or Canadian firms related to your firm, i.e. firms that your firm is related to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 For each firm, indicate the nature of your association and its role in the industry (for example: production, export, import, sale, purchase of the goods or supply of direct materials used to produce the goods).</t>
  </si>
  <si>
    <t>Dressez la liste des dénominations et adresses de toutes les entreprises canadiennes ou étrangères auxquelles votre entreprise est reliée, c'est-à-dire des entreprises avec qui votre entreprise est liée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 Pour chaque entreprise, veuillez indiquer le type d’affiliation et son rôle dans l'industrie (par exemple, la production, l’exportation, l’importation, la vente, l’achat de marchandises ou l’approvisionnement de matières premières pour la production des marchandises).</t>
  </si>
  <si>
    <t>CONTACT INFORMATION OF THE PERSON WHO COMPLETED THIS QUESTIONNAIRE</t>
  </si>
  <si>
    <t>COORDONNÉES DE LA PERSONNE QUI A REMPLI LE QUESTIONNAIRE</t>
  </si>
  <si>
    <t>Name</t>
  </si>
  <si>
    <t>Nom</t>
  </si>
  <si>
    <t>Title</t>
  </si>
  <si>
    <t>Titre</t>
  </si>
  <si>
    <t>Adresse courriel</t>
  </si>
  <si>
    <t>FOREIGN PRODUCER QUESTIONNAIRE | QUESTIONNAIRE À L'INTENTION DES PRODUCTEURS ÉTRANGERS</t>
  </si>
  <si>
    <t>FOREIGN PRODUCER QUESTIONNAIRE</t>
  </si>
  <si>
    <t>*Adjust decimal points in tables as needed.</t>
  </si>
  <si>
    <t>NQ-2026-006</t>
  </si>
  <si>
    <t xml:space="preserve">Wheat Gluten </t>
  </si>
  <si>
    <t>Gluten de blé</t>
  </si>
  <si>
    <t>Italy, Poland and the UK</t>
  </si>
  <si>
    <t>janv.-juin 2026</t>
  </si>
  <si>
    <t>Jan-Jun 2026</t>
  </si>
  <si>
    <t>October 9, 2026</t>
  </si>
  <si>
    <t>9 octobre 2026</t>
  </si>
  <si>
    <t>Joseph Long</t>
  </si>
  <si>
    <t>Joseph.Long@tribunal.gc.ca</t>
  </si>
  <si>
    <t xml:space="preserve">(343) 597-3847 </t>
  </si>
  <si>
    <t>François Thivierge</t>
  </si>
  <si>
    <t>Francois.Thivierge@tribunal.gc.ca</t>
  </si>
  <si>
    <t>(343) 550-4453</t>
  </si>
  <si>
    <t>Wheat gluten, whether or not blended with wheat flour, salt or any other substance, with a minimum wheat protein content of 40% by weight on a dry basis calculated using a Jones Factor of 5.7, but excluding (i) devitalized wheat gluten; (ii) hydrolyzed wheat gluten; (iii) wheat protein isolates; and (iv) organic wheat gluten that is certified organic in accordance with and otherwise meets the requirements of the Food and Drugs Act, R.S.C., 1985, c. F-27, and regulations made thereunder, and the Safe Food for Canadians Act, S.C. 2012, c. 24, and regulations made thereunder including the Safe Food for Canadians Regulations, S.O.R./2018 108, all of which as may be amended or replaced from time to time (the subject goods). For greater certainty, the subject goods include but are not limited to vital wheat gluten as defined by the World Health Organization’s Codex Standard 163-1987, Rev. 1-2001 (“Standard for Wheat Protein Products Including Wheat Gluten”)</t>
  </si>
  <si>
    <t>Gluten de blé, mélangé ou non avec de la farine de blé, du sel ou toute autre substance, ayant une teneur minimale en protéines de blé de 40 % en poids sur une base sèche, calculée selon un facteur de Jones de 5.7, mais excluant (i) le gluten de blé dénaturé; (ii) le gluten de blé hydrolysé; (iii) les isolats de protéines de blé; et (iv) le gluten de blé certifié biologique, conformément à la Loi sur les aliments et drogues (L.R.C. 1985, ch. F-27) et à ses règlements d’application ainsi qu’à la Loi sur la salubrité des aliments au Canada (L.C. 2012, ch. 24) et à ses règlements d’application, y compris le Règlement sur la salubrité des aliments au Canada (DORS/2018-108), et répondant autrement aux exigences de ces lois et règlements, qui peuvent être périodiquement modifiés ou remplacés.
Il est entendu que les marchandises en cause comprennent notamment le gluten de blé élastique tel que défini par la norme 163-1987 du Codex de l’Organisation mondiale de la Santé, Rév. 1-2001 (« Norme pour les produits à base de blé incluant le gluten de blé »).</t>
  </si>
  <si>
    <t>https://www.cbsa-asfc.gc.ca/sima-lmsi/mif-mev/mif-mev-stats-eng.html#wg</t>
  </si>
  <si>
    <t>https://www.cbsa-asfc.gc.ca/sima-lmsi/mif-mev/mif-mev-stats-fra.html#wg</t>
  </si>
  <si>
    <t xml:space="preserve">Questionnaires responses will be used in the event there is a 2nd Wheat Gluten injury inquiry base on the complaint received on such and such date concerning wheat gluten originating or imported from such and such countries. To avoid having to complete a 2nd questionnaire at that time, there is an authorization box above to confirm that the response to this questionnaire can be use in this potential injury inquiry should it occur. Note providing authorization, does not preclude the Tribunal from asking subsequent questions of this questionnaire response at the time of the potential injury inquiry. </t>
  </si>
  <si>
    <t>Les réponses à ce questionnaire seront utilisées en cas de deuxième enquête pour préjudice lié au gluten de blé, suite à la plainte reçue à telle date concernant du gluten de blé originaire ou importé de tels pays. Afin d'éviter d'avoir à remplir un deuxième questionnaire à ce moment-là, une case d'autorisation est prévue ci-dessus pour confirmer que les réponses à ce questionnaire peuvent être utilisées dans le cadre de cette éventuelle enquête. Veuillez noter que l'autorisation accordée n'empêche pas le Tribunal de poser d'autres questions relatives à ces réponses lors de l'enquête.</t>
  </si>
  <si>
    <t>For more information about the 2nd Wheat Gluten case please see:</t>
  </si>
  <si>
    <t>Pour plus d'informations sur le deuxième cas de gluten de blé, veuillez consulter :</t>
  </si>
  <si>
    <t xml:space="preserve">https://decisions.citt-tcce.gc.ca/citt-tcce/ra/en/item/18694/index.do	</t>
  </si>
  <si>
    <t>https://decisions.citt-tcce.gc.ca/citt-tcce/ra/fr/item/18694/index.do</t>
  </si>
  <si>
    <t>1109.00.10.00       1109.00.20.00</t>
  </si>
  <si>
    <t>Tonnes</t>
  </si>
  <si>
    <t xml:space="preserve">Tonne </t>
  </si>
  <si>
    <t>For additionnal information, including Harmonized Commodity Descriptions, please see link below:</t>
  </si>
  <si>
    <t>Pour obtenir des renseignements supplémentaires sur le produit, tel que les Description harmonisées des produits, veuillez consulter le lien suivant:</t>
  </si>
  <si>
    <t>Italie, de Pologne et du R.U</t>
  </si>
  <si>
    <t>Jan. - June.  |  janv. - juin</t>
  </si>
  <si>
    <t>Capacité pratique des usines (tonnes)</t>
  </si>
  <si>
    <t>Marchandises en cause</t>
  </si>
  <si>
    <t>Autres marchandises produites sur le même équipement</t>
  </si>
  <si>
    <t>Utilization rate (%)</t>
  </si>
  <si>
    <t>Taux d'utilisation (%)</t>
  </si>
  <si>
    <t>Total - Utilization rate (%)</t>
  </si>
  <si>
    <t>Total - Taux d'utilisation (%)</t>
  </si>
  <si>
    <t>Ventes nationales (tonnes)</t>
  </si>
  <si>
    <t>Ventes à l'exportation  (tonnes)</t>
  </si>
  <si>
    <t xml:space="preserve">États-Unis </t>
  </si>
  <si>
    <t>Autres pays</t>
  </si>
  <si>
    <t>Total - Export sales</t>
  </si>
  <si>
    <t xml:space="preserve">Total - Ventes à l'exportation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</si>
</sst>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 #,##0_);_(* \(#,##0\);_(* &quot;-&quot;??_);_(@_)"/>
    <numFmt numFmtId="166" formatCode="#,##0;\(#,##0\);\-"/>
    <numFmt numFmtId="167" formatCode="_(#,##0_);_(\(#,##0\);_(* &quot;-&quot;_);_(_ \ \ \ \ \ \ \ @"/>
    <numFmt numFmtId="168" formatCode="_-* #,##0_-;\-* #,##0_-;_-* &quot;-&quot;??_-;_-@_-"/>
  </numFmts>
  <fonts count="30" x14ac:knownFonts="1">
    <font>
      <sz val="11"/>
      <color theme="1"/>
      <name val="Calibri"/>
      <family val="2"/>
      <scheme val="minor"/>
    </font>
    <font>
      <sz val="11"/>
      <color theme="1"/>
      <name val="Calibri"/>
      <family val="2"/>
      <scheme val="minor"/>
    </font>
    <font>
      <sz val="10.5"/>
      <color theme="0"/>
      <name val="Calibri"/>
      <family val="2"/>
    </font>
    <font>
      <b/>
      <sz val="10.5"/>
      <color theme="1"/>
      <name val="Calibri"/>
      <family val="2"/>
    </font>
    <font>
      <sz val="10.5"/>
      <color theme="1"/>
      <name val="Calibri"/>
      <family val="2"/>
    </font>
    <font>
      <sz val="10.5"/>
      <name val="Calibri"/>
      <family val="2"/>
    </font>
    <font>
      <sz val="10.5"/>
      <color theme="0"/>
      <name val="Calibri"/>
      <family val="2"/>
      <scheme val="minor"/>
    </font>
    <font>
      <b/>
      <sz val="10.5"/>
      <color theme="0"/>
      <name val="Calibri"/>
      <family val="2"/>
      <scheme val="minor"/>
    </font>
    <font>
      <sz val="10.5"/>
      <name val="Calibri"/>
      <family val="2"/>
      <scheme val="minor"/>
    </font>
    <font>
      <b/>
      <sz val="10.5"/>
      <color theme="1"/>
      <name val="Calibri"/>
      <family val="2"/>
      <scheme val="minor"/>
    </font>
    <font>
      <sz val="10.5"/>
      <color theme="1"/>
      <name val="Calibri"/>
      <family val="2"/>
      <scheme val="minor"/>
    </font>
    <font>
      <sz val="10.5"/>
      <color rgb="FF000000"/>
      <name val="Calibri"/>
      <family val="2"/>
      <scheme val="minor"/>
    </font>
    <font>
      <b/>
      <sz val="10.5"/>
      <name val="Calibri"/>
      <family val="2"/>
      <scheme val="minor"/>
    </font>
    <font>
      <u/>
      <sz val="10.5"/>
      <color rgb="FF0070C0"/>
      <name val="Calibri"/>
      <family val="2"/>
      <scheme val="minor"/>
    </font>
    <font>
      <b/>
      <sz val="12"/>
      <name val="Calibri"/>
      <family val="2"/>
      <scheme val="minor"/>
    </font>
    <font>
      <sz val="8"/>
      <name val="Calibri"/>
      <family val="2"/>
      <scheme val="minor"/>
    </font>
    <font>
      <b/>
      <u/>
      <sz val="10.5"/>
      <color theme="1"/>
      <name val="Calibri"/>
      <family val="2"/>
      <scheme val="minor"/>
    </font>
    <font>
      <b/>
      <sz val="16"/>
      <color rgb="FF000000"/>
      <name val="Calibri"/>
      <family val="2"/>
      <scheme val="minor"/>
    </font>
    <font>
      <sz val="10.5"/>
      <color rgb="FF000000"/>
      <name val="Calibri"/>
      <family val="2"/>
    </font>
    <font>
      <sz val="10.5"/>
      <color rgb="FFFF0000"/>
      <name val="Calibri"/>
      <family val="2"/>
      <scheme val="minor"/>
    </font>
    <font>
      <b/>
      <sz val="9"/>
      <color indexed="81"/>
      <name val="Tahoma"/>
      <family val="2"/>
    </font>
    <font>
      <sz val="9"/>
      <color indexed="81"/>
      <name val="Tahoma"/>
      <family val="2"/>
    </font>
    <font>
      <sz val="10.5"/>
      <color rgb="FF0000FF"/>
      <name val="Calibri"/>
      <family val="2"/>
      <scheme val="minor"/>
    </font>
    <font>
      <sz val="10"/>
      <name val="Calibri"/>
      <family val="2"/>
    </font>
    <font>
      <b/>
      <sz val="10"/>
      <color rgb="FFC00000"/>
      <name val="Calibri"/>
      <family val="2"/>
    </font>
    <font>
      <b/>
      <sz val="10"/>
      <color rgb="FF000000"/>
      <name val="Calibri"/>
      <family val="2"/>
    </font>
    <font>
      <b/>
      <sz val="10"/>
      <name val="Calibri"/>
      <family val="2"/>
    </font>
    <font>
      <b/>
      <u/>
      <sz val="10"/>
      <name val="Calibri"/>
      <family val="2"/>
    </font>
    <font>
      <sz val="10"/>
      <name val="Calibri"/>
      <family val="2"/>
      <scheme val="minor"/>
    </font>
    <font>
      <b/>
      <sz val="10.5"/>
      <color rgb="FFFF0000"/>
      <name val="Calibri"/>
      <family val="2"/>
    </font>
  </fonts>
  <fills count="14">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FFFFFF"/>
        <bgColor indexed="64"/>
      </patternFill>
    </fill>
    <fill>
      <patternFill patternType="solid">
        <fgColor rgb="FFFFC000"/>
        <bgColor indexed="64"/>
      </patternFill>
    </fill>
    <fill>
      <patternFill patternType="solid">
        <fgColor rgb="FFFFFFFF"/>
        <bgColor rgb="FF000000"/>
      </patternFill>
    </fill>
    <fill>
      <patternFill patternType="solid">
        <fgColor rgb="FFFFC000"/>
        <bgColor rgb="FF000000"/>
      </patternFill>
    </fill>
    <fill>
      <patternFill patternType="solid">
        <fgColor rgb="FFFFFF00"/>
        <bgColor rgb="FF000000"/>
      </patternFill>
    </fill>
    <fill>
      <patternFill patternType="solid">
        <fgColor rgb="FFFFFF00"/>
        <bgColor indexed="64"/>
      </patternFill>
    </fill>
  </fills>
  <borders count="6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auto="1"/>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auto="1"/>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indexed="64"/>
      </bottom>
      <diagonal/>
    </border>
    <border>
      <left style="thin">
        <color indexed="64"/>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auto="1"/>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thin">
        <color auto="1"/>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auto="1"/>
      </left>
      <right/>
      <top style="thin">
        <color theme="0" tint="-0.499984740745262"/>
      </top>
      <bottom/>
      <diagonal/>
    </border>
    <border>
      <left style="thin">
        <color auto="1"/>
      </left>
      <right/>
      <top/>
      <bottom style="thin">
        <color theme="0" tint="-0.499984740745262"/>
      </bottom>
      <diagonal/>
    </border>
    <border>
      <left/>
      <right style="thin">
        <color indexed="64"/>
      </right>
      <top style="thin">
        <color theme="0" tint="-0.499984740745262"/>
      </top>
      <bottom style="thin">
        <color theme="0" tint="-0.499984740745262"/>
      </bottom>
      <diagonal/>
    </border>
    <border>
      <left/>
      <right style="thin">
        <color indexed="64"/>
      </right>
      <top style="thin">
        <color theme="0" tint="-0.499984740745262"/>
      </top>
      <bottom/>
      <diagonal/>
    </border>
    <border>
      <left/>
      <right style="thin">
        <color indexed="64"/>
      </right>
      <top/>
      <bottom style="thin">
        <color theme="0" tint="-0.499984740745262"/>
      </bottom>
      <diagonal/>
    </border>
    <border>
      <left style="thin">
        <color theme="0" tint="-0.499984740745262"/>
      </left>
      <right/>
      <top/>
      <bottom style="thin">
        <color auto="1"/>
      </bottom>
      <diagonal/>
    </border>
    <border>
      <left style="thin">
        <color theme="0" tint="-0.499984740745262"/>
      </left>
      <right style="thin">
        <color theme="1" tint="4.9989318521683403E-2"/>
      </right>
      <top style="thin">
        <color theme="0" tint="-0.499984740745262"/>
      </top>
      <bottom style="thin">
        <color theme="0" tint="-0.499984740745262"/>
      </bottom>
      <diagonal/>
    </border>
    <border>
      <left style="thin">
        <color theme="0" tint="-0.499984740745262"/>
      </left>
      <right style="thin">
        <color theme="1" tint="4.9989318521683403E-2"/>
      </right>
      <top style="thin">
        <color theme="0" tint="-0.499984740745262"/>
      </top>
      <bottom/>
      <diagonal/>
    </border>
    <border>
      <left style="thin">
        <color theme="0" tint="-0.499984740745262"/>
      </left>
      <right style="thin">
        <color theme="1" tint="4.9989318521683403E-2"/>
      </right>
      <top/>
      <bottom style="thin">
        <color theme="0" tint="-0.499984740745262"/>
      </bottom>
      <diagonal/>
    </border>
    <border>
      <left style="thin">
        <color theme="1"/>
      </left>
      <right style="thin">
        <color theme="0" tint="-0.499984740745262"/>
      </right>
      <top style="thin">
        <color theme="0" tint="-0.499984740745262"/>
      </top>
      <bottom style="thin">
        <color theme="0" tint="-0.499984740745262"/>
      </bottom>
      <diagonal/>
    </border>
    <border>
      <left style="thin">
        <color theme="0" tint="-0.499984740745262"/>
      </left>
      <right style="thin">
        <color theme="1"/>
      </right>
      <top style="thin">
        <color theme="0" tint="-0.499984740745262"/>
      </top>
      <bottom style="thin">
        <color theme="0" tint="-0.499984740745262"/>
      </bottom>
      <diagonal/>
    </border>
    <border>
      <left style="thin">
        <color theme="1"/>
      </left>
      <right style="thin">
        <color theme="0" tint="-0.499984740745262"/>
      </right>
      <top style="thin">
        <color theme="0" tint="-0.499984740745262"/>
      </top>
      <bottom style="thin">
        <color theme="1"/>
      </bottom>
      <diagonal/>
    </border>
    <border>
      <left style="thin">
        <color theme="0" tint="-0.499984740745262"/>
      </left>
      <right style="thin">
        <color theme="0" tint="-0.499984740745262"/>
      </right>
      <top style="thin">
        <color theme="0" tint="-0.499984740745262"/>
      </top>
      <bottom style="thin">
        <color theme="1"/>
      </bottom>
      <diagonal/>
    </border>
    <border>
      <left style="thin">
        <color theme="0" tint="-0.499984740745262"/>
      </left>
      <right style="thin">
        <color theme="1"/>
      </right>
      <top style="thin">
        <color theme="0" tint="-0.499984740745262"/>
      </top>
      <bottom style="thin">
        <color theme="1"/>
      </bottom>
      <diagonal/>
    </border>
    <border>
      <left style="thin">
        <color theme="1"/>
      </left>
      <right/>
      <top style="thin">
        <color theme="0" tint="-0.499984740745262"/>
      </top>
      <bottom style="thin">
        <color theme="0" tint="-0.4999847407452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cellStyleXfs>
  <cellXfs count="384">
    <xf numFmtId="0" fontId="0" fillId="0" borderId="0" xfId="0"/>
    <xf numFmtId="0" fontId="10" fillId="2" borderId="0" xfId="0" applyFont="1" applyFill="1" applyAlignment="1">
      <alignment vertical="top" wrapText="1"/>
    </xf>
    <xf numFmtId="0" fontId="0" fillId="0" borderId="4" xfId="0" applyBorder="1"/>
    <xf numFmtId="0" fontId="10" fillId="2" borderId="0" xfId="0" applyFont="1" applyFill="1" applyAlignment="1">
      <alignment vertical="top"/>
    </xf>
    <xf numFmtId="0" fontId="4" fillId="2" borderId="0" xfId="0" applyFont="1" applyFill="1" applyAlignment="1">
      <alignment horizontal="left" vertical="center"/>
    </xf>
    <xf numFmtId="0" fontId="9" fillId="2" borderId="0" xfId="0" applyFont="1" applyFill="1" applyAlignment="1">
      <alignment vertical="top" wrapText="1"/>
    </xf>
    <xf numFmtId="0" fontId="3" fillId="2" borderId="0" xfId="0" applyFont="1" applyFill="1" applyAlignment="1">
      <alignment vertical="center"/>
    </xf>
    <xf numFmtId="0" fontId="4" fillId="2" borderId="0" xfId="0" applyFont="1" applyFill="1" applyAlignment="1">
      <alignment vertical="center"/>
    </xf>
    <xf numFmtId="0" fontId="4" fillId="2" borderId="0" xfId="0" applyFont="1" applyFill="1" applyAlignment="1">
      <alignment horizontal="left" vertical="top"/>
    </xf>
    <xf numFmtId="0" fontId="4" fillId="2" borderId="0" xfId="0" applyFont="1" applyFill="1" applyAlignment="1">
      <alignment vertical="top"/>
    </xf>
    <xf numFmtId="0" fontId="3" fillId="2" borderId="0" xfId="0" applyFont="1" applyFill="1" applyAlignment="1">
      <alignment vertical="top"/>
    </xf>
    <xf numFmtId="0" fontId="0" fillId="0" borderId="6" xfId="0" applyBorder="1"/>
    <xf numFmtId="0" fontId="0" fillId="0" borderId="7" xfId="0" applyBorder="1"/>
    <xf numFmtId="0" fontId="0" fillId="0" borderId="10" xfId="0" applyBorder="1"/>
    <xf numFmtId="0" fontId="0" fillId="0" borderId="8" xfId="0" applyBorder="1"/>
    <xf numFmtId="0" fontId="10" fillId="2" borderId="4" xfId="0" applyFont="1" applyFill="1" applyBorder="1" applyAlignment="1">
      <alignment vertical="top" wrapText="1"/>
    </xf>
    <xf numFmtId="0" fontId="0" fillId="0" borderId="0" xfId="0" quotePrefix="1"/>
    <xf numFmtId="0" fontId="0" fillId="0" borderId="3" xfId="0" applyBorder="1"/>
    <xf numFmtId="0" fontId="0" fillId="0" borderId="11" xfId="0" applyBorder="1"/>
    <xf numFmtId="0" fontId="0" fillId="0" borderId="5" xfId="0" applyBorder="1"/>
    <xf numFmtId="0" fontId="6" fillId="2" borderId="0" xfId="0" applyFont="1" applyFill="1" applyAlignment="1">
      <alignment vertical="top" wrapText="1"/>
    </xf>
    <xf numFmtId="0" fontId="9" fillId="2" borderId="0" xfId="0" applyFont="1" applyFill="1" applyAlignment="1">
      <alignment vertical="top"/>
    </xf>
    <xf numFmtId="0" fontId="12" fillId="2" borderId="0" xfId="0" applyFont="1" applyFill="1" applyAlignment="1">
      <alignment horizontal="left" vertical="top" wrapText="1"/>
    </xf>
    <xf numFmtId="0" fontId="2" fillId="2" borderId="0" xfId="0" applyFont="1" applyFill="1" applyAlignment="1">
      <alignment vertical="top" wrapText="1"/>
    </xf>
    <xf numFmtId="0" fontId="5" fillId="2" borderId="0" xfId="0" applyFont="1" applyFill="1" applyAlignment="1">
      <alignment vertical="top"/>
    </xf>
    <xf numFmtId="0" fontId="7" fillId="2" borderId="0" xfId="0" applyFont="1" applyFill="1" applyAlignment="1">
      <alignment horizontal="left" vertical="top" wrapText="1"/>
    </xf>
    <xf numFmtId="0" fontId="4" fillId="2" borderId="0" xfId="0" applyFont="1" applyFill="1" applyAlignment="1">
      <alignment vertical="top" wrapText="1"/>
    </xf>
    <xf numFmtId="0" fontId="12" fillId="2" borderId="6" xfId="0" applyFont="1" applyFill="1" applyBorder="1" applyAlignment="1">
      <alignment horizontal="centerContinuous" vertical="top" wrapText="1"/>
    </xf>
    <xf numFmtId="0" fontId="12" fillId="2" borderId="0" xfId="0" applyFont="1" applyFill="1" applyAlignment="1">
      <alignment horizontal="centerContinuous" vertical="top" wrapText="1"/>
    </xf>
    <xf numFmtId="0" fontId="10" fillId="2" borderId="0" xfId="0" applyFont="1" applyFill="1" applyAlignment="1">
      <alignment horizontal="centerContinuous" vertical="top" wrapText="1"/>
    </xf>
    <xf numFmtId="0" fontId="10" fillId="2" borderId="4" xfId="0" applyFont="1" applyFill="1" applyBorder="1" applyAlignment="1">
      <alignment horizontal="centerContinuous" vertical="top" wrapText="1"/>
    </xf>
    <xf numFmtId="0" fontId="8" fillId="2" borderId="0" xfId="0" applyFont="1" applyFill="1" applyAlignment="1">
      <alignment horizontal="left" vertical="top"/>
    </xf>
    <xf numFmtId="0" fontId="12" fillId="2" borderId="6" xfId="0" applyFont="1" applyFill="1" applyBorder="1" applyAlignment="1">
      <alignment horizontal="center" vertical="top" wrapText="1"/>
    </xf>
    <xf numFmtId="0" fontId="12" fillId="2" borderId="0" xfId="0" applyFont="1" applyFill="1" applyAlignment="1">
      <alignment horizontal="center" vertical="top" wrapText="1"/>
    </xf>
    <xf numFmtId="0" fontId="10" fillId="2" borderId="0" xfId="0" applyFont="1" applyFill="1" applyAlignment="1">
      <alignment horizontal="center" vertical="top" wrapText="1"/>
    </xf>
    <xf numFmtId="0" fontId="10" fillId="2" borderId="4" xfId="0" applyFont="1" applyFill="1" applyBorder="1" applyAlignment="1">
      <alignment horizontal="center" vertical="top" wrapText="1"/>
    </xf>
    <xf numFmtId="0" fontId="2" fillId="2" borderId="0" xfId="0" applyFont="1" applyFill="1" applyAlignment="1">
      <alignment vertical="top"/>
    </xf>
    <xf numFmtId="0" fontId="8" fillId="2" borderId="0" xfId="0" applyFont="1" applyFill="1" applyAlignment="1">
      <alignment vertical="top"/>
    </xf>
    <xf numFmtId="0" fontId="10" fillId="2" borderId="0" xfId="0" applyFont="1" applyFill="1"/>
    <xf numFmtId="49" fontId="10" fillId="2" borderId="0" xfId="0" applyNumberFormat="1" applyFont="1" applyFill="1" applyAlignment="1">
      <alignment vertical="top"/>
    </xf>
    <xf numFmtId="49" fontId="10" fillId="2" borderId="0" xfId="0" applyNumberFormat="1" applyFont="1" applyFill="1" applyAlignment="1">
      <alignment vertical="top" wrapText="1"/>
    </xf>
    <xf numFmtId="0" fontId="11" fillId="2" borderId="0" xfId="1" applyNumberFormat="1" applyFont="1" applyFill="1" applyBorder="1" applyAlignment="1" applyProtection="1">
      <alignment vertical="center" wrapText="1"/>
    </xf>
    <xf numFmtId="0" fontId="11" fillId="2" borderId="4" xfId="1" applyNumberFormat="1" applyFont="1" applyFill="1" applyBorder="1" applyAlignment="1" applyProtection="1">
      <alignment vertical="center" wrapText="1"/>
    </xf>
    <xf numFmtId="0" fontId="4" fillId="3" borderId="12" xfId="0" applyFont="1" applyFill="1" applyBorder="1" applyAlignment="1">
      <alignment vertical="top" wrapText="1"/>
    </xf>
    <xf numFmtId="0" fontId="7" fillId="2" borderId="6" xfId="0" applyFont="1" applyFill="1" applyBorder="1" applyAlignment="1">
      <alignment horizontal="left" vertical="top" wrapText="1"/>
    </xf>
    <xf numFmtId="0" fontId="4" fillId="2" borderId="4" xfId="0" applyFont="1" applyFill="1" applyBorder="1" applyAlignment="1">
      <alignment vertical="top" wrapText="1"/>
    </xf>
    <xf numFmtId="0" fontId="8" fillId="2" borderId="0" xfId="0" applyFont="1" applyFill="1" applyAlignment="1">
      <alignment vertical="top" wrapText="1"/>
    </xf>
    <xf numFmtId="15" fontId="10" fillId="2" borderId="0" xfId="0" applyNumberFormat="1" applyFont="1" applyFill="1" applyAlignment="1">
      <alignment vertical="top"/>
    </xf>
    <xf numFmtId="0" fontId="9" fillId="2" borderId="0" xfId="0" applyFont="1" applyFill="1"/>
    <xf numFmtId="0" fontId="8" fillId="2" borderId="6" xfId="0" applyFont="1" applyFill="1" applyBorder="1" applyAlignment="1">
      <alignment horizontal="left" vertical="top" wrapText="1"/>
    </xf>
    <xf numFmtId="0" fontId="8" fillId="2" borderId="0" xfId="0" applyFont="1" applyFill="1" applyAlignment="1">
      <alignment horizontal="left" vertical="top" wrapText="1"/>
    </xf>
    <xf numFmtId="0" fontId="8" fillId="2" borderId="4" xfId="0" applyFont="1" applyFill="1" applyBorder="1" applyAlignment="1">
      <alignment vertical="top" wrapText="1"/>
    </xf>
    <xf numFmtId="0" fontId="10" fillId="0" borderId="0" xfId="0" applyFont="1" applyAlignment="1">
      <alignment vertical="top"/>
    </xf>
    <xf numFmtId="0" fontId="10" fillId="6" borderId="0" xfId="0" applyFont="1" applyFill="1"/>
    <xf numFmtId="0" fontId="10" fillId="0" borderId="0" xfId="0" applyFont="1"/>
    <xf numFmtId="0" fontId="10" fillId="6" borderId="0" xfId="0" applyFont="1" applyFill="1" applyAlignment="1">
      <alignment vertical="top"/>
    </xf>
    <xf numFmtId="0" fontId="10" fillId="0" borderId="0" xfId="0" applyFont="1" applyAlignment="1">
      <alignment horizontal="left" vertical="top"/>
    </xf>
    <xf numFmtId="15" fontId="10" fillId="0" borderId="0" xfId="0" quotePrefix="1" applyNumberFormat="1" applyFont="1"/>
    <xf numFmtId="0" fontId="10" fillId="2" borderId="6" xfId="0" applyFont="1" applyFill="1" applyBorder="1" applyAlignment="1">
      <alignment vertical="top" wrapText="1"/>
    </xf>
    <xf numFmtId="0" fontId="6" fillId="2" borderId="0" xfId="0" applyFont="1" applyFill="1" applyAlignment="1">
      <alignment wrapText="1"/>
    </xf>
    <xf numFmtId="0" fontId="10" fillId="2" borderId="0" xfId="0" applyFont="1" applyFill="1" applyAlignment="1">
      <alignment wrapText="1"/>
    </xf>
    <xf numFmtId="0" fontId="10" fillId="2" borderId="4" xfId="0" applyFont="1" applyFill="1" applyBorder="1" applyAlignment="1">
      <alignment wrapText="1"/>
    </xf>
    <xf numFmtId="0" fontId="10" fillId="2" borderId="4" xfId="0" applyFont="1" applyFill="1" applyBorder="1"/>
    <xf numFmtId="0" fontId="10" fillId="2" borderId="7" xfId="0" applyFont="1" applyFill="1" applyBorder="1" applyAlignment="1">
      <alignment vertical="top" wrapText="1"/>
    </xf>
    <xf numFmtId="0" fontId="10" fillId="2" borderId="10" xfId="0" applyFont="1" applyFill="1" applyBorder="1" applyAlignment="1">
      <alignment vertical="top" wrapText="1"/>
    </xf>
    <xf numFmtId="0" fontId="10" fillId="2" borderId="8" xfId="0" applyFont="1" applyFill="1" applyBorder="1" applyAlignment="1">
      <alignment vertical="top" wrapText="1"/>
    </xf>
    <xf numFmtId="0" fontId="6" fillId="2" borderId="0" xfId="0" applyFont="1" applyFill="1" applyAlignment="1">
      <alignment horizontal="left" vertical="top" wrapText="1"/>
    </xf>
    <xf numFmtId="0" fontId="10" fillId="2" borderId="0" xfId="0" applyFont="1" applyFill="1" applyAlignment="1">
      <alignment horizontal="left" vertical="top"/>
    </xf>
    <xf numFmtId="0" fontId="10" fillId="2" borderId="6" xfId="0" applyFont="1" applyFill="1" applyBorder="1" applyAlignment="1">
      <alignment wrapText="1"/>
    </xf>
    <xf numFmtId="0" fontId="10" fillId="2" borderId="7" xfId="0" applyFont="1" applyFill="1" applyBorder="1" applyAlignment="1">
      <alignment wrapText="1"/>
    </xf>
    <xf numFmtId="0" fontId="10" fillId="2" borderId="10" xfId="0" applyFont="1" applyFill="1" applyBorder="1" applyAlignment="1">
      <alignment wrapText="1"/>
    </xf>
    <xf numFmtId="0" fontId="10" fillId="2" borderId="8" xfId="0" applyFont="1" applyFill="1" applyBorder="1" applyAlignment="1">
      <alignment wrapText="1"/>
    </xf>
    <xf numFmtId="0" fontId="7" fillId="2" borderId="0" xfId="0" applyFont="1" applyFill="1" applyAlignment="1">
      <alignment wrapText="1"/>
    </xf>
    <xf numFmtId="0" fontId="10" fillId="6" borderId="0" xfId="0" applyFont="1" applyFill="1" applyAlignment="1">
      <alignment wrapText="1"/>
    </xf>
    <xf numFmtId="15" fontId="10" fillId="0" borderId="0" xfId="0" quotePrefix="1" applyNumberFormat="1" applyFont="1" applyAlignment="1">
      <alignment vertical="top"/>
    </xf>
    <xf numFmtId="49" fontId="10" fillId="0" borderId="0" xfId="0" quotePrefix="1" applyNumberFormat="1" applyFont="1" applyAlignment="1">
      <alignment vertical="top"/>
    </xf>
    <xf numFmtId="0" fontId="10" fillId="6" borderId="0" xfId="0" applyFont="1" applyFill="1" applyAlignment="1">
      <alignment vertical="top" wrapText="1"/>
    </xf>
    <xf numFmtId="0" fontId="16" fillId="6" borderId="0" xfId="0" applyFont="1" applyFill="1"/>
    <xf numFmtId="0" fontId="16" fillId="0" borderId="0" xfId="0" applyFont="1"/>
    <xf numFmtId="0" fontId="10" fillId="0" borderId="0" xfId="0" applyFont="1" applyAlignment="1">
      <alignment horizontal="left"/>
    </xf>
    <xf numFmtId="0" fontId="8" fillId="2" borderId="4" xfId="0" applyFont="1" applyFill="1" applyBorder="1" applyAlignment="1">
      <alignment horizontal="left" vertical="top" wrapText="1"/>
    </xf>
    <xf numFmtId="0" fontId="12" fillId="2" borderId="6" xfId="0" applyFont="1" applyFill="1" applyBorder="1" applyAlignment="1">
      <alignment horizontal="center" vertical="center" wrapText="1"/>
    </xf>
    <xf numFmtId="0" fontId="12" fillId="2" borderId="0" xfId="0" applyFont="1" applyFill="1" applyAlignment="1">
      <alignment horizontal="center" vertical="center" wrapText="1"/>
    </xf>
    <xf numFmtId="0" fontId="10" fillId="2" borderId="0" xfId="0" applyFont="1" applyFill="1" applyAlignment="1">
      <alignment horizontal="center" vertical="center" wrapText="1"/>
    </xf>
    <xf numFmtId="0" fontId="10" fillId="2" borderId="4" xfId="0" applyFont="1" applyFill="1" applyBorder="1" applyAlignment="1">
      <alignment horizontal="center" vertical="center" wrapText="1"/>
    </xf>
    <xf numFmtId="0" fontId="8" fillId="2" borderId="0" xfId="0" applyFont="1" applyFill="1" applyAlignment="1">
      <alignment vertical="center" wrapText="1"/>
    </xf>
    <xf numFmtId="0" fontId="18" fillId="8" borderId="0" xfId="0" applyFont="1" applyFill="1" applyAlignment="1">
      <alignment vertical="center"/>
    </xf>
    <xf numFmtId="0" fontId="11" fillId="0" borderId="0" xfId="0" applyFont="1"/>
    <xf numFmtId="0" fontId="18" fillId="0" borderId="0" xfId="0" applyFont="1" applyAlignment="1">
      <alignment vertical="center"/>
    </xf>
    <xf numFmtId="0" fontId="18" fillId="2" borderId="0" xfId="0" applyFont="1" applyFill="1" applyAlignment="1">
      <alignment vertical="center"/>
    </xf>
    <xf numFmtId="0" fontId="8" fillId="2" borderId="6" xfId="0" applyFont="1" applyFill="1" applyBorder="1" applyAlignment="1">
      <alignment vertical="center"/>
    </xf>
    <xf numFmtId="0" fontId="8" fillId="2" borderId="4" xfId="0" applyFont="1" applyFill="1" applyBorder="1" applyAlignment="1">
      <alignment vertical="center" wrapText="1"/>
    </xf>
    <xf numFmtId="0" fontId="12" fillId="2" borderId="6" xfId="0" applyFont="1" applyFill="1" applyBorder="1" applyAlignment="1">
      <alignment vertical="top" wrapText="1"/>
    </xf>
    <xf numFmtId="0" fontId="12" fillId="2" borderId="26" xfId="0" applyFont="1" applyFill="1" applyBorder="1" applyAlignment="1">
      <alignment vertical="top" wrapText="1"/>
    </xf>
    <xf numFmtId="0" fontId="8" fillId="2" borderId="13" xfId="0" applyFont="1" applyFill="1" applyBorder="1" applyAlignment="1">
      <alignment horizontal="center" vertical="top" wrapText="1"/>
    </xf>
    <xf numFmtId="0" fontId="12" fillId="2" borderId="13" xfId="0" applyFont="1" applyFill="1" applyBorder="1" applyAlignment="1">
      <alignment horizontal="center" vertical="top" wrapText="1"/>
    </xf>
    <xf numFmtId="0" fontId="8" fillId="2" borderId="13" xfId="0" applyFont="1" applyFill="1" applyBorder="1" applyAlignment="1">
      <alignment horizontal="center" vertical="center" wrapText="1"/>
    </xf>
    <xf numFmtId="0" fontId="11" fillId="4" borderId="13" xfId="1" applyNumberFormat="1" applyFont="1" applyFill="1" applyBorder="1" applyAlignment="1" applyProtection="1">
      <alignment horizontal="center" vertical="top" wrapText="1"/>
      <protection locked="0"/>
    </xf>
    <xf numFmtId="1" fontId="11" fillId="5" borderId="13" xfId="1" applyNumberFormat="1" applyFont="1" applyFill="1" applyBorder="1" applyAlignment="1" applyProtection="1">
      <alignment horizontal="center" vertical="top" wrapText="1"/>
    </xf>
    <xf numFmtId="0" fontId="17" fillId="4" borderId="13" xfId="1" applyNumberFormat="1" applyFont="1" applyFill="1" applyBorder="1" applyAlignment="1" applyProtection="1">
      <alignment horizontal="center" vertical="center" wrapText="1"/>
      <protection locked="0"/>
    </xf>
    <xf numFmtId="0" fontId="5" fillId="2" borderId="0" xfId="0" applyFont="1" applyFill="1" applyAlignment="1">
      <alignment horizontal="left" vertical="top"/>
    </xf>
    <xf numFmtId="0" fontId="4" fillId="3" borderId="6" xfId="0" applyFont="1" applyFill="1" applyBorder="1" applyAlignment="1">
      <alignment vertical="top" wrapText="1"/>
    </xf>
    <xf numFmtId="0" fontId="4" fillId="3" borderId="0" xfId="0" applyFont="1" applyFill="1" applyAlignment="1">
      <alignment vertical="top" wrapText="1"/>
    </xf>
    <xf numFmtId="0" fontId="4" fillId="3" borderId="4" xfId="0" applyFont="1" applyFill="1" applyBorder="1" applyAlignment="1">
      <alignment vertical="top" wrapText="1"/>
    </xf>
    <xf numFmtId="0" fontId="7" fillId="3" borderId="6" xfId="0" applyFont="1" applyFill="1" applyBorder="1" applyAlignment="1">
      <alignment horizontal="left" vertical="top" wrapText="1"/>
    </xf>
    <xf numFmtId="0" fontId="7" fillId="3" borderId="0" xfId="0" applyFont="1" applyFill="1" applyAlignment="1">
      <alignment horizontal="left" vertical="top" wrapText="1"/>
    </xf>
    <xf numFmtId="0" fontId="11" fillId="4" borderId="13" xfId="1" applyNumberFormat="1" applyFont="1" applyFill="1" applyBorder="1" applyAlignment="1" applyProtection="1">
      <alignment horizontal="center" vertical="center" wrapText="1"/>
      <protection locked="0"/>
    </xf>
    <xf numFmtId="1" fontId="11" fillId="5" borderId="13" xfId="1" applyNumberFormat="1" applyFont="1" applyFill="1" applyBorder="1" applyAlignment="1" applyProtection="1">
      <alignment horizontal="center" vertical="center" wrapText="1"/>
    </xf>
    <xf numFmtId="165" fontId="11" fillId="4" borderId="15" xfId="2" applyNumberFormat="1" applyFont="1" applyFill="1" applyBorder="1" applyAlignment="1" applyProtection="1">
      <alignment vertical="center"/>
      <protection locked="0"/>
    </xf>
    <xf numFmtId="165" fontId="11" fillId="4" borderId="13" xfId="2" applyNumberFormat="1" applyFont="1" applyFill="1" applyBorder="1" applyAlignment="1" applyProtection="1">
      <alignment vertical="center"/>
      <protection locked="0"/>
    </xf>
    <xf numFmtId="0" fontId="8" fillId="2" borderId="0" xfId="0" applyFont="1" applyFill="1" applyAlignment="1">
      <alignment horizontal="right" vertical="top" wrapText="1" indent="1"/>
    </xf>
    <xf numFmtId="0" fontId="9" fillId="2" borderId="0" xfId="0" applyFont="1" applyFill="1" applyAlignment="1">
      <alignment horizontal="center" vertical="center"/>
    </xf>
    <xf numFmtId="0" fontId="9" fillId="7" borderId="13" xfId="0" applyFont="1" applyFill="1" applyBorder="1" applyAlignment="1">
      <alignment horizontal="center" vertical="center" wrapText="1"/>
    </xf>
    <xf numFmtId="165" fontId="11" fillId="5" borderId="13" xfId="2" applyNumberFormat="1" applyFont="1" applyFill="1" applyBorder="1" applyAlignment="1" applyProtection="1">
      <alignment vertical="center"/>
    </xf>
    <xf numFmtId="165" fontId="11" fillId="4" borderId="31" xfId="2" applyNumberFormat="1" applyFont="1" applyFill="1" applyBorder="1" applyAlignment="1" applyProtection="1">
      <alignment vertical="center"/>
      <protection locked="0"/>
    </xf>
    <xf numFmtId="165" fontId="11" fillId="5" borderId="33" xfId="2" applyNumberFormat="1" applyFont="1" applyFill="1" applyBorder="1" applyAlignment="1" applyProtection="1">
      <alignment vertical="center"/>
    </xf>
    <xf numFmtId="165" fontId="11" fillId="4" borderId="16" xfId="2" applyNumberFormat="1" applyFont="1" applyFill="1" applyBorder="1" applyAlignment="1" applyProtection="1">
      <alignment vertical="center"/>
      <protection locked="0"/>
    </xf>
    <xf numFmtId="0" fontId="6" fillId="0" borderId="0" xfId="0" applyFont="1" applyAlignment="1">
      <alignment vertical="top" wrapText="1"/>
    </xf>
    <xf numFmtId="0" fontId="12" fillId="0" borderId="6" xfId="0" applyFont="1" applyBorder="1" applyAlignment="1">
      <alignment horizontal="centerContinuous" vertical="top" wrapText="1"/>
    </xf>
    <xf numFmtId="0" fontId="12" fillId="0" borderId="0" xfId="0" applyFont="1" applyAlignment="1">
      <alignment horizontal="centerContinuous" vertical="top" wrapText="1"/>
    </xf>
    <xf numFmtId="0" fontId="10" fillId="0" borderId="0" xfId="0" applyFont="1" applyAlignment="1">
      <alignment horizontal="centerContinuous" vertical="top" wrapText="1"/>
    </xf>
    <xf numFmtId="0" fontId="10" fillId="0" borderId="4" xfId="0" applyFont="1" applyBorder="1" applyAlignment="1">
      <alignment horizontal="centerContinuous" vertical="top" wrapText="1"/>
    </xf>
    <xf numFmtId="0" fontId="8" fillId="0" borderId="0" xfId="0" applyFont="1" applyAlignment="1">
      <alignment horizontal="left" vertical="top"/>
    </xf>
    <xf numFmtId="0" fontId="10" fillId="0" borderId="7" xfId="0" applyFont="1" applyBorder="1" applyAlignment="1">
      <alignment vertical="top" wrapText="1"/>
    </xf>
    <xf numFmtId="0" fontId="10" fillId="0" borderId="10" xfId="0" applyFont="1" applyBorder="1" applyAlignment="1">
      <alignment vertical="top" wrapText="1"/>
    </xf>
    <xf numFmtId="0" fontId="10" fillId="0" borderId="8" xfId="0" applyFont="1" applyBorder="1" applyAlignment="1">
      <alignment vertical="top" wrapText="1"/>
    </xf>
    <xf numFmtId="0" fontId="8" fillId="2" borderId="6" xfId="0" applyFont="1" applyFill="1" applyBorder="1" applyAlignment="1">
      <alignment horizontal="left" vertical="center" wrapText="1"/>
    </xf>
    <xf numFmtId="0" fontId="8" fillId="2" borderId="0" xfId="0" applyFont="1" applyFill="1" applyAlignment="1">
      <alignment horizontal="left" vertical="center" wrapText="1"/>
    </xf>
    <xf numFmtId="0" fontId="10" fillId="9" borderId="0" xfId="0" applyFont="1" applyFill="1" applyAlignment="1">
      <alignment vertical="top"/>
    </xf>
    <xf numFmtId="165" fontId="11" fillId="4" borderId="43" xfId="2" applyNumberFormat="1" applyFont="1" applyFill="1" applyBorder="1" applyAlignment="1" applyProtection="1">
      <alignment vertical="center"/>
      <protection locked="0"/>
    </xf>
    <xf numFmtId="165" fontId="11" fillId="5" borderId="43" xfId="2" applyNumberFormat="1" applyFont="1" applyFill="1" applyBorder="1" applyAlignment="1" applyProtection="1">
      <alignment vertical="center"/>
    </xf>
    <xf numFmtId="1" fontId="9" fillId="7" borderId="15" xfId="0" applyNumberFormat="1" applyFont="1" applyFill="1" applyBorder="1" applyAlignment="1">
      <alignment horizontal="center" vertical="top" wrapText="1"/>
    </xf>
    <xf numFmtId="165" fontId="11" fillId="4" borderId="47" xfId="2" applyNumberFormat="1" applyFont="1" applyFill="1" applyBorder="1" applyAlignment="1" applyProtection="1">
      <alignment horizontal="center" vertical="center"/>
      <protection locked="0"/>
    </xf>
    <xf numFmtId="0" fontId="10" fillId="2" borderId="24" xfId="0" applyFont="1" applyFill="1" applyBorder="1" applyAlignment="1">
      <alignment horizontal="center" vertical="center"/>
    </xf>
    <xf numFmtId="0" fontId="8" fillId="0" borderId="6" xfId="0" applyFont="1" applyBorder="1" applyAlignment="1">
      <alignment horizontal="left" vertical="top" wrapText="1"/>
    </xf>
    <xf numFmtId="0" fontId="8" fillId="0" borderId="0" xfId="0" applyFont="1" applyAlignment="1">
      <alignment horizontal="left" vertical="top" wrapText="1"/>
    </xf>
    <xf numFmtId="0" fontId="8" fillId="0" borderId="4" xfId="0" applyFont="1" applyBorder="1" applyAlignment="1">
      <alignment horizontal="left" vertical="top" wrapText="1"/>
    </xf>
    <xf numFmtId="0" fontId="8" fillId="0" borderId="6" xfId="0" applyFont="1" applyBorder="1" applyAlignment="1">
      <alignment horizontal="left" vertical="top"/>
    </xf>
    <xf numFmtId="15" fontId="12" fillId="0" borderId="10" xfId="0" applyNumberFormat="1" applyFont="1" applyBorder="1" applyAlignment="1">
      <alignment horizontal="center" vertical="center" wrapText="1"/>
    </xf>
    <xf numFmtId="0" fontId="8" fillId="0" borderId="8" xfId="0" applyFont="1" applyBorder="1" applyAlignment="1">
      <alignment horizontal="left" vertical="top" wrapText="1"/>
    </xf>
    <xf numFmtId="0" fontId="8" fillId="0" borderId="7" xfId="0" applyFont="1" applyBorder="1" applyAlignment="1">
      <alignment horizontal="left" vertical="top" wrapText="1"/>
    </xf>
    <xf numFmtId="0" fontId="23" fillId="10" borderId="52" xfId="0" applyFont="1" applyFill="1" applyBorder="1"/>
    <xf numFmtId="0" fontId="23" fillId="10" borderId="53" xfId="0" applyFont="1" applyFill="1" applyBorder="1"/>
    <xf numFmtId="0" fontId="23" fillId="10" borderId="54" xfId="0" applyFont="1" applyFill="1" applyBorder="1"/>
    <xf numFmtId="0" fontId="23" fillId="10" borderId="55" xfId="0" applyFont="1" applyFill="1" applyBorder="1"/>
    <xf numFmtId="0" fontId="24" fillId="10" borderId="0" xfId="0" applyFont="1" applyFill="1"/>
    <xf numFmtId="0" fontId="23" fillId="10" borderId="0" xfId="0" applyFont="1" applyFill="1"/>
    <xf numFmtId="0" fontId="23" fillId="10" borderId="56" xfId="0" applyFont="1" applyFill="1" applyBorder="1"/>
    <xf numFmtId="0" fontId="25" fillId="10" borderId="0" xfId="0" applyFont="1" applyFill="1"/>
    <xf numFmtId="0" fontId="23" fillId="10" borderId="0" xfId="0" applyFont="1" applyFill="1" applyAlignment="1">
      <alignment horizontal="left"/>
    </xf>
    <xf numFmtId="0" fontId="26" fillId="10" borderId="0" xfId="0" applyFont="1" applyFill="1" applyAlignment="1">
      <alignment horizontal="centerContinuous"/>
    </xf>
    <xf numFmtId="166" fontId="26" fillId="10" borderId="0" xfId="0" applyNumberFormat="1" applyFont="1" applyFill="1" applyAlignment="1">
      <alignment horizontal="center"/>
    </xf>
    <xf numFmtId="166" fontId="27" fillId="10" borderId="0" xfId="0" applyNumberFormat="1" applyFont="1" applyFill="1"/>
    <xf numFmtId="0" fontId="27" fillId="10" borderId="0" xfId="0" applyFont="1" applyFill="1"/>
    <xf numFmtId="0" fontId="26" fillId="10" borderId="55" xfId="0" applyFont="1" applyFill="1" applyBorder="1"/>
    <xf numFmtId="0" fontId="26" fillId="10" borderId="0" xfId="0" applyFont="1" applyFill="1"/>
    <xf numFmtId="166" fontId="23" fillId="11" borderId="0" xfId="3" applyNumberFormat="1" applyFont="1" applyFill="1" applyBorder="1" applyAlignment="1">
      <alignment horizontal="right"/>
    </xf>
    <xf numFmtId="166" fontId="23" fillId="10" borderId="0" xfId="3" applyNumberFormat="1" applyFont="1" applyFill="1" applyBorder="1" applyAlignment="1">
      <alignment horizontal="right"/>
    </xf>
    <xf numFmtId="0" fontId="26" fillId="10" borderId="56" xfId="0" applyFont="1" applyFill="1" applyBorder="1"/>
    <xf numFmtId="167" fontId="23" fillId="10" borderId="0" xfId="3" applyNumberFormat="1" applyFont="1" applyFill="1" applyBorder="1"/>
    <xf numFmtId="0" fontId="23" fillId="10" borderId="0" xfId="0" applyFont="1" applyFill="1" applyAlignment="1">
      <alignment horizontal="left" indent="1"/>
    </xf>
    <xf numFmtId="0" fontId="23" fillId="10" borderId="0" xfId="0" applyFont="1" applyFill="1" applyAlignment="1">
      <alignment horizontal="left" wrapText="1" indent="1"/>
    </xf>
    <xf numFmtId="0" fontId="26" fillId="10" borderId="0" xfId="0" applyFont="1" applyFill="1" applyAlignment="1">
      <alignment horizontal="left"/>
    </xf>
    <xf numFmtId="166" fontId="23" fillId="12" borderId="11" xfId="3" applyNumberFormat="1" applyFont="1" applyFill="1" applyBorder="1" applyAlignment="1">
      <alignment horizontal="right"/>
    </xf>
    <xf numFmtId="166" fontId="28" fillId="13" borderId="0" xfId="3" applyNumberFormat="1" applyFont="1" applyFill="1" applyBorder="1" applyAlignment="1">
      <alignment horizontal="right"/>
    </xf>
    <xf numFmtId="166" fontId="28" fillId="13" borderId="10" xfId="3" applyNumberFormat="1" applyFont="1" applyFill="1" applyBorder="1" applyAlignment="1">
      <alignment horizontal="right"/>
    </xf>
    <xf numFmtId="0" fontId="26" fillId="10" borderId="0" xfId="0" applyFont="1" applyFill="1" applyAlignment="1">
      <alignment horizontal="left" wrapText="1"/>
    </xf>
    <xf numFmtId="168" fontId="26" fillId="10" borderId="55" xfId="3" applyNumberFormat="1" applyFont="1" applyFill="1" applyBorder="1"/>
    <xf numFmtId="0" fontId="27" fillId="10" borderId="0" xfId="0" applyFont="1" applyFill="1" applyAlignment="1">
      <alignment wrapText="1"/>
    </xf>
    <xf numFmtId="0" fontId="26" fillId="10" borderId="0" xfId="0" applyFont="1" applyFill="1" applyAlignment="1">
      <alignment wrapText="1"/>
    </xf>
    <xf numFmtId="3" fontId="23" fillId="10" borderId="0" xfId="0" applyNumberFormat="1" applyFont="1" applyFill="1" applyAlignment="1">
      <alignment horizontal="left" indent="1"/>
    </xf>
    <xf numFmtId="168" fontId="26" fillId="10" borderId="57" xfId="3" applyNumberFormat="1" applyFont="1" applyFill="1" applyBorder="1"/>
    <xf numFmtId="0" fontId="26" fillId="10" borderId="58" xfId="0" applyFont="1" applyFill="1" applyBorder="1" applyAlignment="1">
      <alignment horizontal="left"/>
    </xf>
    <xf numFmtId="166" fontId="23" fillId="10" borderId="58" xfId="3" applyNumberFormat="1" applyFont="1" applyFill="1" applyBorder="1" applyAlignment="1">
      <alignment horizontal="right"/>
    </xf>
    <xf numFmtId="0" fontId="23" fillId="10" borderId="59" xfId="0" applyFont="1" applyFill="1" applyBorder="1"/>
    <xf numFmtId="49" fontId="0" fillId="0" borderId="0" xfId="0" applyNumberFormat="1"/>
    <xf numFmtId="49" fontId="29" fillId="0" borderId="0" xfId="0" applyNumberFormat="1" applyFont="1" applyAlignment="1">
      <alignment horizontal="center" vertical="top"/>
    </xf>
    <xf numFmtId="0" fontId="12" fillId="2" borderId="6" xfId="0" applyFont="1" applyFill="1" applyBorder="1" applyAlignment="1">
      <alignment horizontal="right" vertical="center" wrapText="1" indent="1"/>
    </xf>
    <xf numFmtId="0" fontId="12" fillId="2" borderId="0" xfId="0" applyFont="1" applyFill="1" applyAlignment="1">
      <alignment horizontal="right" vertical="center" wrapText="1" indent="1"/>
    </xf>
    <xf numFmtId="0" fontId="19" fillId="2" borderId="0" xfId="0" applyFont="1" applyFill="1" applyAlignment="1">
      <alignment horizontal="left" vertical="top" wrapText="1"/>
    </xf>
    <xf numFmtId="0" fontId="7" fillId="3" borderId="3" xfId="0" applyFont="1" applyFill="1" applyBorder="1" applyAlignment="1">
      <alignment horizontal="center" vertical="top" wrapText="1"/>
    </xf>
    <xf numFmtId="0" fontId="7" fillId="3" borderId="11" xfId="0" applyFont="1" applyFill="1" applyBorder="1" applyAlignment="1">
      <alignment horizontal="center" vertical="top" wrapText="1"/>
    </xf>
    <xf numFmtId="0" fontId="7" fillId="3" borderId="5" xfId="0" applyFont="1" applyFill="1" applyBorder="1" applyAlignment="1">
      <alignment horizontal="center" vertical="top" wrapText="1"/>
    </xf>
    <xf numFmtId="0" fontId="7" fillId="3" borderId="6" xfId="0" applyFont="1" applyFill="1" applyBorder="1" applyAlignment="1">
      <alignment horizontal="center" vertical="top" wrapText="1"/>
    </xf>
    <xf numFmtId="0" fontId="7" fillId="3" borderId="0" xfId="0" applyFont="1" applyFill="1" applyAlignment="1">
      <alignment horizontal="center" vertical="top" wrapText="1"/>
    </xf>
    <xf numFmtId="0" fontId="7" fillId="3" borderId="4" xfId="0" applyFont="1" applyFill="1" applyBorder="1" applyAlignment="1">
      <alignment horizontal="center" vertical="top" wrapText="1"/>
    </xf>
    <xf numFmtId="0" fontId="7" fillId="3" borderId="1" xfId="0" applyFont="1" applyFill="1" applyBorder="1" applyAlignment="1">
      <alignment horizontal="center" vertical="top" wrapText="1"/>
    </xf>
    <xf numFmtId="0" fontId="7" fillId="3" borderId="9" xfId="0" applyFont="1" applyFill="1" applyBorder="1" applyAlignment="1">
      <alignment horizontal="center" vertical="top" wrapText="1"/>
    </xf>
    <xf numFmtId="0" fontId="7" fillId="3" borderId="2" xfId="0" applyFont="1" applyFill="1" applyBorder="1" applyAlignment="1">
      <alignment horizontal="center" vertical="top" wrapText="1"/>
    </xf>
    <xf numFmtId="0" fontId="7" fillId="3" borderId="7" xfId="0" applyFont="1" applyFill="1" applyBorder="1" applyAlignment="1">
      <alignment horizontal="center" vertical="top" wrapText="1"/>
    </xf>
    <xf numFmtId="0" fontId="7" fillId="3" borderId="10" xfId="0" applyFont="1" applyFill="1" applyBorder="1" applyAlignment="1">
      <alignment horizontal="center" vertical="top" wrapText="1"/>
    </xf>
    <xf numFmtId="0" fontId="7" fillId="3" borderId="8" xfId="0" applyFont="1" applyFill="1" applyBorder="1" applyAlignment="1">
      <alignment horizontal="center" vertical="top" wrapText="1"/>
    </xf>
    <xf numFmtId="0" fontId="8" fillId="2" borderId="6" xfId="0" applyFont="1" applyFill="1" applyBorder="1" applyAlignment="1">
      <alignment horizontal="left" vertical="top" wrapText="1"/>
    </xf>
    <xf numFmtId="0" fontId="8" fillId="2" borderId="0" xfId="0" applyFont="1" applyFill="1" applyAlignment="1">
      <alignment horizontal="left" vertical="top" wrapText="1"/>
    </xf>
    <xf numFmtId="0" fontId="10" fillId="2" borderId="0" xfId="0" applyFont="1" applyFill="1" applyAlignment="1">
      <alignment horizontal="left" vertical="top" wrapText="1"/>
    </xf>
    <xf numFmtId="0" fontId="10" fillId="2" borderId="4" xfId="0" applyFont="1" applyFill="1" applyBorder="1" applyAlignment="1">
      <alignment horizontal="left" vertical="top" wrapText="1"/>
    </xf>
    <xf numFmtId="0" fontId="8" fillId="2" borderId="24" xfId="0" applyFont="1" applyFill="1" applyBorder="1" applyAlignment="1">
      <alignment horizontal="left" vertical="center" wrapText="1"/>
    </xf>
    <xf numFmtId="0" fontId="8" fillId="2" borderId="13" xfId="0" applyFont="1" applyFill="1" applyBorder="1" applyAlignment="1">
      <alignment horizontal="left" vertical="center" wrapText="1"/>
    </xf>
    <xf numFmtId="0" fontId="11" fillId="4" borderId="13" xfId="1" applyNumberFormat="1" applyFont="1" applyFill="1" applyBorder="1" applyAlignment="1" applyProtection="1">
      <alignment horizontal="left" vertical="center" wrapText="1"/>
      <protection locked="0"/>
    </xf>
    <xf numFmtId="0" fontId="11" fillId="4" borderId="25" xfId="1" applyNumberFormat="1" applyFont="1" applyFill="1" applyBorder="1" applyAlignment="1" applyProtection="1">
      <alignment horizontal="left" vertical="center" wrapText="1"/>
      <protection locked="0"/>
    </xf>
    <xf numFmtId="0" fontId="0" fillId="0" borderId="24" xfId="0" applyBorder="1" applyAlignment="1">
      <alignment horizontal="left" vertical="center" wrapText="1"/>
    </xf>
    <xf numFmtId="0" fontId="0" fillId="0" borderId="13" xfId="0" applyBorder="1" applyAlignment="1">
      <alignment horizontal="left" vertical="center" wrapText="1"/>
    </xf>
    <xf numFmtId="0" fontId="8" fillId="2" borderId="4" xfId="0" applyFont="1" applyFill="1" applyBorder="1" applyAlignment="1">
      <alignment horizontal="left" vertical="top" wrapText="1"/>
    </xf>
    <xf numFmtId="0" fontId="13" fillId="2" borderId="6" xfId="0" applyFont="1" applyFill="1" applyBorder="1" applyAlignment="1" applyProtection="1">
      <alignment horizontal="left" vertical="top" wrapText="1"/>
      <protection locked="0"/>
    </xf>
    <xf numFmtId="0" fontId="13" fillId="2" borderId="0" xfId="0" applyFont="1" applyFill="1" applyAlignment="1" applyProtection="1">
      <alignment horizontal="left" vertical="top" wrapText="1"/>
      <protection locked="0"/>
    </xf>
    <xf numFmtId="0" fontId="13" fillId="2" borderId="4" xfId="0" applyFont="1" applyFill="1" applyBorder="1" applyAlignment="1" applyProtection="1">
      <alignment horizontal="left" vertical="top" wrapText="1"/>
      <protection locked="0"/>
    </xf>
    <xf numFmtId="0" fontId="8" fillId="2" borderId="6" xfId="0" applyFont="1" applyFill="1" applyBorder="1" applyAlignment="1">
      <alignment horizontal="left" vertical="top" wrapText="1" indent="1"/>
    </xf>
    <xf numFmtId="0" fontId="8" fillId="2" borderId="0" xfId="0" applyFont="1" applyFill="1" applyAlignment="1">
      <alignment horizontal="left" vertical="top" wrapText="1" indent="1"/>
    </xf>
    <xf numFmtId="0" fontId="8" fillId="2" borderId="4" xfId="0" applyFont="1" applyFill="1" applyBorder="1" applyAlignment="1">
      <alignment horizontal="left" vertical="top" wrapText="1" indent="1"/>
    </xf>
    <xf numFmtId="0" fontId="8" fillId="2" borderId="6" xfId="0" applyFont="1" applyFill="1" applyBorder="1" applyAlignment="1">
      <alignment horizontal="left" vertical="center" wrapText="1"/>
    </xf>
    <xf numFmtId="0" fontId="8" fillId="2" borderId="0" xfId="0" applyFont="1" applyFill="1" applyAlignment="1">
      <alignment horizontal="left" vertical="center" wrapText="1"/>
    </xf>
    <xf numFmtId="0" fontId="8" fillId="2" borderId="4" xfId="0" applyFont="1" applyFill="1" applyBorder="1" applyAlignment="1">
      <alignment horizontal="left" vertical="center" wrapText="1"/>
    </xf>
    <xf numFmtId="0" fontId="10" fillId="4" borderId="15" xfId="0" applyFont="1" applyFill="1" applyBorder="1" applyAlignment="1" applyProtection="1">
      <alignment horizontal="center" vertical="center" wrapText="1"/>
      <protection locked="0"/>
    </xf>
    <xf numFmtId="0" fontId="10" fillId="4" borderId="16" xfId="0" applyFont="1" applyFill="1" applyBorder="1" applyAlignment="1" applyProtection="1">
      <alignment horizontal="center" vertical="center" wrapText="1"/>
      <protection locked="0"/>
    </xf>
    <xf numFmtId="0" fontId="8" fillId="0" borderId="37" xfId="0" applyFont="1" applyBorder="1" applyAlignment="1">
      <alignment horizontal="left" vertical="center" wrapText="1"/>
    </xf>
    <xf numFmtId="0" fontId="8" fillId="0" borderId="14" xfId="0" applyFont="1" applyBorder="1" applyAlignment="1">
      <alignment horizontal="left" vertical="center" wrapText="1"/>
    </xf>
    <xf numFmtId="0" fontId="8" fillId="0" borderId="18" xfId="0" applyFont="1" applyBorder="1" applyAlignment="1">
      <alignment horizontal="left" vertical="center" wrapText="1"/>
    </xf>
    <xf numFmtId="0" fontId="8" fillId="0" borderId="38" xfId="0" applyFont="1" applyBorder="1" applyAlignment="1">
      <alignment horizontal="left" vertical="center" wrapText="1"/>
    </xf>
    <xf numFmtId="0" fontId="8" fillId="0" borderId="22" xfId="0" applyFont="1" applyBorder="1" applyAlignment="1">
      <alignment horizontal="left" vertical="center" wrapText="1"/>
    </xf>
    <xf numFmtId="0" fontId="8" fillId="0" borderId="23" xfId="0" applyFont="1" applyBorder="1" applyAlignment="1">
      <alignment horizontal="left" vertical="center" wrapText="1"/>
    </xf>
    <xf numFmtId="0" fontId="11" fillId="4" borderId="17" xfId="1" applyNumberFormat="1" applyFont="1" applyFill="1" applyBorder="1" applyAlignment="1" applyProtection="1">
      <alignment horizontal="left" vertical="center" wrapText="1"/>
      <protection locked="0"/>
    </xf>
    <xf numFmtId="0" fontId="11" fillId="4" borderId="14" xfId="1" applyNumberFormat="1" applyFont="1" applyFill="1" applyBorder="1" applyAlignment="1" applyProtection="1">
      <alignment horizontal="left" vertical="center" wrapText="1"/>
      <protection locked="0"/>
    </xf>
    <xf numFmtId="0" fontId="11" fillId="4" borderId="40" xfId="1" applyNumberFormat="1" applyFont="1" applyFill="1" applyBorder="1" applyAlignment="1" applyProtection="1">
      <alignment horizontal="left" vertical="center" wrapText="1"/>
      <protection locked="0"/>
    </xf>
    <xf numFmtId="0" fontId="11" fillId="4" borderId="21" xfId="1" applyNumberFormat="1" applyFont="1" applyFill="1" applyBorder="1" applyAlignment="1" applyProtection="1">
      <alignment horizontal="left" vertical="center" wrapText="1"/>
      <protection locked="0"/>
    </xf>
    <xf numFmtId="0" fontId="11" fillId="4" borderId="22" xfId="1" applyNumberFormat="1" applyFont="1" applyFill="1" applyBorder="1" applyAlignment="1" applyProtection="1">
      <alignment horizontal="left" vertical="center" wrapText="1"/>
      <protection locked="0"/>
    </xf>
    <xf numFmtId="0" fontId="11" fillId="4" borderId="41" xfId="1" applyNumberFormat="1" applyFont="1" applyFill="1" applyBorder="1" applyAlignment="1" applyProtection="1">
      <alignment horizontal="left" vertical="center" wrapText="1"/>
      <protection locked="0"/>
    </xf>
    <xf numFmtId="0" fontId="8" fillId="2" borderId="6" xfId="0" applyFont="1" applyFill="1" applyBorder="1" applyAlignment="1">
      <alignment horizontal="right" vertical="center" wrapText="1" indent="1"/>
    </xf>
    <xf numFmtId="0" fontId="8" fillId="2" borderId="0" xfId="0" applyFont="1" applyFill="1" applyAlignment="1">
      <alignment horizontal="right" vertical="center" wrapText="1" indent="1"/>
    </xf>
    <xf numFmtId="0" fontId="8" fillId="7" borderId="24" xfId="0" applyFont="1" applyFill="1" applyBorder="1" applyAlignment="1">
      <alignment horizontal="center" vertical="top" wrapText="1"/>
    </xf>
    <xf numFmtId="0" fontId="8" fillId="7" borderId="13" xfId="0" applyFont="1" applyFill="1" applyBorder="1" applyAlignment="1">
      <alignment horizontal="center" vertical="top" wrapText="1"/>
    </xf>
    <xf numFmtId="0" fontId="8" fillId="7" borderId="25" xfId="0" applyFont="1" applyFill="1" applyBorder="1" applyAlignment="1">
      <alignment horizontal="center" vertical="top" wrapText="1"/>
    </xf>
    <xf numFmtId="0" fontId="10" fillId="2" borderId="0" xfId="0" applyFont="1" applyFill="1" applyAlignment="1">
      <alignment horizontal="left" vertical="center" wrapText="1" indent="1"/>
    </xf>
    <xf numFmtId="0" fontId="10" fillId="2" borderId="4" xfId="0" applyFont="1" applyFill="1" applyBorder="1" applyAlignment="1">
      <alignment horizontal="left" vertical="center" wrapText="1" indent="1"/>
    </xf>
    <xf numFmtId="0" fontId="22" fillId="0" borderId="0" xfId="0" applyFont="1" applyAlignment="1">
      <alignment horizontal="left" vertical="top" wrapText="1"/>
    </xf>
    <xf numFmtId="0" fontId="8" fillId="0" borderId="6" xfId="0" applyFont="1" applyBorder="1" applyAlignment="1">
      <alignment horizontal="left" vertical="top" wrapText="1"/>
    </xf>
    <xf numFmtId="0" fontId="8" fillId="0" borderId="0" xfId="0" applyFont="1" applyAlignment="1">
      <alignment horizontal="left" vertical="top" wrapText="1"/>
    </xf>
    <xf numFmtId="0" fontId="8" fillId="0" borderId="4" xfId="0" applyFont="1" applyBorder="1" applyAlignment="1">
      <alignment horizontal="left" vertical="top" wrapText="1"/>
    </xf>
    <xf numFmtId="15" fontId="12" fillId="7" borderId="3" xfId="0" applyNumberFormat="1" applyFont="1" applyFill="1" applyBorder="1" applyAlignment="1">
      <alignment horizontal="center" vertical="center" wrapText="1"/>
    </xf>
    <xf numFmtId="15" fontId="12" fillId="7" borderId="11" xfId="0" applyNumberFormat="1" applyFont="1" applyFill="1" applyBorder="1" applyAlignment="1">
      <alignment horizontal="center" vertical="center" wrapText="1"/>
    </xf>
    <xf numFmtId="15" fontId="12" fillId="7" borderId="5" xfId="0" applyNumberFormat="1" applyFont="1" applyFill="1" applyBorder="1" applyAlignment="1">
      <alignment horizontal="center" vertical="center" wrapText="1"/>
    </xf>
    <xf numFmtId="15" fontId="12" fillId="7" borderId="6" xfId="0" applyNumberFormat="1" applyFont="1" applyFill="1" applyBorder="1" applyAlignment="1">
      <alignment horizontal="center" vertical="center" wrapText="1"/>
    </xf>
    <xf numFmtId="15" fontId="12" fillId="7" borderId="0" xfId="0" applyNumberFormat="1" applyFont="1" applyFill="1" applyAlignment="1">
      <alignment horizontal="center" vertical="center" wrapText="1"/>
    </xf>
    <xf numFmtId="15" fontId="12" fillId="7" borderId="4" xfId="0" applyNumberFormat="1" applyFont="1" applyFill="1" applyBorder="1" applyAlignment="1">
      <alignment horizontal="center" vertical="center" wrapText="1"/>
    </xf>
    <xf numFmtId="15" fontId="12" fillId="7" borderId="7" xfId="0" applyNumberFormat="1" applyFont="1" applyFill="1" applyBorder="1" applyAlignment="1">
      <alignment horizontal="center" vertical="center" wrapText="1"/>
    </xf>
    <xf numFmtId="15" fontId="12" fillId="7" borderId="10" xfId="0" applyNumberFormat="1" applyFont="1" applyFill="1" applyBorder="1" applyAlignment="1">
      <alignment horizontal="center" vertical="center" wrapText="1"/>
    </xf>
    <xf numFmtId="15" fontId="12" fillId="7" borderId="8" xfId="0" applyNumberFormat="1" applyFont="1" applyFill="1" applyBorder="1" applyAlignment="1">
      <alignment horizontal="center" vertical="center" wrapText="1"/>
    </xf>
    <xf numFmtId="0" fontId="8" fillId="7" borderId="17" xfId="0" applyFont="1" applyFill="1" applyBorder="1" applyAlignment="1">
      <alignment horizontal="left" vertical="center" wrapText="1"/>
    </xf>
    <xf numFmtId="0" fontId="8" fillId="7" borderId="14" xfId="0" applyFont="1" applyFill="1" applyBorder="1" applyAlignment="1">
      <alignment horizontal="left" vertical="center" wrapText="1"/>
    </xf>
    <xf numFmtId="0" fontId="8" fillId="7" borderId="18" xfId="0" applyFont="1" applyFill="1" applyBorder="1" applyAlignment="1">
      <alignment horizontal="left" vertical="center" wrapText="1"/>
    </xf>
    <xf numFmtId="0" fontId="8" fillId="7" borderId="19" xfId="0" applyFont="1" applyFill="1" applyBorder="1" applyAlignment="1">
      <alignment horizontal="left" vertical="center" wrapText="1"/>
    </xf>
    <xf numFmtId="0" fontId="8" fillId="7" borderId="0" xfId="0" applyFont="1" applyFill="1" applyAlignment="1">
      <alignment horizontal="left" vertical="center" wrapText="1"/>
    </xf>
    <xf numFmtId="0" fontId="8" fillId="7" borderId="20" xfId="0" applyFont="1" applyFill="1" applyBorder="1" applyAlignment="1">
      <alignment horizontal="left" vertical="center" wrapText="1"/>
    </xf>
    <xf numFmtId="0" fontId="8" fillId="7" borderId="21" xfId="0" applyFont="1" applyFill="1" applyBorder="1" applyAlignment="1">
      <alignment horizontal="left" vertical="center" wrapText="1"/>
    </xf>
    <xf numFmtId="0" fontId="8" fillId="7" borderId="22" xfId="0" applyFont="1" applyFill="1" applyBorder="1" applyAlignment="1">
      <alignment horizontal="left" vertical="center" wrapText="1"/>
    </xf>
    <xf numFmtId="0" fontId="8" fillId="7" borderId="23" xfId="0" applyFont="1" applyFill="1" applyBorder="1" applyAlignment="1">
      <alignment horizontal="left" vertical="center" wrapText="1"/>
    </xf>
    <xf numFmtId="0" fontId="10" fillId="0" borderId="6" xfId="0" applyFont="1" applyBorder="1" applyAlignment="1">
      <alignment horizontal="right" vertical="center" wrapText="1" indent="1"/>
    </xf>
    <xf numFmtId="0" fontId="10" fillId="0" borderId="0" xfId="0" applyFont="1" applyAlignment="1">
      <alignment horizontal="right" vertical="center" wrapText="1" indent="1"/>
    </xf>
    <xf numFmtId="0" fontId="11" fillId="4" borderId="15" xfId="1" applyNumberFormat="1" applyFont="1" applyFill="1" applyBorder="1" applyAlignment="1" applyProtection="1">
      <alignment horizontal="center" vertical="center" wrapText="1"/>
      <protection locked="0"/>
    </xf>
    <xf numFmtId="0" fontId="11" fillId="4" borderId="16" xfId="1" applyNumberFormat="1" applyFont="1" applyFill="1" applyBorder="1" applyAlignment="1" applyProtection="1">
      <alignment horizontal="center" vertical="center" wrapText="1"/>
      <protection locked="0"/>
    </xf>
    <xf numFmtId="0" fontId="11" fillId="7" borderId="15" xfId="1" applyNumberFormat="1" applyFont="1" applyFill="1" applyBorder="1" applyAlignment="1" applyProtection="1">
      <alignment horizontal="left" vertical="center" wrapText="1" indent="2"/>
    </xf>
    <xf numFmtId="0" fontId="11" fillId="7" borderId="16" xfId="1" applyNumberFormat="1" applyFont="1" applyFill="1" applyBorder="1" applyAlignment="1" applyProtection="1">
      <alignment horizontal="left" vertical="center" wrapText="1" indent="2"/>
    </xf>
    <xf numFmtId="0" fontId="14" fillId="7" borderId="17" xfId="0" applyFont="1" applyFill="1" applyBorder="1" applyAlignment="1">
      <alignment horizontal="center" vertical="center" wrapText="1"/>
    </xf>
    <xf numFmtId="0" fontId="14" fillId="7" borderId="14" xfId="0" applyFont="1" applyFill="1" applyBorder="1" applyAlignment="1">
      <alignment horizontal="center" vertical="center" wrapText="1"/>
    </xf>
    <xf numFmtId="0" fontId="14" fillId="7" borderId="18" xfId="0" applyFont="1" applyFill="1" applyBorder="1" applyAlignment="1">
      <alignment horizontal="center" vertical="center" wrapText="1"/>
    </xf>
    <xf numFmtId="0" fontId="14" fillId="7" borderId="21" xfId="0" applyFont="1" applyFill="1" applyBorder="1" applyAlignment="1">
      <alignment horizontal="center" vertical="center" wrapText="1"/>
    </xf>
    <xf numFmtId="0" fontId="14" fillId="7" borderId="22" xfId="0" applyFont="1" applyFill="1" applyBorder="1" applyAlignment="1">
      <alignment horizontal="center" vertical="center" wrapText="1"/>
    </xf>
    <xf numFmtId="0" fontId="14" fillId="7" borderId="23" xfId="0" applyFont="1" applyFill="1" applyBorder="1" applyAlignment="1">
      <alignment horizontal="center" vertical="center" wrapText="1"/>
    </xf>
    <xf numFmtId="0" fontId="10" fillId="6" borderId="0" xfId="0" applyFont="1" applyFill="1" applyAlignment="1">
      <alignment horizontal="center"/>
    </xf>
    <xf numFmtId="0" fontId="0" fillId="0" borderId="6" xfId="0" applyBorder="1" applyAlignment="1">
      <alignment horizontal="left" vertical="top" wrapText="1"/>
    </xf>
    <xf numFmtId="0" fontId="0" fillId="0" borderId="0" xfId="0" applyAlignment="1">
      <alignment horizontal="left" vertical="top" wrapText="1"/>
    </xf>
    <xf numFmtId="0" fontId="0" fillId="0" borderId="4" xfId="0" applyBorder="1" applyAlignment="1">
      <alignment horizontal="left" vertical="top" wrapText="1"/>
    </xf>
    <xf numFmtId="0" fontId="12" fillId="2" borderId="12" xfId="0" applyFont="1" applyFill="1" applyBorder="1" applyAlignment="1">
      <alignment vertical="center" wrapText="1"/>
    </xf>
    <xf numFmtId="0" fontId="8" fillId="2" borderId="12" xfId="0" applyFont="1" applyFill="1" applyBorder="1" applyAlignment="1">
      <alignment horizontal="left" vertical="center" wrapText="1"/>
    </xf>
    <xf numFmtId="0" fontId="7" fillId="3" borderId="6" xfId="0" applyFont="1" applyFill="1" applyBorder="1" applyAlignment="1">
      <alignment horizontal="left" vertical="top" wrapText="1"/>
    </xf>
    <xf numFmtId="0" fontId="7" fillId="3" borderId="0" xfId="0" applyFont="1" applyFill="1" applyAlignment="1">
      <alignment horizontal="left" vertical="top" wrapText="1"/>
    </xf>
    <xf numFmtId="0" fontId="7" fillId="3" borderId="4" xfId="0" applyFont="1" applyFill="1" applyBorder="1" applyAlignment="1">
      <alignment horizontal="left" vertical="top" wrapText="1"/>
    </xf>
    <xf numFmtId="0" fontId="7" fillId="3" borderId="7"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8" xfId="0" applyFont="1" applyFill="1" applyBorder="1" applyAlignment="1">
      <alignment horizontal="left" vertical="top" wrapText="1"/>
    </xf>
    <xf numFmtId="0" fontId="4" fillId="3" borderId="6" xfId="0" applyFont="1" applyFill="1" applyBorder="1" applyAlignment="1">
      <alignment horizontal="center" vertical="top" wrapText="1"/>
    </xf>
    <xf numFmtId="0" fontId="4" fillId="3" borderId="0" xfId="0" applyFont="1" applyFill="1" applyAlignment="1">
      <alignment horizontal="center" vertical="top" wrapText="1"/>
    </xf>
    <xf numFmtId="0" fontId="4" fillId="3" borderId="4" xfId="0" applyFont="1" applyFill="1" applyBorder="1" applyAlignment="1">
      <alignment horizontal="center" vertical="top" wrapText="1"/>
    </xf>
    <xf numFmtId="0" fontId="12" fillId="6" borderId="3" xfId="0" applyFont="1" applyFill="1" applyBorder="1" applyAlignment="1">
      <alignment horizontal="center" vertical="top" wrapText="1"/>
    </xf>
    <xf numFmtId="0" fontId="12" fillId="6" borderId="11" xfId="0" applyFont="1" applyFill="1" applyBorder="1" applyAlignment="1">
      <alignment horizontal="center" vertical="top" wrapText="1"/>
    </xf>
    <xf numFmtId="0" fontId="12" fillId="6" borderId="5" xfId="0" applyFont="1" applyFill="1" applyBorder="1" applyAlignment="1">
      <alignment horizontal="center" vertical="top" wrapText="1"/>
    </xf>
    <xf numFmtId="0" fontId="12" fillId="6" borderId="6" xfId="0" applyFont="1" applyFill="1" applyBorder="1" applyAlignment="1">
      <alignment horizontal="center" vertical="top" wrapText="1"/>
    </xf>
    <xf numFmtId="0" fontId="12" fillId="6" borderId="0" xfId="0" applyFont="1" applyFill="1" applyAlignment="1">
      <alignment horizontal="center" vertical="top" wrapText="1"/>
    </xf>
    <xf numFmtId="0" fontId="12" fillId="6" borderId="4" xfId="0" applyFont="1" applyFill="1" applyBorder="1" applyAlignment="1">
      <alignment horizontal="center" vertical="top" wrapText="1"/>
    </xf>
    <xf numFmtId="0" fontId="10" fillId="4" borderId="6" xfId="0" applyFont="1" applyFill="1" applyBorder="1" applyAlignment="1" applyProtection="1">
      <alignment horizontal="left" vertical="top" wrapText="1"/>
      <protection locked="0"/>
    </xf>
    <xf numFmtId="0" fontId="10" fillId="4" borderId="0" xfId="0" applyFont="1" applyFill="1" applyAlignment="1" applyProtection="1">
      <alignment horizontal="left" vertical="top" wrapText="1"/>
      <protection locked="0"/>
    </xf>
    <xf numFmtId="0" fontId="10" fillId="4" borderId="4" xfId="0" applyFont="1" applyFill="1" applyBorder="1" applyAlignment="1" applyProtection="1">
      <alignment horizontal="left" vertical="top" wrapText="1"/>
      <protection locked="0"/>
    </xf>
    <xf numFmtId="0" fontId="9" fillId="2" borderId="24" xfId="0" applyFont="1" applyFill="1" applyBorder="1" applyAlignment="1">
      <alignment horizontal="center" vertical="center"/>
    </xf>
    <xf numFmtId="0" fontId="8" fillId="2" borderId="6" xfId="0" applyFont="1" applyFill="1" applyBorder="1" applyAlignment="1">
      <alignment vertical="top" wrapText="1"/>
    </xf>
    <xf numFmtId="0" fontId="8" fillId="2" borderId="0" xfId="0" applyFont="1" applyFill="1" applyAlignment="1">
      <alignment vertical="top" wrapText="1"/>
    </xf>
    <xf numFmtId="0" fontId="8" fillId="2" borderId="4" xfId="0" applyFont="1" applyFill="1" applyBorder="1" applyAlignment="1">
      <alignment vertical="top" wrapText="1"/>
    </xf>
    <xf numFmtId="0" fontId="12" fillId="7" borderId="13" xfId="0" applyFont="1" applyFill="1" applyBorder="1" applyAlignment="1">
      <alignment horizontal="center" vertical="center" wrapText="1"/>
    </xf>
    <xf numFmtId="0" fontId="12" fillId="7" borderId="25" xfId="0" applyFont="1" applyFill="1" applyBorder="1" applyAlignment="1">
      <alignment horizontal="center" vertical="center" wrapText="1"/>
    </xf>
    <xf numFmtId="0" fontId="8" fillId="7" borderId="13" xfId="0" applyFont="1" applyFill="1" applyBorder="1" applyAlignment="1">
      <alignment horizontal="left" vertical="top" wrapText="1"/>
    </xf>
    <xf numFmtId="0" fontId="8" fillId="7" borderId="25" xfId="0" applyFont="1" applyFill="1" applyBorder="1" applyAlignment="1">
      <alignment horizontal="left" vertical="top" wrapText="1"/>
    </xf>
    <xf numFmtId="0" fontId="10" fillId="2" borderId="6" xfId="0" applyFont="1" applyFill="1" applyBorder="1" applyAlignment="1">
      <alignment horizontal="center" vertical="top"/>
    </xf>
    <xf numFmtId="0" fontId="9" fillId="2" borderId="28" xfId="0" applyFont="1" applyFill="1" applyBorder="1" applyAlignment="1">
      <alignment horizontal="center" vertical="center"/>
    </xf>
    <xf numFmtId="0" fontId="8" fillId="2" borderId="37" xfId="0" applyFont="1" applyFill="1" applyBorder="1" applyAlignment="1">
      <alignment horizontal="left" vertical="top" wrapText="1"/>
    </xf>
    <xf numFmtId="0" fontId="8" fillId="2" borderId="38" xfId="0" applyFont="1" applyFill="1" applyBorder="1" applyAlignment="1">
      <alignment horizontal="left" vertical="top" wrapText="1"/>
    </xf>
    <xf numFmtId="0" fontId="11" fillId="4" borderId="13" xfId="1" applyNumberFormat="1" applyFont="1" applyFill="1" applyBorder="1" applyAlignment="1" applyProtection="1">
      <alignment horizontal="left" vertical="top" wrapText="1"/>
      <protection locked="0"/>
    </xf>
    <xf numFmtId="0" fontId="7" fillId="3" borderId="1" xfId="0" applyFont="1" applyFill="1" applyBorder="1" applyAlignment="1">
      <alignment horizontal="center" vertical="top"/>
    </xf>
    <xf numFmtId="0" fontId="7" fillId="3" borderId="9" xfId="0" applyFont="1" applyFill="1" applyBorder="1" applyAlignment="1">
      <alignment horizontal="center" vertical="top"/>
    </xf>
    <xf numFmtId="0" fontId="7" fillId="3" borderId="2" xfId="0" applyFont="1" applyFill="1" applyBorder="1" applyAlignment="1">
      <alignment horizontal="center" vertical="top"/>
    </xf>
    <xf numFmtId="0" fontId="9" fillId="7" borderId="34" xfId="0" applyFont="1" applyFill="1" applyBorder="1" applyAlignment="1">
      <alignment horizontal="center" vertical="center" wrapText="1"/>
    </xf>
    <xf numFmtId="0" fontId="9" fillId="7" borderId="35" xfId="0" applyFont="1" applyFill="1" applyBorder="1" applyAlignment="1">
      <alignment horizontal="center" vertical="center" wrapText="1"/>
    </xf>
    <xf numFmtId="0" fontId="9" fillId="7" borderId="39" xfId="0" applyFont="1" applyFill="1" applyBorder="1" applyAlignment="1">
      <alignment horizontal="center" vertical="center" wrapText="1"/>
    </xf>
    <xf numFmtId="0" fontId="11" fillId="4" borderId="17" xfId="1" applyNumberFormat="1" applyFont="1" applyFill="1" applyBorder="1" applyAlignment="1" applyProtection="1">
      <alignment horizontal="left" vertical="top" wrapText="1"/>
      <protection locked="0"/>
    </xf>
    <xf numFmtId="0" fontId="11" fillId="4" borderId="14" xfId="1" applyNumberFormat="1" applyFont="1" applyFill="1" applyBorder="1" applyAlignment="1" applyProtection="1">
      <alignment horizontal="left" vertical="top" wrapText="1"/>
      <protection locked="0"/>
    </xf>
    <xf numFmtId="0" fontId="11" fillId="4" borderId="40" xfId="1" applyNumberFormat="1" applyFont="1" applyFill="1" applyBorder="1" applyAlignment="1" applyProtection="1">
      <alignment horizontal="left" vertical="top" wrapText="1"/>
      <protection locked="0"/>
    </xf>
    <xf numFmtId="0" fontId="11" fillId="4" borderId="19" xfId="1" applyNumberFormat="1" applyFont="1" applyFill="1" applyBorder="1" applyAlignment="1" applyProtection="1">
      <alignment horizontal="left" vertical="top" wrapText="1"/>
      <protection locked="0"/>
    </xf>
    <xf numFmtId="0" fontId="11" fillId="4" borderId="0" xfId="1" applyNumberFormat="1" applyFont="1" applyFill="1" applyBorder="1" applyAlignment="1" applyProtection="1">
      <alignment horizontal="left" vertical="top" wrapText="1"/>
      <protection locked="0"/>
    </xf>
    <xf numFmtId="0" fontId="11" fillId="4" borderId="4" xfId="1" applyNumberFormat="1" applyFont="1" applyFill="1" applyBorder="1" applyAlignment="1" applyProtection="1">
      <alignment horizontal="left" vertical="top" wrapText="1"/>
      <protection locked="0"/>
    </xf>
    <xf numFmtId="0" fontId="11" fillId="4" borderId="21" xfId="1" applyNumberFormat="1" applyFont="1" applyFill="1" applyBorder="1" applyAlignment="1" applyProtection="1">
      <alignment horizontal="left" vertical="top" wrapText="1"/>
      <protection locked="0"/>
    </xf>
    <xf numFmtId="0" fontId="11" fillId="4" borderId="22" xfId="1" applyNumberFormat="1" applyFont="1" applyFill="1" applyBorder="1" applyAlignment="1" applyProtection="1">
      <alignment horizontal="left" vertical="top" wrapText="1"/>
      <protection locked="0"/>
    </xf>
    <xf numFmtId="0" fontId="11" fillId="4" borderId="41" xfId="1" applyNumberFormat="1" applyFont="1" applyFill="1" applyBorder="1" applyAlignment="1" applyProtection="1">
      <alignment horizontal="left" vertical="top" wrapText="1"/>
      <protection locked="0"/>
    </xf>
    <xf numFmtId="0" fontId="11" fillId="4" borderId="42" xfId="1" applyNumberFormat="1" applyFont="1" applyFill="1" applyBorder="1" applyAlignment="1" applyProtection="1">
      <alignment horizontal="left" vertical="top" wrapText="1"/>
      <protection locked="0"/>
    </xf>
    <xf numFmtId="0" fontId="11" fillId="4" borderId="10" xfId="1" applyNumberFormat="1" applyFont="1" applyFill="1" applyBorder="1" applyAlignment="1" applyProtection="1">
      <alignment horizontal="left" vertical="top" wrapText="1"/>
      <protection locked="0"/>
    </xf>
    <xf numFmtId="0" fontId="11" fillId="4" borderId="8" xfId="1" applyNumberFormat="1" applyFont="1" applyFill="1" applyBorder="1" applyAlignment="1" applyProtection="1">
      <alignment horizontal="left" vertical="top" wrapText="1"/>
      <protection locked="0"/>
    </xf>
    <xf numFmtId="0" fontId="8" fillId="2" borderId="7" xfId="0" applyFont="1" applyFill="1" applyBorder="1" applyAlignment="1">
      <alignment horizontal="left" vertical="top" wrapText="1"/>
    </xf>
    <xf numFmtId="0" fontId="11" fillId="4" borderId="27" xfId="1" applyNumberFormat="1" applyFont="1" applyFill="1" applyBorder="1" applyAlignment="1" applyProtection="1">
      <alignment horizontal="left" vertical="top" wrapText="1"/>
      <protection locked="0"/>
    </xf>
    <xf numFmtId="0" fontId="9" fillId="7" borderId="13" xfId="0" applyFont="1" applyFill="1" applyBorder="1" applyAlignment="1">
      <alignment horizontal="center" vertical="center" wrapText="1"/>
    </xf>
    <xf numFmtId="0" fontId="9" fillId="7" borderId="15" xfId="0" applyFont="1" applyFill="1" applyBorder="1" applyAlignment="1">
      <alignment horizontal="center" vertical="center" wrapText="1"/>
    </xf>
    <xf numFmtId="0" fontId="9" fillId="7" borderId="16" xfId="0" applyFont="1" applyFill="1" applyBorder="1" applyAlignment="1">
      <alignment horizontal="center" vertical="center" wrapText="1"/>
    </xf>
    <xf numFmtId="0" fontId="9" fillId="7" borderId="44" xfId="0" applyFont="1" applyFill="1" applyBorder="1" applyAlignment="1">
      <alignment horizontal="center" vertical="center" wrapText="1"/>
    </xf>
    <xf numFmtId="0" fontId="9" fillId="7" borderId="45" xfId="0" applyFont="1" applyFill="1" applyBorder="1" applyAlignment="1">
      <alignment horizontal="center" vertical="center" wrapText="1"/>
    </xf>
    <xf numFmtId="0" fontId="7" fillId="3" borderId="12" xfId="0" applyFont="1" applyFill="1" applyBorder="1" applyAlignment="1">
      <alignment horizontal="center" vertical="top" wrapText="1"/>
    </xf>
    <xf numFmtId="0" fontId="7" fillId="3" borderId="12" xfId="0" applyFont="1" applyFill="1" applyBorder="1" applyAlignment="1">
      <alignment horizontal="left" vertical="top" wrapText="1"/>
    </xf>
    <xf numFmtId="0" fontId="8" fillId="2" borderId="6" xfId="0" applyFont="1" applyFill="1" applyBorder="1" applyAlignment="1">
      <alignment vertical="center" wrapText="1"/>
    </xf>
    <xf numFmtId="0" fontId="8" fillId="2" borderId="0" xfId="0" applyFont="1" applyFill="1" applyAlignment="1">
      <alignment vertical="center" wrapText="1"/>
    </xf>
    <xf numFmtId="0" fontId="8" fillId="2" borderId="4" xfId="0" applyFont="1" applyFill="1" applyBorder="1" applyAlignment="1">
      <alignment vertical="center" wrapText="1"/>
    </xf>
    <xf numFmtId="0" fontId="8" fillId="2" borderId="28" xfId="0" applyFont="1" applyFill="1" applyBorder="1" applyAlignment="1">
      <alignment horizontal="left" vertical="top" wrapText="1"/>
    </xf>
    <xf numFmtId="0" fontId="8" fillId="2" borderId="35" xfId="0" applyFont="1" applyFill="1" applyBorder="1" applyAlignment="1">
      <alignment horizontal="left" vertical="top" wrapText="1"/>
    </xf>
    <xf numFmtId="0" fontId="8" fillId="2" borderId="29" xfId="0" applyFont="1" applyFill="1" applyBorder="1" applyAlignment="1">
      <alignment horizontal="left" vertical="top" wrapText="1"/>
    </xf>
    <xf numFmtId="0" fontId="12" fillId="2" borderId="28" xfId="0" applyFont="1" applyFill="1" applyBorder="1" applyAlignment="1">
      <alignment horizontal="left" vertical="top" wrapText="1"/>
    </xf>
    <xf numFmtId="0" fontId="12" fillId="2" borderId="35" xfId="0" applyFont="1" applyFill="1" applyBorder="1" applyAlignment="1">
      <alignment horizontal="left" vertical="top" wrapText="1"/>
    </xf>
    <xf numFmtId="0" fontId="12" fillId="2" borderId="29" xfId="0" applyFont="1" applyFill="1" applyBorder="1" applyAlignment="1">
      <alignment horizontal="left" vertical="top" wrapText="1"/>
    </xf>
    <xf numFmtId="1" fontId="9" fillId="7" borderId="15" xfId="0" applyNumberFormat="1" applyFont="1" applyFill="1" applyBorder="1" applyAlignment="1">
      <alignment horizontal="center" vertical="center" wrapText="1"/>
    </xf>
    <xf numFmtId="1" fontId="9" fillId="7" borderId="16" xfId="0" applyNumberFormat="1" applyFont="1" applyFill="1" applyBorder="1" applyAlignment="1">
      <alignment horizontal="center" vertical="center" wrapText="1"/>
    </xf>
    <xf numFmtId="0" fontId="8" fillId="2" borderId="46" xfId="0" applyFont="1" applyFill="1" applyBorder="1" applyAlignment="1">
      <alignment vertical="center" wrapText="1"/>
    </xf>
    <xf numFmtId="0" fontId="8" fillId="2" borderId="13" xfId="0" applyFont="1" applyFill="1" applyBorder="1" applyAlignment="1">
      <alignment vertical="center" wrapText="1"/>
    </xf>
    <xf numFmtId="0" fontId="8" fillId="2" borderId="48" xfId="0" applyFont="1" applyFill="1" applyBorder="1" applyAlignment="1">
      <alignment vertical="center" wrapText="1"/>
    </xf>
    <xf numFmtId="0" fontId="8" fillId="2" borderId="49" xfId="0" applyFont="1" applyFill="1" applyBorder="1" applyAlignment="1">
      <alignment vertical="center" wrapText="1"/>
    </xf>
    <xf numFmtId="0" fontId="8" fillId="2" borderId="51" xfId="0" applyFont="1" applyFill="1" applyBorder="1" applyAlignment="1">
      <alignment vertical="center"/>
    </xf>
    <xf numFmtId="0" fontId="8" fillId="2" borderId="35" xfId="0" applyFont="1" applyFill="1" applyBorder="1" applyAlignment="1">
      <alignment vertical="center"/>
    </xf>
    <xf numFmtId="0" fontId="8" fillId="2" borderId="29" xfId="0" applyFont="1" applyFill="1" applyBorder="1" applyAlignment="1">
      <alignment vertical="center"/>
    </xf>
    <xf numFmtId="0" fontId="8" fillId="2" borderId="13" xfId="0" applyFont="1" applyFill="1" applyBorder="1" applyAlignment="1">
      <alignment horizontal="center" vertical="center" wrapText="1"/>
    </xf>
    <xf numFmtId="0" fontId="0" fillId="0" borderId="49" xfId="0" applyBorder="1" applyAlignment="1">
      <alignment horizontal="center" vertical="center" wrapText="1"/>
    </xf>
    <xf numFmtId="0" fontId="8" fillId="2" borderId="46" xfId="0" applyFont="1" applyFill="1" applyBorder="1" applyAlignment="1">
      <alignment vertical="center"/>
    </xf>
    <xf numFmtId="0" fontId="8" fillId="2" borderId="13" xfId="0" applyFont="1" applyFill="1" applyBorder="1" applyAlignment="1">
      <alignment vertical="center"/>
    </xf>
    <xf numFmtId="165" fontId="11" fillId="4" borderId="47" xfId="2" applyNumberFormat="1" applyFont="1" applyFill="1" applyBorder="1" applyAlignment="1" applyProtection="1">
      <alignment horizontal="center" vertical="center"/>
      <protection locked="0"/>
    </xf>
    <xf numFmtId="165" fontId="11" fillId="4" borderId="50" xfId="2" applyNumberFormat="1" applyFont="1" applyFill="1" applyBorder="1" applyAlignment="1" applyProtection="1">
      <alignment horizontal="center" vertical="center"/>
      <protection locked="0"/>
    </xf>
    <xf numFmtId="0" fontId="8" fillId="2" borderId="33" xfId="0" applyFont="1" applyFill="1" applyBorder="1" applyAlignment="1">
      <alignment horizontal="right" vertical="top" wrapText="1" indent="1"/>
    </xf>
    <xf numFmtId="0" fontId="8" fillId="2" borderId="16" xfId="0" applyFont="1" applyFill="1" applyBorder="1" applyAlignment="1">
      <alignment horizontal="right" vertical="top" wrapText="1" indent="1"/>
    </xf>
    <xf numFmtId="0" fontId="8" fillId="2" borderId="31" xfId="0" applyFont="1" applyFill="1" applyBorder="1" applyAlignment="1">
      <alignment horizontal="right" vertical="top" wrapText="1" indent="1"/>
    </xf>
    <xf numFmtId="0" fontId="8" fillId="2" borderId="13" xfId="0" applyFont="1" applyFill="1" applyBorder="1" applyAlignment="1">
      <alignment horizontal="right" vertical="top" wrapText="1" indent="1"/>
    </xf>
    <xf numFmtId="0" fontId="8" fillId="2" borderId="28" xfId="0" applyFont="1" applyFill="1" applyBorder="1" applyAlignment="1">
      <alignment horizontal="left" vertical="center" wrapText="1" indent="1"/>
    </xf>
    <xf numFmtId="0" fontId="8" fillId="2" borderId="35" xfId="0" applyFont="1" applyFill="1" applyBorder="1" applyAlignment="1">
      <alignment horizontal="left" vertical="center" wrapText="1" indent="1"/>
    </xf>
    <xf numFmtId="0" fontId="8" fillId="2" borderId="29" xfId="0" applyFont="1" applyFill="1" applyBorder="1" applyAlignment="1">
      <alignment horizontal="left" vertical="center" wrapText="1" indent="1"/>
    </xf>
    <xf numFmtId="165" fontId="11" fillId="5" borderId="15" xfId="2" applyNumberFormat="1" applyFont="1" applyFill="1" applyBorder="1" applyAlignment="1" applyProtection="1">
      <alignment vertical="center"/>
    </xf>
    <xf numFmtId="165" fontId="11" fillId="5" borderId="36" xfId="2" applyNumberFormat="1" applyFont="1" applyFill="1" applyBorder="1" applyAlignment="1" applyProtection="1">
      <alignment vertical="center"/>
    </xf>
    <xf numFmtId="165" fontId="11" fillId="5" borderId="16" xfId="2" applyNumberFormat="1" applyFont="1" applyFill="1" applyBorder="1" applyAlignment="1" applyProtection="1">
      <alignment vertical="center"/>
    </xf>
    <xf numFmtId="49" fontId="8" fillId="4" borderId="0" xfId="0" applyNumberFormat="1" applyFont="1" applyFill="1" applyAlignment="1" applyProtection="1">
      <alignment horizontal="left" vertical="top" wrapText="1"/>
      <protection locked="0"/>
    </xf>
    <xf numFmtId="0" fontId="12" fillId="7" borderId="13" xfId="0" applyFont="1" applyFill="1" applyBorder="1" applyAlignment="1">
      <alignment horizontal="center" vertical="top" wrapText="1"/>
    </xf>
    <xf numFmtId="49" fontId="11" fillId="4" borderId="13" xfId="1" applyNumberFormat="1" applyFont="1" applyFill="1" applyBorder="1" applyAlignment="1" applyProtection="1">
      <alignment vertical="center"/>
      <protection locked="0"/>
    </xf>
    <xf numFmtId="49" fontId="11" fillId="4" borderId="34" xfId="1" applyNumberFormat="1" applyFont="1" applyFill="1" applyBorder="1" applyAlignment="1" applyProtection="1">
      <alignment vertical="center"/>
      <protection locked="0"/>
    </xf>
    <xf numFmtId="49" fontId="11" fillId="4" borderId="35" xfId="1" applyNumberFormat="1" applyFont="1" applyFill="1" applyBorder="1" applyAlignment="1" applyProtection="1">
      <alignment vertical="center"/>
      <protection locked="0"/>
    </xf>
    <xf numFmtId="49" fontId="11" fillId="4" borderId="39" xfId="1" applyNumberFormat="1" applyFont="1" applyFill="1" applyBorder="1" applyAlignment="1" applyProtection="1">
      <alignment vertical="center"/>
      <protection locked="0"/>
    </xf>
    <xf numFmtId="0" fontId="12" fillId="7" borderId="25" xfId="0" applyFont="1" applyFill="1" applyBorder="1" applyAlignment="1">
      <alignment horizontal="center" vertical="top" wrapText="1"/>
    </xf>
    <xf numFmtId="0" fontId="8" fillId="2" borderId="24" xfId="0" applyFont="1" applyFill="1" applyBorder="1" applyAlignment="1">
      <alignment horizontal="left" vertical="center" wrapText="1" indent="1"/>
    </xf>
    <xf numFmtId="0" fontId="8" fillId="2" borderId="13" xfId="0" applyFont="1" applyFill="1" applyBorder="1" applyAlignment="1">
      <alignment horizontal="left" vertical="center" wrapText="1" indent="1"/>
    </xf>
    <xf numFmtId="0" fontId="8" fillId="2" borderId="30" xfId="0" applyFont="1" applyFill="1" applyBorder="1" applyAlignment="1">
      <alignment horizontal="left" vertical="center" wrapText="1"/>
    </xf>
    <xf numFmtId="0" fontId="8" fillId="2" borderId="31" xfId="0" applyFont="1" applyFill="1" applyBorder="1" applyAlignment="1">
      <alignment horizontal="left" vertical="center" wrapText="1"/>
    </xf>
    <xf numFmtId="0" fontId="8" fillId="2" borderId="32" xfId="0" applyFont="1" applyFill="1" applyBorder="1" applyAlignment="1">
      <alignment horizontal="left" vertical="center" wrapText="1"/>
    </xf>
    <xf numFmtId="0" fontId="8" fillId="2" borderId="33" xfId="0" applyFont="1" applyFill="1" applyBorder="1" applyAlignment="1">
      <alignment horizontal="left" vertical="center" wrapText="1"/>
    </xf>
    <xf numFmtId="0" fontId="8" fillId="2" borderId="26" xfId="0" applyFont="1" applyFill="1" applyBorder="1" applyAlignment="1">
      <alignment horizontal="left" vertical="center" wrapText="1"/>
    </xf>
    <xf numFmtId="0" fontId="8" fillId="2" borderId="16" xfId="0" applyFont="1" applyFill="1" applyBorder="1" applyAlignment="1">
      <alignment horizontal="left" vertical="center" wrapText="1"/>
    </xf>
    <xf numFmtId="0" fontId="8" fillId="2" borderId="24" xfId="0" applyFont="1" applyFill="1" applyBorder="1" applyAlignment="1">
      <alignment horizontal="left" vertical="top" wrapText="1"/>
    </xf>
    <xf numFmtId="0" fontId="8" fillId="2" borderId="13" xfId="0" applyFont="1" applyFill="1" applyBorder="1" applyAlignment="1">
      <alignment horizontal="left" vertical="top" wrapText="1"/>
    </xf>
    <xf numFmtId="1" fontId="11" fillId="5" borderId="13" xfId="1" applyNumberFormat="1" applyFont="1" applyFill="1" applyBorder="1" applyAlignment="1" applyProtection="1">
      <alignment horizontal="left" vertical="top" wrapText="1" indent="1"/>
    </xf>
    <xf numFmtId="166" fontId="26" fillId="10" borderId="10" xfId="0" applyNumberFormat="1" applyFont="1" applyFill="1" applyBorder="1" applyAlignment="1">
      <alignment horizontal="center"/>
    </xf>
  </cellXfs>
  <cellStyles count="4">
    <cellStyle name="Comma" xfId="2" builtinId="3"/>
    <cellStyle name="Comma 15 10" xfId="1" xr:uid="{144EF839-2C7D-414D-AA0E-B046310C202D}"/>
    <cellStyle name="Comma 2" xfId="3" xr:uid="{C33E0036-2918-41E1-A2B2-687CBBE6FBA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10</xdr:col>
      <xdr:colOff>393700</xdr:colOff>
      <xdr:row>0</xdr:row>
      <xdr:rowOff>0</xdr:rowOff>
    </xdr:from>
    <xdr:to>
      <xdr:col>12</xdr:col>
      <xdr:colOff>3175</xdr:colOff>
      <xdr:row>2</xdr:row>
      <xdr:rowOff>111126</xdr:rowOff>
    </xdr:to>
    <xdr:pic>
      <xdr:nvPicPr>
        <xdr:cNvPr id="4" name="Picture 3">
          <a:extLst>
            <a:ext uri="{FF2B5EF4-FFF2-40B4-BE49-F238E27FC236}">
              <a16:creationId xmlns:a16="http://schemas.microsoft.com/office/drawing/2014/main" id="{CC79311C-4247-4381-80F4-894CFC4C2856}"/>
            </a:ext>
          </a:extLst>
        </xdr:cNvPr>
        <xdr:cNvPicPr>
          <a:picLocks noChangeAspect="1"/>
        </xdr:cNvPicPr>
      </xdr:nvPicPr>
      <xdr:blipFill rotWithShape="1">
        <a:blip xmlns:r="http://schemas.openxmlformats.org/officeDocument/2006/relationships" r:embed="rId1"/>
        <a:srcRect l="2122" t="11760" r="2122" b="10205"/>
        <a:stretch/>
      </xdr:blipFill>
      <xdr:spPr>
        <a:xfrm>
          <a:off x="9645650" y="0"/>
          <a:ext cx="1625600" cy="4667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30A216FA-4C79-4396-953A-693464A722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CF3FA2BE-3707-4456-BD89-CD4883374FD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717965E4-7390-4ACA-8F48-B2FFFCBB463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C0729C9C-242D-4327-B9EA-4424C93007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99321CA9-8CE1-4ECF-8DFD-87501160B19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C55DFECD-162B-4A6A-8C49-FB66A85F63C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C5C98D76-AACB-4E3A-9562-0B3418E6F44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19FAA794-FD8E-4E7C-B568-6001A7320B6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D5F46952-43A8-4494-95B6-19ED240817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Arboleda, Jameyn" id="{3DB4CE85-26C2-4D03-B3BE-9BDEFB7567E4}" userId="S::Jameyn.Arboleda@tribunal.gc.ca::914a611a-fd6b-460a-90bd-5bd9dc82c70e" providerId="AD"/>
</personList>
</file>

<file path=xl/theme/theme1.xml><?xml version="1.0" encoding="utf-8"?>
<a:theme xmlns:a="http://schemas.openxmlformats.org/drawingml/2006/main" name="Office 2013 - 2022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O1" dT="2025-12-08T19:38:17.73" personId="{3DB4CE85-26C2-4D03-B3BE-9BDEFB7567E4}" id="{BC75492B-0976-424B-9FF3-EDE70BEBA5FF}">
    <text>Hide EN and FR columns
TRIB &gt; Hide R/C</text>
  </threadedComment>
</ThreadedComments>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39F18-D88C-47AD-8AF0-F791327B66AF}">
  <sheetPr codeName="Sheet1">
    <tabColor rgb="FFFFC000"/>
  </sheetPr>
  <dimension ref="A1:F28"/>
  <sheetViews>
    <sheetView showGridLines="0" zoomScaleNormal="100" workbookViewId="0">
      <selection activeCell="B3" sqref="B3"/>
    </sheetView>
  </sheetViews>
  <sheetFormatPr defaultColWidth="9.140625" defaultRowHeight="14.25" x14ac:dyDescent="0.25"/>
  <cols>
    <col min="1" max="1" width="24.42578125" style="53" bestFit="1" customWidth="1"/>
    <col min="2" max="2" width="20.5703125" style="54" bestFit="1" customWidth="1"/>
    <col min="3" max="3" width="22.140625" style="54" bestFit="1" customWidth="1"/>
    <col min="4" max="4" width="12.42578125" style="54" bestFit="1" customWidth="1"/>
    <col min="5" max="16384" width="9.140625" style="54"/>
  </cols>
  <sheetData>
    <row r="1" spans="1:6" s="77" customFormat="1" x14ac:dyDescent="0.25">
      <c r="A1" s="77" t="s">
        <v>142</v>
      </c>
      <c r="B1" s="77" t="s">
        <v>59</v>
      </c>
      <c r="C1" s="77" t="s">
        <v>60</v>
      </c>
      <c r="F1" s="77" t="s">
        <v>61</v>
      </c>
    </row>
    <row r="2" spans="1:6" x14ac:dyDescent="0.25">
      <c r="A2" s="53" t="s">
        <v>62</v>
      </c>
      <c r="B2" s="54" t="s">
        <v>311</v>
      </c>
      <c r="C2" s="54" t="str">
        <f>B2</f>
        <v>NQ-2026-006</v>
      </c>
      <c r="F2" s="54" t="s">
        <v>165</v>
      </c>
    </row>
    <row r="3" spans="1:6" x14ac:dyDescent="0.25">
      <c r="A3" s="53" t="s">
        <v>63</v>
      </c>
      <c r="B3" s="52" t="s">
        <v>312</v>
      </c>
      <c r="C3" s="52" t="s">
        <v>313</v>
      </c>
      <c r="F3" s="54" t="s">
        <v>163</v>
      </c>
    </row>
    <row r="4" spans="1:6" x14ac:dyDescent="0.25">
      <c r="A4" s="53" t="s">
        <v>128</v>
      </c>
      <c r="B4" s="54" t="s">
        <v>279</v>
      </c>
      <c r="C4" s="54" t="s">
        <v>280</v>
      </c>
      <c r="F4" s="54" t="s">
        <v>164</v>
      </c>
    </row>
    <row r="5" spans="1:6" ht="28.5" x14ac:dyDescent="0.25">
      <c r="A5" s="73" t="s">
        <v>202</v>
      </c>
      <c r="B5" s="54" t="s">
        <v>314</v>
      </c>
      <c r="C5" s="54" t="s">
        <v>340</v>
      </c>
    </row>
    <row r="6" spans="1:6" x14ac:dyDescent="0.25">
      <c r="A6" s="55" t="s">
        <v>182</v>
      </c>
      <c r="B6" s="56">
        <v>2023</v>
      </c>
      <c r="C6" s="56">
        <f>B6</f>
        <v>2023</v>
      </c>
      <c r="F6" s="78" t="s">
        <v>208</v>
      </c>
    </row>
    <row r="7" spans="1:6" x14ac:dyDescent="0.25">
      <c r="A7" s="55" t="s">
        <v>183</v>
      </c>
      <c r="B7" s="74" t="s">
        <v>259</v>
      </c>
      <c r="C7" s="52" t="s">
        <v>260</v>
      </c>
      <c r="F7" s="54" t="s">
        <v>281</v>
      </c>
    </row>
    <row r="8" spans="1:6" x14ac:dyDescent="0.25">
      <c r="A8" s="55" t="s">
        <v>184</v>
      </c>
      <c r="B8" s="56">
        <v>2026</v>
      </c>
      <c r="C8" s="56">
        <f>B8</f>
        <v>2026</v>
      </c>
      <c r="F8" s="54" t="s">
        <v>282</v>
      </c>
    </row>
    <row r="9" spans="1:6" x14ac:dyDescent="0.25">
      <c r="A9" s="53" t="s">
        <v>176</v>
      </c>
      <c r="B9" s="52" t="s">
        <v>261</v>
      </c>
      <c r="C9" s="52" t="s">
        <v>271</v>
      </c>
      <c r="F9" s="79" t="s">
        <v>209</v>
      </c>
    </row>
    <row r="10" spans="1:6" x14ac:dyDescent="0.25">
      <c r="A10" s="53" t="s">
        <v>177</v>
      </c>
      <c r="B10" s="52" t="s">
        <v>316</v>
      </c>
      <c r="C10" s="52" t="s">
        <v>315</v>
      </c>
    </row>
    <row r="11" spans="1:6" x14ac:dyDescent="0.25">
      <c r="A11" s="53" t="s">
        <v>64</v>
      </c>
      <c r="B11" s="75" t="s">
        <v>317</v>
      </c>
      <c r="C11" s="74" t="s">
        <v>318</v>
      </c>
    </row>
    <row r="13" spans="1:6" x14ac:dyDescent="0.25">
      <c r="A13" s="53" t="s">
        <v>203</v>
      </c>
      <c r="B13" s="54" t="s">
        <v>319</v>
      </c>
      <c r="C13" s="54" t="s">
        <v>320</v>
      </c>
      <c r="D13" s="54" t="s">
        <v>321</v>
      </c>
    </row>
    <row r="14" spans="1:6" x14ac:dyDescent="0.25">
      <c r="A14" s="53" t="s">
        <v>204</v>
      </c>
      <c r="B14" s="54" t="s">
        <v>322</v>
      </c>
      <c r="C14" s="54" t="s">
        <v>323</v>
      </c>
      <c r="D14" s="54" t="s">
        <v>324</v>
      </c>
    </row>
    <row r="16" spans="1:6" x14ac:dyDescent="0.25">
      <c r="A16" s="53" t="s">
        <v>67</v>
      </c>
      <c r="B16" s="52" t="s">
        <v>325</v>
      </c>
      <c r="C16" s="52" t="s">
        <v>326</v>
      </c>
    </row>
    <row r="17" spans="1:4" x14ac:dyDescent="0.25">
      <c r="A17" s="76" t="s">
        <v>205</v>
      </c>
      <c r="B17" s="52" t="s">
        <v>327</v>
      </c>
      <c r="C17" s="52" t="s">
        <v>328</v>
      </c>
    </row>
    <row r="19" spans="1:4" x14ac:dyDescent="0.25">
      <c r="A19" s="53" t="s">
        <v>68</v>
      </c>
      <c r="B19" s="52" t="s">
        <v>329</v>
      </c>
      <c r="C19" s="52" t="s">
        <v>330</v>
      </c>
    </row>
    <row r="20" spans="1:4" x14ac:dyDescent="0.25">
      <c r="A20" s="53" t="s">
        <v>69</v>
      </c>
      <c r="B20" s="52" t="s">
        <v>331</v>
      </c>
      <c r="C20" s="52" t="s">
        <v>332</v>
      </c>
    </row>
    <row r="21" spans="1:4" x14ac:dyDescent="0.25">
      <c r="A21" s="53" t="s">
        <v>70</v>
      </c>
      <c r="B21" s="54" t="s">
        <v>333</v>
      </c>
      <c r="C21" s="54" t="s">
        <v>334</v>
      </c>
    </row>
    <row r="22" spans="1:4" x14ac:dyDescent="0.25">
      <c r="B22" s="74" t="s">
        <v>335</v>
      </c>
      <c r="C22" s="57" t="str">
        <f>+B22</f>
        <v>1109.00.10.00       1109.00.20.00</v>
      </c>
    </row>
    <row r="23" spans="1:4" x14ac:dyDescent="0.25">
      <c r="A23" s="53" t="s">
        <v>206</v>
      </c>
      <c r="B23" s="74" t="s">
        <v>336</v>
      </c>
      <c r="C23" s="54" t="s">
        <v>336</v>
      </c>
    </row>
    <row r="24" spans="1:4" x14ac:dyDescent="0.25">
      <c r="A24" s="53" t="s">
        <v>207</v>
      </c>
      <c r="B24" s="52" t="s">
        <v>337</v>
      </c>
      <c r="C24" s="52" t="s">
        <v>337</v>
      </c>
    </row>
    <row r="26" spans="1:4" x14ac:dyDescent="0.25">
      <c r="A26" s="267" t="s">
        <v>247</v>
      </c>
      <c r="B26" s="267"/>
      <c r="C26" s="267"/>
      <c r="D26" s="267"/>
    </row>
    <row r="27" spans="1:4" x14ac:dyDescent="0.25">
      <c r="A27" s="53" t="s">
        <v>252</v>
      </c>
      <c r="B27" s="54" t="s">
        <v>248</v>
      </c>
      <c r="C27" s="54" t="s">
        <v>249</v>
      </c>
      <c r="D27" s="53" t="str">
        <f>IF(Intro!$G$21="English",B27,C27)</f>
        <v>Oui</v>
      </c>
    </row>
    <row r="28" spans="1:4" x14ac:dyDescent="0.25">
      <c r="B28" s="54" t="s">
        <v>250</v>
      </c>
      <c r="C28" s="54" t="s">
        <v>251</v>
      </c>
      <c r="D28" s="53" t="str">
        <f>IF(Intro!$G$21="English",B28,C28)</f>
        <v>Non</v>
      </c>
    </row>
  </sheetData>
  <sheetProtection algorithmName="SHA-512" hashValue="Sx/yldagLamkZghdIHrIkziS/uW5TCDkUYLu/C5pQhei9fbxdAkN3ac7oyaNelsFaZX9oo2B+fgYrOrEe7G4gA==" saltValue="hcfemkm4e2XiLwSXGitSJQ==" spinCount="100000" sheet="1" objects="1" scenarios="1" selectLockedCells="1"/>
  <mergeCells count="1">
    <mergeCell ref="A26:D26"/>
  </mergeCells>
  <phoneticPr fontId="15" type="noConversion"/>
  <dataValidations count="2">
    <dataValidation type="list" allowBlank="1" showInputMessage="1" showErrorMessage="1" sqref="B4" xr:uid="{5B51E3BF-5714-4DDD-9810-A0B54BDA2FD6}">
      <formula1>"dumping, dumping and the subsidizing"</formula1>
    </dataValidation>
    <dataValidation type="list" allowBlank="1" showInputMessage="1" showErrorMessage="1" sqref="C4" xr:uid="{828D5C05-863E-4508-BF78-D12646D8960A}">
      <formula1>"le dumping, le dumping et le subventionnement"</formula1>
    </dataValidation>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D51BA-9F11-43E4-9CE3-482D2D26E641}">
  <sheetPr codeName="Sheet2">
    <tabColor rgb="FF00B0F0"/>
    <pageSetUpPr fitToPage="1"/>
  </sheetPr>
  <dimension ref="A1:P127"/>
  <sheetViews>
    <sheetView showGridLines="0" tabSelected="1" zoomScaleNormal="100" workbookViewId="0">
      <selection activeCell="G21" sqref="G21:G22"/>
    </sheetView>
  </sheetViews>
  <sheetFormatPr defaultColWidth="9.42578125" defaultRowHeight="14.25" x14ac:dyDescent="0.25"/>
  <cols>
    <col min="1" max="1" width="1.85546875" style="20" customWidth="1"/>
    <col min="2" max="12" width="14.5703125" style="1" customWidth="1"/>
    <col min="13" max="14" width="14.5703125" style="3" customWidth="1"/>
    <col min="15" max="16" width="14.5703125" style="3" hidden="1" customWidth="1"/>
    <col min="17" max="23" width="9.42578125" style="3" customWidth="1"/>
    <col min="24" max="16384" width="9.42578125" style="3"/>
  </cols>
  <sheetData>
    <row r="1" spans="1:16" x14ac:dyDescent="0.25">
      <c r="O1" s="3" t="s">
        <v>283</v>
      </c>
      <c r="P1" s="3" t="s">
        <v>283</v>
      </c>
    </row>
    <row r="2" spans="1:16" x14ac:dyDescent="0.25">
      <c r="B2" s="22" t="s">
        <v>0</v>
      </c>
      <c r="C2" s="22"/>
      <c r="O2" s="21" t="s">
        <v>59</v>
      </c>
      <c r="P2" s="21" t="s">
        <v>71</v>
      </c>
    </row>
    <row r="3" spans="1:16" x14ac:dyDescent="0.25">
      <c r="B3" s="5"/>
      <c r="C3" s="5"/>
      <c r="O3" s="4"/>
      <c r="P3" s="4"/>
    </row>
    <row r="4" spans="1:16" s="8" customFormat="1" x14ac:dyDescent="0.25">
      <c r="A4" s="23"/>
      <c r="B4" s="180" t="s">
        <v>308</v>
      </c>
      <c r="C4" s="181"/>
      <c r="D4" s="181"/>
      <c r="E4" s="181"/>
      <c r="F4" s="181"/>
      <c r="G4" s="181"/>
      <c r="H4" s="181"/>
      <c r="I4" s="181"/>
      <c r="J4" s="181"/>
      <c r="K4" s="181"/>
      <c r="L4" s="182"/>
      <c r="M4" s="6"/>
      <c r="N4" s="6"/>
      <c r="O4" s="7"/>
      <c r="P4" s="7"/>
    </row>
    <row r="5" spans="1:16" s="8" customFormat="1" x14ac:dyDescent="0.25">
      <c r="A5" s="23"/>
      <c r="B5" s="183" t="str">
        <f>Variables!B2</f>
        <v>NQ-2026-006</v>
      </c>
      <c r="C5" s="184"/>
      <c r="D5" s="184"/>
      <c r="E5" s="184"/>
      <c r="F5" s="184"/>
      <c r="G5" s="184"/>
      <c r="H5" s="184"/>
      <c r="I5" s="184"/>
      <c r="J5" s="184"/>
      <c r="K5" s="184"/>
      <c r="L5" s="185"/>
      <c r="M5" s="6"/>
      <c r="N5" s="6"/>
      <c r="O5" s="7"/>
      <c r="P5" s="7"/>
    </row>
    <row r="6" spans="1:16" s="9" customFormat="1" x14ac:dyDescent="0.25">
      <c r="A6" s="23"/>
      <c r="B6" s="189" t="str">
        <f>UPPER(Variables!B3&amp;" | "&amp;Variables!C3)</f>
        <v>WHEAT GLUTEN  | GLUTEN DE BLÉ</v>
      </c>
      <c r="C6" s="190"/>
      <c r="D6" s="190"/>
      <c r="E6" s="190"/>
      <c r="F6" s="190"/>
      <c r="G6" s="190"/>
      <c r="H6" s="190"/>
      <c r="I6" s="190"/>
      <c r="J6" s="190"/>
      <c r="K6" s="190"/>
      <c r="L6" s="191"/>
      <c r="O6" s="24"/>
      <c r="P6" s="24"/>
    </row>
    <row r="7" spans="1:16" s="9" customFormat="1" x14ac:dyDescent="0.25">
      <c r="A7" s="23"/>
      <c r="B7" s="25"/>
      <c r="C7" s="25"/>
      <c r="D7" s="26"/>
      <c r="E7" s="26"/>
      <c r="F7" s="26"/>
      <c r="G7" s="26"/>
      <c r="H7" s="26"/>
      <c r="I7" s="26"/>
      <c r="J7" s="26"/>
      <c r="K7" s="26"/>
      <c r="L7" s="26"/>
      <c r="O7" s="24"/>
      <c r="P7" s="24"/>
    </row>
    <row r="8" spans="1:16" s="8" customFormat="1" x14ac:dyDescent="0.25">
      <c r="A8" s="23"/>
      <c r="B8" s="186" t="s">
        <v>210</v>
      </c>
      <c r="C8" s="187"/>
      <c r="D8" s="187"/>
      <c r="E8" s="187"/>
      <c r="F8" s="187"/>
      <c r="G8" s="187"/>
      <c r="H8" s="187"/>
      <c r="I8" s="187"/>
      <c r="J8" s="187"/>
      <c r="K8" s="187"/>
      <c r="L8" s="188"/>
      <c r="M8" s="6"/>
      <c r="N8" s="6"/>
      <c r="O8" s="7"/>
      <c r="P8" s="7"/>
    </row>
    <row r="9" spans="1:16" ht="14.1" customHeight="1" x14ac:dyDescent="0.25">
      <c r="B9" s="27"/>
      <c r="C9" s="28"/>
      <c r="D9" s="29"/>
      <c r="E9" s="29"/>
      <c r="F9" s="29"/>
      <c r="G9" s="29"/>
      <c r="H9" s="29"/>
      <c r="I9" s="29"/>
      <c r="J9" s="29"/>
      <c r="K9" s="29"/>
      <c r="L9" s="30"/>
      <c r="O9" s="179" t="s">
        <v>270</v>
      </c>
      <c r="P9" s="179"/>
    </row>
    <row r="10" spans="1:16" s="38" customFormat="1" x14ac:dyDescent="0.25">
      <c r="A10" s="59"/>
      <c r="B10" s="192" t="str">
        <f>"The Canadian International Trade Tribunal (the Tribunal) has commenced an inquiry concerning the "&amp;Variables!B4&amp;" of "&amp;Variables!B3&amp;" I countries (as defined below) originating in or exported from "&amp;Variables!B5&amp;". Your firm's knowledge and experience would aid the Tribunal in the proper conduct of its inquiry by helping it better understand the Canadian market for "&amp;Variables!B3&amp;". The Tribunal therefore requests a response to this questionnaire from your firm."</f>
        <v>The Canadian International Trade Tribunal (the Tribunal) has commenced an inquiry concerning the dumping of Wheat Gluten  I countries (as defined below) originating in or exported from Italy, Poland and the UK. Your firm's knowledge and experience would aid the Tribunal in the proper conduct of its inquiry by helping it better understand the Canadian market for Wheat Gluten . The Tribunal therefore requests a response to this questionnaire from your firm.</v>
      </c>
      <c r="C10" s="193"/>
      <c r="D10" s="193"/>
      <c r="E10" s="193"/>
      <c r="F10" s="193"/>
      <c r="G10" s="46"/>
      <c r="H10" s="194" t="str">
        <f>"Le Tribunal canadien du commerce extérieur (le Tribunal) a ouvert une enquête concernant "&amp;Variables!C4&amp;" de pays "&amp;Variables!C3&amp;" I (telles que définies ci-dessous) originaires ou exporté d'"&amp;Variables!C5&amp;". Les connaissances et l'expérience de votre entreprise aideraient le Tribunal à mener correctement son enquête en lui permettant de mieux comprendre le marché canadien de "&amp;Variables!C3&amp;". Le Tribunal demande donc à votre entreprise de répondre à ce questionnaire."</f>
        <v>Le Tribunal canadien du commerce extérieur (le Tribunal) a ouvert une enquête concernant le dumping de pays Gluten de blé I (telles que définies ci-dessous) originaires ou exporté d'Italie, de Pologne et du R.U. Les connaissances et l'expérience de votre entreprise aideraient le Tribunal à mener correctement son enquête en lui permettant de mieux comprendre le marché canadien de Gluten de blé. Le Tribunal demande donc à votre entreprise de répondre à ce questionnaire.</v>
      </c>
      <c r="I10" s="194"/>
      <c r="J10" s="194"/>
      <c r="K10" s="194"/>
      <c r="L10" s="195"/>
      <c r="O10" s="179"/>
      <c r="P10" s="179"/>
    </row>
    <row r="11" spans="1:16" s="38" customFormat="1" x14ac:dyDescent="0.25">
      <c r="A11" s="59"/>
      <c r="B11" s="192"/>
      <c r="C11" s="193"/>
      <c r="D11" s="193"/>
      <c r="E11" s="193"/>
      <c r="F11" s="193"/>
      <c r="G11" s="46"/>
      <c r="H11" s="194"/>
      <c r="I11" s="194"/>
      <c r="J11" s="194"/>
      <c r="K11" s="194"/>
      <c r="L11" s="195"/>
      <c r="O11" s="179"/>
      <c r="P11" s="179"/>
    </row>
    <row r="12" spans="1:16" s="38" customFormat="1" x14ac:dyDescent="0.25">
      <c r="A12" s="59"/>
      <c r="B12" s="192"/>
      <c r="C12" s="193"/>
      <c r="D12" s="193"/>
      <c r="E12" s="193"/>
      <c r="F12" s="193"/>
      <c r="G12" s="46"/>
      <c r="H12" s="194"/>
      <c r="I12" s="194"/>
      <c r="J12" s="194"/>
      <c r="K12" s="194"/>
      <c r="L12" s="195"/>
      <c r="O12" s="179"/>
      <c r="P12" s="179"/>
    </row>
    <row r="13" spans="1:16" s="38" customFormat="1" x14ac:dyDescent="0.25">
      <c r="A13" s="59"/>
      <c r="B13" s="192"/>
      <c r="C13" s="193"/>
      <c r="D13" s="193"/>
      <c r="E13" s="193"/>
      <c r="F13" s="193"/>
      <c r="G13" s="46"/>
      <c r="H13" s="194"/>
      <c r="I13" s="194"/>
      <c r="J13" s="194"/>
      <c r="K13" s="194"/>
      <c r="L13" s="195"/>
      <c r="O13" s="179"/>
      <c r="P13" s="179"/>
    </row>
    <row r="14" spans="1:16" s="38" customFormat="1" x14ac:dyDescent="0.25">
      <c r="A14" s="59"/>
      <c r="B14" s="192"/>
      <c r="C14" s="193"/>
      <c r="D14" s="193"/>
      <c r="E14" s="193"/>
      <c r="F14" s="193"/>
      <c r="G14" s="46"/>
      <c r="H14" s="194"/>
      <c r="I14" s="194"/>
      <c r="J14" s="194"/>
      <c r="K14" s="194"/>
      <c r="L14" s="195"/>
      <c r="O14" s="179"/>
      <c r="P14" s="179"/>
    </row>
    <row r="15" spans="1:16" s="38" customFormat="1" x14ac:dyDescent="0.25">
      <c r="A15" s="59"/>
      <c r="B15" s="192"/>
      <c r="C15" s="193"/>
      <c r="D15" s="193"/>
      <c r="E15" s="193"/>
      <c r="F15" s="193"/>
      <c r="G15" s="46"/>
      <c r="H15" s="194"/>
      <c r="I15" s="194"/>
      <c r="J15" s="194"/>
      <c r="K15" s="194"/>
      <c r="L15" s="195"/>
      <c r="O15" s="179"/>
      <c r="P15" s="179"/>
    </row>
    <row r="16" spans="1:16" s="38" customFormat="1" x14ac:dyDescent="0.25">
      <c r="A16" s="59"/>
      <c r="B16" s="192"/>
      <c r="C16" s="193"/>
      <c r="D16" s="193"/>
      <c r="E16" s="193"/>
      <c r="F16" s="193"/>
      <c r="G16" s="46"/>
      <c r="H16" s="194"/>
      <c r="I16" s="194"/>
      <c r="J16" s="194"/>
      <c r="K16" s="194"/>
      <c r="L16" s="195"/>
      <c r="O16" s="179"/>
      <c r="P16" s="179"/>
    </row>
    <row r="17" spans="1:16" s="38" customFormat="1" x14ac:dyDescent="0.25">
      <c r="A17" s="59"/>
      <c r="B17" s="69"/>
      <c r="C17" s="70"/>
      <c r="D17" s="70"/>
      <c r="E17" s="70"/>
      <c r="F17" s="70"/>
      <c r="G17" s="70"/>
      <c r="H17" s="70"/>
      <c r="I17" s="70"/>
      <c r="J17" s="70"/>
      <c r="K17" s="70"/>
      <c r="L17" s="71"/>
      <c r="O17" s="179"/>
      <c r="P17" s="179"/>
    </row>
    <row r="18" spans="1:16" s="9" customFormat="1" x14ac:dyDescent="0.25">
      <c r="A18" s="23"/>
      <c r="B18" s="25"/>
      <c r="C18" s="25"/>
      <c r="D18" s="26"/>
      <c r="E18" s="26"/>
      <c r="F18" s="26"/>
      <c r="G18" s="26"/>
      <c r="H18" s="26"/>
      <c r="I18" s="26"/>
      <c r="J18" s="26"/>
      <c r="K18" s="26"/>
      <c r="L18" s="26"/>
      <c r="O18" s="24"/>
      <c r="P18" s="24"/>
    </row>
    <row r="19" spans="1:16" s="8" customFormat="1" x14ac:dyDescent="0.25">
      <c r="A19" s="23"/>
      <c r="B19" s="186" t="s">
        <v>211</v>
      </c>
      <c r="C19" s="187"/>
      <c r="D19" s="187"/>
      <c r="E19" s="187"/>
      <c r="F19" s="187"/>
      <c r="G19" s="187"/>
      <c r="H19" s="187"/>
      <c r="I19" s="187"/>
      <c r="J19" s="187"/>
      <c r="K19" s="187"/>
      <c r="L19" s="188"/>
      <c r="M19" s="6"/>
      <c r="N19" s="6"/>
      <c r="O19" s="7"/>
      <c r="P19" s="7"/>
    </row>
    <row r="20" spans="1:16" x14ac:dyDescent="0.25">
      <c r="B20" s="27"/>
      <c r="C20" s="28"/>
      <c r="D20" s="29"/>
      <c r="E20" s="29"/>
      <c r="F20" s="29"/>
      <c r="G20" s="29"/>
      <c r="H20" s="29"/>
      <c r="I20" s="29"/>
      <c r="J20" s="29"/>
      <c r="K20" s="29"/>
      <c r="L20" s="30"/>
    </row>
    <row r="21" spans="1:16" x14ac:dyDescent="0.25">
      <c r="B21" s="226" t="s">
        <v>72</v>
      </c>
      <c r="C21" s="227"/>
      <c r="D21" s="227"/>
      <c r="E21" s="227"/>
      <c r="F21" s="227"/>
      <c r="G21" s="212" t="s">
        <v>71</v>
      </c>
      <c r="H21" s="231" t="s">
        <v>151</v>
      </c>
      <c r="I21" s="231"/>
      <c r="J21" s="231"/>
      <c r="K21" s="231"/>
      <c r="L21" s="232"/>
      <c r="O21" s="31"/>
    </row>
    <row r="22" spans="1:16" x14ac:dyDescent="0.25">
      <c r="B22" s="226"/>
      <c r="C22" s="227"/>
      <c r="D22" s="227"/>
      <c r="E22" s="227"/>
      <c r="F22" s="227"/>
      <c r="G22" s="213"/>
      <c r="H22" s="231"/>
      <c r="I22" s="231"/>
      <c r="J22" s="231"/>
      <c r="K22" s="231"/>
      <c r="L22" s="232"/>
      <c r="O22" s="31"/>
    </row>
    <row r="23" spans="1:16" s="38" customFormat="1" x14ac:dyDescent="0.25">
      <c r="A23" s="59"/>
      <c r="B23" s="69"/>
      <c r="C23" s="70"/>
      <c r="D23" s="70"/>
      <c r="E23" s="70"/>
      <c r="F23" s="70"/>
      <c r="G23" s="70"/>
      <c r="H23" s="70"/>
      <c r="I23" s="70"/>
      <c r="J23" s="70"/>
      <c r="K23" s="70"/>
      <c r="L23" s="71"/>
    </row>
    <row r="24" spans="1:16" s="9" customFormat="1" x14ac:dyDescent="0.25">
      <c r="A24" s="23"/>
      <c r="B24" s="25"/>
      <c r="C24" s="25"/>
      <c r="D24" s="26"/>
      <c r="E24" s="26"/>
      <c r="F24" s="26"/>
      <c r="G24" s="26"/>
      <c r="H24" s="26"/>
      <c r="I24" s="26"/>
      <c r="J24" s="26"/>
      <c r="K24" s="26"/>
      <c r="L24" s="26"/>
      <c r="O24" s="24"/>
      <c r="P24" s="24"/>
    </row>
    <row r="25" spans="1:16" s="8" customFormat="1" x14ac:dyDescent="0.25">
      <c r="A25" s="23"/>
      <c r="B25" s="186" t="str">
        <f>IF(Intro!$G$21="English",O25,P25)</f>
        <v>LA DÉFINITION "DES MARCHANDISES"</v>
      </c>
      <c r="C25" s="187" t="str">
        <f>UPPER(IF(Intro!$G$21="English",P25,Q25))</f>
        <v/>
      </c>
      <c r="D25" s="187" t="str">
        <f>UPPER(IF(Intro!$G$21="English",Q25,R25))</f>
        <v/>
      </c>
      <c r="E25" s="187" t="str">
        <f>UPPER(IF(Intro!$G$21="English",R25,S25))</f>
        <v/>
      </c>
      <c r="F25" s="187"/>
      <c r="G25" s="187" t="str">
        <f>UPPER(IF(Intro!$G$21="English",S25,T25))</f>
        <v/>
      </c>
      <c r="H25" s="187" t="str">
        <f>UPPER(IF(Intro!$G$21="English",T25,U25))</f>
        <v/>
      </c>
      <c r="I25" s="187" t="str">
        <f>UPPER(IF(Intro!$G$21="English",U25,V25))</f>
        <v/>
      </c>
      <c r="J25" s="187" t="str">
        <f>UPPER(IF(Intro!$G$21="English",V25,W25))</f>
        <v/>
      </c>
      <c r="K25" s="187" t="str">
        <f>UPPER(IF(Intro!$G$21="English",W25,X25))</f>
        <v/>
      </c>
      <c r="L25" s="188" t="str">
        <f>UPPER(IF(Intro!$G$21="English",X25,Y25))</f>
        <v/>
      </c>
      <c r="M25" s="9"/>
      <c r="N25" s="6"/>
      <c r="O25" s="9" t="s">
        <v>212</v>
      </c>
      <c r="P25" s="9" t="s">
        <v>213</v>
      </c>
    </row>
    <row r="26" spans="1:16" x14ac:dyDescent="0.25">
      <c r="B26" s="27"/>
      <c r="C26" s="28"/>
      <c r="D26" s="29"/>
      <c r="E26" s="29"/>
      <c r="F26" s="29"/>
      <c r="G26" s="29"/>
      <c r="H26" s="29"/>
      <c r="I26" s="29"/>
      <c r="J26" s="29"/>
      <c r="K26" s="29"/>
      <c r="L26" s="30"/>
    </row>
    <row r="27" spans="1:16" s="38" customFormat="1" x14ac:dyDescent="0.25">
      <c r="A27" s="59"/>
      <c r="B27" s="192" t="str">
        <f>IF(Intro!$G$21="English",O27,P27)</f>
        <v>Les références aux « marchandises » dans ce questionnaire font référence à :</v>
      </c>
      <c r="C27" s="193"/>
      <c r="D27" s="193"/>
      <c r="E27" s="193"/>
      <c r="F27" s="193"/>
      <c r="G27" s="193"/>
      <c r="H27" s="193"/>
      <c r="I27" s="193"/>
      <c r="J27" s="193"/>
      <c r="K27" s="193"/>
      <c r="L27" s="202"/>
      <c r="O27" s="3" t="s">
        <v>121</v>
      </c>
      <c r="P27" s="3" t="s">
        <v>122</v>
      </c>
    </row>
    <row r="28" spans="1:16" s="38" customFormat="1" x14ac:dyDescent="0.25">
      <c r="A28" s="59"/>
      <c r="B28" s="192"/>
      <c r="C28" s="193"/>
      <c r="D28" s="193"/>
      <c r="E28" s="193"/>
      <c r="F28" s="193"/>
      <c r="G28" s="193"/>
      <c r="H28" s="193"/>
      <c r="I28" s="193"/>
      <c r="J28" s="193"/>
      <c r="K28" s="193"/>
      <c r="L28" s="202"/>
      <c r="O28" s="3"/>
      <c r="P28" s="3"/>
    </row>
    <row r="29" spans="1:16" s="38" customFormat="1" ht="33" customHeight="1" x14ac:dyDescent="0.25">
      <c r="A29" s="59"/>
      <c r="B29" s="68"/>
      <c r="C29" s="246" t="str">
        <f>IF(Intro!$G$21="English",Variables!B16,Variables!C16)</f>
        <v>Gluten de blé, mélangé ou non avec de la farine de blé, du sel ou toute autre substance, ayant une teneur minimale en protéines de blé de 40 % en poids sur une base sèche, calculée selon un facteur de Jones de 5.7, mais excluant (i) le gluten de blé dénaturé; (ii) le gluten de blé hydrolysé; (iii) les isolats de protéines de blé; et (iv) le gluten de blé certifié biologique, conformément à la Loi sur les aliments et drogues (L.R.C. 1985, ch. F-27) et à ses règlements d’application ainsi qu’à la Loi sur la salubrité des aliments au Canada (L.C. 2012, ch. 24) et à ses règlements d’application, y compris le Règlement sur la salubrité des aliments au Canada (DORS/2018-108), et répondant autrement aux exigences de ces lois et règlements, qui peuvent être périodiquement modifiés ou remplacés.
Il est entendu que les marchandises en cause comprennent notamment le gluten de blé élastique tel que défini par la norme 163-1987 du Codex de l’Organisation mondiale de la Santé, Rév. 1-2001 (« Norme pour les produits à base de blé incluant le gluten de blé »).</v>
      </c>
      <c r="D29" s="247"/>
      <c r="E29" s="247"/>
      <c r="F29" s="247"/>
      <c r="G29" s="247"/>
      <c r="H29" s="247"/>
      <c r="I29" s="247"/>
      <c r="J29" s="247"/>
      <c r="K29" s="248"/>
      <c r="L29" s="51"/>
      <c r="O29" s="3"/>
      <c r="P29" s="3"/>
    </row>
    <row r="30" spans="1:16" s="38" customFormat="1" ht="33" customHeight="1" x14ac:dyDescent="0.25">
      <c r="A30" s="59"/>
      <c r="B30" s="68"/>
      <c r="C30" s="249"/>
      <c r="D30" s="250"/>
      <c r="E30" s="250"/>
      <c r="F30" s="250"/>
      <c r="G30" s="250"/>
      <c r="H30" s="250"/>
      <c r="I30" s="250"/>
      <c r="J30" s="250"/>
      <c r="K30" s="251"/>
      <c r="L30" s="51"/>
      <c r="O30" s="3"/>
      <c r="P30" s="3"/>
    </row>
    <row r="31" spans="1:16" s="38" customFormat="1" ht="33" customHeight="1" x14ac:dyDescent="0.25">
      <c r="A31" s="59"/>
      <c r="B31" s="68"/>
      <c r="C31" s="249"/>
      <c r="D31" s="250"/>
      <c r="E31" s="250"/>
      <c r="F31" s="250"/>
      <c r="G31" s="250"/>
      <c r="H31" s="250"/>
      <c r="I31" s="250"/>
      <c r="J31" s="250"/>
      <c r="K31" s="251"/>
      <c r="L31" s="51"/>
      <c r="O31" s="3"/>
      <c r="P31" s="3"/>
    </row>
    <row r="32" spans="1:16" s="38" customFormat="1" ht="33" customHeight="1" x14ac:dyDescent="0.25">
      <c r="A32" s="59"/>
      <c r="B32" s="68"/>
      <c r="C32" s="252"/>
      <c r="D32" s="253"/>
      <c r="E32" s="253"/>
      <c r="F32" s="253"/>
      <c r="G32" s="253"/>
      <c r="H32" s="253"/>
      <c r="I32" s="253"/>
      <c r="J32" s="253"/>
      <c r="K32" s="254"/>
      <c r="L32" s="51"/>
      <c r="O32" s="3"/>
      <c r="P32" s="3"/>
    </row>
    <row r="33" spans="1:16" s="38" customFormat="1" x14ac:dyDescent="0.25">
      <c r="A33" s="59"/>
      <c r="B33" s="192"/>
      <c r="C33" s="193"/>
      <c r="D33" s="193"/>
      <c r="E33" s="193"/>
      <c r="F33" s="193"/>
      <c r="G33" s="193"/>
      <c r="H33" s="193"/>
      <c r="I33" s="193"/>
      <c r="J33" s="193"/>
      <c r="K33" s="193"/>
      <c r="L33" s="202"/>
      <c r="O33" s="3"/>
      <c r="P33" s="3"/>
    </row>
    <row r="34" spans="1:16" s="38" customFormat="1" ht="14.25" customHeight="1" x14ac:dyDescent="0.25">
      <c r="A34" s="59"/>
      <c r="B34" s="234"/>
      <c r="C34" s="235"/>
      <c r="D34" s="235"/>
      <c r="E34" s="235"/>
      <c r="F34" s="235"/>
      <c r="G34" s="235"/>
      <c r="H34" s="235"/>
      <c r="I34" s="235"/>
      <c r="J34" s="235"/>
      <c r="K34" s="235"/>
      <c r="L34" s="236"/>
      <c r="O34" s="3"/>
      <c r="P34" s="3"/>
    </row>
    <row r="35" spans="1:16" s="38" customFormat="1" x14ac:dyDescent="0.25">
      <c r="A35" s="59"/>
      <c r="B35" s="137" t="str">
        <f>IF(Intro!$G$21="English",O35,P35)</f>
        <v>Pour obtenir des renseignements supplémentaires sur le produit, tel que les Description harmonisées des produits, veuillez consulter le lien suivant:</v>
      </c>
      <c r="C35" s="135"/>
      <c r="D35" s="135"/>
      <c r="E35" s="135"/>
      <c r="F35" s="135"/>
      <c r="G35" s="135"/>
      <c r="H35" s="135"/>
      <c r="I35" s="135"/>
      <c r="J35" s="135"/>
      <c r="K35" s="135"/>
      <c r="L35" s="136"/>
      <c r="O35" s="52" t="s">
        <v>338</v>
      </c>
      <c r="P35" s="52" t="s">
        <v>339</v>
      </c>
    </row>
    <row r="36" spans="1:16" s="38" customFormat="1" x14ac:dyDescent="0.25">
      <c r="A36" s="59"/>
      <c r="B36" s="137"/>
      <c r="C36" s="135"/>
      <c r="D36" s="135"/>
      <c r="E36" s="135"/>
      <c r="F36" s="135"/>
      <c r="G36" s="135"/>
      <c r="H36" s="135"/>
      <c r="I36" s="135"/>
      <c r="J36" s="135"/>
      <c r="K36" s="135"/>
      <c r="L36" s="136"/>
      <c r="O36" s="52"/>
      <c r="P36" s="52"/>
    </row>
    <row r="37" spans="1:16" s="38" customFormat="1" x14ac:dyDescent="0.25">
      <c r="A37" s="59"/>
      <c r="B37" s="134"/>
      <c r="C37" s="233" t="str">
        <f>IF(Intro!$G$21="English",HYPERLINK(Variables!B17),HYPERLINK(Variables!C17))</f>
        <v>https://www.cbsa-asfc.gc.ca/sima-lmsi/mif-mev/mif-mev-stats-fra.html#wg</v>
      </c>
      <c r="D37" s="233"/>
      <c r="E37" s="233"/>
      <c r="F37" s="233"/>
      <c r="G37" s="233"/>
      <c r="H37" s="233"/>
      <c r="I37" s="233"/>
      <c r="J37" s="233"/>
      <c r="K37" s="233"/>
      <c r="L37" s="136"/>
      <c r="O37" s="3"/>
      <c r="P37" s="3"/>
    </row>
    <row r="38" spans="1:16" s="38" customFormat="1" ht="14.25" customHeight="1" x14ac:dyDescent="0.25">
      <c r="A38" s="59"/>
      <c r="B38" s="134"/>
      <c r="C38" s="135"/>
      <c r="D38" s="135"/>
      <c r="E38" s="135"/>
      <c r="F38" s="135"/>
      <c r="G38" s="135"/>
      <c r="H38" s="135"/>
      <c r="I38" s="135"/>
      <c r="J38" s="135"/>
      <c r="K38" s="135"/>
      <c r="L38" s="136"/>
      <c r="O38" s="3"/>
      <c r="P38" s="3"/>
    </row>
    <row r="39" spans="1:16" s="38" customFormat="1" x14ac:dyDescent="0.25">
      <c r="A39" s="59"/>
      <c r="B39" s="234" t="str">
        <f>IF(Intro!$G$21="English",O39,P39)</f>
        <v>Les marchandises sont généralement classées dans le Tarif des douanes sous les numéros suivants du Système harmonisé de désignation et de codification des marchandises (SH) :</v>
      </c>
      <c r="C39" s="235"/>
      <c r="D39" s="235"/>
      <c r="E39" s="235"/>
      <c r="F39" s="235"/>
      <c r="G39" s="235"/>
      <c r="H39" s="235"/>
      <c r="I39" s="235"/>
      <c r="J39" s="235"/>
      <c r="K39" s="235"/>
      <c r="L39" s="236"/>
      <c r="O39" s="52" t="s">
        <v>296</v>
      </c>
      <c r="P39" s="52" t="s">
        <v>241</v>
      </c>
    </row>
    <row r="40" spans="1:16" s="38" customFormat="1" x14ac:dyDescent="0.25">
      <c r="A40" s="59"/>
      <c r="B40" s="134"/>
      <c r="C40" s="135"/>
      <c r="D40" s="135"/>
      <c r="E40" s="135"/>
      <c r="F40" s="135"/>
      <c r="G40" s="135"/>
      <c r="H40" s="135"/>
      <c r="I40" s="135"/>
      <c r="J40" s="135"/>
      <c r="K40" s="135"/>
      <c r="L40" s="136"/>
      <c r="O40" s="3"/>
      <c r="P40" s="3"/>
    </row>
    <row r="41" spans="1:16" s="38" customFormat="1" x14ac:dyDescent="0.25">
      <c r="A41" s="59"/>
      <c r="B41" s="134"/>
      <c r="C41" s="237" t="str">
        <f>+Variables!B22</f>
        <v>1109.00.10.00       1109.00.20.00</v>
      </c>
      <c r="D41" s="238"/>
      <c r="E41" s="238"/>
      <c r="F41" s="238"/>
      <c r="G41" s="238"/>
      <c r="H41" s="238"/>
      <c r="I41" s="238"/>
      <c r="J41" s="238"/>
      <c r="K41" s="239"/>
      <c r="L41" s="136"/>
      <c r="O41" s="3"/>
      <c r="P41" s="3"/>
    </row>
    <row r="42" spans="1:16" s="38" customFormat="1" ht="14.25" customHeight="1" x14ac:dyDescent="0.25">
      <c r="A42" s="59"/>
      <c r="B42" s="134"/>
      <c r="C42" s="240"/>
      <c r="D42" s="241"/>
      <c r="E42" s="241"/>
      <c r="F42" s="241"/>
      <c r="G42" s="241"/>
      <c r="H42" s="241"/>
      <c r="I42" s="241"/>
      <c r="J42" s="241"/>
      <c r="K42" s="242"/>
      <c r="L42" s="136"/>
      <c r="O42" s="3"/>
      <c r="P42" s="3"/>
    </row>
    <row r="43" spans="1:16" s="38" customFormat="1" x14ac:dyDescent="0.25">
      <c r="A43" s="59"/>
      <c r="B43" s="134"/>
      <c r="C43" s="240"/>
      <c r="D43" s="241"/>
      <c r="E43" s="241"/>
      <c r="F43" s="241"/>
      <c r="G43" s="241"/>
      <c r="H43" s="241"/>
      <c r="I43" s="241"/>
      <c r="J43" s="241"/>
      <c r="K43" s="242"/>
      <c r="L43" s="136"/>
      <c r="O43" s="3"/>
      <c r="P43" s="3"/>
    </row>
    <row r="44" spans="1:16" s="38" customFormat="1" x14ac:dyDescent="0.25">
      <c r="A44" s="59"/>
      <c r="B44" s="134"/>
      <c r="C44" s="243"/>
      <c r="D44" s="244"/>
      <c r="E44" s="244"/>
      <c r="F44" s="244"/>
      <c r="G44" s="244"/>
      <c r="H44" s="244"/>
      <c r="I44" s="244"/>
      <c r="J44" s="244"/>
      <c r="K44" s="245"/>
      <c r="L44" s="136"/>
    </row>
    <row r="45" spans="1:16" s="38" customFormat="1" x14ac:dyDescent="0.25">
      <c r="A45" s="59"/>
      <c r="B45" s="140"/>
      <c r="C45" s="138"/>
      <c r="D45" s="138"/>
      <c r="E45" s="138"/>
      <c r="F45" s="138"/>
      <c r="G45" s="138"/>
      <c r="H45" s="138"/>
      <c r="I45" s="138"/>
      <c r="J45" s="138"/>
      <c r="K45" s="138"/>
      <c r="L45" s="139"/>
    </row>
    <row r="46" spans="1:16" s="9" customFormat="1" x14ac:dyDescent="0.25">
      <c r="A46" s="23"/>
      <c r="B46" s="25"/>
      <c r="C46" s="25"/>
      <c r="D46" s="26"/>
      <c r="E46" s="26"/>
      <c r="F46" s="26"/>
      <c r="G46" s="26"/>
      <c r="H46" s="26"/>
      <c r="I46" s="26"/>
      <c r="J46" s="26"/>
      <c r="K46" s="26"/>
      <c r="L46" s="26"/>
      <c r="O46" s="24"/>
      <c r="P46" s="24"/>
    </row>
    <row r="47" spans="1:16" s="8" customFormat="1" x14ac:dyDescent="0.25">
      <c r="A47" s="23"/>
      <c r="B47" s="186" t="str">
        <f>IF(Intro!$G$21="English",O47,P47)</f>
        <v>DEVEZ-VOUS REMPLIR CE QUESTIONNAIRE?</v>
      </c>
      <c r="C47" s="187"/>
      <c r="D47" s="187"/>
      <c r="E47" s="187"/>
      <c r="F47" s="187"/>
      <c r="G47" s="187"/>
      <c r="H47" s="187"/>
      <c r="I47" s="187"/>
      <c r="J47" s="187"/>
      <c r="K47" s="187"/>
      <c r="L47" s="188"/>
      <c r="M47" s="6"/>
      <c r="N47" s="6"/>
      <c r="O47" s="3" t="s">
        <v>214</v>
      </c>
      <c r="P47" s="3" t="s">
        <v>264</v>
      </c>
    </row>
    <row r="48" spans="1:16" x14ac:dyDescent="0.25">
      <c r="B48" s="27"/>
      <c r="C48" s="28"/>
      <c r="D48" s="29"/>
      <c r="E48" s="29"/>
      <c r="F48" s="29"/>
      <c r="G48" s="29"/>
      <c r="H48" s="29"/>
      <c r="I48" s="29"/>
      <c r="J48" s="29"/>
      <c r="K48" s="29"/>
      <c r="L48" s="30"/>
    </row>
    <row r="49" spans="1:16" s="38" customFormat="1" x14ac:dyDescent="0.25">
      <c r="A49" s="59"/>
      <c r="B49" s="192" t="str">
        <f>IF(Intro!$G$21="English",O49,P49)</f>
        <v>Votre entreprise a-t-elle produit les marchandises à tout moment depuis le 1er janvier 2023?</v>
      </c>
      <c r="C49" s="193"/>
      <c r="D49" s="193"/>
      <c r="E49" s="193"/>
      <c r="F49" s="193"/>
      <c r="G49" s="193"/>
      <c r="H49" s="193"/>
      <c r="I49" s="193"/>
      <c r="J49" s="193"/>
      <c r="K49" s="193"/>
      <c r="L49" s="202"/>
      <c r="O49" s="31" t="str">
        <f>"Has your firm produced the goods at any time since January 1, "&amp;Variables!B6&amp;"?"</f>
        <v>Has your firm produced the goods at any time since January 1, 2023?</v>
      </c>
      <c r="P49" s="3" t="str">
        <f>"Votre entreprise a-t-elle produit les marchandises à tout moment depuis le 1er janvier "&amp;Variables!B6&amp;"?"</f>
        <v>Votre entreprise a-t-elle produit les marchandises à tout moment depuis le 1er janvier 2023?</v>
      </c>
    </row>
    <row r="50" spans="1:16" s="38" customFormat="1" x14ac:dyDescent="0.25">
      <c r="A50" s="59"/>
      <c r="B50" s="68"/>
      <c r="C50" s="60"/>
      <c r="D50" s="60"/>
      <c r="E50" s="60"/>
      <c r="F50" s="60"/>
      <c r="G50" s="60"/>
      <c r="H50" s="60"/>
      <c r="I50" s="60"/>
      <c r="J50" s="60"/>
      <c r="K50" s="60"/>
      <c r="L50" s="61"/>
      <c r="O50" s="3" t="s">
        <v>136</v>
      </c>
      <c r="P50" s="3" t="s">
        <v>267</v>
      </c>
    </row>
    <row r="51" spans="1:16" x14ac:dyDescent="0.25">
      <c r="B51" s="255" t="str">
        <f>IF(Intro!$G$21="English",O50,P50)</f>
        <v>Sélectionnez oui ou non</v>
      </c>
      <c r="C51" s="256"/>
      <c r="D51" s="257"/>
      <c r="E51" s="259" t="str">
        <f>IF(D51="Yes",O51,IF(D51="Oui",P51,IF(D51="No",O52,IF(D51="Non",P52,""))))</f>
        <v/>
      </c>
      <c r="F51" s="259"/>
      <c r="G51" s="259"/>
      <c r="H51" s="259"/>
      <c r="I51" s="259"/>
      <c r="J51" s="259"/>
      <c r="K51" s="259"/>
      <c r="L51" s="61"/>
      <c r="O51" s="3" t="str">
        <f>"Complete all tabs in this questionnaire and submit it by "&amp;Variables!B11&amp;"."</f>
        <v>Complete all tabs in this questionnaire and submit it by October 9, 2026.</v>
      </c>
      <c r="P51" s="3" t="str">
        <f>"Remplissez tous les onglets de ce questionnaire et retournez-le avant le "&amp;Variables!C11&amp;"."</f>
        <v>Remplissez tous les onglets de ce questionnaire et retournez-le avant le 9 octobre 2026.</v>
      </c>
    </row>
    <row r="52" spans="1:16" x14ac:dyDescent="0.25">
      <c r="B52" s="255"/>
      <c r="C52" s="256"/>
      <c r="D52" s="258"/>
      <c r="E52" s="260"/>
      <c r="F52" s="260"/>
      <c r="G52" s="260"/>
      <c r="H52" s="260"/>
      <c r="I52" s="260"/>
      <c r="J52" s="260"/>
      <c r="K52" s="260"/>
      <c r="L52" s="61"/>
      <c r="O52" s="3" t="str">
        <f>"Complete this tab only and submit it by "&amp;Variables!B11&amp;"."</f>
        <v>Complete this tab only and submit it by October 9, 2026.</v>
      </c>
      <c r="P52" s="3" t="str">
        <f>"Remplissez cet onglet uniquement et soumettez-le avant le "&amp;Variables!C11&amp;"."</f>
        <v>Remplissez cet onglet uniquement et soumettez-le avant le 9 octobre 2026.</v>
      </c>
    </row>
    <row r="53" spans="1:16" s="38" customFormat="1" x14ac:dyDescent="0.25">
      <c r="A53" s="59"/>
      <c r="B53" s="69"/>
      <c r="C53" s="70"/>
      <c r="D53" s="70"/>
      <c r="E53" s="70"/>
      <c r="F53" s="70"/>
      <c r="G53" s="70"/>
      <c r="H53" s="70"/>
      <c r="I53" s="70"/>
      <c r="J53" s="70"/>
      <c r="K53" s="70"/>
      <c r="L53" s="71"/>
    </row>
    <row r="54" spans="1:16" s="9" customFormat="1" x14ac:dyDescent="0.25">
      <c r="A54" s="23"/>
      <c r="B54" s="25"/>
      <c r="C54" s="25"/>
      <c r="D54" s="26"/>
      <c r="E54" s="26"/>
      <c r="F54" s="26"/>
      <c r="G54" s="26"/>
      <c r="H54" s="26"/>
      <c r="I54" s="26"/>
      <c r="J54" s="26"/>
      <c r="K54" s="26"/>
      <c r="L54" s="26"/>
      <c r="O54" s="24"/>
      <c r="P54" s="24"/>
    </row>
    <row r="55" spans="1:16" s="8" customFormat="1" x14ac:dyDescent="0.25">
      <c r="A55" s="23"/>
      <c r="B55" s="186" t="str">
        <f>IF(Intro!$G$21="English",O55,P55)</f>
        <v>DATE D'ÉCHÉANCE DU QUESTIONNAIRE</v>
      </c>
      <c r="C55" s="187"/>
      <c r="D55" s="187"/>
      <c r="E55" s="187"/>
      <c r="F55" s="187"/>
      <c r="G55" s="187"/>
      <c r="H55" s="187"/>
      <c r="I55" s="187"/>
      <c r="J55" s="187"/>
      <c r="K55" s="187"/>
      <c r="L55" s="188"/>
      <c r="M55" s="9"/>
      <c r="N55" s="6"/>
      <c r="O55" s="7" t="s">
        <v>1</v>
      </c>
      <c r="P55" s="7" t="s">
        <v>2</v>
      </c>
    </row>
    <row r="56" spans="1:16" x14ac:dyDescent="0.25">
      <c r="B56" s="32"/>
      <c r="C56" s="33"/>
      <c r="D56" s="34"/>
      <c r="E56" s="34"/>
      <c r="F56" s="34"/>
      <c r="G56" s="34"/>
      <c r="H56" s="34"/>
      <c r="I56" s="34"/>
      <c r="J56" s="34"/>
      <c r="K56" s="34"/>
      <c r="L56" s="35"/>
    </row>
    <row r="57" spans="1:16" s="38" customFormat="1" x14ac:dyDescent="0.25">
      <c r="A57" s="59"/>
      <c r="B57" s="68"/>
      <c r="C57" s="261" t="str">
        <f>IF(Intro!$G$21="English",O57,P57)</f>
        <v>9 octobre 2026</v>
      </c>
      <c r="D57" s="262"/>
      <c r="E57" s="262"/>
      <c r="F57" s="262"/>
      <c r="G57" s="262"/>
      <c r="H57" s="262"/>
      <c r="I57" s="262"/>
      <c r="J57" s="262"/>
      <c r="K57" s="263"/>
      <c r="L57" s="62"/>
      <c r="O57" s="47" t="str">
        <f>Variables!B11</f>
        <v>October 9, 2026</v>
      </c>
      <c r="P57" s="47" t="str">
        <f>Variables!C11</f>
        <v>9 octobre 2026</v>
      </c>
    </row>
    <row r="58" spans="1:16" s="38" customFormat="1" x14ac:dyDescent="0.25">
      <c r="A58" s="59"/>
      <c r="B58" s="68"/>
      <c r="C58" s="264"/>
      <c r="D58" s="265"/>
      <c r="E58" s="265"/>
      <c r="F58" s="265"/>
      <c r="G58" s="265"/>
      <c r="H58" s="265"/>
      <c r="I58" s="265"/>
      <c r="J58" s="265"/>
      <c r="K58" s="266"/>
      <c r="L58" s="62"/>
      <c r="O58" s="47"/>
      <c r="P58" s="47"/>
    </row>
    <row r="59" spans="1:16" s="38" customFormat="1" x14ac:dyDescent="0.25">
      <c r="A59" s="59"/>
      <c r="B59" s="69"/>
      <c r="C59" s="70"/>
      <c r="D59" s="70"/>
      <c r="E59" s="70"/>
      <c r="F59" s="70"/>
      <c r="G59" s="70"/>
      <c r="H59" s="70"/>
      <c r="I59" s="70"/>
      <c r="J59" s="70"/>
      <c r="K59" s="70"/>
      <c r="L59" s="71"/>
    </row>
    <row r="60" spans="1:16" s="9" customFormat="1" x14ac:dyDescent="0.25">
      <c r="A60" s="23"/>
      <c r="B60" s="25"/>
      <c r="C60" s="25"/>
      <c r="D60" s="26"/>
      <c r="E60" s="26"/>
      <c r="F60" s="26"/>
      <c r="G60" s="26"/>
      <c r="H60" s="26"/>
      <c r="I60" s="26"/>
      <c r="J60" s="26"/>
      <c r="K60" s="26"/>
      <c r="L60" s="26"/>
      <c r="O60" s="24"/>
      <c r="P60" s="24"/>
    </row>
    <row r="61" spans="1:16" x14ac:dyDescent="0.25">
      <c r="B61" s="186" t="str">
        <f>IF(Intro!$G$21="English",O61,P61)</f>
        <v>RENSEIGNEMENTS SUR L’ENTREPRISE</v>
      </c>
      <c r="C61" s="187"/>
      <c r="D61" s="187"/>
      <c r="E61" s="187"/>
      <c r="F61" s="187"/>
      <c r="G61" s="187"/>
      <c r="H61" s="187"/>
      <c r="I61" s="187"/>
      <c r="J61" s="187"/>
      <c r="K61" s="187"/>
      <c r="L61" s="188"/>
      <c r="M61" s="38"/>
      <c r="O61" s="3" t="s">
        <v>7</v>
      </c>
      <c r="P61" s="3" t="s">
        <v>8</v>
      </c>
    </row>
    <row r="62" spans="1:16" x14ac:dyDescent="0.25">
      <c r="B62" s="27"/>
      <c r="C62" s="28"/>
      <c r="D62" s="29"/>
      <c r="E62" s="29"/>
      <c r="F62" s="29"/>
      <c r="G62" s="29"/>
      <c r="H62" s="29"/>
      <c r="I62" s="29"/>
      <c r="J62" s="29"/>
      <c r="K62" s="29"/>
      <c r="L62" s="30"/>
    </row>
    <row r="63" spans="1:16" x14ac:dyDescent="0.25">
      <c r="B63" s="196" t="str">
        <f>IF(Intro!$G$21="English",O63,P63)</f>
        <v>Dénomination sociale (en français et en anglais, le cas échéant)</v>
      </c>
      <c r="C63" s="197"/>
      <c r="D63" s="197"/>
      <c r="E63" s="198"/>
      <c r="F63" s="198"/>
      <c r="G63" s="198"/>
      <c r="H63" s="198"/>
      <c r="I63" s="198"/>
      <c r="J63" s="198"/>
      <c r="K63" s="198"/>
      <c r="L63" s="199"/>
      <c r="O63" s="31" t="s">
        <v>149</v>
      </c>
      <c r="P63" s="3" t="s">
        <v>150</v>
      </c>
    </row>
    <row r="64" spans="1:16" x14ac:dyDescent="0.25">
      <c r="B64" s="196"/>
      <c r="C64" s="197"/>
      <c r="D64" s="197"/>
      <c r="E64" s="198"/>
      <c r="F64" s="198"/>
      <c r="G64" s="198"/>
      <c r="H64" s="198"/>
      <c r="I64" s="198"/>
      <c r="J64" s="198"/>
      <c r="K64" s="198"/>
      <c r="L64" s="199"/>
      <c r="O64" s="31"/>
    </row>
    <row r="65" spans="1:16" x14ac:dyDescent="0.25">
      <c r="B65" s="196" t="str">
        <f>IF(Intro!$G$21="English",O65,P65)</f>
        <v>Adresse de l'entreprise</v>
      </c>
      <c r="C65" s="197"/>
      <c r="D65" s="197"/>
      <c r="E65" s="198"/>
      <c r="F65" s="198"/>
      <c r="G65" s="198"/>
      <c r="H65" s="198"/>
      <c r="I65" s="198"/>
      <c r="J65" s="198"/>
      <c r="K65" s="198"/>
      <c r="L65" s="199"/>
      <c r="O65" s="31" t="s">
        <v>9</v>
      </c>
      <c r="P65" s="3" t="s">
        <v>10</v>
      </c>
    </row>
    <row r="66" spans="1:16" ht="14.25" customHeight="1" x14ac:dyDescent="0.25">
      <c r="B66" s="200"/>
      <c r="C66" s="201"/>
      <c r="D66" s="201"/>
      <c r="E66" s="198"/>
      <c r="F66" s="198"/>
      <c r="G66" s="198"/>
      <c r="H66" s="198"/>
      <c r="I66" s="198"/>
      <c r="J66" s="198"/>
      <c r="K66" s="198"/>
      <c r="L66" s="199"/>
      <c r="O66" s="31"/>
    </row>
    <row r="67" spans="1:16" x14ac:dyDescent="0.25">
      <c r="B67" s="196" t="str">
        <f>IF(Intro!$G$21="English",O67,P67)</f>
        <v>Adresse du site Web</v>
      </c>
      <c r="C67" s="197"/>
      <c r="D67" s="197"/>
      <c r="E67" s="198"/>
      <c r="F67" s="198"/>
      <c r="G67" s="198"/>
      <c r="H67" s="198"/>
      <c r="I67" s="198"/>
      <c r="J67" s="198"/>
      <c r="K67" s="198"/>
      <c r="L67" s="199"/>
      <c r="O67" s="31" t="s">
        <v>11</v>
      </c>
      <c r="P67" s="3" t="s">
        <v>12</v>
      </c>
    </row>
    <row r="68" spans="1:16" ht="14.25" customHeight="1" x14ac:dyDescent="0.25">
      <c r="B68" s="200"/>
      <c r="C68" s="201"/>
      <c r="D68" s="201"/>
      <c r="E68" s="198"/>
      <c r="F68" s="198"/>
      <c r="G68" s="198"/>
      <c r="H68" s="198"/>
      <c r="I68" s="198"/>
      <c r="J68" s="198"/>
      <c r="K68" s="198"/>
      <c r="L68" s="199"/>
      <c r="O68" s="31"/>
    </row>
    <row r="69" spans="1:16" x14ac:dyDescent="0.25">
      <c r="B69" s="81"/>
      <c r="C69" s="82"/>
      <c r="D69" s="83"/>
      <c r="E69" s="83"/>
      <c r="F69" s="83"/>
      <c r="G69" s="83"/>
      <c r="H69" s="83"/>
      <c r="I69" s="83"/>
      <c r="J69" s="83"/>
      <c r="K69" s="83"/>
      <c r="L69" s="84"/>
    </row>
    <row r="70" spans="1:16" s="38" customFormat="1" x14ac:dyDescent="0.25">
      <c r="A70" s="59"/>
      <c r="B70" s="90" t="str">
        <f>IF(Intro!$G$21="English",O70,P70)</f>
        <v xml:space="preserve">Si votre entreprise a plus d’un emplacement, d’une installation ou d’un point de vente, transmettez une réponse consolidée au questionnaire.
</v>
      </c>
      <c r="C70" s="85"/>
      <c r="D70" s="85"/>
      <c r="E70" s="85"/>
      <c r="F70" s="85"/>
      <c r="G70" s="85"/>
      <c r="H70" s="85"/>
      <c r="I70" s="85"/>
      <c r="J70" s="85"/>
      <c r="K70" s="85"/>
      <c r="L70" s="91"/>
      <c r="O70" s="38" t="s">
        <v>137</v>
      </c>
      <c r="P70" s="38" t="s">
        <v>138</v>
      </c>
    </row>
    <row r="71" spans="1:16" x14ac:dyDescent="0.25">
      <c r="B71" s="196" t="str">
        <f>IF(Intro!$G$21="English",O71,P71)</f>
        <v>Fournissez les noms et adresses des autres emplacements, installations et points de vente au Canada au nom de laquelle votre entreprise répond. </v>
      </c>
      <c r="C71" s="197"/>
      <c r="D71" s="197"/>
      <c r="E71" s="198"/>
      <c r="F71" s="198"/>
      <c r="G71" s="198"/>
      <c r="H71" s="198"/>
      <c r="I71" s="198"/>
      <c r="J71" s="198"/>
      <c r="K71" s="198"/>
      <c r="L71" s="199"/>
      <c r="M71" s="38"/>
      <c r="O71" s="31" t="s">
        <v>73</v>
      </c>
      <c r="P71" s="3" t="s">
        <v>74</v>
      </c>
    </row>
    <row r="72" spans="1:16" x14ac:dyDescent="0.25">
      <c r="B72" s="196"/>
      <c r="C72" s="197"/>
      <c r="D72" s="197"/>
      <c r="E72" s="198"/>
      <c r="F72" s="198"/>
      <c r="G72" s="198"/>
      <c r="H72" s="198"/>
      <c r="I72" s="198"/>
      <c r="J72" s="198"/>
      <c r="K72" s="198"/>
      <c r="L72" s="199"/>
      <c r="M72" s="38"/>
      <c r="O72" s="31"/>
    </row>
    <row r="73" spans="1:16" x14ac:dyDescent="0.25">
      <c r="B73" s="196"/>
      <c r="C73" s="197"/>
      <c r="D73" s="197"/>
      <c r="E73" s="198"/>
      <c r="F73" s="198"/>
      <c r="G73" s="198"/>
      <c r="H73" s="198"/>
      <c r="I73" s="198"/>
      <c r="J73" s="198"/>
      <c r="K73" s="198"/>
      <c r="L73" s="199"/>
      <c r="M73" s="38"/>
      <c r="O73" s="31"/>
    </row>
    <row r="74" spans="1:16" x14ac:dyDescent="0.25">
      <c r="B74" s="196"/>
      <c r="C74" s="197"/>
      <c r="D74" s="197"/>
      <c r="E74" s="198"/>
      <c r="F74" s="198"/>
      <c r="G74" s="198"/>
      <c r="H74" s="198"/>
      <c r="I74" s="198"/>
      <c r="J74" s="198"/>
      <c r="K74" s="198"/>
      <c r="L74" s="199"/>
      <c r="M74" s="38"/>
      <c r="O74" s="31"/>
    </row>
    <row r="75" spans="1:16" x14ac:dyDescent="0.25">
      <c r="B75" s="196"/>
      <c r="C75" s="197"/>
      <c r="D75" s="197"/>
      <c r="E75" s="198"/>
      <c r="F75" s="198"/>
      <c r="G75" s="198"/>
      <c r="H75" s="198"/>
      <c r="I75" s="198"/>
      <c r="J75" s="198"/>
      <c r="K75" s="198"/>
      <c r="L75" s="199"/>
      <c r="M75" s="38"/>
      <c r="O75" s="31"/>
    </row>
    <row r="76" spans="1:16" x14ac:dyDescent="0.25">
      <c r="B76" s="196"/>
      <c r="C76" s="197"/>
      <c r="D76" s="197"/>
      <c r="E76" s="198"/>
      <c r="F76" s="198"/>
      <c r="G76" s="198"/>
      <c r="H76" s="198"/>
      <c r="I76" s="198"/>
      <c r="J76" s="198"/>
      <c r="K76" s="198"/>
      <c r="L76" s="199"/>
      <c r="M76" s="38"/>
      <c r="O76" s="31"/>
    </row>
    <row r="77" spans="1:16" x14ac:dyDescent="0.25">
      <c r="B77" s="196"/>
      <c r="C77" s="197"/>
      <c r="D77" s="197"/>
      <c r="E77" s="198"/>
      <c r="F77" s="198"/>
      <c r="G77" s="198"/>
      <c r="H77" s="198"/>
      <c r="I77" s="198"/>
      <c r="J77" s="198"/>
      <c r="K77" s="198"/>
      <c r="L77" s="199"/>
      <c r="M77" s="38"/>
      <c r="O77" s="31"/>
    </row>
    <row r="78" spans="1:16" x14ac:dyDescent="0.25">
      <c r="B78" s="196"/>
      <c r="C78" s="197"/>
      <c r="D78" s="197"/>
      <c r="E78" s="198"/>
      <c r="F78" s="198"/>
      <c r="G78" s="198"/>
      <c r="H78" s="198"/>
      <c r="I78" s="198"/>
      <c r="J78" s="198"/>
      <c r="K78" s="198"/>
      <c r="L78" s="199"/>
      <c r="M78" s="38"/>
      <c r="O78" s="31"/>
    </row>
    <row r="79" spans="1:16" x14ac:dyDescent="0.25">
      <c r="B79" s="196"/>
      <c r="C79" s="197"/>
      <c r="D79" s="197"/>
      <c r="E79" s="198"/>
      <c r="F79" s="198"/>
      <c r="G79" s="198"/>
      <c r="H79" s="198"/>
      <c r="I79" s="198"/>
      <c r="J79" s="198"/>
      <c r="K79" s="198"/>
      <c r="L79" s="199"/>
      <c r="M79" s="38"/>
      <c r="O79" s="31"/>
    </row>
    <row r="80" spans="1:16" x14ac:dyDescent="0.25">
      <c r="B80" s="196"/>
      <c r="C80" s="197"/>
      <c r="D80" s="197"/>
      <c r="E80" s="198"/>
      <c r="F80" s="198"/>
      <c r="G80" s="198"/>
      <c r="H80" s="198"/>
      <c r="I80" s="198"/>
      <c r="J80" s="198"/>
      <c r="K80" s="198"/>
      <c r="L80" s="199"/>
      <c r="M80" s="38"/>
      <c r="O80" s="31"/>
    </row>
    <row r="81" spans="1:16" s="38" customFormat="1" x14ac:dyDescent="0.25">
      <c r="A81" s="59"/>
      <c r="B81" s="69"/>
      <c r="C81" s="70"/>
      <c r="D81" s="70"/>
      <c r="E81" s="70"/>
      <c r="F81" s="70"/>
      <c r="G81" s="70"/>
      <c r="H81" s="70"/>
      <c r="I81" s="70"/>
      <c r="J81" s="70"/>
      <c r="K81" s="70"/>
      <c r="L81" s="71"/>
    </row>
    <row r="83" spans="1:16" s="52" customFormat="1" x14ac:dyDescent="0.25">
      <c r="A83" s="117"/>
      <c r="B83" s="180" t="str">
        <f>IF(Intro!$G$21="English",O83,P83)</f>
        <v>COORDONNÉES DE LA PERSONNE QUI A REMPLI LE QUESTIONNAIRE</v>
      </c>
      <c r="C83" s="181"/>
      <c r="D83" s="181"/>
      <c r="E83" s="181"/>
      <c r="F83" s="181"/>
      <c r="G83" s="181"/>
      <c r="H83" s="181"/>
      <c r="I83" s="181"/>
      <c r="J83" s="181"/>
      <c r="K83" s="181"/>
      <c r="L83" s="182"/>
      <c r="O83" s="52" t="s">
        <v>301</v>
      </c>
      <c r="P83" s="52" t="s">
        <v>302</v>
      </c>
    </row>
    <row r="84" spans="1:16" s="52" customFormat="1" x14ac:dyDescent="0.25">
      <c r="A84" s="117"/>
      <c r="B84" s="118"/>
      <c r="C84" s="119"/>
      <c r="D84" s="120"/>
      <c r="E84" s="120"/>
      <c r="F84" s="120"/>
      <c r="G84" s="120"/>
      <c r="H84" s="120"/>
      <c r="I84" s="120"/>
      <c r="J84" s="120"/>
      <c r="K84" s="120"/>
      <c r="L84" s="121"/>
    </row>
    <row r="85" spans="1:16" s="52" customFormat="1" x14ac:dyDescent="0.25">
      <c r="A85" s="117"/>
      <c r="B85" s="214" t="str">
        <f>IF(Intro!$G$21="English",O85,P85)</f>
        <v>Nom</v>
      </c>
      <c r="C85" s="215"/>
      <c r="D85" s="216"/>
      <c r="E85" s="220"/>
      <c r="F85" s="221"/>
      <c r="G85" s="221"/>
      <c r="H85" s="221"/>
      <c r="I85" s="221"/>
      <c r="J85" s="221"/>
      <c r="K85" s="221"/>
      <c r="L85" s="222"/>
      <c r="O85" s="122" t="s">
        <v>303</v>
      </c>
      <c r="P85" s="52" t="s">
        <v>304</v>
      </c>
    </row>
    <row r="86" spans="1:16" s="52" customFormat="1" x14ac:dyDescent="0.25">
      <c r="A86" s="117"/>
      <c r="B86" s="217"/>
      <c r="C86" s="218"/>
      <c r="D86" s="219"/>
      <c r="E86" s="223"/>
      <c r="F86" s="224"/>
      <c r="G86" s="224"/>
      <c r="H86" s="224"/>
      <c r="I86" s="224"/>
      <c r="J86" s="224"/>
      <c r="K86" s="224"/>
      <c r="L86" s="225"/>
      <c r="O86" s="122"/>
    </row>
    <row r="87" spans="1:16" s="52" customFormat="1" x14ac:dyDescent="0.25">
      <c r="A87" s="117"/>
      <c r="B87" s="214" t="str">
        <f>IF(Intro!$G$21="English",O87,P87)</f>
        <v>Titre</v>
      </c>
      <c r="C87" s="215"/>
      <c r="D87" s="216"/>
      <c r="E87" s="220"/>
      <c r="F87" s="221"/>
      <c r="G87" s="221"/>
      <c r="H87" s="221"/>
      <c r="I87" s="221"/>
      <c r="J87" s="221"/>
      <c r="K87" s="221"/>
      <c r="L87" s="222"/>
      <c r="O87" s="122" t="s">
        <v>305</v>
      </c>
      <c r="P87" s="52" t="s">
        <v>306</v>
      </c>
    </row>
    <row r="88" spans="1:16" s="52" customFormat="1" x14ac:dyDescent="0.25">
      <c r="A88" s="117"/>
      <c r="B88" s="217"/>
      <c r="C88" s="218"/>
      <c r="D88" s="219"/>
      <c r="E88" s="223"/>
      <c r="F88" s="224"/>
      <c r="G88" s="224"/>
      <c r="H88" s="224"/>
      <c r="I88" s="224"/>
      <c r="J88" s="224"/>
      <c r="K88" s="224"/>
      <c r="L88" s="225"/>
      <c r="O88" s="122"/>
    </row>
    <row r="89" spans="1:16" s="52" customFormat="1" x14ac:dyDescent="0.25">
      <c r="A89" s="117"/>
      <c r="B89" s="214" t="str">
        <f>IF(Intro!$G$21="English",O89,P89)</f>
        <v>Adresse courriel</v>
      </c>
      <c r="C89" s="215"/>
      <c r="D89" s="216"/>
      <c r="E89" s="220"/>
      <c r="F89" s="221"/>
      <c r="G89" s="221"/>
      <c r="H89" s="221"/>
      <c r="I89" s="221"/>
      <c r="J89" s="221"/>
      <c r="K89" s="221"/>
      <c r="L89" s="222"/>
      <c r="O89" s="122" t="s">
        <v>17</v>
      </c>
      <c r="P89" s="52" t="s">
        <v>307</v>
      </c>
    </row>
    <row r="90" spans="1:16" s="52" customFormat="1" x14ac:dyDescent="0.25">
      <c r="A90" s="117"/>
      <c r="B90" s="217"/>
      <c r="C90" s="218"/>
      <c r="D90" s="219"/>
      <c r="E90" s="223"/>
      <c r="F90" s="224"/>
      <c r="G90" s="224"/>
      <c r="H90" s="224"/>
      <c r="I90" s="224"/>
      <c r="J90" s="224"/>
      <c r="K90" s="224"/>
      <c r="L90" s="225"/>
      <c r="O90" s="122"/>
    </row>
    <row r="91" spans="1:16" s="52" customFormat="1" x14ac:dyDescent="0.25">
      <c r="A91" s="117"/>
      <c r="B91" s="214" t="str">
        <f>IF(Intro!$G$21="English",O91,P91)</f>
        <v>Téléphone</v>
      </c>
      <c r="C91" s="215"/>
      <c r="D91" s="216"/>
      <c r="E91" s="220"/>
      <c r="F91" s="221"/>
      <c r="G91" s="221"/>
      <c r="H91" s="221"/>
      <c r="I91" s="221"/>
      <c r="J91" s="221"/>
      <c r="K91" s="221"/>
      <c r="L91" s="222"/>
      <c r="O91" s="122" t="s">
        <v>18</v>
      </c>
      <c r="P91" s="52" t="s">
        <v>19</v>
      </c>
    </row>
    <row r="92" spans="1:16" s="52" customFormat="1" x14ac:dyDescent="0.25">
      <c r="A92" s="117"/>
      <c r="B92" s="217"/>
      <c r="C92" s="218"/>
      <c r="D92" s="219"/>
      <c r="E92" s="223"/>
      <c r="F92" s="224"/>
      <c r="G92" s="224"/>
      <c r="H92" s="224"/>
      <c r="I92" s="224"/>
      <c r="J92" s="224"/>
      <c r="K92" s="224"/>
      <c r="L92" s="225"/>
      <c r="O92" s="122"/>
    </row>
    <row r="93" spans="1:16" s="52" customFormat="1" x14ac:dyDescent="0.25">
      <c r="A93" s="117"/>
      <c r="B93" s="123"/>
      <c r="C93" s="124"/>
      <c r="D93" s="124"/>
      <c r="E93" s="124"/>
      <c r="F93" s="124"/>
      <c r="G93" s="124"/>
      <c r="H93" s="124"/>
      <c r="I93" s="124"/>
      <c r="J93" s="124"/>
      <c r="K93" s="124"/>
      <c r="L93" s="125"/>
    </row>
    <row r="94" spans="1:16" x14ac:dyDescent="0.25">
      <c r="B94" s="186" t="str">
        <f>IF(Intro!$G$21="English",O94,P94)</f>
        <v>ATTESTATION</v>
      </c>
      <c r="C94" s="187"/>
      <c r="D94" s="187"/>
      <c r="E94" s="187"/>
      <c r="F94" s="187"/>
      <c r="G94" s="187"/>
      <c r="H94" s="187"/>
      <c r="I94" s="187"/>
      <c r="J94" s="187"/>
      <c r="K94" s="187"/>
      <c r="L94" s="188"/>
      <c r="M94" s="38"/>
      <c r="O94" s="3" t="s">
        <v>5</v>
      </c>
      <c r="P94" s="3" t="s">
        <v>6</v>
      </c>
    </row>
    <row r="95" spans="1:16" x14ac:dyDescent="0.25">
      <c r="B95" s="27"/>
      <c r="C95" s="28"/>
      <c r="D95" s="29"/>
      <c r="E95" s="29"/>
      <c r="F95" s="29"/>
      <c r="G95" s="29"/>
      <c r="H95" s="29"/>
      <c r="I95" s="29"/>
      <c r="J95" s="29"/>
      <c r="K95" s="29"/>
      <c r="L95" s="30"/>
    </row>
    <row r="96" spans="1:16" s="38" customFormat="1" x14ac:dyDescent="0.25">
      <c r="A96" s="59"/>
      <c r="B96" s="192" t="str">
        <f>IF(Intro!$G$21="English",O96,P96)</f>
        <v xml:space="preserve">Le ou la soussignée déclare que, pour autant qu'il ou elle sache, les renseignements fournis aux présentes sont complets et exacts.
</v>
      </c>
      <c r="C96" s="193"/>
      <c r="D96" s="193"/>
      <c r="E96" s="193"/>
      <c r="F96" s="193"/>
      <c r="G96" s="193"/>
      <c r="H96" s="193"/>
      <c r="I96" s="193"/>
      <c r="J96" s="193"/>
      <c r="K96" s="193"/>
      <c r="L96" s="202"/>
      <c r="O96" s="38" t="s">
        <v>75</v>
      </c>
      <c r="P96" s="38" t="s">
        <v>76</v>
      </c>
    </row>
    <row r="97" spans="1:16" s="38" customFormat="1" x14ac:dyDescent="0.25">
      <c r="A97" s="59"/>
      <c r="B97" s="68"/>
      <c r="C97" s="60"/>
      <c r="D97" s="60"/>
      <c r="E97" s="60"/>
      <c r="F97" s="60"/>
      <c r="G97" s="60"/>
      <c r="H97" s="60"/>
      <c r="I97" s="60"/>
      <c r="J97" s="60"/>
      <c r="K97" s="60"/>
      <c r="L97" s="61"/>
    </row>
    <row r="98" spans="1:16" x14ac:dyDescent="0.25">
      <c r="B98" s="196" t="str">
        <f>IF(Intro!$G$21="English",O98,P98)</f>
        <v>Nom du représentant autorisé</v>
      </c>
      <c r="C98" s="197"/>
      <c r="D98" s="197"/>
      <c r="E98" s="198"/>
      <c r="F98" s="198"/>
      <c r="G98" s="198"/>
      <c r="H98" s="198"/>
      <c r="I98" s="198"/>
      <c r="J98" s="198"/>
      <c r="K98" s="198"/>
      <c r="L98" s="199"/>
      <c r="O98" s="31" t="s">
        <v>13</v>
      </c>
      <c r="P98" s="3" t="s">
        <v>14</v>
      </c>
    </row>
    <row r="99" spans="1:16" x14ac:dyDescent="0.25">
      <c r="B99" s="196"/>
      <c r="C99" s="197"/>
      <c r="D99" s="197"/>
      <c r="E99" s="198"/>
      <c r="F99" s="198"/>
      <c r="G99" s="198"/>
      <c r="H99" s="198"/>
      <c r="I99" s="198"/>
      <c r="J99" s="198"/>
      <c r="K99" s="198"/>
      <c r="L99" s="199"/>
      <c r="O99" s="31"/>
    </row>
    <row r="100" spans="1:16" x14ac:dyDescent="0.25">
      <c r="B100" s="196" t="str">
        <f>IF(Intro!$G$21="English",O100,P100)</f>
        <v>Titre du représentant autorisé</v>
      </c>
      <c r="C100" s="197"/>
      <c r="D100" s="197"/>
      <c r="E100" s="198"/>
      <c r="F100" s="198"/>
      <c r="G100" s="198"/>
      <c r="H100" s="198"/>
      <c r="I100" s="198"/>
      <c r="J100" s="198"/>
      <c r="K100" s="198"/>
      <c r="L100" s="199"/>
      <c r="O100" s="31" t="s">
        <v>15</v>
      </c>
      <c r="P100" s="3" t="s">
        <v>16</v>
      </c>
    </row>
    <row r="101" spans="1:16" x14ac:dyDescent="0.25">
      <c r="B101" s="200"/>
      <c r="C101" s="201"/>
      <c r="D101" s="201"/>
      <c r="E101" s="198"/>
      <c r="F101" s="198"/>
      <c r="G101" s="198"/>
      <c r="H101" s="198"/>
      <c r="I101" s="198"/>
      <c r="J101" s="198"/>
      <c r="K101" s="198"/>
      <c r="L101" s="199"/>
      <c r="O101" s="31"/>
    </row>
    <row r="102" spans="1:16" x14ac:dyDescent="0.25">
      <c r="B102" s="196" t="str">
        <f>IF(Intro!$G$21="English",O102,P102)</f>
        <v>Adresse de courrier électronique</v>
      </c>
      <c r="C102" s="197"/>
      <c r="D102" s="197"/>
      <c r="E102" s="198"/>
      <c r="F102" s="198"/>
      <c r="G102" s="198"/>
      <c r="H102" s="198"/>
      <c r="I102" s="198"/>
      <c r="J102" s="198"/>
      <c r="K102" s="198"/>
      <c r="L102" s="199"/>
      <c r="O102" s="31" t="s">
        <v>17</v>
      </c>
      <c r="P102" s="3" t="s">
        <v>38</v>
      </c>
    </row>
    <row r="103" spans="1:16" x14ac:dyDescent="0.25">
      <c r="B103" s="200"/>
      <c r="C103" s="201"/>
      <c r="D103" s="201"/>
      <c r="E103" s="198"/>
      <c r="F103" s="198"/>
      <c r="G103" s="198"/>
      <c r="H103" s="198"/>
      <c r="I103" s="198"/>
      <c r="J103" s="198"/>
      <c r="K103" s="198"/>
      <c r="L103" s="199"/>
      <c r="O103" s="31"/>
    </row>
    <row r="104" spans="1:16" x14ac:dyDescent="0.25">
      <c r="B104" s="196" t="str">
        <f>IF(Intro!$G$21="English",O104,P104)</f>
        <v>Téléphone</v>
      </c>
      <c r="C104" s="197"/>
      <c r="D104" s="197"/>
      <c r="E104" s="198"/>
      <c r="F104" s="198"/>
      <c r="G104" s="198"/>
      <c r="H104" s="198"/>
      <c r="I104" s="198"/>
      <c r="J104" s="198"/>
      <c r="K104" s="198"/>
      <c r="L104" s="199"/>
      <c r="O104" s="31" t="s">
        <v>18</v>
      </c>
      <c r="P104" s="3" t="s">
        <v>19</v>
      </c>
    </row>
    <row r="105" spans="1:16" x14ac:dyDescent="0.25">
      <c r="B105" s="200"/>
      <c r="C105" s="201"/>
      <c r="D105" s="201"/>
      <c r="E105" s="198"/>
      <c r="F105" s="198"/>
      <c r="G105" s="198"/>
      <c r="H105" s="198"/>
      <c r="I105" s="198"/>
      <c r="J105" s="198"/>
      <c r="K105" s="198"/>
      <c r="L105" s="199"/>
      <c r="O105" s="31"/>
    </row>
    <row r="106" spans="1:16" x14ac:dyDescent="0.25">
      <c r="B106" s="196" t="s">
        <v>21</v>
      </c>
      <c r="C106" s="197"/>
      <c r="D106" s="197"/>
      <c r="E106" s="198"/>
      <c r="F106" s="198"/>
      <c r="G106" s="198"/>
      <c r="H106" s="198"/>
      <c r="I106" s="198"/>
      <c r="J106" s="198"/>
      <c r="K106" s="198"/>
      <c r="L106" s="199"/>
      <c r="M106" s="38"/>
      <c r="O106" s="31"/>
    </row>
    <row r="107" spans="1:16" x14ac:dyDescent="0.25">
      <c r="B107" s="196"/>
      <c r="C107" s="197"/>
      <c r="D107" s="197"/>
      <c r="E107" s="198"/>
      <c r="F107" s="198"/>
      <c r="G107" s="198"/>
      <c r="H107" s="198"/>
      <c r="I107" s="198"/>
      <c r="J107" s="198"/>
      <c r="K107" s="198"/>
      <c r="L107" s="199"/>
      <c r="M107" s="38"/>
      <c r="O107" s="31"/>
    </row>
    <row r="108" spans="1:16" s="38" customFormat="1" x14ac:dyDescent="0.25">
      <c r="A108" s="59"/>
      <c r="B108" s="68"/>
      <c r="C108" s="60"/>
      <c r="D108" s="60"/>
      <c r="E108" s="60"/>
      <c r="F108" s="60"/>
      <c r="G108" s="60"/>
      <c r="H108" s="60"/>
      <c r="I108" s="60"/>
      <c r="J108" s="60"/>
      <c r="K108" s="60"/>
      <c r="L108" s="61"/>
    </row>
    <row r="109" spans="1:16" ht="21" x14ac:dyDescent="0.25">
      <c r="B109" s="177" t="str">
        <f>IF(Intro!$G$21="English",O109,P109)</f>
        <v>Je comprends que le fait de cocher cette case constitue ma signature juridiquement contraignante.</v>
      </c>
      <c r="C109" s="178"/>
      <c r="D109" s="178"/>
      <c r="E109" s="178"/>
      <c r="F109" s="178"/>
      <c r="G109" s="178"/>
      <c r="H109" s="178"/>
      <c r="I109" s="178"/>
      <c r="J109" s="99"/>
      <c r="K109" s="41"/>
      <c r="L109" s="42"/>
      <c r="O109" s="31" t="s">
        <v>36</v>
      </c>
      <c r="P109" s="3" t="s">
        <v>37</v>
      </c>
    </row>
    <row r="110" spans="1:16" s="38" customFormat="1" x14ac:dyDescent="0.25">
      <c r="A110" s="59"/>
      <c r="B110" s="69"/>
      <c r="C110" s="70"/>
      <c r="D110" s="70"/>
      <c r="E110" s="70"/>
      <c r="F110" s="70"/>
      <c r="G110" s="70"/>
      <c r="H110" s="70"/>
      <c r="I110" s="70"/>
      <c r="J110" s="70"/>
      <c r="K110" s="70"/>
      <c r="L110" s="71"/>
    </row>
    <row r="111" spans="1:16" s="9" customFormat="1" x14ac:dyDescent="0.25">
      <c r="A111" s="23"/>
      <c r="B111" s="25"/>
      <c r="C111" s="25"/>
      <c r="D111" s="26"/>
      <c r="E111" s="26"/>
      <c r="F111" s="26"/>
      <c r="G111" s="26"/>
      <c r="H111" s="26"/>
      <c r="I111" s="26"/>
      <c r="J111" s="26"/>
      <c r="K111" s="26"/>
      <c r="L111" s="26"/>
      <c r="O111" s="24"/>
      <c r="P111" s="24"/>
    </row>
    <row r="112" spans="1:16" s="8" customFormat="1" x14ac:dyDescent="0.25">
      <c r="A112" s="23"/>
      <c r="B112" s="186" t="str">
        <f>UPPER(IF(Intro!$G$21="English",O112,P112))</f>
        <v>TRANSMISSION DU QUESTIONNAIRE REMPLI</v>
      </c>
      <c r="C112" s="187" t="str">
        <f>UPPER(IF(Intro!$G$21="English",P112,Q112))</f>
        <v/>
      </c>
      <c r="D112" s="187" t="str">
        <f>UPPER(IF(Intro!$G$21="English",Q112,R112))</f>
        <v/>
      </c>
      <c r="E112" s="187" t="str">
        <f>UPPER(IF(Intro!$G$21="English",R112,S112))</f>
        <v/>
      </c>
      <c r="F112" s="187"/>
      <c r="G112" s="187" t="str">
        <f>UPPER(IF(Intro!$G$21="English",S112,T112))</f>
        <v/>
      </c>
      <c r="H112" s="187" t="str">
        <f>UPPER(IF(Intro!$G$21="English",T112,U112))</f>
        <v/>
      </c>
      <c r="I112" s="187" t="str">
        <f>UPPER(IF(Intro!$G$21="English",U112,V112))</f>
        <v/>
      </c>
      <c r="J112" s="187" t="str">
        <f>UPPER(IF(Intro!$G$21="English",V112,W112))</f>
        <v/>
      </c>
      <c r="K112" s="187" t="str">
        <f>UPPER(IF(Intro!$G$21="English",W112,X112))</f>
        <v/>
      </c>
      <c r="L112" s="188" t="str">
        <f>UPPER(IF(Intro!$G$21="English",X112,Y112))</f>
        <v/>
      </c>
      <c r="M112" s="9"/>
      <c r="N112" s="6"/>
      <c r="O112" s="7" t="s">
        <v>39</v>
      </c>
      <c r="P112" s="7" t="s">
        <v>3</v>
      </c>
    </row>
    <row r="113" spans="1:16" x14ac:dyDescent="0.25">
      <c r="B113" s="27"/>
      <c r="C113" s="28"/>
      <c r="D113" s="29"/>
      <c r="E113" s="29"/>
      <c r="F113" s="29"/>
      <c r="G113" s="29"/>
      <c r="H113" s="29"/>
      <c r="I113" s="29"/>
      <c r="J113" s="29"/>
      <c r="K113" s="29"/>
      <c r="L113" s="30"/>
    </row>
    <row r="114" spans="1:16" s="38" customFormat="1" x14ac:dyDescent="0.25">
      <c r="A114" s="59"/>
      <c r="B114" s="192" t="str">
        <f>IF(Intro!$G$21="English",O114,P114)</f>
        <v>Veuillez retourner le questionnaire rempli en utilisant l’une des options suivantes :</v>
      </c>
      <c r="C114" s="193"/>
      <c r="D114" s="193"/>
      <c r="E114" s="193"/>
      <c r="F114" s="193"/>
      <c r="G114" s="193"/>
      <c r="H114" s="193"/>
      <c r="I114" s="193"/>
      <c r="J114" s="193"/>
      <c r="K114" s="193"/>
      <c r="L114" s="202"/>
      <c r="O114" s="3" t="s">
        <v>77</v>
      </c>
      <c r="P114" s="3" t="s">
        <v>4</v>
      </c>
    </row>
    <row r="115" spans="1:16" s="38" customFormat="1" x14ac:dyDescent="0.25">
      <c r="A115" s="59"/>
      <c r="B115" s="203" t="str">
        <f>IF($G$21="English",HYPERLINK("https://e-filing-depot-electronique.citt-tcce.gc.ca/submitNonRegisteredUser-eng.aspx","1. Secure E-filing service;"),IF($G$21="Français",HYPERLINK("https://e-filing-depot-electronique.citt-tcce.gc.ca/submitNonRegisteredUser-fra.aspx?","1. Service sécurisé de dépôt électronique;"),""))</f>
        <v>1. Service sécurisé de dépôt électronique;</v>
      </c>
      <c r="C115" s="204"/>
      <c r="D115" s="204"/>
      <c r="E115" s="204"/>
      <c r="F115" s="204"/>
      <c r="G115" s="204"/>
      <c r="H115" s="204"/>
      <c r="I115" s="204"/>
      <c r="J115" s="204"/>
      <c r="K115" s="204"/>
      <c r="L115" s="205"/>
      <c r="O115" s="3"/>
      <c r="P115" s="3"/>
    </row>
    <row r="116" spans="1:16" s="38" customFormat="1" x14ac:dyDescent="0.25">
      <c r="A116" s="59"/>
      <c r="B116" s="206" t="str">
        <f>IF(Intro!$G$21="English",O116,P116)</f>
        <v xml:space="preserve">Lorsque vous faites parvenir le questionnaire rempli en utilisant le service sécurisé de dépôt électronique, désignez le questionnaire comme étant confidentiel. Notez que l’information contenue dans les onglets publics (les onglets bleus) du questionnaire sera traitée en tant qu’information publique.
</v>
      </c>
      <c r="C116" s="207"/>
      <c r="D116" s="207"/>
      <c r="E116" s="207"/>
      <c r="F116" s="207"/>
      <c r="G116" s="207"/>
      <c r="H116" s="207"/>
      <c r="I116" s="207"/>
      <c r="J116" s="207"/>
      <c r="K116" s="207"/>
      <c r="L116" s="208"/>
      <c r="O116" s="3" t="s">
        <v>139</v>
      </c>
      <c r="P116" s="3" t="s">
        <v>140</v>
      </c>
    </row>
    <row r="117" spans="1:16" s="38" customFormat="1" x14ac:dyDescent="0.25">
      <c r="A117" s="59"/>
      <c r="B117" s="206"/>
      <c r="C117" s="207"/>
      <c r="D117" s="207"/>
      <c r="E117" s="207"/>
      <c r="F117" s="207"/>
      <c r="G117" s="207"/>
      <c r="H117" s="207"/>
      <c r="I117" s="207"/>
      <c r="J117" s="207"/>
      <c r="K117" s="207"/>
      <c r="L117" s="208"/>
      <c r="O117" s="3"/>
      <c r="P117" s="3"/>
    </row>
    <row r="118" spans="1:16" s="38" customFormat="1" x14ac:dyDescent="0.25">
      <c r="A118" s="59"/>
      <c r="B118" s="209" t="str">
        <f>IF(Intro!$G$21="English",O118,P118)</f>
        <v>2. Par courriel à l'adresse tcce-citt@tribunal.gc.ca si vous acceptez les risques connexes et vous transmettez des renseignements qui sont ceux de votre entreprise seulement.</v>
      </c>
      <c r="C118" s="210"/>
      <c r="D118" s="210"/>
      <c r="E118" s="210"/>
      <c r="F118" s="210"/>
      <c r="G118" s="210"/>
      <c r="H118" s="210"/>
      <c r="I118" s="210"/>
      <c r="J118" s="210"/>
      <c r="K118" s="210"/>
      <c r="L118" s="211"/>
      <c r="O118" s="3" t="s">
        <v>215</v>
      </c>
      <c r="P118" s="3" t="s">
        <v>216</v>
      </c>
    </row>
    <row r="119" spans="1:16" s="38" customFormat="1" x14ac:dyDescent="0.25">
      <c r="A119" s="59"/>
      <c r="B119" s="69"/>
      <c r="C119" s="70"/>
      <c r="D119" s="70"/>
      <c r="E119" s="70"/>
      <c r="F119" s="70"/>
      <c r="G119" s="70"/>
      <c r="H119" s="70"/>
      <c r="I119" s="70"/>
      <c r="J119" s="70"/>
      <c r="K119" s="70"/>
      <c r="L119" s="71"/>
    </row>
    <row r="121" spans="1:16" s="8" customFormat="1" x14ac:dyDescent="0.25">
      <c r="A121" s="23"/>
      <c r="B121" s="186" t="s">
        <v>217</v>
      </c>
      <c r="C121" s="187" t="str">
        <f>UPPER(IF(Intro!$G$21="English",P121,Q121))</f>
        <v/>
      </c>
      <c r="D121" s="187" t="str">
        <f>UPPER(IF(Intro!$G$21="English",Q121,R121))</f>
        <v/>
      </c>
      <c r="E121" s="187" t="str">
        <f>UPPER(IF(Intro!$G$21="English",R121,S121))</f>
        <v/>
      </c>
      <c r="F121" s="187"/>
      <c r="G121" s="187" t="str">
        <f>UPPER(IF(Intro!$G$21="English",S121,T121))</f>
        <v/>
      </c>
      <c r="H121" s="187" t="str">
        <f>UPPER(IF(Intro!$G$21="English",T121,U121))</f>
        <v/>
      </c>
      <c r="I121" s="187" t="str">
        <f>UPPER(IF(Intro!$G$21="English",U121,V121))</f>
        <v/>
      </c>
      <c r="J121" s="187" t="str">
        <f>UPPER(IF(Intro!$G$21="English",V121,W121))</f>
        <v/>
      </c>
      <c r="K121" s="187" t="str">
        <f>UPPER(IF(Intro!$G$21="English",W121,X121))</f>
        <v/>
      </c>
      <c r="L121" s="188" t="str">
        <f>UPPER(IF(Intro!$G$21="English",X121,Y121))</f>
        <v/>
      </c>
      <c r="M121" s="9"/>
      <c r="N121" s="6"/>
      <c r="O121" s="7"/>
      <c r="P121" s="7"/>
    </row>
    <row r="122" spans="1:16" x14ac:dyDescent="0.25">
      <c r="B122" s="27"/>
      <c r="C122" s="28"/>
      <c r="D122" s="29"/>
      <c r="E122" s="29"/>
      <c r="F122" s="29"/>
      <c r="G122" s="29"/>
      <c r="H122" s="29"/>
      <c r="I122" s="29"/>
      <c r="J122" s="29"/>
      <c r="K122" s="29"/>
      <c r="L122" s="30"/>
    </row>
    <row r="123" spans="1:16" s="38" customFormat="1" x14ac:dyDescent="0.25">
      <c r="A123" s="59"/>
      <c r="B123" s="192" t="str">
        <f>IF(Intro!$G$21="English",O123,P123)</f>
        <v xml:space="preserve">Toutes les questions relatives au présent questionnaire doivent être adressées à :
</v>
      </c>
      <c r="C123" s="193"/>
      <c r="D123" s="193"/>
      <c r="E123" s="193"/>
      <c r="F123" s="193"/>
      <c r="G123" s="193"/>
      <c r="H123" s="193"/>
      <c r="I123" s="193"/>
      <c r="J123" s="193"/>
      <c r="K123" s="193"/>
      <c r="L123" s="202"/>
      <c r="O123" s="3" t="s">
        <v>147</v>
      </c>
      <c r="P123" s="3" t="s">
        <v>148</v>
      </c>
    </row>
    <row r="124" spans="1:16" s="38" customFormat="1" x14ac:dyDescent="0.25">
      <c r="A124" s="59"/>
      <c r="B124" s="49"/>
      <c r="C124" s="50"/>
      <c r="D124" s="50"/>
      <c r="E124" s="50"/>
      <c r="F124" s="50"/>
      <c r="G124" s="50"/>
      <c r="H124" s="50"/>
      <c r="I124" s="50"/>
      <c r="J124" s="50"/>
      <c r="K124" s="50"/>
      <c r="L124" s="80"/>
      <c r="O124" s="3"/>
      <c r="P124" s="3"/>
    </row>
    <row r="125" spans="1:16" x14ac:dyDescent="0.25">
      <c r="B125" s="228" t="str">
        <f>Variables!B13</f>
        <v>Joseph Long</v>
      </c>
      <c r="C125" s="229"/>
      <c r="D125" s="229"/>
      <c r="E125" s="229" t="str">
        <f>Variables!C13</f>
        <v>Joseph.Long@tribunal.gc.ca</v>
      </c>
      <c r="F125" s="229"/>
      <c r="G125" s="229"/>
      <c r="H125" s="229"/>
      <c r="I125" s="229"/>
      <c r="J125" s="229" t="str">
        <f>Variables!D13</f>
        <v xml:space="preserve">(343) 597-3847 </v>
      </c>
      <c r="K125" s="229"/>
      <c r="L125" s="230"/>
      <c r="O125" s="31"/>
    </row>
    <row r="126" spans="1:16" x14ac:dyDescent="0.25">
      <c r="B126" s="228" t="str">
        <f>Variables!B14</f>
        <v>François Thivierge</v>
      </c>
      <c r="C126" s="229"/>
      <c r="D126" s="229"/>
      <c r="E126" s="229" t="str">
        <f>Variables!C14</f>
        <v>Francois.Thivierge@tribunal.gc.ca</v>
      </c>
      <c r="F126" s="229"/>
      <c r="G126" s="229"/>
      <c r="H126" s="229"/>
      <c r="I126" s="229"/>
      <c r="J126" s="229" t="str">
        <f>Variables!D14</f>
        <v>(343) 550-4453</v>
      </c>
      <c r="K126" s="229"/>
      <c r="L126" s="230"/>
      <c r="O126" s="31"/>
    </row>
    <row r="127" spans="1:16" s="38" customFormat="1" x14ac:dyDescent="0.25">
      <c r="A127" s="59"/>
      <c r="B127" s="69"/>
      <c r="C127" s="70"/>
      <c r="D127" s="70"/>
      <c r="E127" s="70"/>
      <c r="F127" s="70"/>
      <c r="G127" s="70"/>
      <c r="H127" s="70"/>
      <c r="I127" s="70"/>
      <c r="J127" s="70"/>
      <c r="K127" s="70"/>
      <c r="L127" s="71"/>
    </row>
  </sheetData>
  <sheetProtection algorithmName="SHA-512" hashValue="mwR8gPyJS/sMDqxVzBzGbz4GI59t42czvUkR6d2mn7qjD4pS2nnccwGOZmsmM0BJ7fsJtbA8GlkYowziJ4B5VA==" saltValue="UgG76BhD2X08LkyJbaz4+Q==" spinCount="100000" sheet="1" objects="1" scenarios="1" selectLockedCells="1"/>
  <mergeCells count="71">
    <mergeCell ref="C37:K37"/>
    <mergeCell ref="B39:L39"/>
    <mergeCell ref="C41:K44"/>
    <mergeCell ref="B19:L19"/>
    <mergeCell ref="B63:D64"/>
    <mergeCell ref="E63:L64"/>
    <mergeCell ref="B34:L34"/>
    <mergeCell ref="B49:L49"/>
    <mergeCell ref="B47:L47"/>
    <mergeCell ref="B33:L33"/>
    <mergeCell ref="B28:L28"/>
    <mergeCell ref="C29:K32"/>
    <mergeCell ref="B51:C52"/>
    <mergeCell ref="D51:D52"/>
    <mergeCell ref="E51:K52"/>
    <mergeCell ref="C57:K58"/>
    <mergeCell ref="B55:L55"/>
    <mergeCell ref="B21:F22"/>
    <mergeCell ref="B126:D126"/>
    <mergeCell ref="E125:I125"/>
    <mergeCell ref="E126:I126"/>
    <mergeCell ref="J125:L125"/>
    <mergeCell ref="J126:L126"/>
    <mergeCell ref="B125:D125"/>
    <mergeCell ref="B102:D103"/>
    <mergeCell ref="B104:D105"/>
    <mergeCell ref="H21:L22"/>
    <mergeCell ref="B25:L25"/>
    <mergeCell ref="B27:L27"/>
    <mergeCell ref="B65:D66"/>
    <mergeCell ref="E65:L66"/>
    <mergeCell ref="E67:L68"/>
    <mergeCell ref="B67:D68"/>
    <mergeCell ref="B96:L96"/>
    <mergeCell ref="B94:L94"/>
    <mergeCell ref="B71:D80"/>
    <mergeCell ref="G21:G22"/>
    <mergeCell ref="B61:L61"/>
    <mergeCell ref="E71:L80"/>
    <mergeCell ref="B83:L83"/>
    <mergeCell ref="B91:D92"/>
    <mergeCell ref="E91:L92"/>
    <mergeCell ref="B85:D86"/>
    <mergeCell ref="E85:L86"/>
    <mergeCell ref="B87:D88"/>
    <mergeCell ref="E87:L88"/>
    <mergeCell ref="B89:D90"/>
    <mergeCell ref="E89:L90"/>
    <mergeCell ref="B123:L123"/>
    <mergeCell ref="B121:L121"/>
    <mergeCell ref="B115:L115"/>
    <mergeCell ref="B112:L112"/>
    <mergeCell ref="B114:L114"/>
    <mergeCell ref="B116:L117"/>
    <mergeCell ref="B118:L118"/>
    <mergeCell ref="B109:I109"/>
    <mergeCell ref="O9:P17"/>
    <mergeCell ref="B4:L4"/>
    <mergeCell ref="B5:L5"/>
    <mergeCell ref="B8:L8"/>
    <mergeCell ref="B6:L6"/>
    <mergeCell ref="B10:F16"/>
    <mergeCell ref="H10:L16"/>
    <mergeCell ref="B98:D99"/>
    <mergeCell ref="E98:L99"/>
    <mergeCell ref="B106:D107"/>
    <mergeCell ref="E100:L101"/>
    <mergeCell ref="E102:L103"/>
    <mergeCell ref="E104:L105"/>
    <mergeCell ref="E106:L107"/>
    <mergeCell ref="B100:D101"/>
  </mergeCells>
  <dataValidations count="2">
    <dataValidation type="list" allowBlank="1" showInputMessage="1" showErrorMessage="1" sqref="J109" xr:uid="{1594D28F-3462-4E0C-8058-C5508D06C9EB}">
      <formula1>"X"</formula1>
    </dataValidation>
    <dataValidation type="list" allowBlank="1" showInputMessage="1" showErrorMessage="1" sqref="G21" xr:uid="{476D6FBA-6DED-4978-9B8A-9B8E5DE68C6C}">
      <formula1>"English, Français"</formula1>
    </dataValidation>
  </dataValidations>
  <printOptions horizontalCentered="1"/>
  <pageMargins left="0.25" right="0.25" top="0.75" bottom="0.75" header="0.3" footer="0.3"/>
  <pageSetup scale="62" fitToHeight="0" orientation="portrait" r:id="rId1"/>
  <headerFooter>
    <oddFooter>&amp;L&amp;A</oddFooter>
  </headerFooter>
  <rowBreaks count="1" manualBreakCount="1">
    <brk id="69" max="11" man="1"/>
  </rowBreaks>
  <ignoredErrors>
    <ignoredError sqref="B115" unlockedFormula="1"/>
  </ignoredError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BF3C8C3E-1AA1-449A-9801-3B06EB7E8B4C}">
          <x14:formula1>
            <xm:f>Variables!$D$27:$D$28</xm:f>
          </x14:formula1>
          <xm:sqref>D51:D52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67F9F-4436-4710-82C4-9690772201C9}">
  <sheetPr codeName="Sheet3">
    <tabColor rgb="FF00B0F0"/>
    <pageSetUpPr fitToPage="1"/>
  </sheetPr>
  <dimension ref="A1:R27"/>
  <sheetViews>
    <sheetView showGridLines="0" zoomScaleNormal="100" workbookViewId="0">
      <selection activeCell="S11" sqref="S11"/>
    </sheetView>
  </sheetViews>
  <sheetFormatPr defaultColWidth="9.42578125" defaultRowHeight="14.25" x14ac:dyDescent="0.25"/>
  <cols>
    <col min="1" max="1" width="1.85546875" style="20" customWidth="1"/>
    <col min="2" max="12" width="14.5703125" style="1" customWidth="1"/>
    <col min="13" max="14" width="14.5703125" style="3" customWidth="1"/>
    <col min="15" max="16" width="14.5703125" style="3" hidden="1" customWidth="1"/>
    <col min="17" max="19" width="9.42578125" style="3" customWidth="1"/>
    <col min="20" max="16384" width="9.42578125" style="3"/>
  </cols>
  <sheetData>
    <row r="1" spans="1:16" x14ac:dyDescent="0.25">
      <c r="A1" s="20">
        <v>8</v>
      </c>
      <c r="O1" s="3" t="s">
        <v>283</v>
      </c>
      <c r="P1" s="3" t="s">
        <v>283</v>
      </c>
    </row>
    <row r="2" spans="1:16" x14ac:dyDescent="0.25">
      <c r="B2" s="22" t="s">
        <v>0</v>
      </c>
      <c r="C2" s="22"/>
      <c r="D2" s="22"/>
      <c r="O2" s="21" t="s">
        <v>59</v>
      </c>
      <c r="P2" s="21" t="s">
        <v>71</v>
      </c>
    </row>
    <row r="3" spans="1:16" x14ac:dyDescent="0.25">
      <c r="B3" s="5"/>
      <c r="C3" s="5"/>
      <c r="D3" s="5"/>
      <c r="O3" s="4"/>
      <c r="P3" s="4"/>
    </row>
    <row r="4" spans="1:16" s="8" customFormat="1" x14ac:dyDescent="0.25">
      <c r="A4" s="23"/>
      <c r="B4" s="180" t="str">
        <f>IF(Intro!$G$21="English",O4,P4)</f>
        <v>QUESTIONNAIRE À L'INTENTION DES PRODUCTEURS ÉTRANGERS</v>
      </c>
      <c r="C4" s="181"/>
      <c r="D4" s="181"/>
      <c r="E4" s="181"/>
      <c r="F4" s="181"/>
      <c r="G4" s="181"/>
      <c r="H4" s="181"/>
      <c r="I4" s="181"/>
      <c r="J4" s="181"/>
      <c r="K4" s="181"/>
      <c r="L4" s="182"/>
      <c r="M4" s="6"/>
      <c r="N4" s="6"/>
      <c r="O4" s="86" t="s">
        <v>309</v>
      </c>
      <c r="P4" s="86" t="s">
        <v>218</v>
      </c>
    </row>
    <row r="5" spans="1:16" s="8" customFormat="1" x14ac:dyDescent="0.25">
      <c r="A5" s="23"/>
      <c r="B5" s="183" t="str">
        <f>Intro!B5</f>
        <v>NQ-2026-006</v>
      </c>
      <c r="C5" s="184"/>
      <c r="D5" s="184"/>
      <c r="E5" s="184"/>
      <c r="F5" s="184"/>
      <c r="G5" s="184"/>
      <c r="H5" s="184"/>
      <c r="I5" s="184"/>
      <c r="J5" s="184"/>
      <c r="K5" s="184"/>
      <c r="L5" s="185"/>
      <c r="M5" s="6"/>
      <c r="N5" s="6"/>
      <c r="O5" s="7"/>
      <c r="P5" s="7"/>
    </row>
    <row r="6" spans="1:16" s="9" customFormat="1" x14ac:dyDescent="0.25">
      <c r="A6" s="23"/>
      <c r="B6" s="189" t="str">
        <f>UPPER(IF(Intro!$G$21="English",Variables!B3,Variables!C3))</f>
        <v>GLUTEN DE BLÉ</v>
      </c>
      <c r="C6" s="190"/>
      <c r="D6" s="190"/>
      <c r="E6" s="190"/>
      <c r="F6" s="190"/>
      <c r="G6" s="190"/>
      <c r="H6" s="190"/>
      <c r="I6" s="190"/>
      <c r="J6" s="190"/>
      <c r="K6" s="190"/>
      <c r="L6" s="191"/>
      <c r="O6" s="24"/>
      <c r="P6" s="24"/>
    </row>
    <row r="7" spans="1:16" s="9" customFormat="1" x14ac:dyDescent="0.25">
      <c r="A7" s="23"/>
      <c r="B7" s="25"/>
      <c r="C7" s="25"/>
      <c r="D7" s="25"/>
      <c r="E7" s="26"/>
      <c r="F7" s="26"/>
      <c r="G7" s="26"/>
      <c r="H7" s="26"/>
      <c r="I7" s="26"/>
      <c r="J7" s="26"/>
      <c r="K7" s="26"/>
      <c r="L7" s="26"/>
      <c r="O7" s="24"/>
      <c r="P7" s="24"/>
    </row>
    <row r="8" spans="1:16" s="8" customFormat="1" x14ac:dyDescent="0.25">
      <c r="A8" s="23"/>
      <c r="B8" s="186" t="str">
        <f>UPPER(IF(Intro!$G$21="English",O8,P8))</f>
        <v>APERÇU DU QUESTIONNAIRE</v>
      </c>
      <c r="C8" s="187" t="str">
        <f>UPPER(IF(Intro!$G$21="English",P8,Q8))</f>
        <v/>
      </c>
      <c r="D8" s="187"/>
      <c r="E8" s="187" t="str">
        <f>UPPER(IF(Intro!$G$21="English",Q8,R8))</f>
        <v/>
      </c>
      <c r="F8" s="187" t="str">
        <f>UPPER(IF(Intro!$G$21="English",R8,S8))</f>
        <v/>
      </c>
      <c r="G8" s="187" t="str">
        <f>UPPER(IF(Intro!$G$21="English",S8,T8))</f>
        <v/>
      </c>
      <c r="H8" s="187" t="str">
        <f>UPPER(IF(Intro!$G$21="English",T8,U8))</f>
        <v/>
      </c>
      <c r="I8" s="187" t="str">
        <f>UPPER(IF(Intro!$G$21="English",U8,V8))</f>
        <v/>
      </c>
      <c r="J8" s="187" t="str">
        <f>UPPER(IF(Intro!$G$21="English",V8,W8))</f>
        <v/>
      </c>
      <c r="K8" s="187" t="str">
        <f>UPPER(IF(Intro!$G$21="English",W8,X8))</f>
        <v/>
      </c>
      <c r="L8" s="188" t="str">
        <f>UPPER(IF(Intro!$G$21="English",X8,Y8))</f>
        <v/>
      </c>
      <c r="M8" s="9"/>
      <c r="N8" s="6"/>
      <c r="O8" s="87" t="s">
        <v>219</v>
      </c>
      <c r="P8" s="87" t="s">
        <v>220</v>
      </c>
    </row>
    <row r="9" spans="1:16" x14ac:dyDescent="0.25">
      <c r="B9" s="27"/>
      <c r="C9" s="28"/>
      <c r="D9" s="28"/>
      <c r="E9" s="29"/>
      <c r="F9" s="29"/>
      <c r="G9" s="29"/>
      <c r="H9" s="29"/>
      <c r="I9" s="29"/>
      <c r="J9" s="29"/>
      <c r="K9" s="29"/>
      <c r="L9" s="30"/>
    </row>
    <row r="10" spans="1:16" s="38" customFormat="1" x14ac:dyDescent="0.25">
      <c r="A10" s="59"/>
      <c r="B10" s="192" t="str">
        <f>IF(Intro!$G$21="English",O10,P10)</f>
        <v xml:space="preserve">Le présent questionnaire est divisé en deux parties :
</v>
      </c>
      <c r="C10" s="193"/>
      <c r="D10" s="193"/>
      <c r="E10" s="193"/>
      <c r="F10" s="193"/>
      <c r="G10" s="193"/>
      <c r="H10" s="193"/>
      <c r="I10" s="193"/>
      <c r="J10" s="193"/>
      <c r="K10" s="193"/>
      <c r="L10" s="202"/>
      <c r="O10" s="3" t="s">
        <v>78</v>
      </c>
      <c r="P10" s="3" t="s">
        <v>79</v>
      </c>
    </row>
    <row r="11" spans="1:16" s="38" customFormat="1" x14ac:dyDescent="0.25">
      <c r="A11" s="59"/>
      <c r="B11" s="49"/>
      <c r="C11" s="50"/>
      <c r="D11" s="50"/>
      <c r="E11" s="50"/>
      <c r="F11" s="50"/>
      <c r="G11" s="50"/>
      <c r="H11" s="50"/>
      <c r="I11" s="50"/>
      <c r="J11" s="50"/>
      <c r="K11" s="50"/>
      <c r="L11" s="80"/>
      <c r="O11" s="3"/>
      <c r="P11" s="3"/>
    </row>
    <row r="12" spans="1:16" s="38" customFormat="1" ht="14.25" customHeight="1" x14ac:dyDescent="0.25">
      <c r="A12" s="59"/>
      <c r="B12" s="192" t="str">
        <f>IF(Intro!$G$21="English",O12,P12)</f>
        <v xml:space="preserve">PARTIE I (onglets bleus) - porte sur des renseignements de nature publique. Les demandes de traiter un ou des renseignements comme des renseignements confidentiels doivent être dûment justifiées par écrit et être accompagnées d’une version publique remaniée.
</v>
      </c>
      <c r="C12" s="193"/>
      <c r="D12" s="193"/>
      <c r="E12" s="193"/>
      <c r="F12" s="193"/>
      <c r="G12" s="193"/>
      <c r="H12" s="193"/>
      <c r="I12" s="193"/>
      <c r="J12" s="193"/>
      <c r="K12" s="193"/>
      <c r="L12" s="202"/>
      <c r="O12" s="3" t="s">
        <v>80</v>
      </c>
      <c r="P12" s="3" t="s">
        <v>81</v>
      </c>
    </row>
    <row r="13" spans="1:16" s="38" customFormat="1" x14ac:dyDescent="0.25">
      <c r="A13" s="59"/>
      <c r="B13" s="192"/>
      <c r="C13" s="193"/>
      <c r="D13" s="193"/>
      <c r="E13" s="193"/>
      <c r="F13" s="193"/>
      <c r="G13" s="193"/>
      <c r="H13" s="193"/>
      <c r="I13" s="193"/>
      <c r="J13" s="193"/>
      <c r="K13" s="193"/>
      <c r="L13" s="202"/>
      <c r="O13" s="3"/>
      <c r="P13" s="3"/>
    </row>
    <row r="14" spans="1:16" s="38" customFormat="1" x14ac:dyDescent="0.25">
      <c r="A14" s="59"/>
      <c r="B14" s="49"/>
      <c r="C14" s="50"/>
      <c r="D14" s="50"/>
      <c r="E14" s="50"/>
      <c r="F14" s="50"/>
      <c r="G14" s="50"/>
      <c r="H14" s="50"/>
      <c r="I14" s="50"/>
      <c r="J14" s="50"/>
      <c r="K14" s="50"/>
      <c r="L14" s="80"/>
      <c r="O14" s="3"/>
      <c r="P14" s="3"/>
    </row>
    <row r="15" spans="1:16" s="38" customFormat="1" x14ac:dyDescent="0.25">
      <c r="A15" s="59"/>
      <c r="B15" s="192" t="str">
        <f>IF(Intro!$G$21="English",O15,P15)</f>
        <v xml:space="preserve">PARTIE II (onglets verts) - Les renseignements de nature confidentielle seront traités conformément aux articles 43 à 49 de la Loi sur le Tribunal canadien du commerce extérieur, qui précisent que ces renseignements ne doivent pas être rendus publics de manière à pouvoir être utilisés par un concurrent de la personne, de l’entreprise ou de la société déclarante.
</v>
      </c>
      <c r="C15" s="193"/>
      <c r="D15" s="193"/>
      <c r="E15" s="193"/>
      <c r="F15" s="193"/>
      <c r="G15" s="193"/>
      <c r="H15" s="193"/>
      <c r="I15" s="193"/>
      <c r="J15" s="193"/>
      <c r="K15" s="193"/>
      <c r="L15" s="202"/>
      <c r="O15" s="3" t="s">
        <v>82</v>
      </c>
      <c r="P15" s="3" t="s">
        <v>83</v>
      </c>
    </row>
    <row r="16" spans="1:16" s="38" customFormat="1" x14ac:dyDescent="0.25">
      <c r="A16" s="59"/>
      <c r="B16" s="268"/>
      <c r="C16" s="269"/>
      <c r="D16" s="269"/>
      <c r="E16" s="269"/>
      <c r="F16" s="269"/>
      <c r="G16" s="269"/>
      <c r="H16" s="269"/>
      <c r="I16" s="269"/>
      <c r="J16" s="269"/>
      <c r="K16" s="269"/>
      <c r="L16" s="270"/>
      <c r="O16" s="3"/>
      <c r="P16" s="3"/>
    </row>
    <row r="17" spans="1:18" s="38" customFormat="1" x14ac:dyDescent="0.25">
      <c r="A17" s="59"/>
      <c r="B17" s="69"/>
      <c r="C17" s="70"/>
      <c r="D17" s="70"/>
      <c r="E17" s="70"/>
      <c r="F17" s="70"/>
      <c r="G17" s="70"/>
      <c r="H17" s="70"/>
      <c r="I17" s="70"/>
      <c r="J17" s="70"/>
      <c r="K17" s="70"/>
      <c r="L17" s="71"/>
    </row>
    <row r="18" spans="1:18" s="9" customFormat="1" x14ac:dyDescent="0.25">
      <c r="A18" s="23"/>
      <c r="B18" s="25"/>
      <c r="C18" s="25"/>
      <c r="D18" s="25"/>
      <c r="E18" s="26"/>
      <c r="F18" s="26"/>
      <c r="G18" s="26"/>
      <c r="H18" s="26"/>
      <c r="I18" s="26"/>
      <c r="J18" s="26"/>
      <c r="K18" s="26"/>
      <c r="L18" s="26"/>
      <c r="O18" s="24"/>
      <c r="P18" s="24"/>
    </row>
    <row r="19" spans="1:18" s="8" customFormat="1" x14ac:dyDescent="0.25">
      <c r="A19" s="23"/>
      <c r="B19" s="186" t="str">
        <f>IF(Intro!$G$21="English",O19,P19)</f>
        <v>GLOSSAIRE</v>
      </c>
      <c r="C19" s="187" t="s">
        <v>145</v>
      </c>
      <c r="D19" s="187"/>
      <c r="E19" s="187" t="s">
        <v>146</v>
      </c>
      <c r="F19" s="187" t="s">
        <v>146</v>
      </c>
      <c r="G19" s="187" t="s">
        <v>146</v>
      </c>
      <c r="H19" s="187" t="s">
        <v>146</v>
      </c>
      <c r="I19" s="187" t="s">
        <v>146</v>
      </c>
      <c r="J19" s="187" t="s">
        <v>146</v>
      </c>
      <c r="K19" s="187" t="s">
        <v>146</v>
      </c>
      <c r="L19" s="188" t="s">
        <v>146</v>
      </c>
      <c r="M19" s="9"/>
      <c r="N19" s="6"/>
      <c r="O19" s="9" t="s">
        <v>221</v>
      </c>
      <c r="P19" s="9" t="s">
        <v>145</v>
      </c>
    </row>
    <row r="20" spans="1:18" s="38" customFormat="1" ht="14.1" customHeight="1" x14ac:dyDescent="0.25">
      <c r="A20" s="59"/>
      <c r="B20" s="271" t="str">
        <f>IF(Intro!$G$21="English",O20,P20)</f>
        <v>La capacité pratique des usines</v>
      </c>
      <c r="C20" s="271"/>
      <c r="D20" s="272" t="str">
        <f>IF(Intro!$G$21="English",O21,P21)</f>
        <v>Correspond au niveau de rendement le plus élevé du matériel et de l’outillage utilisés dans la production des marchandises et de tous les autres produits (utilisant le même équipement) que vos usines peuvent atteindre en continu, tout en appliquant un régime de travail réaliste. Il convient de tenir compte de la gamme de produits fabriqués, du nombre de périodes de travail par jour, du nombre de jours d’exploitation par année, etc., au cours des cinq dernières années.</v>
      </c>
      <c r="E20" s="272"/>
      <c r="F20" s="272"/>
      <c r="G20" s="272"/>
      <c r="H20" s="272"/>
      <c r="I20" s="272"/>
      <c r="J20" s="272"/>
      <c r="K20" s="272"/>
      <c r="L20" s="272"/>
      <c r="O20" s="3" t="s">
        <v>141</v>
      </c>
      <c r="P20" s="3" t="s">
        <v>242</v>
      </c>
    </row>
    <row r="21" spans="1:18" x14ac:dyDescent="0.25">
      <c r="B21" s="271"/>
      <c r="C21" s="271"/>
      <c r="D21" s="272"/>
      <c r="E21" s="272"/>
      <c r="F21" s="272"/>
      <c r="G21" s="272"/>
      <c r="H21" s="272"/>
      <c r="I21" s="272"/>
      <c r="J21" s="272"/>
      <c r="K21" s="272"/>
      <c r="L21" s="272"/>
      <c r="O21" s="3" t="s">
        <v>222</v>
      </c>
      <c r="P21" s="3" t="s">
        <v>268</v>
      </c>
    </row>
    <row r="22" spans="1:18" x14ac:dyDescent="0.25">
      <c r="B22" s="271"/>
      <c r="C22" s="271"/>
      <c r="D22" s="272"/>
      <c r="E22" s="272"/>
      <c r="F22" s="272"/>
      <c r="G22" s="272"/>
      <c r="H22" s="272"/>
      <c r="I22" s="272"/>
      <c r="J22" s="272"/>
      <c r="K22" s="272"/>
      <c r="L22" s="272"/>
    </row>
    <row r="23" spans="1:18" x14ac:dyDescent="0.25">
      <c r="B23" s="271"/>
      <c r="C23" s="271"/>
      <c r="D23" s="272"/>
      <c r="E23" s="272"/>
      <c r="F23" s="272"/>
      <c r="G23" s="272"/>
      <c r="H23" s="272"/>
      <c r="I23" s="272"/>
      <c r="J23" s="272"/>
      <c r="K23" s="272"/>
      <c r="L23" s="272"/>
    </row>
    <row r="24" spans="1:18" s="38" customFormat="1" ht="14.1" customHeight="1" x14ac:dyDescent="0.25">
      <c r="A24" s="59"/>
      <c r="B24" s="271" t="str">
        <f>IF(Intro!$G$21="English",O24,P24)</f>
        <v>Entreprises affiliées</v>
      </c>
      <c r="C24" s="271"/>
      <c r="D24" s="272" t="str">
        <f>IF(Intro!$G$21="English",O25,P25)</f>
        <v>Des entreprises liées l’une à l’autre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v>
      </c>
      <c r="E24" s="272"/>
      <c r="F24" s="272"/>
      <c r="G24" s="272"/>
      <c r="H24" s="272"/>
      <c r="I24" s="272"/>
      <c r="J24" s="272"/>
      <c r="K24" s="272"/>
      <c r="L24" s="272"/>
      <c r="O24" s="3" t="s">
        <v>198</v>
      </c>
      <c r="P24" s="3" t="s">
        <v>199</v>
      </c>
    </row>
    <row r="25" spans="1:18" s="38" customFormat="1" x14ac:dyDescent="0.25">
      <c r="A25" s="59"/>
      <c r="B25" s="271"/>
      <c r="C25" s="271"/>
      <c r="D25" s="272"/>
      <c r="E25" s="272"/>
      <c r="F25" s="272"/>
      <c r="G25" s="272"/>
      <c r="H25" s="272"/>
      <c r="I25" s="272"/>
      <c r="J25" s="272"/>
      <c r="K25" s="272"/>
      <c r="L25" s="272"/>
      <c r="O25" s="3" t="s">
        <v>200</v>
      </c>
      <c r="P25" s="3" t="s">
        <v>201</v>
      </c>
      <c r="Q25" s="3"/>
      <c r="R25" s="3"/>
    </row>
    <row r="26" spans="1:18" s="38" customFormat="1" x14ac:dyDescent="0.25">
      <c r="A26" s="59"/>
      <c r="B26" s="271"/>
      <c r="C26" s="271"/>
      <c r="D26" s="272"/>
      <c r="E26" s="272"/>
      <c r="F26" s="272"/>
      <c r="G26" s="272"/>
      <c r="H26" s="272"/>
      <c r="I26" s="272"/>
      <c r="J26" s="272"/>
      <c r="K26" s="272"/>
      <c r="L26" s="272"/>
      <c r="O26" s="3"/>
      <c r="P26" s="3"/>
      <c r="Q26" s="3"/>
      <c r="R26" s="3"/>
    </row>
    <row r="27" spans="1:18" s="38" customFormat="1" x14ac:dyDescent="0.25">
      <c r="A27" s="59"/>
      <c r="B27" s="271"/>
      <c r="C27" s="271"/>
      <c r="D27" s="272"/>
      <c r="E27" s="272"/>
      <c r="F27" s="272"/>
      <c r="G27" s="272"/>
      <c r="H27" s="272"/>
      <c r="I27" s="272"/>
      <c r="J27" s="272"/>
      <c r="K27" s="272"/>
      <c r="L27" s="272"/>
      <c r="O27" s="3"/>
      <c r="P27" s="3"/>
      <c r="Q27" s="3"/>
      <c r="R27" s="3"/>
    </row>
  </sheetData>
  <sheetProtection algorithmName="SHA-512" hashValue="AeANh2A7R2DPEc80x0Q+wx4qQN6DYo0vuMkAfe+MYws/E7bORs4WIoTqkgKo21/Jv6ORWt5XJmYTXi/NYIt/nA==" saltValue="pbxhx095jQX75us3NgJX1g==" spinCount="100000" sheet="1" objects="1" scenarios="1" selectLockedCells="1"/>
  <mergeCells count="12">
    <mergeCell ref="B20:C23"/>
    <mergeCell ref="B24:C27"/>
    <mergeCell ref="D20:L23"/>
    <mergeCell ref="D24:L27"/>
    <mergeCell ref="B19:L19"/>
    <mergeCell ref="B12:L13"/>
    <mergeCell ref="B15:L16"/>
    <mergeCell ref="B4:L4"/>
    <mergeCell ref="B5:L5"/>
    <mergeCell ref="B6:L6"/>
    <mergeCell ref="B8:L8"/>
    <mergeCell ref="B10:L10"/>
  </mergeCells>
  <printOptions horizontalCentered="1"/>
  <pageMargins left="0.25" right="0.25" top="0.75" bottom="0.75" header="0.3" footer="0.3"/>
  <pageSetup scale="62" fitToHeight="0" orientation="portrait" r:id="rId1"/>
  <headerFooter>
    <oddFooter>&amp;L&amp;A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9346E-F8E7-4C54-A920-301A01EE7D9A}">
  <sheetPr codeName="Sheet4">
    <tabColor rgb="FF00B0F0"/>
    <pageSetUpPr fitToPage="1"/>
  </sheetPr>
  <dimension ref="A1:Q240"/>
  <sheetViews>
    <sheetView showGridLines="0" topLeftCell="A17" zoomScaleNormal="100" workbookViewId="0">
      <selection activeCell="B17" sqref="B17:L24"/>
    </sheetView>
  </sheetViews>
  <sheetFormatPr defaultColWidth="9.42578125" defaultRowHeight="14.25" x14ac:dyDescent="0.25"/>
  <cols>
    <col min="1" max="1" width="1.85546875" style="20" customWidth="1"/>
    <col min="2" max="12" width="14.5703125" style="1" customWidth="1"/>
    <col min="13" max="14" width="14.5703125" style="3" customWidth="1"/>
    <col min="15" max="16" width="14.5703125" style="3" hidden="1" customWidth="1"/>
    <col min="17" max="17" width="9.42578125" style="3" customWidth="1"/>
    <col min="18" max="16384" width="9.42578125" style="3"/>
  </cols>
  <sheetData>
    <row r="1" spans="1:17" x14ac:dyDescent="0.25">
      <c r="O1" s="3" t="s">
        <v>283</v>
      </c>
      <c r="P1" s="3" t="s">
        <v>283</v>
      </c>
    </row>
    <row r="2" spans="1:17" x14ac:dyDescent="0.25">
      <c r="B2" s="22" t="s">
        <v>0</v>
      </c>
      <c r="C2" s="22"/>
      <c r="D2" s="22"/>
      <c r="O2" s="21" t="s">
        <v>59</v>
      </c>
      <c r="P2" s="21" t="s">
        <v>71</v>
      </c>
    </row>
    <row r="3" spans="1:17" x14ac:dyDescent="0.25">
      <c r="B3" s="5"/>
      <c r="C3" s="5"/>
      <c r="D3" s="5"/>
      <c r="O3" s="8"/>
      <c r="P3" s="8"/>
    </row>
    <row r="4" spans="1:17" s="8" customFormat="1" x14ac:dyDescent="0.25">
      <c r="A4" s="23"/>
      <c r="B4" s="180" t="str">
        <f>Info!B4</f>
        <v>QUESTIONNAIRE À L'INTENTION DES PRODUCTEURS ÉTRANGERS</v>
      </c>
      <c r="C4" s="181"/>
      <c r="D4" s="181"/>
      <c r="E4" s="181"/>
      <c r="F4" s="181"/>
      <c r="G4" s="181"/>
      <c r="H4" s="181"/>
      <c r="I4" s="181"/>
      <c r="J4" s="181"/>
      <c r="K4" s="181"/>
      <c r="L4" s="182"/>
      <c r="M4" s="6"/>
      <c r="N4" s="6"/>
      <c r="O4" s="9"/>
      <c r="P4" s="9"/>
    </row>
    <row r="5" spans="1:17" s="8" customFormat="1" x14ac:dyDescent="0.25">
      <c r="A5" s="23"/>
      <c r="B5" s="183" t="str">
        <f>Info!B5</f>
        <v>NQ-2026-006</v>
      </c>
      <c r="C5" s="184"/>
      <c r="D5" s="184"/>
      <c r="E5" s="184"/>
      <c r="F5" s="184"/>
      <c r="G5" s="184"/>
      <c r="H5" s="184"/>
      <c r="I5" s="184"/>
      <c r="J5" s="184"/>
      <c r="K5" s="184"/>
      <c r="L5" s="185"/>
      <c r="M5" s="6"/>
      <c r="N5" s="6"/>
      <c r="O5" s="9"/>
      <c r="P5" s="9"/>
    </row>
    <row r="6" spans="1:17" s="9" customFormat="1" ht="14.1" customHeight="1" x14ac:dyDescent="0.25">
      <c r="A6" s="23"/>
      <c r="B6" s="183" t="str">
        <f>Info!B6</f>
        <v>GLUTEN DE BLÉ</v>
      </c>
      <c r="C6" s="184"/>
      <c r="D6" s="184"/>
      <c r="E6" s="184"/>
      <c r="F6" s="184"/>
      <c r="G6" s="184"/>
      <c r="H6" s="184"/>
      <c r="I6" s="184"/>
      <c r="J6" s="184"/>
      <c r="K6" s="184"/>
      <c r="L6" s="185"/>
      <c r="O6" s="24"/>
      <c r="P6" s="24"/>
    </row>
    <row r="7" spans="1:17" s="9" customFormat="1" x14ac:dyDescent="0.25">
      <c r="A7" s="23"/>
      <c r="B7" s="279"/>
      <c r="C7" s="280"/>
      <c r="D7" s="280"/>
      <c r="E7" s="280"/>
      <c r="F7" s="280"/>
      <c r="G7" s="280"/>
      <c r="H7" s="280"/>
      <c r="I7" s="280"/>
      <c r="J7" s="280"/>
      <c r="K7" s="280"/>
      <c r="L7" s="281"/>
      <c r="O7" s="36"/>
    </row>
    <row r="8" spans="1:17" s="9" customFormat="1" x14ac:dyDescent="0.25">
      <c r="A8" s="23"/>
      <c r="B8" s="273" t="str">
        <f>IF(Intro!$G$21="English",O8,P8)</f>
        <v>Les questions suivantes font référence aux marchandises comme définies dans la description du produit de l'onglet Intro.</v>
      </c>
      <c r="C8" s="274"/>
      <c r="D8" s="274"/>
      <c r="E8" s="274"/>
      <c r="F8" s="274"/>
      <c r="G8" s="274"/>
      <c r="H8" s="274"/>
      <c r="I8" s="274"/>
      <c r="J8" s="274"/>
      <c r="K8" s="274"/>
      <c r="L8" s="275"/>
      <c r="O8" s="24" t="str">
        <f>"The following questions refer to the goods as defined in the product description on the Intro tab."</f>
        <v>The following questions refer to the goods as defined in the product description on the Intro tab.</v>
      </c>
      <c r="P8" s="24" t="str">
        <f>"Les questions suivantes font référence aux marchandises comme définies dans la description du produit de l'onglet Intro."</f>
        <v>Les questions suivantes font référence aux marchandises comme définies dans la description du produit de l'onglet Intro.</v>
      </c>
    </row>
    <row r="9" spans="1:17" s="9" customFormat="1" x14ac:dyDescent="0.25">
      <c r="A9" s="23"/>
      <c r="B9" s="273" t="str">
        <f>IF(Intro!$G$21="English",O9,P9)</f>
        <v>Des informations sur le produit et un glossaire de termes sont disponibles dans l'onglet Info.</v>
      </c>
      <c r="C9" s="274"/>
      <c r="D9" s="274"/>
      <c r="E9" s="274"/>
      <c r="F9" s="274"/>
      <c r="G9" s="274"/>
      <c r="H9" s="274"/>
      <c r="I9" s="274"/>
      <c r="J9" s="274"/>
      <c r="K9" s="274"/>
      <c r="L9" s="275"/>
      <c r="O9" s="24" t="s">
        <v>84</v>
      </c>
      <c r="P9" s="9" t="s">
        <v>85</v>
      </c>
    </row>
    <row r="10" spans="1:17" s="9" customFormat="1" x14ac:dyDescent="0.25">
      <c r="A10" s="23"/>
      <c r="B10" s="276" t="str">
        <f>IF(Intro!$G$21="English",O10,P10)</f>
        <v>Utilisez l'onglet AddPub si vous avez besoin de plus d'espace.</v>
      </c>
      <c r="C10" s="277"/>
      <c r="D10" s="277"/>
      <c r="E10" s="277"/>
      <c r="F10" s="277"/>
      <c r="G10" s="277"/>
      <c r="H10" s="277"/>
      <c r="I10" s="277"/>
      <c r="J10" s="277"/>
      <c r="K10" s="277"/>
      <c r="L10" s="278"/>
      <c r="O10" s="24" t="s">
        <v>86</v>
      </c>
      <c r="P10" s="24" t="s">
        <v>87</v>
      </c>
    </row>
    <row r="11" spans="1:17" s="9" customFormat="1" x14ac:dyDescent="0.25">
      <c r="A11" s="23"/>
      <c r="B11" s="25"/>
      <c r="C11" s="25"/>
      <c r="D11" s="25"/>
      <c r="E11" s="26"/>
      <c r="F11" s="26"/>
      <c r="G11" s="26"/>
      <c r="H11" s="26"/>
      <c r="I11" s="26"/>
      <c r="J11" s="26"/>
      <c r="K11" s="26"/>
      <c r="L11" s="26"/>
      <c r="O11" s="24"/>
      <c r="P11" s="24"/>
    </row>
    <row r="12" spans="1:17" x14ac:dyDescent="0.25">
      <c r="B12" s="186" t="str">
        <f>IF(Intro!$G$21="English",O12,P12)</f>
        <v>INFORMATIONS GÉNÉRALES SUR L'ENTREPRISE</v>
      </c>
      <c r="C12" s="187"/>
      <c r="D12" s="187"/>
      <c r="E12" s="187"/>
      <c r="F12" s="187"/>
      <c r="G12" s="187"/>
      <c r="H12" s="187"/>
      <c r="I12" s="187"/>
      <c r="J12" s="187"/>
      <c r="K12" s="187"/>
      <c r="L12" s="188"/>
      <c r="M12" s="38"/>
      <c r="O12" s="86" t="s">
        <v>223</v>
      </c>
      <c r="P12" s="86" t="s">
        <v>224</v>
      </c>
    </row>
    <row r="13" spans="1:17" x14ac:dyDescent="0.25">
      <c r="B13" s="285" t="s">
        <v>22</v>
      </c>
      <c r="C13" s="286"/>
      <c r="D13" s="286"/>
      <c r="E13" s="286"/>
      <c r="F13" s="286"/>
      <c r="G13" s="286"/>
      <c r="H13" s="286"/>
      <c r="I13" s="286"/>
      <c r="J13" s="286"/>
      <c r="K13" s="286"/>
      <c r="L13" s="287"/>
    </row>
    <row r="14" spans="1:17" x14ac:dyDescent="0.25">
      <c r="B14" s="27"/>
      <c r="C14" s="28"/>
      <c r="D14" s="28"/>
      <c r="E14" s="29"/>
      <c r="F14" s="29"/>
      <c r="G14" s="29"/>
      <c r="H14" s="29"/>
      <c r="I14" s="29"/>
      <c r="J14" s="29"/>
      <c r="K14" s="29"/>
      <c r="L14" s="30"/>
    </row>
    <row r="15" spans="1:17" x14ac:dyDescent="0.25">
      <c r="B15" s="192" t="str">
        <f>IF(Intro!$G$21="English",O15,P15)</f>
        <v>Donnez un bref historique de votre entreprise, en insistant plus particulièrement sur les activités entourant les marchandises.</v>
      </c>
      <c r="C15" s="193"/>
      <c r="D15" s="193"/>
      <c r="E15" s="193"/>
      <c r="F15" s="193"/>
      <c r="G15" s="193"/>
      <c r="H15" s="193"/>
      <c r="I15" s="193"/>
      <c r="J15" s="193"/>
      <c r="K15" s="193"/>
      <c r="L15" s="202"/>
      <c r="O15" s="31" t="s">
        <v>40</v>
      </c>
      <c r="P15" s="3" t="s">
        <v>41</v>
      </c>
    </row>
    <row r="16" spans="1:17" s="38" customFormat="1" x14ac:dyDescent="0.25">
      <c r="A16" s="59"/>
      <c r="B16" s="68"/>
      <c r="C16" s="60"/>
      <c r="D16" s="60"/>
      <c r="E16" s="60"/>
      <c r="F16" s="60"/>
      <c r="G16" s="60"/>
      <c r="H16" s="60"/>
      <c r="I16" s="60"/>
      <c r="J16" s="60"/>
      <c r="K16" s="60"/>
      <c r="L16" s="61"/>
      <c r="O16" s="3"/>
      <c r="P16" s="3"/>
      <c r="Q16" s="3"/>
    </row>
    <row r="17" spans="1:17" s="21" customFormat="1" x14ac:dyDescent="0.25">
      <c r="A17" s="20"/>
      <c r="B17" s="288"/>
      <c r="C17" s="289"/>
      <c r="D17" s="289"/>
      <c r="E17" s="289"/>
      <c r="F17" s="289"/>
      <c r="G17" s="289"/>
      <c r="H17" s="289"/>
      <c r="I17" s="289"/>
      <c r="J17" s="289"/>
      <c r="K17" s="289"/>
      <c r="L17" s="290"/>
      <c r="M17" s="38"/>
    </row>
    <row r="18" spans="1:17" s="21" customFormat="1" x14ac:dyDescent="0.25">
      <c r="A18" s="20"/>
      <c r="B18" s="288"/>
      <c r="C18" s="289"/>
      <c r="D18" s="289"/>
      <c r="E18" s="289"/>
      <c r="F18" s="289"/>
      <c r="G18" s="289"/>
      <c r="H18" s="289"/>
      <c r="I18" s="289"/>
      <c r="J18" s="289"/>
      <c r="K18" s="289"/>
      <c r="L18" s="290"/>
      <c r="M18" s="38"/>
    </row>
    <row r="19" spans="1:17" s="21" customFormat="1" x14ac:dyDescent="0.25">
      <c r="A19" s="20"/>
      <c r="B19" s="288"/>
      <c r="C19" s="289"/>
      <c r="D19" s="289"/>
      <c r="E19" s="289"/>
      <c r="F19" s="289"/>
      <c r="G19" s="289"/>
      <c r="H19" s="289"/>
      <c r="I19" s="289"/>
      <c r="J19" s="289"/>
      <c r="K19" s="289"/>
      <c r="L19" s="290"/>
      <c r="M19" s="38"/>
    </row>
    <row r="20" spans="1:17" s="21" customFormat="1" x14ac:dyDescent="0.25">
      <c r="A20" s="20"/>
      <c r="B20" s="288"/>
      <c r="C20" s="289"/>
      <c r="D20" s="289"/>
      <c r="E20" s="289"/>
      <c r="F20" s="289"/>
      <c r="G20" s="289"/>
      <c r="H20" s="289"/>
      <c r="I20" s="289"/>
      <c r="J20" s="289"/>
      <c r="K20" s="289"/>
      <c r="L20" s="290"/>
      <c r="M20" s="38"/>
    </row>
    <row r="21" spans="1:17" s="21" customFormat="1" x14ac:dyDescent="0.25">
      <c r="A21" s="20"/>
      <c r="B21" s="288"/>
      <c r="C21" s="289"/>
      <c r="D21" s="289"/>
      <c r="E21" s="289"/>
      <c r="F21" s="289"/>
      <c r="G21" s="289"/>
      <c r="H21" s="289"/>
      <c r="I21" s="289"/>
      <c r="J21" s="289"/>
      <c r="K21" s="289"/>
      <c r="L21" s="290"/>
      <c r="M21" s="38"/>
    </row>
    <row r="22" spans="1:17" s="21" customFormat="1" x14ac:dyDescent="0.25">
      <c r="A22" s="20"/>
      <c r="B22" s="288"/>
      <c r="C22" s="289"/>
      <c r="D22" s="289"/>
      <c r="E22" s="289"/>
      <c r="F22" s="289"/>
      <c r="G22" s="289"/>
      <c r="H22" s="289"/>
      <c r="I22" s="289"/>
      <c r="J22" s="289"/>
      <c r="K22" s="289"/>
      <c r="L22" s="290"/>
      <c r="M22" s="38"/>
    </row>
    <row r="23" spans="1:17" s="21" customFormat="1" x14ac:dyDescent="0.25">
      <c r="A23" s="20"/>
      <c r="B23" s="288"/>
      <c r="C23" s="289"/>
      <c r="D23" s="289"/>
      <c r="E23" s="289"/>
      <c r="F23" s="289"/>
      <c r="G23" s="289"/>
      <c r="H23" s="289"/>
      <c r="I23" s="289"/>
      <c r="J23" s="289"/>
      <c r="K23" s="289"/>
      <c r="L23" s="290"/>
      <c r="M23" s="38"/>
    </row>
    <row r="24" spans="1:17" s="21" customFormat="1" x14ac:dyDescent="0.25">
      <c r="A24" s="20"/>
      <c r="B24" s="288"/>
      <c r="C24" s="289"/>
      <c r="D24" s="289"/>
      <c r="E24" s="289"/>
      <c r="F24" s="289"/>
      <c r="G24" s="289"/>
      <c r="H24" s="289"/>
      <c r="I24" s="289"/>
      <c r="J24" s="289"/>
      <c r="K24" s="289"/>
      <c r="L24" s="290"/>
      <c r="M24" s="38"/>
    </row>
    <row r="25" spans="1:17" s="38" customFormat="1" x14ac:dyDescent="0.25">
      <c r="A25" s="59"/>
      <c r="B25" s="69"/>
      <c r="C25" s="70"/>
      <c r="D25" s="70"/>
      <c r="E25" s="70"/>
      <c r="F25" s="70"/>
      <c r="G25" s="70"/>
      <c r="H25" s="70"/>
      <c r="I25" s="70"/>
      <c r="J25" s="70"/>
      <c r="K25" s="70"/>
      <c r="L25" s="71"/>
      <c r="O25" s="3"/>
      <c r="P25" s="3"/>
      <c r="Q25" s="3"/>
    </row>
    <row r="26" spans="1:17" x14ac:dyDescent="0.25">
      <c r="B26" s="282" t="s">
        <v>23</v>
      </c>
      <c r="C26" s="283"/>
      <c r="D26" s="283"/>
      <c r="E26" s="283"/>
      <c r="F26" s="283"/>
      <c r="G26" s="283"/>
      <c r="H26" s="283"/>
      <c r="I26" s="283"/>
      <c r="J26" s="283"/>
      <c r="K26" s="283"/>
      <c r="L26" s="284"/>
    </row>
    <row r="27" spans="1:17" x14ac:dyDescent="0.25">
      <c r="B27" s="27"/>
      <c r="C27" s="28"/>
      <c r="D27" s="28"/>
      <c r="E27" s="29"/>
      <c r="F27" s="29"/>
      <c r="G27" s="29"/>
      <c r="H27" s="29"/>
      <c r="I27" s="29"/>
      <c r="J27" s="29"/>
      <c r="K27" s="29"/>
      <c r="L27" s="30"/>
    </row>
    <row r="28" spans="1:17" ht="14.25" customHeight="1" x14ac:dyDescent="0.25">
      <c r="B28" s="192" t="str">
        <f>IF(Intro!$G$21="English",O28,P28)</f>
        <v>Fournissez des détails concernant les mesures antidumping et/ou compensatoires imposées par les autorités d'un pays autre que le Canada à l'égard des marchandises ou des marchandises similaires auxquelles votre pays ou votre entreprise est assujetti depuis le 1er janvier 2023.</v>
      </c>
      <c r="C28" s="193"/>
      <c r="D28" s="193"/>
      <c r="E28" s="193"/>
      <c r="F28" s="193"/>
      <c r="G28" s="193"/>
      <c r="H28" s="193"/>
      <c r="I28" s="193"/>
      <c r="J28" s="193"/>
      <c r="K28" s="193"/>
      <c r="L28" s="202"/>
      <c r="O28" s="31" t="str">
        <f>"Provide details concerning anti-dumping and countervailing measures imposed by authorities of a country other than Canada in respect of the goods or similar goods to which your country or your firm has been subject since January 1, "&amp;Variables!B6&amp;"."</f>
        <v>Provide details concerning anti-dumping and countervailing measures imposed by authorities of a country other than Canada in respect of the goods or similar goods to which your country or your firm has been subject since January 1, 2023.</v>
      </c>
      <c r="P28" s="3" t="str">
        <f>"Fournissez des détails concernant les mesures antidumping et/ou compensatoires imposées par les autorités d'un pays autre que le Canada"&amp;" à l'égard des marchandises ou des marchandises similaires auxquelles votre pays ou votre entreprise est assujetti depuis le 1er janvier "&amp;Variables!B6&amp;"."</f>
        <v>Fournissez des détails concernant les mesures antidumping et/ou compensatoires imposées par les autorités d'un pays autre que le Canada à l'égard des marchandises ou des marchandises similaires auxquelles votre pays ou votre entreprise est assujetti depuis le 1er janvier 2023.</v>
      </c>
    </row>
    <row r="29" spans="1:17" x14ac:dyDescent="0.25">
      <c r="B29" s="192"/>
      <c r="C29" s="193"/>
      <c r="D29" s="193"/>
      <c r="E29" s="193"/>
      <c r="F29" s="193"/>
      <c r="G29" s="193"/>
      <c r="H29" s="193"/>
      <c r="I29" s="193"/>
      <c r="J29" s="193"/>
      <c r="K29" s="193"/>
      <c r="L29" s="202"/>
      <c r="O29" s="31"/>
    </row>
    <row r="30" spans="1:17" s="38" customFormat="1" x14ac:dyDescent="0.25">
      <c r="A30" s="59"/>
      <c r="B30" s="68"/>
      <c r="C30" s="60"/>
      <c r="D30" s="60"/>
      <c r="E30" s="60"/>
      <c r="F30" s="60"/>
      <c r="G30" s="60"/>
      <c r="H30" s="60"/>
      <c r="I30" s="60"/>
      <c r="J30" s="60"/>
      <c r="K30" s="60"/>
      <c r="L30" s="61"/>
      <c r="O30" s="3"/>
      <c r="P30" s="3"/>
      <c r="Q30" s="3"/>
    </row>
    <row r="31" spans="1:17" s="21" customFormat="1" x14ac:dyDescent="0.25">
      <c r="A31" s="20"/>
      <c r="B31" s="288"/>
      <c r="C31" s="289"/>
      <c r="D31" s="289"/>
      <c r="E31" s="289"/>
      <c r="F31" s="289"/>
      <c r="G31" s="289"/>
      <c r="H31" s="289"/>
      <c r="I31" s="289"/>
      <c r="J31" s="289"/>
      <c r="K31" s="289"/>
      <c r="L31" s="290"/>
      <c r="M31" s="38"/>
    </row>
    <row r="32" spans="1:17" s="21" customFormat="1" x14ac:dyDescent="0.25">
      <c r="A32" s="20"/>
      <c r="B32" s="288"/>
      <c r="C32" s="289"/>
      <c r="D32" s="289"/>
      <c r="E32" s="289"/>
      <c r="F32" s="289"/>
      <c r="G32" s="289"/>
      <c r="H32" s="289"/>
      <c r="I32" s="289"/>
      <c r="J32" s="289"/>
      <c r="K32" s="289"/>
      <c r="L32" s="290"/>
      <c r="M32" s="38"/>
    </row>
    <row r="33" spans="1:17" s="21" customFormat="1" x14ac:dyDescent="0.25">
      <c r="A33" s="20"/>
      <c r="B33" s="288"/>
      <c r="C33" s="289"/>
      <c r="D33" s="289"/>
      <c r="E33" s="289"/>
      <c r="F33" s="289"/>
      <c r="G33" s="289"/>
      <c r="H33" s="289"/>
      <c r="I33" s="289"/>
      <c r="J33" s="289"/>
      <c r="K33" s="289"/>
      <c r="L33" s="290"/>
      <c r="M33" s="38"/>
    </row>
    <row r="34" spans="1:17" s="21" customFormat="1" x14ac:dyDescent="0.25">
      <c r="A34" s="20"/>
      <c r="B34" s="288"/>
      <c r="C34" s="289"/>
      <c r="D34" s="289"/>
      <c r="E34" s="289"/>
      <c r="F34" s="289"/>
      <c r="G34" s="289"/>
      <c r="H34" s="289"/>
      <c r="I34" s="289"/>
      <c r="J34" s="289"/>
      <c r="K34" s="289"/>
      <c r="L34" s="290"/>
      <c r="M34" s="38"/>
    </row>
    <row r="35" spans="1:17" s="21" customFormat="1" x14ac:dyDescent="0.25">
      <c r="A35" s="20"/>
      <c r="B35" s="288"/>
      <c r="C35" s="289"/>
      <c r="D35" s="289"/>
      <c r="E35" s="289"/>
      <c r="F35" s="289"/>
      <c r="G35" s="289"/>
      <c r="H35" s="289"/>
      <c r="I35" s="289"/>
      <c r="J35" s="289"/>
      <c r="K35" s="289"/>
      <c r="L35" s="290"/>
      <c r="M35" s="38"/>
    </row>
    <row r="36" spans="1:17" s="21" customFormat="1" x14ac:dyDescent="0.25">
      <c r="A36" s="20"/>
      <c r="B36" s="288"/>
      <c r="C36" s="289"/>
      <c r="D36" s="289"/>
      <c r="E36" s="289"/>
      <c r="F36" s="289"/>
      <c r="G36" s="289"/>
      <c r="H36" s="289"/>
      <c r="I36" s="289"/>
      <c r="J36" s="289"/>
      <c r="K36" s="289"/>
      <c r="L36" s="290"/>
      <c r="M36" s="38"/>
    </row>
    <row r="37" spans="1:17" s="21" customFormat="1" x14ac:dyDescent="0.25">
      <c r="A37" s="20"/>
      <c r="B37" s="288"/>
      <c r="C37" s="289"/>
      <c r="D37" s="289"/>
      <c r="E37" s="289"/>
      <c r="F37" s="289"/>
      <c r="G37" s="289"/>
      <c r="H37" s="289"/>
      <c r="I37" s="289"/>
      <c r="J37" s="289"/>
      <c r="K37" s="289"/>
      <c r="L37" s="290"/>
      <c r="M37" s="38"/>
    </row>
    <row r="38" spans="1:17" s="21" customFormat="1" x14ac:dyDescent="0.25">
      <c r="A38" s="20"/>
      <c r="B38" s="288"/>
      <c r="C38" s="289"/>
      <c r="D38" s="289"/>
      <c r="E38" s="289"/>
      <c r="F38" s="289"/>
      <c r="G38" s="289"/>
      <c r="H38" s="289"/>
      <c r="I38" s="289"/>
      <c r="J38" s="289"/>
      <c r="K38" s="289"/>
      <c r="L38" s="290"/>
      <c r="M38" s="38"/>
    </row>
    <row r="39" spans="1:17" s="38" customFormat="1" x14ac:dyDescent="0.25">
      <c r="A39" s="59"/>
      <c r="B39" s="69"/>
      <c r="C39" s="70"/>
      <c r="D39" s="70"/>
      <c r="E39" s="70"/>
      <c r="F39" s="70"/>
      <c r="G39" s="70"/>
      <c r="H39" s="70"/>
      <c r="I39" s="70"/>
      <c r="J39" s="70"/>
      <c r="K39" s="70"/>
      <c r="L39" s="71"/>
      <c r="O39" s="3"/>
      <c r="P39" s="3"/>
      <c r="Q39" s="3"/>
    </row>
    <row r="40" spans="1:17" s="21" customFormat="1" x14ac:dyDescent="0.25">
      <c r="A40" s="20"/>
      <c r="B40" s="282" t="s">
        <v>24</v>
      </c>
      <c r="C40" s="283"/>
      <c r="D40" s="283"/>
      <c r="E40" s="283"/>
      <c r="F40" s="283"/>
      <c r="G40" s="283"/>
      <c r="H40" s="283"/>
      <c r="I40" s="283"/>
      <c r="J40" s="283"/>
      <c r="K40" s="283"/>
      <c r="L40" s="284"/>
      <c r="M40" s="67"/>
    </row>
    <row r="41" spans="1:17" s="38" customFormat="1" x14ac:dyDescent="0.25">
      <c r="A41" s="59"/>
      <c r="B41" s="68"/>
      <c r="C41" s="60"/>
      <c r="D41" s="60"/>
      <c r="E41" s="60"/>
      <c r="F41" s="60"/>
      <c r="G41" s="60"/>
      <c r="H41" s="60"/>
      <c r="I41" s="60"/>
      <c r="J41" s="60"/>
      <c r="K41" s="60"/>
      <c r="L41" s="61"/>
      <c r="O41" s="3"/>
      <c r="P41" s="3"/>
      <c r="Q41" s="3"/>
    </row>
    <row r="42" spans="1:17" s="38" customFormat="1" ht="14.25" customHeight="1" x14ac:dyDescent="0.25">
      <c r="A42" s="59"/>
      <c r="B42" s="209" t="str">
        <f>IF(Intro!$G$21="English",O42,P42)</f>
        <v>Dressez la liste des dénominations et adresses de toutes les entreprises canadiennes ou étrangères auxquelles votre entreprise est reliée, c'est-à-dire des entreprises avec qui votre entreprise est liée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 Pour chaque entreprise, veuillez indiquer le type d’affiliation et son rôle dans l'industrie (par exemple, la production, l’exportation, l’importation, la vente, l’achat de marchandises ou l’approvisionnement de matières premières pour la production des marchandises).</v>
      </c>
      <c r="C42" s="210"/>
      <c r="D42" s="210"/>
      <c r="E42" s="210"/>
      <c r="F42" s="210"/>
      <c r="G42" s="210"/>
      <c r="H42" s="210"/>
      <c r="I42" s="210"/>
      <c r="J42" s="210"/>
      <c r="K42" s="210"/>
      <c r="L42" s="211"/>
      <c r="O42" s="52" t="s">
        <v>299</v>
      </c>
      <c r="P42" s="52" t="s">
        <v>300</v>
      </c>
      <c r="Q42" s="3"/>
    </row>
    <row r="43" spans="1:17" s="38" customFormat="1" ht="14.25" customHeight="1" x14ac:dyDescent="0.25">
      <c r="A43" s="59"/>
      <c r="B43" s="209"/>
      <c r="C43" s="210"/>
      <c r="D43" s="210"/>
      <c r="E43" s="210"/>
      <c r="F43" s="210"/>
      <c r="G43" s="210"/>
      <c r="H43" s="210"/>
      <c r="I43" s="210"/>
      <c r="J43" s="210"/>
      <c r="K43" s="210"/>
      <c r="L43" s="211"/>
      <c r="O43" s="52"/>
      <c r="P43" s="52"/>
      <c r="Q43" s="3"/>
    </row>
    <row r="44" spans="1:17" s="38" customFormat="1" x14ac:dyDescent="0.25">
      <c r="A44" s="59"/>
      <c r="B44" s="209"/>
      <c r="C44" s="210"/>
      <c r="D44" s="210"/>
      <c r="E44" s="210"/>
      <c r="F44" s="210"/>
      <c r="G44" s="210"/>
      <c r="H44" s="210"/>
      <c r="I44" s="210"/>
      <c r="J44" s="210"/>
      <c r="K44" s="210"/>
      <c r="L44" s="211"/>
      <c r="O44" s="3"/>
      <c r="P44" s="3"/>
      <c r="Q44" s="3"/>
    </row>
    <row r="45" spans="1:17" s="38" customFormat="1" x14ac:dyDescent="0.25">
      <c r="A45" s="59"/>
      <c r="B45" s="209"/>
      <c r="C45" s="210"/>
      <c r="D45" s="210"/>
      <c r="E45" s="210"/>
      <c r="F45" s="210"/>
      <c r="G45" s="210"/>
      <c r="H45" s="210"/>
      <c r="I45" s="210"/>
      <c r="J45" s="210"/>
      <c r="K45" s="210"/>
      <c r="L45" s="211"/>
      <c r="O45" s="3"/>
      <c r="P45" s="3"/>
      <c r="Q45" s="3"/>
    </row>
    <row r="46" spans="1:17" s="38" customFormat="1" x14ac:dyDescent="0.25">
      <c r="A46" s="59"/>
      <c r="B46" s="68"/>
      <c r="C46" s="60"/>
      <c r="D46" s="60"/>
      <c r="E46" s="60"/>
      <c r="F46" s="60"/>
      <c r="G46" s="60"/>
      <c r="H46" s="60"/>
      <c r="I46" s="60"/>
      <c r="J46" s="60"/>
      <c r="K46" s="60"/>
      <c r="L46" s="61"/>
      <c r="O46" s="3"/>
      <c r="P46" s="3"/>
      <c r="Q46" s="3"/>
    </row>
    <row r="47" spans="1:17" x14ac:dyDescent="0.25">
      <c r="B47" s="92"/>
      <c r="C47" s="295" t="str">
        <f>IF(Intro!$G$21="English",O47,P47)</f>
        <v xml:space="preserve">Dénomination sociale de l'entreprise </v>
      </c>
      <c r="D47" s="295"/>
      <c r="E47" s="295" t="str">
        <f>IF(Intro!$G$21="English",O48,P48)</f>
        <v>Adresse de l'entreprise</v>
      </c>
      <c r="F47" s="295"/>
      <c r="G47" s="295" t="str">
        <f>IF(Intro!$G$21="English",O49,P49)</f>
        <v>Type d'affiliation</v>
      </c>
      <c r="H47" s="295"/>
      <c r="I47" s="295"/>
      <c r="J47" s="295" t="str">
        <f>IF(Intro!$G$21="English",O50,P50)</f>
        <v>Rôle dans l'industrie</v>
      </c>
      <c r="K47" s="295"/>
      <c r="L47" s="296"/>
      <c r="O47" s="3" t="s">
        <v>42</v>
      </c>
      <c r="P47" s="3" t="s">
        <v>44</v>
      </c>
    </row>
    <row r="48" spans="1:17" x14ac:dyDescent="0.25">
      <c r="B48" s="93"/>
      <c r="C48" s="295"/>
      <c r="D48" s="295"/>
      <c r="E48" s="295"/>
      <c r="F48" s="295"/>
      <c r="G48" s="295"/>
      <c r="H48" s="295"/>
      <c r="I48" s="295"/>
      <c r="J48" s="295"/>
      <c r="K48" s="295"/>
      <c r="L48" s="296"/>
      <c r="O48" s="3" t="s">
        <v>9</v>
      </c>
      <c r="P48" s="3" t="s">
        <v>10</v>
      </c>
    </row>
    <row r="49" spans="2:16" x14ac:dyDescent="0.25">
      <c r="B49" s="291">
        <v>1</v>
      </c>
      <c r="C49" s="198"/>
      <c r="D49" s="198"/>
      <c r="E49" s="198"/>
      <c r="F49" s="198"/>
      <c r="G49" s="198"/>
      <c r="H49" s="198"/>
      <c r="I49" s="198"/>
      <c r="J49" s="198"/>
      <c r="K49" s="198"/>
      <c r="L49" s="199"/>
      <c r="O49" s="3" t="s">
        <v>152</v>
      </c>
      <c r="P49" s="3" t="s">
        <v>269</v>
      </c>
    </row>
    <row r="50" spans="2:16" x14ac:dyDescent="0.25">
      <c r="B50" s="291"/>
      <c r="C50" s="198"/>
      <c r="D50" s="198"/>
      <c r="E50" s="198"/>
      <c r="F50" s="198"/>
      <c r="G50" s="198"/>
      <c r="H50" s="198"/>
      <c r="I50" s="198"/>
      <c r="J50" s="198"/>
      <c r="K50" s="198"/>
      <c r="L50" s="199"/>
      <c r="O50" s="3" t="s">
        <v>43</v>
      </c>
      <c r="P50" s="3" t="s">
        <v>45</v>
      </c>
    </row>
    <row r="51" spans="2:16" x14ac:dyDescent="0.25">
      <c r="B51" s="291">
        <v>2</v>
      </c>
      <c r="C51" s="198"/>
      <c r="D51" s="198"/>
      <c r="E51" s="198"/>
      <c r="F51" s="198"/>
      <c r="G51" s="198"/>
      <c r="H51" s="198"/>
      <c r="I51" s="198"/>
      <c r="J51" s="198"/>
      <c r="K51" s="198"/>
      <c r="L51" s="199"/>
    </row>
    <row r="52" spans="2:16" x14ac:dyDescent="0.25">
      <c r="B52" s="291"/>
      <c r="C52" s="198"/>
      <c r="D52" s="198"/>
      <c r="E52" s="198"/>
      <c r="F52" s="198"/>
      <c r="G52" s="198"/>
      <c r="H52" s="198"/>
      <c r="I52" s="198"/>
      <c r="J52" s="198"/>
      <c r="K52" s="198"/>
      <c r="L52" s="199"/>
    </row>
    <row r="53" spans="2:16" x14ac:dyDescent="0.25">
      <c r="B53" s="291">
        <v>3</v>
      </c>
      <c r="C53" s="198"/>
      <c r="D53" s="198"/>
      <c r="E53" s="198"/>
      <c r="F53" s="198"/>
      <c r="G53" s="198"/>
      <c r="H53" s="198"/>
      <c r="I53" s="198"/>
      <c r="J53" s="198"/>
      <c r="K53" s="198"/>
      <c r="L53" s="199"/>
    </row>
    <row r="54" spans="2:16" x14ac:dyDescent="0.25">
      <c r="B54" s="291"/>
      <c r="C54" s="198"/>
      <c r="D54" s="198"/>
      <c r="E54" s="198"/>
      <c r="F54" s="198"/>
      <c r="G54" s="198"/>
      <c r="H54" s="198"/>
      <c r="I54" s="198"/>
      <c r="J54" s="198"/>
      <c r="K54" s="198"/>
      <c r="L54" s="199"/>
    </row>
    <row r="55" spans="2:16" x14ac:dyDescent="0.25">
      <c r="B55" s="291">
        <v>4</v>
      </c>
      <c r="C55" s="198"/>
      <c r="D55" s="198"/>
      <c r="E55" s="198"/>
      <c r="F55" s="198"/>
      <c r="G55" s="198"/>
      <c r="H55" s="198"/>
      <c r="I55" s="198"/>
      <c r="J55" s="198"/>
      <c r="K55" s="198"/>
      <c r="L55" s="199"/>
    </row>
    <row r="56" spans="2:16" x14ac:dyDescent="0.25">
      <c r="B56" s="291"/>
      <c r="C56" s="198"/>
      <c r="D56" s="198"/>
      <c r="E56" s="198"/>
      <c r="F56" s="198"/>
      <c r="G56" s="198"/>
      <c r="H56" s="198"/>
      <c r="I56" s="198"/>
      <c r="J56" s="198"/>
      <c r="K56" s="198"/>
      <c r="L56" s="199"/>
    </row>
    <row r="57" spans="2:16" x14ac:dyDescent="0.25">
      <c r="B57" s="291">
        <v>5</v>
      </c>
      <c r="C57" s="198"/>
      <c r="D57" s="198"/>
      <c r="E57" s="198"/>
      <c r="F57" s="198"/>
      <c r="G57" s="198"/>
      <c r="H57" s="198"/>
      <c r="I57" s="198"/>
      <c r="J57" s="198"/>
      <c r="K57" s="198"/>
      <c r="L57" s="199"/>
    </row>
    <row r="58" spans="2:16" x14ac:dyDescent="0.25">
      <c r="B58" s="291"/>
      <c r="C58" s="198"/>
      <c r="D58" s="198"/>
      <c r="E58" s="198"/>
      <c r="F58" s="198"/>
      <c r="G58" s="198"/>
      <c r="H58" s="198"/>
      <c r="I58" s="198"/>
      <c r="J58" s="198"/>
      <c r="K58" s="198"/>
      <c r="L58" s="199"/>
    </row>
    <row r="59" spans="2:16" x14ac:dyDescent="0.25">
      <c r="B59" s="291">
        <v>6</v>
      </c>
      <c r="C59" s="198"/>
      <c r="D59" s="198"/>
      <c r="E59" s="198"/>
      <c r="F59" s="198"/>
      <c r="G59" s="198"/>
      <c r="H59" s="198"/>
      <c r="I59" s="198"/>
      <c r="J59" s="198"/>
      <c r="K59" s="198"/>
      <c r="L59" s="199"/>
    </row>
    <row r="60" spans="2:16" x14ac:dyDescent="0.25">
      <c r="B60" s="291"/>
      <c r="C60" s="198"/>
      <c r="D60" s="198"/>
      <c r="E60" s="198"/>
      <c r="F60" s="198"/>
      <c r="G60" s="198"/>
      <c r="H60" s="198"/>
      <c r="I60" s="198"/>
      <c r="J60" s="198"/>
      <c r="K60" s="198"/>
      <c r="L60" s="199"/>
    </row>
    <row r="61" spans="2:16" x14ac:dyDescent="0.25">
      <c r="B61" s="291">
        <v>7</v>
      </c>
      <c r="C61" s="198"/>
      <c r="D61" s="198"/>
      <c r="E61" s="198"/>
      <c r="F61" s="198"/>
      <c r="G61" s="198"/>
      <c r="H61" s="198"/>
      <c r="I61" s="198"/>
      <c r="J61" s="198"/>
      <c r="K61" s="198"/>
      <c r="L61" s="199"/>
    </row>
    <row r="62" spans="2:16" x14ac:dyDescent="0.25">
      <c r="B62" s="291"/>
      <c r="C62" s="198"/>
      <c r="D62" s="198"/>
      <c r="E62" s="198"/>
      <c r="F62" s="198"/>
      <c r="G62" s="198"/>
      <c r="H62" s="198"/>
      <c r="I62" s="198"/>
      <c r="J62" s="198"/>
      <c r="K62" s="198"/>
      <c r="L62" s="199"/>
    </row>
    <row r="63" spans="2:16" x14ac:dyDescent="0.25">
      <c r="B63" s="291">
        <v>8</v>
      </c>
      <c r="C63" s="198"/>
      <c r="D63" s="198"/>
      <c r="E63" s="198"/>
      <c r="F63" s="198"/>
      <c r="G63" s="198"/>
      <c r="H63" s="198"/>
      <c r="I63" s="198"/>
      <c r="J63" s="198"/>
      <c r="K63" s="198"/>
      <c r="L63" s="199"/>
    </row>
    <row r="64" spans="2:16" x14ac:dyDescent="0.25">
      <c r="B64" s="291"/>
      <c r="C64" s="198"/>
      <c r="D64" s="198"/>
      <c r="E64" s="198"/>
      <c r="F64" s="198"/>
      <c r="G64" s="198"/>
      <c r="H64" s="198"/>
      <c r="I64" s="198"/>
      <c r="J64" s="198"/>
      <c r="K64" s="198"/>
      <c r="L64" s="199"/>
    </row>
    <row r="65" spans="1:17" x14ac:dyDescent="0.25">
      <c r="B65" s="291">
        <v>9</v>
      </c>
      <c r="C65" s="198"/>
      <c r="D65" s="198"/>
      <c r="E65" s="198"/>
      <c r="F65" s="198"/>
      <c r="G65" s="198"/>
      <c r="H65" s="198"/>
      <c r="I65" s="198"/>
      <c r="J65" s="198"/>
      <c r="K65" s="198"/>
      <c r="L65" s="199"/>
    </row>
    <row r="66" spans="1:17" x14ac:dyDescent="0.25">
      <c r="B66" s="291"/>
      <c r="C66" s="198"/>
      <c r="D66" s="198"/>
      <c r="E66" s="198"/>
      <c r="F66" s="198"/>
      <c r="G66" s="198"/>
      <c r="H66" s="198"/>
      <c r="I66" s="198"/>
      <c r="J66" s="198"/>
      <c r="K66" s="198"/>
      <c r="L66" s="199"/>
    </row>
    <row r="67" spans="1:17" x14ac:dyDescent="0.25">
      <c r="B67" s="291">
        <v>10</v>
      </c>
      <c r="C67" s="198"/>
      <c r="D67" s="198"/>
      <c r="E67" s="198"/>
      <c r="F67" s="198"/>
      <c r="G67" s="198"/>
      <c r="H67" s="198"/>
      <c r="I67" s="198"/>
      <c r="J67" s="198"/>
      <c r="K67" s="198"/>
      <c r="L67" s="199"/>
    </row>
    <row r="68" spans="1:17" x14ac:dyDescent="0.25">
      <c r="B68" s="291"/>
      <c r="C68" s="198"/>
      <c r="D68" s="198"/>
      <c r="E68" s="198"/>
      <c r="F68" s="198"/>
      <c r="G68" s="198"/>
      <c r="H68" s="198"/>
      <c r="I68" s="198"/>
      <c r="J68" s="198"/>
      <c r="K68" s="198"/>
      <c r="L68" s="199"/>
    </row>
    <row r="69" spans="1:17" s="38" customFormat="1" x14ac:dyDescent="0.25">
      <c r="A69" s="59"/>
      <c r="B69" s="69"/>
      <c r="C69" s="70"/>
      <c r="D69" s="70"/>
      <c r="E69" s="70"/>
      <c r="F69" s="70"/>
      <c r="G69" s="70"/>
      <c r="H69" s="70"/>
      <c r="I69" s="70"/>
      <c r="J69" s="70"/>
      <c r="K69" s="70"/>
      <c r="L69" s="71"/>
      <c r="O69" s="3"/>
      <c r="P69" s="3"/>
      <c r="Q69" s="3"/>
    </row>
    <row r="70" spans="1:17" s="9" customFormat="1" x14ac:dyDescent="0.25">
      <c r="A70" s="23"/>
      <c r="B70" s="25"/>
      <c r="C70" s="25"/>
      <c r="D70" s="25"/>
      <c r="E70" s="26"/>
      <c r="F70" s="26"/>
      <c r="G70" s="26"/>
      <c r="H70" s="26"/>
      <c r="I70" s="26"/>
      <c r="J70" s="26"/>
      <c r="K70" s="26"/>
      <c r="L70" s="26"/>
      <c r="O70" s="24"/>
      <c r="P70" s="24"/>
    </row>
    <row r="71" spans="1:17" x14ac:dyDescent="0.25">
      <c r="B71" s="186" t="s">
        <v>225</v>
      </c>
      <c r="C71" s="187"/>
      <c r="D71" s="187"/>
      <c r="E71" s="187"/>
      <c r="F71" s="187"/>
      <c r="G71" s="187"/>
      <c r="H71" s="187"/>
      <c r="I71" s="187"/>
      <c r="J71" s="187"/>
      <c r="K71" s="187"/>
      <c r="L71" s="188"/>
      <c r="M71" s="38"/>
    </row>
    <row r="72" spans="1:17" s="21" customFormat="1" x14ac:dyDescent="0.25">
      <c r="A72" s="20"/>
      <c r="B72" s="285" t="s">
        <v>25</v>
      </c>
      <c r="C72" s="286"/>
      <c r="D72" s="286"/>
      <c r="E72" s="286"/>
      <c r="F72" s="286"/>
      <c r="G72" s="286"/>
      <c r="H72" s="286"/>
      <c r="I72" s="286"/>
      <c r="J72" s="286"/>
      <c r="K72" s="286"/>
      <c r="L72" s="287"/>
      <c r="M72" s="67"/>
    </row>
    <row r="73" spans="1:17" s="38" customFormat="1" x14ac:dyDescent="0.25">
      <c r="A73" s="59"/>
      <c r="B73" s="68"/>
      <c r="C73" s="60"/>
      <c r="D73" s="60"/>
      <c r="E73" s="60"/>
      <c r="F73" s="60"/>
      <c r="G73" s="60"/>
      <c r="H73" s="60"/>
      <c r="I73" s="60"/>
      <c r="J73" s="60"/>
      <c r="K73" s="60"/>
      <c r="L73" s="61"/>
      <c r="O73" s="3"/>
      <c r="P73" s="3"/>
      <c r="Q73" s="3"/>
    </row>
    <row r="74" spans="1:17" s="38" customFormat="1" x14ac:dyDescent="0.25">
      <c r="A74" s="59"/>
      <c r="B74" s="292" t="str">
        <f>IF(Intro!$G$21="English",O74,P74)</f>
        <v>Fournissez les informations suivantes concernant la production de toutes les marchandises de votre entreprise .</v>
      </c>
      <c r="C74" s="293"/>
      <c r="D74" s="293"/>
      <c r="E74" s="293"/>
      <c r="F74" s="293"/>
      <c r="G74" s="293"/>
      <c r="H74" s="293"/>
      <c r="I74" s="293"/>
      <c r="J74" s="293"/>
      <c r="K74" s="293"/>
      <c r="L74" s="294"/>
      <c r="O74" s="3" t="str">
        <f>"Provide the following information about the production of all of your firm's goods in "&amp;Variables!B5&amp;"."</f>
        <v>Provide the following information about the production of all of your firm's goods in Italy, Poland and the UK.</v>
      </c>
      <c r="P74" s="3" t="str">
        <f>"Fournissez les informations suivantes concernant la production de toutes les marchandises de votre entreprise "&amp;Variables!D5&amp;"."</f>
        <v>Fournissez les informations suivantes concernant la production de toutes les marchandises de votre entreprise .</v>
      </c>
      <c r="Q74" s="3"/>
    </row>
    <row r="75" spans="1:17" s="38" customFormat="1" x14ac:dyDescent="0.25">
      <c r="A75" s="59"/>
      <c r="B75" s="68"/>
      <c r="C75" s="60"/>
      <c r="D75" s="60"/>
      <c r="E75" s="60"/>
      <c r="F75" s="60"/>
      <c r="G75" s="60"/>
      <c r="H75" s="60"/>
      <c r="I75" s="60"/>
      <c r="J75" s="60"/>
      <c r="K75" s="60"/>
      <c r="L75" s="61"/>
      <c r="O75" s="3"/>
      <c r="P75" s="3"/>
      <c r="Q75" s="3"/>
    </row>
    <row r="76" spans="1:17" x14ac:dyDescent="0.25">
      <c r="B76" s="299"/>
      <c r="C76" s="297" t="str">
        <f>IF(Intro!$G$21="English",O76,P76)</f>
        <v xml:space="preserve">Dénomination sociale et emplacement de l'établissement </v>
      </c>
      <c r="D76" s="297"/>
      <c r="E76" s="297" t="str">
        <f>IF(Intro!$G$21="English",O77,P77)</f>
        <v>Expliquez si cette installation produit les marchandises destinées au marché canadien et/ou à d'autres marchés d'exportation.</v>
      </c>
      <c r="F76" s="297"/>
      <c r="G76" s="297" t="str">
        <f>IF(Intro!$G$21="English",O78,P78)</f>
        <v>Description et spécifications des marchandises produites</v>
      </c>
      <c r="H76" s="297"/>
      <c r="I76" s="297" t="str">
        <f>IF(Intro!$G$21="English",O79,P79)</f>
        <v>Si cette installation ne produit pas les marchandises, quelles modifications seraient nécessaires pour pouvoir produire les marchandises?</v>
      </c>
      <c r="J76" s="297"/>
      <c r="K76" s="297" t="str">
        <f>IF(Intro!$G$21="English",O80,P80)</f>
        <v>Quels autres produits, le cas échéant, pourraient être fabriqués à l’aide du même outillage utilisé pour la production des marchandises?</v>
      </c>
      <c r="L76" s="298"/>
      <c r="O76" s="3" t="s">
        <v>46</v>
      </c>
      <c r="P76" s="3" t="s">
        <v>47</v>
      </c>
    </row>
    <row r="77" spans="1:17" x14ac:dyDescent="0.25">
      <c r="B77" s="299"/>
      <c r="C77" s="297"/>
      <c r="D77" s="297"/>
      <c r="E77" s="297"/>
      <c r="F77" s="297"/>
      <c r="G77" s="297"/>
      <c r="H77" s="297"/>
      <c r="I77" s="297"/>
      <c r="J77" s="297"/>
      <c r="K77" s="297"/>
      <c r="L77" s="298"/>
      <c r="O77" s="3" t="s">
        <v>153</v>
      </c>
      <c r="P77" s="3" t="s">
        <v>154</v>
      </c>
    </row>
    <row r="78" spans="1:17" x14ac:dyDescent="0.25">
      <c r="B78" s="299"/>
      <c r="C78" s="297"/>
      <c r="D78" s="297"/>
      <c r="E78" s="297"/>
      <c r="F78" s="297"/>
      <c r="G78" s="297"/>
      <c r="H78" s="297"/>
      <c r="I78" s="297"/>
      <c r="J78" s="297"/>
      <c r="K78" s="297"/>
      <c r="L78" s="298"/>
      <c r="O78" s="3" t="s">
        <v>123</v>
      </c>
      <c r="P78" s="3" t="s">
        <v>124</v>
      </c>
    </row>
    <row r="79" spans="1:17" x14ac:dyDescent="0.25">
      <c r="B79" s="299"/>
      <c r="C79" s="297"/>
      <c r="D79" s="297"/>
      <c r="E79" s="297"/>
      <c r="F79" s="297"/>
      <c r="G79" s="297"/>
      <c r="H79" s="297"/>
      <c r="I79" s="297"/>
      <c r="J79" s="297"/>
      <c r="K79" s="297"/>
      <c r="L79" s="298"/>
      <c r="O79" s="3" t="s">
        <v>126</v>
      </c>
      <c r="P79" s="3" t="s">
        <v>125</v>
      </c>
    </row>
    <row r="80" spans="1:17" x14ac:dyDescent="0.25">
      <c r="B80" s="299"/>
      <c r="C80" s="297"/>
      <c r="D80" s="297"/>
      <c r="E80" s="297"/>
      <c r="F80" s="297"/>
      <c r="G80" s="297"/>
      <c r="H80" s="297"/>
      <c r="I80" s="297"/>
      <c r="J80" s="297"/>
      <c r="K80" s="297"/>
      <c r="L80" s="298"/>
      <c r="O80" s="3" t="s">
        <v>28</v>
      </c>
      <c r="P80" s="3" t="s">
        <v>29</v>
      </c>
    </row>
    <row r="81" spans="2:12" x14ac:dyDescent="0.25">
      <c r="B81" s="299"/>
      <c r="C81" s="297"/>
      <c r="D81" s="297"/>
      <c r="E81" s="297"/>
      <c r="F81" s="297"/>
      <c r="G81" s="297"/>
      <c r="H81" s="297"/>
      <c r="I81" s="297"/>
      <c r="J81" s="297"/>
      <c r="K81" s="297"/>
      <c r="L81" s="298"/>
    </row>
    <row r="82" spans="2:12" x14ac:dyDescent="0.25">
      <c r="B82" s="300">
        <v>1</v>
      </c>
      <c r="C82" s="198"/>
      <c r="D82" s="198"/>
      <c r="E82" s="198"/>
      <c r="F82" s="198"/>
      <c r="G82" s="198"/>
      <c r="H82" s="198"/>
      <c r="I82" s="198"/>
      <c r="J82" s="198"/>
      <c r="K82" s="198"/>
      <c r="L82" s="199"/>
    </row>
    <row r="83" spans="2:12" x14ac:dyDescent="0.25">
      <c r="B83" s="300"/>
      <c r="C83" s="198"/>
      <c r="D83" s="198"/>
      <c r="E83" s="198"/>
      <c r="F83" s="198"/>
      <c r="G83" s="198"/>
      <c r="H83" s="198"/>
      <c r="I83" s="198"/>
      <c r="J83" s="198"/>
      <c r="K83" s="198"/>
      <c r="L83" s="199"/>
    </row>
    <row r="84" spans="2:12" x14ac:dyDescent="0.25">
      <c r="B84" s="300"/>
      <c r="C84" s="198"/>
      <c r="D84" s="198"/>
      <c r="E84" s="198"/>
      <c r="F84" s="198"/>
      <c r="G84" s="198"/>
      <c r="H84" s="198"/>
      <c r="I84" s="198"/>
      <c r="J84" s="198"/>
      <c r="K84" s="198"/>
      <c r="L84" s="199"/>
    </row>
    <row r="85" spans="2:12" x14ac:dyDescent="0.25">
      <c r="B85" s="300"/>
      <c r="C85" s="198"/>
      <c r="D85" s="198"/>
      <c r="E85" s="198"/>
      <c r="F85" s="198"/>
      <c r="G85" s="198"/>
      <c r="H85" s="198"/>
      <c r="I85" s="198"/>
      <c r="J85" s="198"/>
      <c r="K85" s="198"/>
      <c r="L85" s="199"/>
    </row>
    <row r="86" spans="2:12" x14ac:dyDescent="0.25">
      <c r="B86" s="300"/>
      <c r="C86" s="198"/>
      <c r="D86" s="198"/>
      <c r="E86" s="198"/>
      <c r="F86" s="198"/>
      <c r="G86" s="198"/>
      <c r="H86" s="198"/>
      <c r="I86" s="198"/>
      <c r="J86" s="198"/>
      <c r="K86" s="198"/>
      <c r="L86" s="199"/>
    </row>
    <row r="87" spans="2:12" x14ac:dyDescent="0.25">
      <c r="B87" s="300"/>
      <c r="C87" s="198"/>
      <c r="D87" s="198"/>
      <c r="E87" s="198"/>
      <c r="F87" s="198"/>
      <c r="G87" s="198"/>
      <c r="H87" s="198"/>
      <c r="I87" s="198"/>
      <c r="J87" s="198"/>
      <c r="K87" s="198"/>
      <c r="L87" s="199"/>
    </row>
    <row r="88" spans="2:12" x14ac:dyDescent="0.25">
      <c r="B88" s="300"/>
      <c r="C88" s="198"/>
      <c r="D88" s="198"/>
      <c r="E88" s="198"/>
      <c r="F88" s="198"/>
      <c r="G88" s="198"/>
      <c r="H88" s="198"/>
      <c r="I88" s="198"/>
      <c r="J88" s="198"/>
      <c r="K88" s="198"/>
      <c r="L88" s="199"/>
    </row>
    <row r="89" spans="2:12" x14ac:dyDescent="0.25">
      <c r="B89" s="300"/>
      <c r="C89" s="198"/>
      <c r="D89" s="198"/>
      <c r="E89" s="198"/>
      <c r="F89" s="198"/>
      <c r="G89" s="198"/>
      <c r="H89" s="198"/>
      <c r="I89" s="198"/>
      <c r="J89" s="198"/>
      <c r="K89" s="198"/>
      <c r="L89" s="199"/>
    </row>
    <row r="90" spans="2:12" x14ac:dyDescent="0.25">
      <c r="B90" s="300"/>
      <c r="C90" s="198"/>
      <c r="D90" s="198"/>
      <c r="E90" s="198"/>
      <c r="F90" s="198"/>
      <c r="G90" s="198"/>
      <c r="H90" s="198"/>
      <c r="I90" s="198"/>
      <c r="J90" s="198"/>
      <c r="K90" s="198"/>
      <c r="L90" s="199"/>
    </row>
    <row r="91" spans="2:12" x14ac:dyDescent="0.25">
      <c r="B91" s="300"/>
      <c r="C91" s="198"/>
      <c r="D91" s="198"/>
      <c r="E91" s="198"/>
      <c r="F91" s="198"/>
      <c r="G91" s="198"/>
      <c r="H91" s="198"/>
      <c r="I91" s="198"/>
      <c r="J91" s="198"/>
      <c r="K91" s="198"/>
      <c r="L91" s="199"/>
    </row>
    <row r="92" spans="2:12" x14ac:dyDescent="0.25">
      <c r="B92" s="300">
        <v>2</v>
      </c>
      <c r="C92" s="198"/>
      <c r="D92" s="198"/>
      <c r="E92" s="198"/>
      <c r="F92" s="198"/>
      <c r="G92" s="198"/>
      <c r="H92" s="198"/>
      <c r="I92" s="198"/>
      <c r="J92" s="198"/>
      <c r="K92" s="198"/>
      <c r="L92" s="199"/>
    </row>
    <row r="93" spans="2:12" x14ac:dyDescent="0.25">
      <c r="B93" s="300"/>
      <c r="C93" s="198"/>
      <c r="D93" s="198"/>
      <c r="E93" s="198"/>
      <c r="F93" s="198"/>
      <c r="G93" s="198"/>
      <c r="H93" s="198"/>
      <c r="I93" s="198"/>
      <c r="J93" s="198"/>
      <c r="K93" s="198"/>
      <c r="L93" s="199"/>
    </row>
    <row r="94" spans="2:12" x14ac:dyDescent="0.25">
      <c r="B94" s="300"/>
      <c r="C94" s="198"/>
      <c r="D94" s="198"/>
      <c r="E94" s="198"/>
      <c r="F94" s="198"/>
      <c r="G94" s="198"/>
      <c r="H94" s="198"/>
      <c r="I94" s="198"/>
      <c r="J94" s="198"/>
      <c r="K94" s="198"/>
      <c r="L94" s="199"/>
    </row>
    <row r="95" spans="2:12" x14ac:dyDescent="0.25">
      <c r="B95" s="300"/>
      <c r="C95" s="198"/>
      <c r="D95" s="198"/>
      <c r="E95" s="198"/>
      <c r="F95" s="198"/>
      <c r="G95" s="198"/>
      <c r="H95" s="198"/>
      <c r="I95" s="198"/>
      <c r="J95" s="198"/>
      <c r="K95" s="198"/>
      <c r="L95" s="199"/>
    </row>
    <row r="96" spans="2:12" x14ac:dyDescent="0.25">
      <c r="B96" s="300"/>
      <c r="C96" s="198"/>
      <c r="D96" s="198"/>
      <c r="E96" s="198"/>
      <c r="F96" s="198"/>
      <c r="G96" s="198"/>
      <c r="H96" s="198"/>
      <c r="I96" s="198"/>
      <c r="J96" s="198"/>
      <c r="K96" s="198"/>
      <c r="L96" s="199"/>
    </row>
    <row r="97" spans="2:12" x14ac:dyDescent="0.25">
      <c r="B97" s="300"/>
      <c r="C97" s="198"/>
      <c r="D97" s="198"/>
      <c r="E97" s="198"/>
      <c r="F97" s="198"/>
      <c r="G97" s="198"/>
      <c r="H97" s="198"/>
      <c r="I97" s="198"/>
      <c r="J97" s="198"/>
      <c r="K97" s="198"/>
      <c r="L97" s="199"/>
    </row>
    <row r="98" spans="2:12" x14ac:dyDescent="0.25">
      <c r="B98" s="300"/>
      <c r="C98" s="198"/>
      <c r="D98" s="198"/>
      <c r="E98" s="198"/>
      <c r="F98" s="198"/>
      <c r="G98" s="198"/>
      <c r="H98" s="198"/>
      <c r="I98" s="198"/>
      <c r="J98" s="198"/>
      <c r="K98" s="198"/>
      <c r="L98" s="199"/>
    </row>
    <row r="99" spans="2:12" x14ac:dyDescent="0.25">
      <c r="B99" s="300"/>
      <c r="C99" s="198"/>
      <c r="D99" s="198"/>
      <c r="E99" s="198"/>
      <c r="F99" s="198"/>
      <c r="G99" s="198"/>
      <c r="H99" s="198"/>
      <c r="I99" s="198"/>
      <c r="J99" s="198"/>
      <c r="K99" s="198"/>
      <c r="L99" s="199"/>
    </row>
    <row r="100" spans="2:12" x14ac:dyDescent="0.25">
      <c r="B100" s="300"/>
      <c r="C100" s="198"/>
      <c r="D100" s="198"/>
      <c r="E100" s="198"/>
      <c r="F100" s="198"/>
      <c r="G100" s="198"/>
      <c r="H100" s="198"/>
      <c r="I100" s="198"/>
      <c r="J100" s="198"/>
      <c r="K100" s="198"/>
      <c r="L100" s="199"/>
    </row>
    <row r="101" spans="2:12" x14ac:dyDescent="0.25">
      <c r="B101" s="300"/>
      <c r="C101" s="198"/>
      <c r="D101" s="198"/>
      <c r="E101" s="198"/>
      <c r="F101" s="198"/>
      <c r="G101" s="198"/>
      <c r="H101" s="198"/>
      <c r="I101" s="198"/>
      <c r="J101" s="198"/>
      <c r="K101" s="198"/>
      <c r="L101" s="199"/>
    </row>
    <row r="102" spans="2:12" x14ac:dyDescent="0.25">
      <c r="B102" s="300">
        <v>3</v>
      </c>
      <c r="C102" s="198"/>
      <c r="D102" s="198"/>
      <c r="E102" s="198"/>
      <c r="F102" s="198"/>
      <c r="G102" s="198"/>
      <c r="H102" s="198"/>
      <c r="I102" s="198"/>
      <c r="J102" s="198"/>
      <c r="K102" s="198"/>
      <c r="L102" s="199"/>
    </row>
    <row r="103" spans="2:12" x14ac:dyDescent="0.25">
      <c r="B103" s="300"/>
      <c r="C103" s="198"/>
      <c r="D103" s="198"/>
      <c r="E103" s="198"/>
      <c r="F103" s="198"/>
      <c r="G103" s="198"/>
      <c r="H103" s="198"/>
      <c r="I103" s="198"/>
      <c r="J103" s="198"/>
      <c r="K103" s="198"/>
      <c r="L103" s="199"/>
    </row>
    <row r="104" spans="2:12" x14ac:dyDescent="0.25">
      <c r="B104" s="300"/>
      <c r="C104" s="198"/>
      <c r="D104" s="198"/>
      <c r="E104" s="198"/>
      <c r="F104" s="198"/>
      <c r="G104" s="198"/>
      <c r="H104" s="198"/>
      <c r="I104" s="198"/>
      <c r="J104" s="198"/>
      <c r="K104" s="198"/>
      <c r="L104" s="199"/>
    </row>
    <row r="105" spans="2:12" x14ac:dyDescent="0.25">
      <c r="B105" s="300"/>
      <c r="C105" s="198"/>
      <c r="D105" s="198"/>
      <c r="E105" s="198"/>
      <c r="F105" s="198"/>
      <c r="G105" s="198"/>
      <c r="H105" s="198"/>
      <c r="I105" s="198"/>
      <c r="J105" s="198"/>
      <c r="K105" s="198"/>
      <c r="L105" s="199"/>
    </row>
    <row r="106" spans="2:12" x14ac:dyDescent="0.25">
      <c r="B106" s="300"/>
      <c r="C106" s="198"/>
      <c r="D106" s="198"/>
      <c r="E106" s="198"/>
      <c r="F106" s="198"/>
      <c r="G106" s="198"/>
      <c r="H106" s="198"/>
      <c r="I106" s="198"/>
      <c r="J106" s="198"/>
      <c r="K106" s="198"/>
      <c r="L106" s="199"/>
    </row>
    <row r="107" spans="2:12" x14ac:dyDescent="0.25">
      <c r="B107" s="300"/>
      <c r="C107" s="198"/>
      <c r="D107" s="198"/>
      <c r="E107" s="198"/>
      <c r="F107" s="198"/>
      <c r="G107" s="198"/>
      <c r="H107" s="198"/>
      <c r="I107" s="198"/>
      <c r="J107" s="198"/>
      <c r="K107" s="198"/>
      <c r="L107" s="199"/>
    </row>
    <row r="108" spans="2:12" x14ac:dyDescent="0.25">
      <c r="B108" s="300"/>
      <c r="C108" s="198"/>
      <c r="D108" s="198"/>
      <c r="E108" s="198"/>
      <c r="F108" s="198"/>
      <c r="G108" s="198"/>
      <c r="H108" s="198"/>
      <c r="I108" s="198"/>
      <c r="J108" s="198"/>
      <c r="K108" s="198"/>
      <c r="L108" s="199"/>
    </row>
    <row r="109" spans="2:12" x14ac:dyDescent="0.25">
      <c r="B109" s="300"/>
      <c r="C109" s="198"/>
      <c r="D109" s="198"/>
      <c r="E109" s="198"/>
      <c r="F109" s="198"/>
      <c r="G109" s="198"/>
      <c r="H109" s="198"/>
      <c r="I109" s="198"/>
      <c r="J109" s="198"/>
      <c r="K109" s="198"/>
      <c r="L109" s="199"/>
    </row>
    <row r="110" spans="2:12" x14ac:dyDescent="0.25">
      <c r="B110" s="300"/>
      <c r="C110" s="198"/>
      <c r="D110" s="198"/>
      <c r="E110" s="198"/>
      <c r="F110" s="198"/>
      <c r="G110" s="198"/>
      <c r="H110" s="198"/>
      <c r="I110" s="198"/>
      <c r="J110" s="198"/>
      <c r="K110" s="198"/>
      <c r="L110" s="199"/>
    </row>
    <row r="111" spans="2:12" x14ac:dyDescent="0.25">
      <c r="B111" s="300"/>
      <c r="C111" s="198"/>
      <c r="D111" s="198"/>
      <c r="E111" s="198"/>
      <c r="F111" s="198"/>
      <c r="G111" s="198"/>
      <c r="H111" s="198"/>
      <c r="I111" s="198"/>
      <c r="J111" s="198"/>
      <c r="K111" s="198"/>
      <c r="L111" s="199"/>
    </row>
    <row r="112" spans="2:12" x14ac:dyDescent="0.25">
      <c r="B112" s="300">
        <v>4</v>
      </c>
      <c r="C112" s="198"/>
      <c r="D112" s="198"/>
      <c r="E112" s="198"/>
      <c r="F112" s="198"/>
      <c r="G112" s="198"/>
      <c r="H112" s="198"/>
      <c r="I112" s="198"/>
      <c r="J112" s="198"/>
      <c r="K112" s="198"/>
      <c r="L112" s="199"/>
    </row>
    <row r="113" spans="2:12" x14ac:dyDescent="0.25">
      <c r="B113" s="300"/>
      <c r="C113" s="198"/>
      <c r="D113" s="198"/>
      <c r="E113" s="198"/>
      <c r="F113" s="198"/>
      <c r="G113" s="198"/>
      <c r="H113" s="198"/>
      <c r="I113" s="198"/>
      <c r="J113" s="198"/>
      <c r="K113" s="198"/>
      <c r="L113" s="199"/>
    </row>
    <row r="114" spans="2:12" x14ac:dyDescent="0.25">
      <c r="B114" s="300"/>
      <c r="C114" s="198"/>
      <c r="D114" s="198"/>
      <c r="E114" s="198"/>
      <c r="F114" s="198"/>
      <c r="G114" s="198"/>
      <c r="H114" s="198"/>
      <c r="I114" s="198"/>
      <c r="J114" s="198"/>
      <c r="K114" s="198"/>
      <c r="L114" s="199"/>
    </row>
    <row r="115" spans="2:12" x14ac:dyDescent="0.25">
      <c r="B115" s="300"/>
      <c r="C115" s="198"/>
      <c r="D115" s="198"/>
      <c r="E115" s="198"/>
      <c r="F115" s="198"/>
      <c r="G115" s="198"/>
      <c r="H115" s="198"/>
      <c r="I115" s="198"/>
      <c r="J115" s="198"/>
      <c r="K115" s="198"/>
      <c r="L115" s="199"/>
    </row>
    <row r="116" spans="2:12" x14ac:dyDescent="0.25">
      <c r="B116" s="300"/>
      <c r="C116" s="198"/>
      <c r="D116" s="198"/>
      <c r="E116" s="198"/>
      <c r="F116" s="198"/>
      <c r="G116" s="198"/>
      <c r="H116" s="198"/>
      <c r="I116" s="198"/>
      <c r="J116" s="198"/>
      <c r="K116" s="198"/>
      <c r="L116" s="199"/>
    </row>
    <row r="117" spans="2:12" x14ac:dyDescent="0.25">
      <c r="B117" s="300"/>
      <c r="C117" s="198"/>
      <c r="D117" s="198"/>
      <c r="E117" s="198"/>
      <c r="F117" s="198"/>
      <c r="G117" s="198"/>
      <c r="H117" s="198"/>
      <c r="I117" s="198"/>
      <c r="J117" s="198"/>
      <c r="K117" s="198"/>
      <c r="L117" s="199"/>
    </row>
    <row r="118" spans="2:12" x14ac:dyDescent="0.25">
      <c r="B118" s="300"/>
      <c r="C118" s="198"/>
      <c r="D118" s="198"/>
      <c r="E118" s="198"/>
      <c r="F118" s="198"/>
      <c r="G118" s="198"/>
      <c r="H118" s="198"/>
      <c r="I118" s="198"/>
      <c r="J118" s="198"/>
      <c r="K118" s="198"/>
      <c r="L118" s="199"/>
    </row>
    <row r="119" spans="2:12" x14ac:dyDescent="0.25">
      <c r="B119" s="300"/>
      <c r="C119" s="198"/>
      <c r="D119" s="198"/>
      <c r="E119" s="198"/>
      <c r="F119" s="198"/>
      <c r="G119" s="198"/>
      <c r="H119" s="198"/>
      <c r="I119" s="198"/>
      <c r="J119" s="198"/>
      <c r="K119" s="198"/>
      <c r="L119" s="199"/>
    </row>
    <row r="120" spans="2:12" x14ac:dyDescent="0.25">
      <c r="B120" s="300"/>
      <c r="C120" s="198"/>
      <c r="D120" s="198"/>
      <c r="E120" s="198"/>
      <c r="F120" s="198"/>
      <c r="G120" s="198"/>
      <c r="H120" s="198"/>
      <c r="I120" s="198"/>
      <c r="J120" s="198"/>
      <c r="K120" s="198"/>
      <c r="L120" s="199"/>
    </row>
    <row r="121" spans="2:12" x14ac:dyDescent="0.25">
      <c r="B121" s="300"/>
      <c r="C121" s="198"/>
      <c r="D121" s="198"/>
      <c r="E121" s="198"/>
      <c r="F121" s="198"/>
      <c r="G121" s="198"/>
      <c r="H121" s="198"/>
      <c r="I121" s="198"/>
      <c r="J121" s="198"/>
      <c r="K121" s="198"/>
      <c r="L121" s="199"/>
    </row>
    <row r="122" spans="2:12" x14ac:dyDescent="0.25">
      <c r="B122" s="300">
        <v>5</v>
      </c>
      <c r="C122" s="198"/>
      <c r="D122" s="198"/>
      <c r="E122" s="198"/>
      <c r="F122" s="198"/>
      <c r="G122" s="198"/>
      <c r="H122" s="198"/>
      <c r="I122" s="198"/>
      <c r="J122" s="198"/>
      <c r="K122" s="198"/>
      <c r="L122" s="199"/>
    </row>
    <row r="123" spans="2:12" x14ac:dyDescent="0.25">
      <c r="B123" s="300"/>
      <c r="C123" s="198"/>
      <c r="D123" s="198"/>
      <c r="E123" s="198"/>
      <c r="F123" s="198"/>
      <c r="G123" s="198"/>
      <c r="H123" s="198"/>
      <c r="I123" s="198"/>
      <c r="J123" s="198"/>
      <c r="K123" s="198"/>
      <c r="L123" s="199"/>
    </row>
    <row r="124" spans="2:12" x14ac:dyDescent="0.25">
      <c r="B124" s="300"/>
      <c r="C124" s="198"/>
      <c r="D124" s="198"/>
      <c r="E124" s="198"/>
      <c r="F124" s="198"/>
      <c r="G124" s="198"/>
      <c r="H124" s="198"/>
      <c r="I124" s="198"/>
      <c r="J124" s="198"/>
      <c r="K124" s="198"/>
      <c r="L124" s="199"/>
    </row>
    <row r="125" spans="2:12" x14ac:dyDescent="0.25">
      <c r="B125" s="300"/>
      <c r="C125" s="198"/>
      <c r="D125" s="198"/>
      <c r="E125" s="198"/>
      <c r="F125" s="198"/>
      <c r="G125" s="198"/>
      <c r="H125" s="198"/>
      <c r="I125" s="198"/>
      <c r="J125" s="198"/>
      <c r="K125" s="198"/>
      <c r="L125" s="199"/>
    </row>
    <row r="126" spans="2:12" x14ac:dyDescent="0.25">
      <c r="B126" s="300"/>
      <c r="C126" s="198"/>
      <c r="D126" s="198"/>
      <c r="E126" s="198"/>
      <c r="F126" s="198"/>
      <c r="G126" s="198"/>
      <c r="H126" s="198"/>
      <c r="I126" s="198"/>
      <c r="J126" s="198"/>
      <c r="K126" s="198"/>
      <c r="L126" s="199"/>
    </row>
    <row r="127" spans="2:12" x14ac:dyDescent="0.25">
      <c r="B127" s="300"/>
      <c r="C127" s="198"/>
      <c r="D127" s="198"/>
      <c r="E127" s="198"/>
      <c r="F127" s="198"/>
      <c r="G127" s="198"/>
      <c r="H127" s="198"/>
      <c r="I127" s="198"/>
      <c r="J127" s="198"/>
      <c r="K127" s="198"/>
      <c r="L127" s="199"/>
    </row>
    <row r="128" spans="2:12" x14ac:dyDescent="0.25">
      <c r="B128" s="300"/>
      <c r="C128" s="198"/>
      <c r="D128" s="198"/>
      <c r="E128" s="198"/>
      <c r="F128" s="198"/>
      <c r="G128" s="198"/>
      <c r="H128" s="198"/>
      <c r="I128" s="198"/>
      <c r="J128" s="198"/>
      <c r="K128" s="198"/>
      <c r="L128" s="199"/>
    </row>
    <row r="129" spans="2:12" x14ac:dyDescent="0.25">
      <c r="B129" s="300"/>
      <c r="C129" s="198"/>
      <c r="D129" s="198"/>
      <c r="E129" s="198"/>
      <c r="F129" s="198"/>
      <c r="G129" s="198"/>
      <c r="H129" s="198"/>
      <c r="I129" s="198"/>
      <c r="J129" s="198"/>
      <c r="K129" s="198"/>
      <c r="L129" s="199"/>
    </row>
    <row r="130" spans="2:12" x14ac:dyDescent="0.25">
      <c r="B130" s="300"/>
      <c r="C130" s="198"/>
      <c r="D130" s="198"/>
      <c r="E130" s="198"/>
      <c r="F130" s="198"/>
      <c r="G130" s="198"/>
      <c r="H130" s="198"/>
      <c r="I130" s="198"/>
      <c r="J130" s="198"/>
      <c r="K130" s="198"/>
      <c r="L130" s="199"/>
    </row>
    <row r="131" spans="2:12" x14ac:dyDescent="0.25">
      <c r="B131" s="300"/>
      <c r="C131" s="198"/>
      <c r="D131" s="198"/>
      <c r="E131" s="198"/>
      <c r="F131" s="198"/>
      <c r="G131" s="198"/>
      <c r="H131" s="198"/>
      <c r="I131" s="198"/>
      <c r="J131" s="198"/>
      <c r="K131" s="198"/>
      <c r="L131" s="199"/>
    </row>
    <row r="132" spans="2:12" x14ac:dyDescent="0.25">
      <c r="B132" s="300">
        <v>6</v>
      </c>
      <c r="C132" s="198"/>
      <c r="D132" s="198"/>
      <c r="E132" s="198"/>
      <c r="F132" s="198"/>
      <c r="G132" s="198"/>
      <c r="H132" s="198"/>
      <c r="I132" s="198"/>
      <c r="J132" s="198"/>
      <c r="K132" s="198"/>
      <c r="L132" s="199"/>
    </row>
    <row r="133" spans="2:12" x14ac:dyDescent="0.25">
      <c r="B133" s="300"/>
      <c r="C133" s="198"/>
      <c r="D133" s="198"/>
      <c r="E133" s="198"/>
      <c r="F133" s="198"/>
      <c r="G133" s="198"/>
      <c r="H133" s="198"/>
      <c r="I133" s="198"/>
      <c r="J133" s="198"/>
      <c r="K133" s="198"/>
      <c r="L133" s="199"/>
    </row>
    <row r="134" spans="2:12" x14ac:dyDescent="0.25">
      <c r="B134" s="300"/>
      <c r="C134" s="198"/>
      <c r="D134" s="198"/>
      <c r="E134" s="198"/>
      <c r="F134" s="198"/>
      <c r="G134" s="198"/>
      <c r="H134" s="198"/>
      <c r="I134" s="198"/>
      <c r="J134" s="198"/>
      <c r="K134" s="198"/>
      <c r="L134" s="199"/>
    </row>
    <row r="135" spans="2:12" x14ac:dyDescent="0.25">
      <c r="B135" s="300"/>
      <c r="C135" s="198"/>
      <c r="D135" s="198"/>
      <c r="E135" s="198"/>
      <c r="F135" s="198"/>
      <c r="G135" s="198"/>
      <c r="H135" s="198"/>
      <c r="I135" s="198"/>
      <c r="J135" s="198"/>
      <c r="K135" s="198"/>
      <c r="L135" s="199"/>
    </row>
    <row r="136" spans="2:12" x14ac:dyDescent="0.25">
      <c r="B136" s="300"/>
      <c r="C136" s="198"/>
      <c r="D136" s="198"/>
      <c r="E136" s="198"/>
      <c r="F136" s="198"/>
      <c r="G136" s="198"/>
      <c r="H136" s="198"/>
      <c r="I136" s="198"/>
      <c r="J136" s="198"/>
      <c r="K136" s="198"/>
      <c r="L136" s="199"/>
    </row>
    <row r="137" spans="2:12" x14ac:dyDescent="0.25">
      <c r="B137" s="300"/>
      <c r="C137" s="198"/>
      <c r="D137" s="198"/>
      <c r="E137" s="198"/>
      <c r="F137" s="198"/>
      <c r="G137" s="198"/>
      <c r="H137" s="198"/>
      <c r="I137" s="198"/>
      <c r="J137" s="198"/>
      <c r="K137" s="198"/>
      <c r="L137" s="199"/>
    </row>
    <row r="138" spans="2:12" x14ac:dyDescent="0.25">
      <c r="B138" s="300"/>
      <c r="C138" s="198"/>
      <c r="D138" s="198"/>
      <c r="E138" s="198"/>
      <c r="F138" s="198"/>
      <c r="G138" s="198"/>
      <c r="H138" s="198"/>
      <c r="I138" s="198"/>
      <c r="J138" s="198"/>
      <c r="K138" s="198"/>
      <c r="L138" s="199"/>
    </row>
    <row r="139" spans="2:12" x14ac:dyDescent="0.25">
      <c r="B139" s="300"/>
      <c r="C139" s="198"/>
      <c r="D139" s="198"/>
      <c r="E139" s="198"/>
      <c r="F139" s="198"/>
      <c r="G139" s="198"/>
      <c r="H139" s="198"/>
      <c r="I139" s="198"/>
      <c r="J139" s="198"/>
      <c r="K139" s="198"/>
      <c r="L139" s="199"/>
    </row>
    <row r="140" spans="2:12" x14ac:dyDescent="0.25">
      <c r="B140" s="300"/>
      <c r="C140" s="198"/>
      <c r="D140" s="198"/>
      <c r="E140" s="198"/>
      <c r="F140" s="198"/>
      <c r="G140" s="198"/>
      <c r="H140" s="198"/>
      <c r="I140" s="198"/>
      <c r="J140" s="198"/>
      <c r="K140" s="198"/>
      <c r="L140" s="199"/>
    </row>
    <row r="141" spans="2:12" x14ac:dyDescent="0.25">
      <c r="B141" s="300"/>
      <c r="C141" s="198"/>
      <c r="D141" s="198"/>
      <c r="E141" s="198"/>
      <c r="F141" s="198"/>
      <c r="G141" s="198"/>
      <c r="H141" s="198"/>
      <c r="I141" s="198"/>
      <c r="J141" s="198"/>
      <c r="K141" s="198"/>
      <c r="L141" s="199"/>
    </row>
    <row r="142" spans="2:12" x14ac:dyDescent="0.25">
      <c r="B142" s="300">
        <v>7</v>
      </c>
      <c r="C142" s="198"/>
      <c r="D142" s="198"/>
      <c r="E142" s="198"/>
      <c r="F142" s="198"/>
      <c r="G142" s="198"/>
      <c r="H142" s="198"/>
      <c r="I142" s="198"/>
      <c r="J142" s="198"/>
      <c r="K142" s="198"/>
      <c r="L142" s="199"/>
    </row>
    <row r="143" spans="2:12" x14ac:dyDescent="0.25">
      <c r="B143" s="300"/>
      <c r="C143" s="198"/>
      <c r="D143" s="198"/>
      <c r="E143" s="198"/>
      <c r="F143" s="198"/>
      <c r="G143" s="198"/>
      <c r="H143" s="198"/>
      <c r="I143" s="198"/>
      <c r="J143" s="198"/>
      <c r="K143" s="198"/>
      <c r="L143" s="199"/>
    </row>
    <row r="144" spans="2:12" x14ac:dyDescent="0.25">
      <c r="B144" s="300"/>
      <c r="C144" s="198"/>
      <c r="D144" s="198"/>
      <c r="E144" s="198"/>
      <c r="F144" s="198"/>
      <c r="G144" s="198"/>
      <c r="H144" s="198"/>
      <c r="I144" s="198"/>
      <c r="J144" s="198"/>
      <c r="K144" s="198"/>
      <c r="L144" s="199"/>
    </row>
    <row r="145" spans="2:12" x14ac:dyDescent="0.25">
      <c r="B145" s="300"/>
      <c r="C145" s="198"/>
      <c r="D145" s="198"/>
      <c r="E145" s="198"/>
      <c r="F145" s="198"/>
      <c r="G145" s="198"/>
      <c r="H145" s="198"/>
      <c r="I145" s="198"/>
      <c r="J145" s="198"/>
      <c r="K145" s="198"/>
      <c r="L145" s="199"/>
    </row>
    <row r="146" spans="2:12" x14ac:dyDescent="0.25">
      <c r="B146" s="300"/>
      <c r="C146" s="198"/>
      <c r="D146" s="198"/>
      <c r="E146" s="198"/>
      <c r="F146" s="198"/>
      <c r="G146" s="198"/>
      <c r="H146" s="198"/>
      <c r="I146" s="198"/>
      <c r="J146" s="198"/>
      <c r="K146" s="198"/>
      <c r="L146" s="199"/>
    </row>
    <row r="147" spans="2:12" x14ac:dyDescent="0.25">
      <c r="B147" s="300"/>
      <c r="C147" s="198"/>
      <c r="D147" s="198"/>
      <c r="E147" s="198"/>
      <c r="F147" s="198"/>
      <c r="G147" s="198"/>
      <c r="H147" s="198"/>
      <c r="I147" s="198"/>
      <c r="J147" s="198"/>
      <c r="K147" s="198"/>
      <c r="L147" s="199"/>
    </row>
    <row r="148" spans="2:12" x14ac:dyDescent="0.25">
      <c r="B148" s="300"/>
      <c r="C148" s="198"/>
      <c r="D148" s="198"/>
      <c r="E148" s="198"/>
      <c r="F148" s="198"/>
      <c r="G148" s="198"/>
      <c r="H148" s="198"/>
      <c r="I148" s="198"/>
      <c r="J148" s="198"/>
      <c r="K148" s="198"/>
      <c r="L148" s="199"/>
    </row>
    <row r="149" spans="2:12" x14ac:dyDescent="0.25">
      <c r="B149" s="300"/>
      <c r="C149" s="198"/>
      <c r="D149" s="198"/>
      <c r="E149" s="198"/>
      <c r="F149" s="198"/>
      <c r="G149" s="198"/>
      <c r="H149" s="198"/>
      <c r="I149" s="198"/>
      <c r="J149" s="198"/>
      <c r="K149" s="198"/>
      <c r="L149" s="199"/>
    </row>
    <row r="150" spans="2:12" x14ac:dyDescent="0.25">
      <c r="B150" s="300"/>
      <c r="C150" s="198"/>
      <c r="D150" s="198"/>
      <c r="E150" s="198"/>
      <c r="F150" s="198"/>
      <c r="G150" s="198"/>
      <c r="H150" s="198"/>
      <c r="I150" s="198"/>
      <c r="J150" s="198"/>
      <c r="K150" s="198"/>
      <c r="L150" s="199"/>
    </row>
    <row r="151" spans="2:12" x14ac:dyDescent="0.25">
      <c r="B151" s="300"/>
      <c r="C151" s="198"/>
      <c r="D151" s="198"/>
      <c r="E151" s="198"/>
      <c r="F151" s="198"/>
      <c r="G151" s="198"/>
      <c r="H151" s="198"/>
      <c r="I151" s="198"/>
      <c r="J151" s="198"/>
      <c r="K151" s="198"/>
      <c r="L151" s="199"/>
    </row>
    <row r="152" spans="2:12" x14ac:dyDescent="0.25">
      <c r="B152" s="300">
        <v>8</v>
      </c>
      <c r="C152" s="198"/>
      <c r="D152" s="198"/>
      <c r="E152" s="198"/>
      <c r="F152" s="198"/>
      <c r="G152" s="198"/>
      <c r="H152" s="198"/>
      <c r="I152" s="198"/>
      <c r="J152" s="198"/>
      <c r="K152" s="198"/>
      <c r="L152" s="199"/>
    </row>
    <row r="153" spans="2:12" x14ac:dyDescent="0.25">
      <c r="B153" s="300"/>
      <c r="C153" s="198"/>
      <c r="D153" s="198"/>
      <c r="E153" s="198"/>
      <c r="F153" s="198"/>
      <c r="G153" s="198"/>
      <c r="H153" s="198"/>
      <c r="I153" s="198"/>
      <c r="J153" s="198"/>
      <c r="K153" s="198"/>
      <c r="L153" s="199"/>
    </row>
    <row r="154" spans="2:12" x14ac:dyDescent="0.25">
      <c r="B154" s="300"/>
      <c r="C154" s="198"/>
      <c r="D154" s="198"/>
      <c r="E154" s="198"/>
      <c r="F154" s="198"/>
      <c r="G154" s="198"/>
      <c r="H154" s="198"/>
      <c r="I154" s="198"/>
      <c r="J154" s="198"/>
      <c r="K154" s="198"/>
      <c r="L154" s="199"/>
    </row>
    <row r="155" spans="2:12" x14ac:dyDescent="0.25">
      <c r="B155" s="300"/>
      <c r="C155" s="198"/>
      <c r="D155" s="198"/>
      <c r="E155" s="198"/>
      <c r="F155" s="198"/>
      <c r="G155" s="198"/>
      <c r="H155" s="198"/>
      <c r="I155" s="198"/>
      <c r="J155" s="198"/>
      <c r="K155" s="198"/>
      <c r="L155" s="199"/>
    </row>
    <row r="156" spans="2:12" x14ac:dyDescent="0.25">
      <c r="B156" s="300"/>
      <c r="C156" s="198"/>
      <c r="D156" s="198"/>
      <c r="E156" s="198"/>
      <c r="F156" s="198"/>
      <c r="G156" s="198"/>
      <c r="H156" s="198"/>
      <c r="I156" s="198"/>
      <c r="J156" s="198"/>
      <c r="K156" s="198"/>
      <c r="L156" s="199"/>
    </row>
    <row r="157" spans="2:12" x14ac:dyDescent="0.25">
      <c r="B157" s="300"/>
      <c r="C157" s="198"/>
      <c r="D157" s="198"/>
      <c r="E157" s="198"/>
      <c r="F157" s="198"/>
      <c r="G157" s="198"/>
      <c r="H157" s="198"/>
      <c r="I157" s="198"/>
      <c r="J157" s="198"/>
      <c r="K157" s="198"/>
      <c r="L157" s="199"/>
    </row>
    <row r="158" spans="2:12" x14ac:dyDescent="0.25">
      <c r="B158" s="300"/>
      <c r="C158" s="198"/>
      <c r="D158" s="198"/>
      <c r="E158" s="198"/>
      <c r="F158" s="198"/>
      <c r="G158" s="198"/>
      <c r="H158" s="198"/>
      <c r="I158" s="198"/>
      <c r="J158" s="198"/>
      <c r="K158" s="198"/>
      <c r="L158" s="199"/>
    </row>
    <row r="159" spans="2:12" x14ac:dyDescent="0.25">
      <c r="B159" s="300"/>
      <c r="C159" s="198"/>
      <c r="D159" s="198"/>
      <c r="E159" s="198"/>
      <c r="F159" s="198"/>
      <c r="G159" s="198"/>
      <c r="H159" s="198"/>
      <c r="I159" s="198"/>
      <c r="J159" s="198"/>
      <c r="K159" s="198"/>
      <c r="L159" s="199"/>
    </row>
    <row r="160" spans="2:12" x14ac:dyDescent="0.25">
      <c r="B160" s="300"/>
      <c r="C160" s="198"/>
      <c r="D160" s="198"/>
      <c r="E160" s="198"/>
      <c r="F160" s="198"/>
      <c r="G160" s="198"/>
      <c r="H160" s="198"/>
      <c r="I160" s="198"/>
      <c r="J160" s="198"/>
      <c r="K160" s="198"/>
      <c r="L160" s="199"/>
    </row>
    <row r="161" spans="2:12" x14ac:dyDescent="0.25">
      <c r="B161" s="300"/>
      <c r="C161" s="198"/>
      <c r="D161" s="198"/>
      <c r="E161" s="198"/>
      <c r="F161" s="198"/>
      <c r="G161" s="198"/>
      <c r="H161" s="198"/>
      <c r="I161" s="198"/>
      <c r="J161" s="198"/>
      <c r="K161" s="198"/>
      <c r="L161" s="199"/>
    </row>
    <row r="162" spans="2:12" x14ac:dyDescent="0.25">
      <c r="B162" s="300">
        <v>9</v>
      </c>
      <c r="C162" s="198"/>
      <c r="D162" s="198"/>
      <c r="E162" s="198"/>
      <c r="F162" s="198"/>
      <c r="G162" s="198"/>
      <c r="H162" s="198"/>
      <c r="I162" s="198"/>
      <c r="J162" s="198"/>
      <c r="K162" s="198"/>
      <c r="L162" s="199"/>
    </row>
    <row r="163" spans="2:12" x14ac:dyDescent="0.25">
      <c r="B163" s="300"/>
      <c r="C163" s="198"/>
      <c r="D163" s="198"/>
      <c r="E163" s="198"/>
      <c r="F163" s="198"/>
      <c r="G163" s="198"/>
      <c r="H163" s="198"/>
      <c r="I163" s="198"/>
      <c r="J163" s="198"/>
      <c r="K163" s="198"/>
      <c r="L163" s="199"/>
    </row>
    <row r="164" spans="2:12" x14ac:dyDescent="0.25">
      <c r="B164" s="300"/>
      <c r="C164" s="198"/>
      <c r="D164" s="198"/>
      <c r="E164" s="198"/>
      <c r="F164" s="198"/>
      <c r="G164" s="198"/>
      <c r="H164" s="198"/>
      <c r="I164" s="198"/>
      <c r="J164" s="198"/>
      <c r="K164" s="198"/>
      <c r="L164" s="199"/>
    </row>
    <row r="165" spans="2:12" x14ac:dyDescent="0.25">
      <c r="B165" s="300"/>
      <c r="C165" s="198"/>
      <c r="D165" s="198"/>
      <c r="E165" s="198"/>
      <c r="F165" s="198"/>
      <c r="G165" s="198"/>
      <c r="H165" s="198"/>
      <c r="I165" s="198"/>
      <c r="J165" s="198"/>
      <c r="K165" s="198"/>
      <c r="L165" s="199"/>
    </row>
    <row r="166" spans="2:12" x14ac:dyDescent="0.25">
      <c r="B166" s="300"/>
      <c r="C166" s="198"/>
      <c r="D166" s="198"/>
      <c r="E166" s="198"/>
      <c r="F166" s="198"/>
      <c r="G166" s="198"/>
      <c r="H166" s="198"/>
      <c r="I166" s="198"/>
      <c r="J166" s="198"/>
      <c r="K166" s="198"/>
      <c r="L166" s="199"/>
    </row>
    <row r="167" spans="2:12" x14ac:dyDescent="0.25">
      <c r="B167" s="300"/>
      <c r="C167" s="198"/>
      <c r="D167" s="198"/>
      <c r="E167" s="198"/>
      <c r="F167" s="198"/>
      <c r="G167" s="198"/>
      <c r="H167" s="198"/>
      <c r="I167" s="198"/>
      <c r="J167" s="198"/>
      <c r="K167" s="198"/>
      <c r="L167" s="199"/>
    </row>
    <row r="168" spans="2:12" x14ac:dyDescent="0.25">
      <c r="B168" s="300"/>
      <c r="C168" s="198"/>
      <c r="D168" s="198"/>
      <c r="E168" s="198"/>
      <c r="F168" s="198"/>
      <c r="G168" s="198"/>
      <c r="H168" s="198"/>
      <c r="I168" s="198"/>
      <c r="J168" s="198"/>
      <c r="K168" s="198"/>
      <c r="L168" s="199"/>
    </row>
    <row r="169" spans="2:12" x14ac:dyDescent="0.25">
      <c r="B169" s="300"/>
      <c r="C169" s="198"/>
      <c r="D169" s="198"/>
      <c r="E169" s="198"/>
      <c r="F169" s="198"/>
      <c r="G169" s="198"/>
      <c r="H169" s="198"/>
      <c r="I169" s="198"/>
      <c r="J169" s="198"/>
      <c r="K169" s="198"/>
      <c r="L169" s="199"/>
    </row>
    <row r="170" spans="2:12" x14ac:dyDescent="0.25">
      <c r="B170" s="300"/>
      <c r="C170" s="198"/>
      <c r="D170" s="198"/>
      <c r="E170" s="198"/>
      <c r="F170" s="198"/>
      <c r="G170" s="198"/>
      <c r="H170" s="198"/>
      <c r="I170" s="198"/>
      <c r="J170" s="198"/>
      <c r="K170" s="198"/>
      <c r="L170" s="199"/>
    </row>
    <row r="171" spans="2:12" x14ac:dyDescent="0.25">
      <c r="B171" s="300"/>
      <c r="C171" s="198"/>
      <c r="D171" s="198"/>
      <c r="E171" s="198"/>
      <c r="F171" s="198"/>
      <c r="G171" s="198"/>
      <c r="H171" s="198"/>
      <c r="I171" s="198"/>
      <c r="J171" s="198"/>
      <c r="K171" s="198"/>
      <c r="L171" s="199"/>
    </row>
    <row r="172" spans="2:12" x14ac:dyDescent="0.25">
      <c r="B172" s="300">
        <v>10</v>
      </c>
      <c r="C172" s="198"/>
      <c r="D172" s="198"/>
      <c r="E172" s="198"/>
      <c r="F172" s="198"/>
      <c r="G172" s="198"/>
      <c r="H172" s="198"/>
      <c r="I172" s="198"/>
      <c r="J172" s="198"/>
      <c r="K172" s="198"/>
      <c r="L172" s="199"/>
    </row>
    <row r="173" spans="2:12" x14ac:dyDescent="0.25">
      <c r="B173" s="300"/>
      <c r="C173" s="198"/>
      <c r="D173" s="198"/>
      <c r="E173" s="198"/>
      <c r="F173" s="198"/>
      <c r="G173" s="198"/>
      <c r="H173" s="198"/>
      <c r="I173" s="198"/>
      <c r="J173" s="198"/>
      <c r="K173" s="198"/>
      <c r="L173" s="199"/>
    </row>
    <row r="174" spans="2:12" x14ac:dyDescent="0.25">
      <c r="B174" s="300"/>
      <c r="C174" s="198"/>
      <c r="D174" s="198"/>
      <c r="E174" s="198"/>
      <c r="F174" s="198"/>
      <c r="G174" s="198"/>
      <c r="H174" s="198"/>
      <c r="I174" s="198"/>
      <c r="J174" s="198"/>
      <c r="K174" s="198"/>
      <c r="L174" s="199"/>
    </row>
    <row r="175" spans="2:12" x14ac:dyDescent="0.25">
      <c r="B175" s="300"/>
      <c r="C175" s="198"/>
      <c r="D175" s="198"/>
      <c r="E175" s="198"/>
      <c r="F175" s="198"/>
      <c r="G175" s="198"/>
      <c r="H175" s="198"/>
      <c r="I175" s="198"/>
      <c r="J175" s="198"/>
      <c r="K175" s="198"/>
      <c r="L175" s="199"/>
    </row>
    <row r="176" spans="2:12" x14ac:dyDescent="0.25">
      <c r="B176" s="300"/>
      <c r="C176" s="198"/>
      <c r="D176" s="198"/>
      <c r="E176" s="198"/>
      <c r="F176" s="198"/>
      <c r="G176" s="198"/>
      <c r="H176" s="198"/>
      <c r="I176" s="198"/>
      <c r="J176" s="198"/>
      <c r="K176" s="198"/>
      <c r="L176" s="199"/>
    </row>
    <row r="177" spans="1:17" x14ac:dyDescent="0.25">
      <c r="B177" s="300"/>
      <c r="C177" s="198"/>
      <c r="D177" s="198"/>
      <c r="E177" s="198"/>
      <c r="F177" s="198"/>
      <c r="G177" s="198"/>
      <c r="H177" s="198"/>
      <c r="I177" s="198"/>
      <c r="J177" s="198"/>
      <c r="K177" s="198"/>
      <c r="L177" s="199"/>
    </row>
    <row r="178" spans="1:17" x14ac:dyDescent="0.25">
      <c r="B178" s="300"/>
      <c r="C178" s="198"/>
      <c r="D178" s="198"/>
      <c r="E178" s="198"/>
      <c r="F178" s="198"/>
      <c r="G178" s="198"/>
      <c r="H178" s="198"/>
      <c r="I178" s="198"/>
      <c r="J178" s="198"/>
      <c r="K178" s="198"/>
      <c r="L178" s="199"/>
    </row>
    <row r="179" spans="1:17" x14ac:dyDescent="0.25">
      <c r="B179" s="300"/>
      <c r="C179" s="198"/>
      <c r="D179" s="198"/>
      <c r="E179" s="198"/>
      <c r="F179" s="198"/>
      <c r="G179" s="198"/>
      <c r="H179" s="198"/>
      <c r="I179" s="198"/>
      <c r="J179" s="198"/>
      <c r="K179" s="198"/>
      <c r="L179" s="199"/>
    </row>
    <row r="180" spans="1:17" x14ac:dyDescent="0.25">
      <c r="B180" s="300"/>
      <c r="C180" s="198"/>
      <c r="D180" s="198"/>
      <c r="E180" s="198"/>
      <c r="F180" s="198"/>
      <c r="G180" s="198"/>
      <c r="H180" s="198"/>
      <c r="I180" s="198"/>
      <c r="J180" s="198"/>
      <c r="K180" s="198"/>
      <c r="L180" s="199"/>
    </row>
    <row r="181" spans="1:17" x14ac:dyDescent="0.25">
      <c r="B181" s="300"/>
      <c r="C181" s="198"/>
      <c r="D181" s="198"/>
      <c r="E181" s="198"/>
      <c r="F181" s="198"/>
      <c r="G181" s="198"/>
      <c r="H181" s="198"/>
      <c r="I181" s="198"/>
      <c r="J181" s="198"/>
      <c r="K181" s="198"/>
      <c r="L181" s="199"/>
    </row>
    <row r="182" spans="1:17" s="38" customFormat="1" x14ac:dyDescent="0.25">
      <c r="A182" s="59"/>
      <c r="B182" s="69"/>
      <c r="C182" s="70"/>
      <c r="D182" s="70"/>
      <c r="E182" s="70"/>
      <c r="F182" s="70"/>
      <c r="G182" s="70"/>
      <c r="H182" s="70"/>
      <c r="I182" s="70"/>
      <c r="J182" s="70"/>
      <c r="K182" s="70"/>
      <c r="L182" s="71"/>
      <c r="O182" s="3"/>
      <c r="P182" s="3"/>
      <c r="Q182" s="3"/>
    </row>
    <row r="183" spans="1:17" s="21" customFormat="1" x14ac:dyDescent="0.25">
      <c r="A183" s="20"/>
      <c r="B183" s="282" t="s">
        <v>26</v>
      </c>
      <c r="C183" s="283"/>
      <c r="D183" s="283"/>
      <c r="E183" s="283"/>
      <c r="F183" s="283"/>
      <c r="G183" s="283"/>
      <c r="H183" s="283"/>
      <c r="I183" s="283"/>
      <c r="J183" s="283"/>
      <c r="K183" s="283"/>
      <c r="L183" s="284"/>
      <c r="M183" s="67"/>
    </row>
    <row r="184" spans="1:17" s="38" customFormat="1" x14ac:dyDescent="0.25">
      <c r="A184" s="59"/>
      <c r="B184" s="68"/>
      <c r="C184" s="60"/>
      <c r="D184" s="60"/>
      <c r="E184" s="60"/>
      <c r="F184" s="60"/>
      <c r="G184" s="60"/>
      <c r="H184" s="60"/>
      <c r="I184" s="60"/>
      <c r="J184" s="60"/>
      <c r="K184" s="60"/>
      <c r="L184" s="61"/>
      <c r="O184" s="3"/>
      <c r="P184" s="3"/>
      <c r="Q184" s="3"/>
    </row>
    <row r="185" spans="1:17" s="38" customFormat="1" ht="14.45" customHeight="1" x14ac:dyDescent="0.25">
      <c r="A185" s="59"/>
      <c r="B185" s="292" t="str">
        <f>IF(Intro!$G$21="English",O185,P185)</f>
        <v>Décrivez les processus de production de votre entreprise pour les marchandises et fournissez des organigrammes illustrant les processus.</v>
      </c>
      <c r="C185" s="293"/>
      <c r="D185" s="293"/>
      <c r="E185" s="293"/>
      <c r="F185" s="293"/>
      <c r="G185" s="293"/>
      <c r="H185" s="293"/>
      <c r="I185" s="293"/>
      <c r="J185" s="293"/>
      <c r="K185" s="293"/>
      <c r="L185" s="294"/>
      <c r="O185" s="3" t="s">
        <v>143</v>
      </c>
      <c r="P185" s="3" t="s">
        <v>144</v>
      </c>
      <c r="Q185" s="3"/>
    </row>
    <row r="186" spans="1:17" s="38" customFormat="1" x14ac:dyDescent="0.25">
      <c r="A186" s="59"/>
      <c r="B186" s="68"/>
      <c r="C186" s="60"/>
      <c r="D186" s="60"/>
      <c r="E186" s="60"/>
      <c r="F186" s="60"/>
      <c r="G186" s="60"/>
      <c r="H186" s="60"/>
      <c r="I186" s="60"/>
      <c r="J186" s="60"/>
      <c r="K186" s="60"/>
      <c r="L186" s="61"/>
      <c r="O186" s="3"/>
      <c r="P186" s="3"/>
      <c r="Q186" s="3"/>
    </row>
    <row r="187" spans="1:17" s="21" customFormat="1" x14ac:dyDescent="0.25">
      <c r="A187" s="20"/>
      <c r="B187" s="288"/>
      <c r="C187" s="289"/>
      <c r="D187" s="289"/>
      <c r="E187" s="289"/>
      <c r="F187" s="289"/>
      <c r="G187" s="289"/>
      <c r="H187" s="289"/>
      <c r="I187" s="289"/>
      <c r="J187" s="289"/>
      <c r="K187" s="289"/>
      <c r="L187" s="290"/>
      <c r="M187" s="38"/>
    </row>
    <row r="188" spans="1:17" s="21" customFormat="1" x14ac:dyDescent="0.25">
      <c r="A188" s="20"/>
      <c r="B188" s="288"/>
      <c r="C188" s="289"/>
      <c r="D188" s="289"/>
      <c r="E188" s="289"/>
      <c r="F188" s="289"/>
      <c r="G188" s="289"/>
      <c r="H188" s="289"/>
      <c r="I188" s="289"/>
      <c r="J188" s="289"/>
      <c r="K188" s="289"/>
      <c r="L188" s="290"/>
      <c r="M188" s="38"/>
    </row>
    <row r="189" spans="1:17" s="21" customFormat="1" x14ac:dyDescent="0.25">
      <c r="A189" s="20"/>
      <c r="B189" s="288"/>
      <c r="C189" s="289"/>
      <c r="D189" s="289"/>
      <c r="E189" s="289"/>
      <c r="F189" s="289"/>
      <c r="G189" s="289"/>
      <c r="H189" s="289"/>
      <c r="I189" s="289"/>
      <c r="J189" s="289"/>
      <c r="K189" s="289"/>
      <c r="L189" s="290"/>
      <c r="M189" s="38"/>
    </row>
    <row r="190" spans="1:17" s="21" customFormat="1" x14ac:dyDescent="0.25">
      <c r="A190" s="20"/>
      <c r="B190" s="288"/>
      <c r="C190" s="289"/>
      <c r="D190" s="289"/>
      <c r="E190" s="289"/>
      <c r="F190" s="289"/>
      <c r="G190" s="289"/>
      <c r="H190" s="289"/>
      <c r="I190" s="289"/>
      <c r="J190" s="289"/>
      <c r="K190" s="289"/>
      <c r="L190" s="290"/>
      <c r="M190" s="38"/>
    </row>
    <row r="191" spans="1:17" s="21" customFormat="1" x14ac:dyDescent="0.25">
      <c r="A191" s="20"/>
      <c r="B191" s="288"/>
      <c r="C191" s="289"/>
      <c r="D191" s="289"/>
      <c r="E191" s="289"/>
      <c r="F191" s="289"/>
      <c r="G191" s="289"/>
      <c r="H191" s="289"/>
      <c r="I191" s="289"/>
      <c r="J191" s="289"/>
      <c r="K191" s="289"/>
      <c r="L191" s="290"/>
      <c r="M191" s="38"/>
    </row>
    <row r="192" spans="1:17" s="21" customFormat="1" x14ac:dyDescent="0.25">
      <c r="A192" s="20"/>
      <c r="B192" s="288"/>
      <c r="C192" s="289"/>
      <c r="D192" s="289"/>
      <c r="E192" s="289"/>
      <c r="F192" s="289"/>
      <c r="G192" s="289"/>
      <c r="H192" s="289"/>
      <c r="I192" s="289"/>
      <c r="J192" s="289"/>
      <c r="K192" s="289"/>
      <c r="L192" s="290"/>
      <c r="M192" s="38"/>
    </row>
    <row r="193" spans="1:17" s="21" customFormat="1" x14ac:dyDescent="0.25">
      <c r="A193" s="20"/>
      <c r="B193" s="288"/>
      <c r="C193" s="289"/>
      <c r="D193" s="289"/>
      <c r="E193" s="289"/>
      <c r="F193" s="289"/>
      <c r="G193" s="289"/>
      <c r="H193" s="289"/>
      <c r="I193" s="289"/>
      <c r="J193" s="289"/>
      <c r="K193" s="289"/>
      <c r="L193" s="290"/>
      <c r="M193" s="38"/>
    </row>
    <row r="194" spans="1:17" s="21" customFormat="1" x14ac:dyDescent="0.25">
      <c r="A194" s="20"/>
      <c r="B194" s="288"/>
      <c r="C194" s="289"/>
      <c r="D194" s="289"/>
      <c r="E194" s="289"/>
      <c r="F194" s="289"/>
      <c r="G194" s="289"/>
      <c r="H194" s="289"/>
      <c r="I194" s="289"/>
      <c r="J194" s="289"/>
      <c r="K194" s="289"/>
      <c r="L194" s="290"/>
      <c r="M194" s="38"/>
    </row>
    <row r="195" spans="1:17" s="38" customFormat="1" x14ac:dyDescent="0.25">
      <c r="A195" s="59"/>
      <c r="B195" s="69"/>
      <c r="C195" s="70"/>
      <c r="D195" s="70"/>
      <c r="E195" s="70"/>
      <c r="F195" s="70"/>
      <c r="G195" s="70"/>
      <c r="H195" s="70"/>
      <c r="I195" s="70"/>
      <c r="J195" s="70"/>
      <c r="K195" s="70"/>
      <c r="L195" s="71"/>
      <c r="O195" s="3"/>
      <c r="P195" s="3"/>
      <c r="Q195" s="3"/>
    </row>
    <row r="197" spans="1:17" x14ac:dyDescent="0.25">
      <c r="B197" s="186" t="str">
        <f>IF(Intro!$G$21="English",O197,P197)</f>
        <v>VENTES</v>
      </c>
      <c r="C197" s="187"/>
      <c r="D197" s="187"/>
      <c r="E197" s="187"/>
      <c r="F197" s="187"/>
      <c r="G197" s="187"/>
      <c r="H197" s="187"/>
      <c r="I197" s="187"/>
      <c r="J197" s="187"/>
      <c r="K197" s="187"/>
      <c r="L197" s="188"/>
      <c r="M197" s="38"/>
      <c r="O197" s="3" t="s">
        <v>226</v>
      </c>
      <c r="P197" s="3" t="s">
        <v>227</v>
      </c>
    </row>
    <row r="198" spans="1:17" s="21" customFormat="1" x14ac:dyDescent="0.25">
      <c r="A198" s="20"/>
      <c r="B198" s="285" t="s">
        <v>27</v>
      </c>
      <c r="C198" s="286"/>
      <c r="D198" s="286"/>
      <c r="E198" s="286"/>
      <c r="F198" s="286"/>
      <c r="G198" s="286"/>
      <c r="H198" s="286"/>
      <c r="I198" s="286"/>
      <c r="J198" s="286"/>
      <c r="K198" s="286"/>
      <c r="L198" s="287"/>
      <c r="M198" s="67"/>
    </row>
    <row r="199" spans="1:17" s="38" customFormat="1" x14ac:dyDescent="0.25">
      <c r="A199" s="59"/>
      <c r="B199" s="68"/>
      <c r="C199" s="60"/>
      <c r="D199" s="60"/>
      <c r="E199" s="60"/>
      <c r="F199" s="60"/>
      <c r="G199" s="60"/>
      <c r="H199" s="60"/>
      <c r="I199" s="60"/>
      <c r="J199" s="60"/>
      <c r="K199" s="60"/>
      <c r="L199" s="61"/>
      <c r="O199" s="3"/>
      <c r="P199" s="3"/>
      <c r="Q199" s="3"/>
    </row>
    <row r="200" spans="1:17" s="38" customFormat="1" ht="14.25" customHeight="1" x14ac:dyDescent="0.25">
      <c r="A200" s="59"/>
      <c r="B200" s="209" t="str">
        <f>IF(Intro!$G$21="English",O200,P200)</f>
        <v>Comment votre entreprise favorise-t-elle les ventes des marchandises sur le marché canadien? Vos méthodes ont-elles changées depuis le 1er janvier 2023?</v>
      </c>
      <c r="C200" s="210"/>
      <c r="D200" s="210"/>
      <c r="E200" s="210"/>
      <c r="F200" s="210"/>
      <c r="G200" s="210"/>
      <c r="H200" s="210"/>
      <c r="I200" s="210"/>
      <c r="J200" s="210"/>
      <c r="K200" s="210"/>
      <c r="L200" s="211"/>
      <c r="O200" s="3" t="str">
        <f>"How does your firm promote sales of the goods in the Canadian market? Have these methods changed since January 1, "&amp;Variables!B6&amp;"?"</f>
        <v>How does your firm promote sales of the goods in the Canadian market? Have these methods changed since January 1, 2023?</v>
      </c>
      <c r="P200" s="3" t="str">
        <f>"Comment votre entreprise favorise-t-elle les ventes des marchandises sur le marché canadien? Vos méthodes ont-elles changées depuis le 1er janvier "&amp;Variables!B6&amp;"?"</f>
        <v>Comment votre entreprise favorise-t-elle les ventes des marchandises sur le marché canadien? Vos méthodes ont-elles changées depuis le 1er janvier 2023?</v>
      </c>
      <c r="Q200" s="3"/>
    </row>
    <row r="201" spans="1:17" s="38" customFormat="1" x14ac:dyDescent="0.25">
      <c r="A201" s="59"/>
      <c r="B201" s="68"/>
      <c r="C201" s="60"/>
      <c r="D201" s="60"/>
      <c r="E201" s="60"/>
      <c r="F201" s="60"/>
      <c r="G201" s="60"/>
      <c r="H201" s="60"/>
      <c r="I201" s="60"/>
      <c r="J201" s="60"/>
      <c r="K201" s="60"/>
      <c r="L201" s="61"/>
      <c r="O201" s="3"/>
      <c r="P201" s="3"/>
      <c r="Q201" s="3"/>
    </row>
    <row r="202" spans="1:17" s="21" customFormat="1" x14ac:dyDescent="0.25">
      <c r="A202" s="20"/>
      <c r="B202" s="288"/>
      <c r="C202" s="289"/>
      <c r="D202" s="289"/>
      <c r="E202" s="289"/>
      <c r="F202" s="289"/>
      <c r="G202" s="289"/>
      <c r="H202" s="289"/>
      <c r="I202" s="289"/>
      <c r="J202" s="289"/>
      <c r="K202" s="289"/>
      <c r="L202" s="290"/>
      <c r="M202" s="38"/>
    </row>
    <row r="203" spans="1:17" s="21" customFormat="1" x14ac:dyDescent="0.25">
      <c r="A203" s="20"/>
      <c r="B203" s="288"/>
      <c r="C203" s="289"/>
      <c r="D203" s="289"/>
      <c r="E203" s="289"/>
      <c r="F203" s="289"/>
      <c r="G203" s="289"/>
      <c r="H203" s="289"/>
      <c r="I203" s="289"/>
      <c r="J203" s="289"/>
      <c r="K203" s="289"/>
      <c r="L203" s="290"/>
      <c r="M203" s="38"/>
    </row>
    <row r="204" spans="1:17" s="21" customFormat="1" x14ac:dyDescent="0.25">
      <c r="A204" s="20"/>
      <c r="B204" s="288"/>
      <c r="C204" s="289"/>
      <c r="D204" s="289"/>
      <c r="E204" s="289"/>
      <c r="F204" s="289"/>
      <c r="G204" s="289"/>
      <c r="H204" s="289"/>
      <c r="I204" s="289"/>
      <c r="J204" s="289"/>
      <c r="K204" s="289"/>
      <c r="L204" s="290"/>
      <c r="M204" s="38"/>
    </row>
    <row r="205" spans="1:17" s="21" customFormat="1" x14ac:dyDescent="0.25">
      <c r="A205" s="20"/>
      <c r="B205" s="288"/>
      <c r="C205" s="289"/>
      <c r="D205" s="289"/>
      <c r="E205" s="289"/>
      <c r="F205" s="289"/>
      <c r="G205" s="289"/>
      <c r="H205" s="289"/>
      <c r="I205" s="289"/>
      <c r="J205" s="289"/>
      <c r="K205" s="289"/>
      <c r="L205" s="290"/>
      <c r="M205" s="38"/>
    </row>
    <row r="206" spans="1:17" s="21" customFormat="1" x14ac:dyDescent="0.25">
      <c r="A206" s="20"/>
      <c r="B206" s="288"/>
      <c r="C206" s="289"/>
      <c r="D206" s="289"/>
      <c r="E206" s="289"/>
      <c r="F206" s="289"/>
      <c r="G206" s="289"/>
      <c r="H206" s="289"/>
      <c r="I206" s="289"/>
      <c r="J206" s="289"/>
      <c r="K206" s="289"/>
      <c r="L206" s="290"/>
      <c r="M206" s="38"/>
    </row>
    <row r="207" spans="1:17" s="21" customFormat="1" x14ac:dyDescent="0.25">
      <c r="A207" s="20"/>
      <c r="B207" s="288"/>
      <c r="C207" s="289"/>
      <c r="D207" s="289"/>
      <c r="E207" s="289"/>
      <c r="F207" s="289"/>
      <c r="G207" s="289"/>
      <c r="H207" s="289"/>
      <c r="I207" s="289"/>
      <c r="J207" s="289"/>
      <c r="K207" s="289"/>
      <c r="L207" s="290"/>
      <c r="M207" s="38"/>
    </row>
    <row r="208" spans="1:17" s="21" customFormat="1" x14ac:dyDescent="0.25">
      <c r="A208" s="20"/>
      <c r="B208" s="288"/>
      <c r="C208" s="289"/>
      <c r="D208" s="289"/>
      <c r="E208" s="289"/>
      <c r="F208" s="289"/>
      <c r="G208" s="289"/>
      <c r="H208" s="289"/>
      <c r="I208" s="289"/>
      <c r="J208" s="289"/>
      <c r="K208" s="289"/>
      <c r="L208" s="290"/>
      <c r="M208" s="38"/>
    </row>
    <row r="209" spans="1:17" s="21" customFormat="1" x14ac:dyDescent="0.25">
      <c r="A209" s="20"/>
      <c r="B209" s="288"/>
      <c r="C209" s="289"/>
      <c r="D209" s="289"/>
      <c r="E209" s="289"/>
      <c r="F209" s="289"/>
      <c r="G209" s="289"/>
      <c r="H209" s="289"/>
      <c r="I209" s="289"/>
      <c r="J209" s="289"/>
      <c r="K209" s="289"/>
      <c r="L209" s="290"/>
      <c r="M209" s="38"/>
    </row>
    <row r="210" spans="1:17" s="38" customFormat="1" x14ac:dyDescent="0.25">
      <c r="A210" s="59"/>
      <c r="B210" s="69"/>
      <c r="C210" s="70"/>
      <c r="D210" s="70"/>
      <c r="E210" s="70"/>
      <c r="F210" s="70"/>
      <c r="G210" s="70"/>
      <c r="H210" s="70"/>
      <c r="I210" s="70"/>
      <c r="J210" s="70"/>
      <c r="K210" s="70"/>
      <c r="L210" s="71"/>
      <c r="O210" s="3"/>
      <c r="P210" s="3"/>
      <c r="Q210" s="3"/>
    </row>
    <row r="212" spans="1:17" x14ac:dyDescent="0.25">
      <c r="B212" s="186" t="str">
        <f>IF(Intro!$G$21="English",O212,P212)</f>
        <v>MARCHÉS</v>
      </c>
      <c r="C212" s="187"/>
      <c r="D212" s="187"/>
      <c r="E212" s="187"/>
      <c r="F212" s="187"/>
      <c r="G212" s="187"/>
      <c r="H212" s="187"/>
      <c r="I212" s="187"/>
      <c r="J212" s="187"/>
      <c r="K212" s="187"/>
      <c r="L212" s="188"/>
      <c r="M212" s="38"/>
      <c r="O212" s="88" t="s">
        <v>228</v>
      </c>
      <c r="P212" s="88" t="s">
        <v>229</v>
      </c>
    </row>
    <row r="213" spans="1:17" x14ac:dyDescent="0.25">
      <c r="B213" s="285" t="s">
        <v>30</v>
      </c>
      <c r="C213" s="286"/>
      <c r="D213" s="286"/>
      <c r="E213" s="286"/>
      <c r="F213" s="286"/>
      <c r="G213" s="286"/>
      <c r="H213" s="286"/>
      <c r="I213" s="286"/>
      <c r="J213" s="286"/>
      <c r="K213" s="286"/>
      <c r="L213" s="287"/>
    </row>
    <row r="214" spans="1:17" x14ac:dyDescent="0.25">
      <c r="B214" s="27"/>
      <c r="C214" s="28"/>
      <c r="D214" s="28"/>
      <c r="E214" s="29"/>
      <c r="F214" s="29"/>
      <c r="G214" s="29"/>
      <c r="H214" s="29"/>
      <c r="I214" s="29"/>
      <c r="J214" s="29"/>
      <c r="K214" s="29"/>
      <c r="L214" s="30"/>
    </row>
    <row r="215" spans="1:17" ht="14.25" customHeight="1" x14ac:dyDescent="0.25">
      <c r="B215" s="192" t="str">
        <f>IF(Intro!$G$21="English",O215,P215)</f>
        <v>Décrivez les marchés des marchandises dans votre pays de production, au Canada et dans le monde depuis le 1er janvier 2023. Les facteurs à prendre en compte dans votre réponse comprennent, sans s'y limiter, la demande, les ventes, les prix, l'utilisation de la capacité et les volumes d'exportations des marchandises.</v>
      </c>
      <c r="C215" s="193"/>
      <c r="D215" s="193"/>
      <c r="E215" s="193"/>
      <c r="F215" s="193"/>
      <c r="G215" s="193"/>
      <c r="H215" s="193"/>
      <c r="I215" s="193"/>
      <c r="J215" s="193"/>
      <c r="K215" s="193"/>
      <c r="L215" s="202"/>
      <c r="O215" s="31" t="str">
        <f>"Describe the markets for the goods in your country of production, in Canada and globally since January 1, "&amp;Variables!B6&amp;". Factors to consider in your response include, but are not limited to, demand, sales, prices, capacity utilization and export volumes of the goods."</f>
        <v>Describe the markets for the goods in your country of production, in Canada and globally since January 1, 2023. Factors to consider in your response include, but are not limited to, demand, sales, prices, capacity utilization and export volumes of the goods.</v>
      </c>
      <c r="P215" s="3" t="str">
        <f>"Décrivez les marchés des marchandises dans votre pays de production, au Canada et dans le monde depuis le 1er janvier "&amp;Variables!B6&amp;". Les facteurs à prendre en compte dans votre réponse comprennent, sans s'y limiter, la demande, les ventes, les prix, l'utilisation de la capacité et les volumes d'exportations des marchandises."</f>
        <v>Décrivez les marchés des marchandises dans votre pays de production, au Canada et dans le monde depuis le 1er janvier 2023. Les facteurs à prendre en compte dans votre réponse comprennent, sans s'y limiter, la demande, les ventes, les prix, l'utilisation de la capacité et les volumes d'exportations des marchandises.</v>
      </c>
    </row>
    <row r="216" spans="1:17" x14ac:dyDescent="0.25">
      <c r="B216" s="192"/>
      <c r="C216" s="193"/>
      <c r="D216" s="193"/>
      <c r="E216" s="193"/>
      <c r="F216" s="193"/>
      <c r="G216" s="193"/>
      <c r="H216" s="193"/>
      <c r="I216" s="193"/>
      <c r="J216" s="193"/>
      <c r="K216" s="193"/>
      <c r="L216" s="202"/>
      <c r="O216" s="31"/>
    </row>
    <row r="217" spans="1:17" s="38" customFormat="1" x14ac:dyDescent="0.25">
      <c r="A217" s="59"/>
      <c r="B217" s="68"/>
      <c r="C217" s="60"/>
      <c r="D217" s="60"/>
      <c r="E217" s="60"/>
      <c r="F217" s="60"/>
      <c r="G217" s="60"/>
      <c r="H217" s="60"/>
      <c r="I217" s="60"/>
      <c r="J217" s="60"/>
      <c r="K217" s="60"/>
      <c r="L217" s="61"/>
      <c r="O217" s="3"/>
      <c r="P217" s="3"/>
      <c r="Q217" s="3"/>
    </row>
    <row r="218" spans="1:17" s="21" customFormat="1" x14ac:dyDescent="0.25">
      <c r="A218" s="20"/>
      <c r="B218" s="288"/>
      <c r="C218" s="289"/>
      <c r="D218" s="289"/>
      <c r="E218" s="289"/>
      <c r="F218" s="289"/>
      <c r="G218" s="289"/>
      <c r="H218" s="289"/>
      <c r="I218" s="289"/>
      <c r="J218" s="289"/>
      <c r="K218" s="289"/>
      <c r="L218" s="290"/>
      <c r="M218" s="38"/>
    </row>
    <row r="219" spans="1:17" s="21" customFormat="1" x14ac:dyDescent="0.25">
      <c r="A219" s="20"/>
      <c r="B219" s="288"/>
      <c r="C219" s="289"/>
      <c r="D219" s="289"/>
      <c r="E219" s="289"/>
      <c r="F219" s="289"/>
      <c r="G219" s="289"/>
      <c r="H219" s="289"/>
      <c r="I219" s="289"/>
      <c r="J219" s="289"/>
      <c r="K219" s="289"/>
      <c r="L219" s="290"/>
      <c r="M219" s="38"/>
    </row>
    <row r="220" spans="1:17" s="21" customFormat="1" x14ac:dyDescent="0.25">
      <c r="A220" s="20"/>
      <c r="B220" s="288"/>
      <c r="C220" s="289"/>
      <c r="D220" s="289"/>
      <c r="E220" s="289"/>
      <c r="F220" s="289"/>
      <c r="G220" s="289"/>
      <c r="H220" s="289"/>
      <c r="I220" s="289"/>
      <c r="J220" s="289"/>
      <c r="K220" s="289"/>
      <c r="L220" s="290"/>
      <c r="M220" s="38"/>
    </row>
    <row r="221" spans="1:17" s="21" customFormat="1" x14ac:dyDescent="0.25">
      <c r="A221" s="20"/>
      <c r="B221" s="288"/>
      <c r="C221" s="289"/>
      <c r="D221" s="289"/>
      <c r="E221" s="289"/>
      <c r="F221" s="289"/>
      <c r="G221" s="289"/>
      <c r="H221" s="289"/>
      <c r="I221" s="289"/>
      <c r="J221" s="289"/>
      <c r="K221" s="289"/>
      <c r="L221" s="290"/>
      <c r="M221" s="38"/>
    </row>
    <row r="222" spans="1:17" s="21" customFormat="1" x14ac:dyDescent="0.25">
      <c r="A222" s="20"/>
      <c r="B222" s="288"/>
      <c r="C222" s="289"/>
      <c r="D222" s="289"/>
      <c r="E222" s="289"/>
      <c r="F222" s="289"/>
      <c r="G222" s="289"/>
      <c r="H222" s="289"/>
      <c r="I222" s="289"/>
      <c r="J222" s="289"/>
      <c r="K222" s="289"/>
      <c r="L222" s="290"/>
      <c r="M222" s="38"/>
    </row>
    <row r="223" spans="1:17" s="21" customFormat="1" x14ac:dyDescent="0.25">
      <c r="A223" s="20"/>
      <c r="B223" s="288"/>
      <c r="C223" s="289"/>
      <c r="D223" s="289"/>
      <c r="E223" s="289"/>
      <c r="F223" s="289"/>
      <c r="G223" s="289"/>
      <c r="H223" s="289"/>
      <c r="I223" s="289"/>
      <c r="J223" s="289"/>
      <c r="K223" s="289"/>
      <c r="L223" s="290"/>
      <c r="M223" s="38"/>
    </row>
    <row r="224" spans="1:17" s="21" customFormat="1" x14ac:dyDescent="0.25">
      <c r="A224" s="20"/>
      <c r="B224" s="288"/>
      <c r="C224" s="289"/>
      <c r="D224" s="289"/>
      <c r="E224" s="289"/>
      <c r="F224" s="289"/>
      <c r="G224" s="289"/>
      <c r="H224" s="289"/>
      <c r="I224" s="289"/>
      <c r="J224" s="289"/>
      <c r="K224" s="289"/>
      <c r="L224" s="290"/>
      <c r="M224" s="38"/>
    </row>
    <row r="225" spans="1:17" s="21" customFormat="1" x14ac:dyDescent="0.25">
      <c r="A225" s="20"/>
      <c r="B225" s="288"/>
      <c r="C225" s="289"/>
      <c r="D225" s="289"/>
      <c r="E225" s="289"/>
      <c r="F225" s="289"/>
      <c r="G225" s="289"/>
      <c r="H225" s="289"/>
      <c r="I225" s="289"/>
      <c r="J225" s="289"/>
      <c r="K225" s="289"/>
      <c r="L225" s="290"/>
      <c r="M225" s="38"/>
    </row>
    <row r="226" spans="1:17" s="38" customFormat="1" x14ac:dyDescent="0.25">
      <c r="A226" s="59"/>
      <c r="B226" s="69"/>
      <c r="C226" s="70"/>
      <c r="D226" s="70"/>
      <c r="E226" s="70"/>
      <c r="F226" s="70"/>
      <c r="G226" s="70"/>
      <c r="H226" s="70"/>
      <c r="I226" s="70"/>
      <c r="J226" s="70"/>
      <c r="K226" s="70"/>
      <c r="L226" s="71"/>
      <c r="O226" s="3"/>
      <c r="P226" s="3"/>
      <c r="Q226" s="3"/>
    </row>
    <row r="227" spans="1:17" x14ac:dyDescent="0.25">
      <c r="B227" s="282" t="s">
        <v>31</v>
      </c>
      <c r="C227" s="283"/>
      <c r="D227" s="283"/>
      <c r="E227" s="283"/>
      <c r="F227" s="283"/>
      <c r="G227" s="283"/>
      <c r="H227" s="283"/>
      <c r="I227" s="283"/>
      <c r="J227" s="283"/>
      <c r="K227" s="283"/>
      <c r="L227" s="284"/>
    </row>
    <row r="228" spans="1:17" x14ac:dyDescent="0.25">
      <c r="B228" s="27"/>
      <c r="C228" s="28"/>
      <c r="D228" s="28"/>
      <c r="E228" s="29"/>
      <c r="F228" s="29"/>
      <c r="G228" s="29"/>
      <c r="H228" s="29"/>
      <c r="I228" s="29"/>
      <c r="J228" s="29"/>
      <c r="K228" s="29"/>
      <c r="L228" s="30"/>
    </row>
    <row r="229" spans="1:17" ht="14.25" customHeight="1" x14ac:dyDescent="0.25">
      <c r="B229" s="192" t="str">
        <f>IF(Intro!$G$21="English",O229,P229)</f>
        <v>Expliquez les changements que vous prévoyez voir sur votre marché intérieur, sur le marché canadien et sur d’autres marchés mondiaux pour les marchandises au cours des deux prochaines années en ce qui concerne la demande, les prix, l’utilisation des capacités, les volumes d’importations ou tout autre facteur.</v>
      </c>
      <c r="C229" s="193"/>
      <c r="D229" s="193"/>
      <c r="E229" s="193"/>
      <c r="F229" s="193"/>
      <c r="G229" s="193"/>
      <c r="H229" s="193"/>
      <c r="I229" s="193"/>
      <c r="J229" s="193"/>
      <c r="K229" s="193"/>
      <c r="L229" s="202"/>
      <c r="O229" s="31" t="str">
        <f>"Explain any changes you expect to see in your home market, in the Canadian market and in other markets globally for the goods over the next two years with respect to demand, prices, capacity utilization, import volumes or any other factor."</f>
        <v>Explain any changes you expect to see in your home market, in the Canadian market and in other markets globally for the goods over the next two years with respect to demand, prices, capacity utilization, import volumes or any other factor.</v>
      </c>
      <c r="P229" s="3" t="s">
        <v>274</v>
      </c>
    </row>
    <row r="230" spans="1:17" x14ac:dyDescent="0.25">
      <c r="B230" s="192"/>
      <c r="C230" s="193"/>
      <c r="D230" s="193"/>
      <c r="E230" s="193"/>
      <c r="F230" s="193"/>
      <c r="G230" s="193"/>
      <c r="H230" s="193"/>
      <c r="I230" s="193"/>
      <c r="J230" s="193"/>
      <c r="K230" s="193"/>
      <c r="L230" s="202"/>
      <c r="O230" s="31"/>
    </row>
    <row r="231" spans="1:17" s="38" customFormat="1" x14ac:dyDescent="0.25">
      <c r="A231" s="59"/>
      <c r="B231" s="68"/>
      <c r="C231" s="60"/>
      <c r="D231" s="60"/>
      <c r="E231" s="60"/>
      <c r="F231" s="60"/>
      <c r="G231" s="60"/>
      <c r="H231" s="60"/>
      <c r="I231" s="60"/>
      <c r="J231" s="60"/>
      <c r="K231" s="60"/>
      <c r="L231" s="61"/>
      <c r="O231" s="3"/>
      <c r="P231" s="3"/>
      <c r="Q231" s="3"/>
    </row>
    <row r="232" spans="1:17" s="21" customFormat="1" x14ac:dyDescent="0.25">
      <c r="A232" s="20"/>
      <c r="B232" s="288"/>
      <c r="C232" s="289"/>
      <c r="D232" s="289"/>
      <c r="E232" s="289"/>
      <c r="F232" s="289"/>
      <c r="G232" s="289"/>
      <c r="H232" s="289"/>
      <c r="I232" s="289"/>
      <c r="J232" s="289"/>
      <c r="K232" s="289"/>
      <c r="L232" s="290"/>
      <c r="M232" s="38"/>
    </row>
    <row r="233" spans="1:17" s="21" customFormat="1" x14ac:dyDescent="0.25">
      <c r="A233" s="20"/>
      <c r="B233" s="288"/>
      <c r="C233" s="289"/>
      <c r="D233" s="289"/>
      <c r="E233" s="289"/>
      <c r="F233" s="289"/>
      <c r="G233" s="289"/>
      <c r="H233" s="289"/>
      <c r="I233" s="289"/>
      <c r="J233" s="289"/>
      <c r="K233" s="289"/>
      <c r="L233" s="290"/>
      <c r="M233" s="38"/>
    </row>
    <row r="234" spans="1:17" s="21" customFormat="1" x14ac:dyDescent="0.25">
      <c r="A234" s="20"/>
      <c r="B234" s="288"/>
      <c r="C234" s="289"/>
      <c r="D234" s="289"/>
      <c r="E234" s="289"/>
      <c r="F234" s="289"/>
      <c r="G234" s="289"/>
      <c r="H234" s="289"/>
      <c r="I234" s="289"/>
      <c r="J234" s="289"/>
      <c r="K234" s="289"/>
      <c r="L234" s="290"/>
      <c r="M234" s="38"/>
    </row>
    <row r="235" spans="1:17" s="21" customFormat="1" x14ac:dyDescent="0.25">
      <c r="A235" s="20"/>
      <c r="B235" s="288"/>
      <c r="C235" s="289"/>
      <c r="D235" s="289"/>
      <c r="E235" s="289"/>
      <c r="F235" s="289"/>
      <c r="G235" s="289"/>
      <c r="H235" s="289"/>
      <c r="I235" s="289"/>
      <c r="J235" s="289"/>
      <c r="K235" s="289"/>
      <c r="L235" s="290"/>
      <c r="M235" s="38"/>
    </row>
    <row r="236" spans="1:17" s="21" customFormat="1" x14ac:dyDescent="0.25">
      <c r="A236" s="20"/>
      <c r="B236" s="288"/>
      <c r="C236" s="289"/>
      <c r="D236" s="289"/>
      <c r="E236" s="289"/>
      <c r="F236" s="289"/>
      <c r="G236" s="289"/>
      <c r="H236" s="289"/>
      <c r="I236" s="289"/>
      <c r="J236" s="289"/>
      <c r="K236" s="289"/>
      <c r="L236" s="290"/>
      <c r="M236" s="38"/>
    </row>
    <row r="237" spans="1:17" s="21" customFormat="1" x14ac:dyDescent="0.25">
      <c r="A237" s="20"/>
      <c r="B237" s="288"/>
      <c r="C237" s="289"/>
      <c r="D237" s="289"/>
      <c r="E237" s="289"/>
      <c r="F237" s="289"/>
      <c r="G237" s="289"/>
      <c r="H237" s="289"/>
      <c r="I237" s="289"/>
      <c r="J237" s="289"/>
      <c r="K237" s="289"/>
      <c r="L237" s="290"/>
      <c r="M237" s="38"/>
    </row>
    <row r="238" spans="1:17" s="21" customFormat="1" x14ac:dyDescent="0.25">
      <c r="A238" s="20"/>
      <c r="B238" s="288"/>
      <c r="C238" s="289"/>
      <c r="D238" s="289"/>
      <c r="E238" s="289"/>
      <c r="F238" s="289"/>
      <c r="G238" s="289"/>
      <c r="H238" s="289"/>
      <c r="I238" s="289"/>
      <c r="J238" s="289"/>
      <c r="K238" s="289"/>
      <c r="L238" s="290"/>
      <c r="M238" s="38"/>
    </row>
    <row r="239" spans="1:17" s="21" customFormat="1" x14ac:dyDescent="0.25">
      <c r="A239" s="20"/>
      <c r="B239" s="288"/>
      <c r="C239" s="289"/>
      <c r="D239" s="289"/>
      <c r="E239" s="289"/>
      <c r="F239" s="289"/>
      <c r="G239" s="289"/>
      <c r="H239" s="289"/>
      <c r="I239" s="289"/>
      <c r="J239" s="289"/>
      <c r="K239" s="289"/>
      <c r="L239" s="290"/>
      <c r="M239" s="38"/>
    </row>
    <row r="240" spans="1:17" s="38" customFormat="1" x14ac:dyDescent="0.25">
      <c r="A240" s="59"/>
      <c r="B240" s="69"/>
      <c r="C240" s="70"/>
      <c r="D240" s="70"/>
      <c r="E240" s="70"/>
      <c r="F240" s="70"/>
      <c r="G240" s="70"/>
      <c r="H240" s="70"/>
      <c r="I240" s="70"/>
      <c r="J240" s="70"/>
      <c r="K240" s="70"/>
      <c r="L240" s="71"/>
      <c r="O240" s="3"/>
      <c r="P240" s="3"/>
      <c r="Q240" s="3"/>
    </row>
  </sheetData>
  <sheetProtection algorithmName="SHA-512" hashValue="aWQvMcM6Dh8KQ7kLCix6v2GJMX+3NQkjJ9DnmKuX3SnPfVBt1udBz7AhkvBZTunJGAc4wNelwzZ5nJwVrK+7YQ==" saltValue="J5gY8eosSXXQFaXP24HOLQ==" spinCount="100000" sheet="1" objects="1" scenarios="1" selectLockedCells="1"/>
  <mergeCells count="153">
    <mergeCell ref="B152:B161"/>
    <mergeCell ref="C152:D161"/>
    <mergeCell ref="E152:F161"/>
    <mergeCell ref="G152:H161"/>
    <mergeCell ref="I152:J161"/>
    <mergeCell ref="K152:L161"/>
    <mergeCell ref="B200:L200"/>
    <mergeCell ref="B72:L72"/>
    <mergeCell ref="B227:L227"/>
    <mergeCell ref="B215:L216"/>
    <mergeCell ref="B132:B141"/>
    <mergeCell ref="C132:D141"/>
    <mergeCell ref="E132:F141"/>
    <mergeCell ref="G132:H141"/>
    <mergeCell ref="I132:J141"/>
    <mergeCell ref="K132:L141"/>
    <mergeCell ref="B142:B151"/>
    <mergeCell ref="C142:D151"/>
    <mergeCell ref="E142:F151"/>
    <mergeCell ref="G142:H151"/>
    <mergeCell ref="I142:J151"/>
    <mergeCell ref="K142:L151"/>
    <mergeCell ref="C76:D81"/>
    <mergeCell ref="E76:F81"/>
    <mergeCell ref="B229:L230"/>
    <mergeCell ref="B162:B171"/>
    <mergeCell ref="C162:D171"/>
    <mergeCell ref="E162:F171"/>
    <mergeCell ref="G162:H171"/>
    <mergeCell ref="I162:J171"/>
    <mergeCell ref="K162:L171"/>
    <mergeCell ref="B172:B181"/>
    <mergeCell ref="C172:D181"/>
    <mergeCell ref="E172:F181"/>
    <mergeCell ref="G172:H181"/>
    <mergeCell ref="I172:J181"/>
    <mergeCell ref="K172:L181"/>
    <mergeCell ref="B185:L185"/>
    <mergeCell ref="B198:L198"/>
    <mergeCell ref="B212:L212"/>
    <mergeCell ref="B187:L194"/>
    <mergeCell ref="B202:L209"/>
    <mergeCell ref="B218:L225"/>
    <mergeCell ref="B213:L213"/>
    <mergeCell ref="B183:L183"/>
    <mergeCell ref="B197:L197"/>
    <mergeCell ref="G76:H81"/>
    <mergeCell ref="I76:J81"/>
    <mergeCell ref="K76:L81"/>
    <mergeCell ref="B76:B81"/>
    <mergeCell ref="B122:B131"/>
    <mergeCell ref="C122:D131"/>
    <mergeCell ref="E122:F131"/>
    <mergeCell ref="G122:H131"/>
    <mergeCell ref="I122:J131"/>
    <mergeCell ref="K122:L131"/>
    <mergeCell ref="E92:F101"/>
    <mergeCell ref="G92:H101"/>
    <mergeCell ref="I92:J101"/>
    <mergeCell ref="K92:L101"/>
    <mergeCell ref="E82:F91"/>
    <mergeCell ref="G82:H91"/>
    <mergeCell ref="I82:J91"/>
    <mergeCell ref="K82:L91"/>
    <mergeCell ref="B82:B91"/>
    <mergeCell ref="B92:B101"/>
    <mergeCell ref="B102:B111"/>
    <mergeCell ref="E102:F111"/>
    <mergeCell ref="B112:B121"/>
    <mergeCell ref="C112:D121"/>
    <mergeCell ref="J63:L64"/>
    <mergeCell ref="B65:B66"/>
    <mergeCell ref="C65:D66"/>
    <mergeCell ref="E65:F66"/>
    <mergeCell ref="G65:I66"/>
    <mergeCell ref="J65:L66"/>
    <mergeCell ref="B67:B68"/>
    <mergeCell ref="C67:D68"/>
    <mergeCell ref="E67:F68"/>
    <mergeCell ref="G67:I68"/>
    <mergeCell ref="J67:L68"/>
    <mergeCell ref="B232:L239"/>
    <mergeCell ref="B28:L29"/>
    <mergeCell ref="B42:L45"/>
    <mergeCell ref="C47:D48"/>
    <mergeCell ref="E47:F48"/>
    <mergeCell ref="G47:I48"/>
    <mergeCell ref="J47:L48"/>
    <mergeCell ref="B49:B50"/>
    <mergeCell ref="C49:D50"/>
    <mergeCell ref="E49:F50"/>
    <mergeCell ref="G49:I50"/>
    <mergeCell ref="J49:L50"/>
    <mergeCell ref="B51:B52"/>
    <mergeCell ref="C51:D52"/>
    <mergeCell ref="E51:F52"/>
    <mergeCell ref="G51:I52"/>
    <mergeCell ref="J51:L52"/>
    <mergeCell ref="B53:B54"/>
    <mergeCell ref="C53:D54"/>
    <mergeCell ref="B55:B56"/>
    <mergeCell ref="C55:D56"/>
    <mergeCell ref="E53:F54"/>
    <mergeCell ref="G53:I54"/>
    <mergeCell ref="J53:L54"/>
    <mergeCell ref="E112:F121"/>
    <mergeCell ref="G112:H121"/>
    <mergeCell ref="I112:J121"/>
    <mergeCell ref="K112:L121"/>
    <mergeCell ref="B74:L74"/>
    <mergeCell ref="B71:L71"/>
    <mergeCell ref="E55:F56"/>
    <mergeCell ref="G55:I56"/>
    <mergeCell ref="J55:L56"/>
    <mergeCell ref="B61:B62"/>
    <mergeCell ref="C61:D62"/>
    <mergeCell ref="E61:F62"/>
    <mergeCell ref="G61:I62"/>
    <mergeCell ref="J61:L62"/>
    <mergeCell ref="B57:B58"/>
    <mergeCell ref="C57:D58"/>
    <mergeCell ref="E57:F58"/>
    <mergeCell ref="G57:I58"/>
    <mergeCell ref="J57:L58"/>
    <mergeCell ref="B59:B60"/>
    <mergeCell ref="C59:D60"/>
    <mergeCell ref="E59:F60"/>
    <mergeCell ref="C82:D91"/>
    <mergeCell ref="C92:D101"/>
    <mergeCell ref="C102:D111"/>
    <mergeCell ref="B9:L9"/>
    <mergeCell ref="B10:L10"/>
    <mergeCell ref="B4:L4"/>
    <mergeCell ref="B5:L5"/>
    <mergeCell ref="B7:L7"/>
    <mergeCell ref="B6:L6"/>
    <mergeCell ref="B8:L8"/>
    <mergeCell ref="B26:L26"/>
    <mergeCell ref="B40:L40"/>
    <mergeCell ref="B15:L15"/>
    <mergeCell ref="B12:L12"/>
    <mergeCell ref="B13:L13"/>
    <mergeCell ref="B17:L24"/>
    <mergeCell ref="B31:L38"/>
    <mergeCell ref="G102:H111"/>
    <mergeCell ref="I102:J111"/>
    <mergeCell ref="K102:L111"/>
    <mergeCell ref="G59:I60"/>
    <mergeCell ref="J59:L60"/>
    <mergeCell ref="B63:B64"/>
    <mergeCell ref="C63:D64"/>
    <mergeCell ref="E63:F64"/>
    <mergeCell ref="G63:I64"/>
  </mergeCells>
  <dataValidations count="1">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232 B202 B218 B17 B31 B187" xr:uid="{5A90EE5E-CE92-437E-935D-D903CD4181A5}">
      <formula1>1000</formula1>
    </dataValidation>
  </dataValidations>
  <printOptions horizontalCentered="1"/>
  <pageMargins left="0.25" right="0.25" top="0.75" bottom="0.75" header="0.3" footer="0.3"/>
  <pageSetup scale="62" fitToHeight="0" orientation="portrait" r:id="rId1"/>
  <headerFooter>
    <oddFooter>&amp;L&amp;A</oddFooter>
  </headerFooter>
  <rowBreaks count="4" manualBreakCount="4">
    <brk id="39" max="11" man="1"/>
    <brk id="91" max="11" man="1"/>
    <brk id="141" max="11" man="1"/>
    <brk id="196" max="11"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87209-BBFE-4DB7-BA00-151BE9DDBB9D}">
  <sheetPr codeName="Sheet5">
    <tabColor rgb="FF00B0F0"/>
    <pageSetUpPr fitToPage="1"/>
  </sheetPr>
  <dimension ref="A1:P63"/>
  <sheetViews>
    <sheetView showGridLines="0" zoomScaleNormal="100" workbookViewId="0">
      <selection activeCell="S11" sqref="S11"/>
    </sheetView>
  </sheetViews>
  <sheetFormatPr defaultColWidth="9.42578125" defaultRowHeight="14.25" x14ac:dyDescent="0.25"/>
  <cols>
    <col min="1" max="1" width="1.85546875" style="20" customWidth="1"/>
    <col min="2" max="12" width="14.5703125" style="1" customWidth="1"/>
    <col min="13" max="14" width="14.5703125" style="3" customWidth="1"/>
    <col min="15" max="16" width="14.5703125" style="3" hidden="1" customWidth="1"/>
    <col min="17" max="17" width="9.42578125" style="3" customWidth="1"/>
    <col min="18" max="16384" width="9.42578125" style="3"/>
  </cols>
  <sheetData>
    <row r="1" spans="1:16" ht="14.25" customHeight="1" x14ac:dyDescent="0.25">
      <c r="O1" s="3" t="s">
        <v>283</v>
      </c>
      <c r="P1" s="3" t="s">
        <v>283</v>
      </c>
    </row>
    <row r="2" spans="1:16" x14ac:dyDescent="0.25">
      <c r="B2" s="22" t="s">
        <v>0</v>
      </c>
      <c r="C2" s="22"/>
      <c r="D2" s="22"/>
      <c r="O2" s="21" t="s">
        <v>59</v>
      </c>
      <c r="P2" s="21" t="s">
        <v>71</v>
      </c>
    </row>
    <row r="3" spans="1:16" x14ac:dyDescent="0.25">
      <c r="B3" s="5"/>
      <c r="C3" s="5"/>
      <c r="D3" s="5"/>
      <c r="O3" s="8"/>
      <c r="P3" s="8"/>
    </row>
    <row r="4" spans="1:16" s="8" customFormat="1" x14ac:dyDescent="0.25">
      <c r="A4" s="23"/>
      <c r="B4" s="180" t="str">
        <f>Info!B4</f>
        <v>QUESTIONNAIRE À L'INTENTION DES PRODUCTEURS ÉTRANGERS</v>
      </c>
      <c r="C4" s="181"/>
      <c r="D4" s="181"/>
      <c r="E4" s="181"/>
      <c r="F4" s="181"/>
      <c r="G4" s="181"/>
      <c r="H4" s="181"/>
      <c r="I4" s="181"/>
      <c r="J4" s="181"/>
      <c r="K4" s="181"/>
      <c r="L4" s="182"/>
      <c r="M4" s="10"/>
      <c r="N4" s="10"/>
      <c r="O4" s="9"/>
      <c r="P4" s="9"/>
    </row>
    <row r="5" spans="1:16" s="8" customFormat="1" x14ac:dyDescent="0.25">
      <c r="A5" s="23"/>
      <c r="B5" s="183" t="str">
        <f>Info!B5</f>
        <v>NQ-2026-006</v>
      </c>
      <c r="C5" s="184"/>
      <c r="D5" s="184"/>
      <c r="E5" s="184"/>
      <c r="F5" s="184"/>
      <c r="G5" s="184"/>
      <c r="H5" s="184"/>
      <c r="I5" s="184"/>
      <c r="J5" s="184"/>
      <c r="K5" s="184"/>
      <c r="L5" s="185"/>
      <c r="M5" s="10"/>
      <c r="N5" s="10"/>
      <c r="O5" s="9"/>
      <c r="P5" s="9"/>
    </row>
    <row r="6" spans="1:16" s="9" customFormat="1" ht="14.1" customHeight="1" x14ac:dyDescent="0.25">
      <c r="A6" s="23"/>
      <c r="B6" s="189" t="str">
        <f>Info!B6</f>
        <v>GLUTEN DE BLÉ</v>
      </c>
      <c r="C6" s="190"/>
      <c r="D6" s="190"/>
      <c r="E6" s="190"/>
      <c r="F6" s="190"/>
      <c r="G6" s="190"/>
      <c r="H6" s="190"/>
      <c r="I6" s="190"/>
      <c r="J6" s="190"/>
      <c r="K6" s="190"/>
      <c r="L6" s="191"/>
      <c r="O6" s="24"/>
      <c r="P6" s="24"/>
    </row>
    <row r="7" spans="1:16" s="9" customFormat="1" x14ac:dyDescent="0.25">
      <c r="A7" s="23"/>
      <c r="B7" s="25"/>
      <c r="C7" s="25"/>
      <c r="D7" s="25"/>
      <c r="E7" s="26"/>
      <c r="F7" s="26"/>
      <c r="G7" s="26"/>
      <c r="H7" s="26"/>
      <c r="I7" s="26"/>
      <c r="J7" s="26"/>
      <c r="K7" s="26"/>
      <c r="L7" s="26"/>
      <c r="O7" s="24"/>
      <c r="P7" s="24"/>
    </row>
    <row r="8" spans="1:16" x14ac:dyDescent="0.25">
      <c r="B8" s="304" t="str">
        <f>IF(Intro!$G$21="English",O8,P8)</f>
        <v>COMMENTAIRES PUBLICS</v>
      </c>
      <c r="C8" s="305"/>
      <c r="D8" s="305"/>
      <c r="E8" s="305"/>
      <c r="F8" s="305"/>
      <c r="G8" s="305"/>
      <c r="H8" s="305"/>
      <c r="I8" s="305"/>
      <c r="J8" s="305"/>
      <c r="K8" s="305"/>
      <c r="L8" s="306"/>
      <c r="O8" s="3" t="s">
        <v>48</v>
      </c>
      <c r="P8" s="3" t="s">
        <v>49</v>
      </c>
    </row>
    <row r="9" spans="1:16" x14ac:dyDescent="0.25">
      <c r="B9" s="27"/>
      <c r="C9" s="28"/>
      <c r="D9" s="28"/>
      <c r="E9" s="29"/>
      <c r="F9" s="29"/>
      <c r="G9" s="29"/>
      <c r="H9" s="29"/>
      <c r="I9" s="29"/>
      <c r="J9" s="29"/>
      <c r="K9" s="29"/>
      <c r="L9" s="30"/>
    </row>
    <row r="10" spans="1:16" x14ac:dyDescent="0.25">
      <c r="B10" s="192" t="str">
        <f>IF(Intro!$G$21="English",O10,P10)</f>
        <v>Si votre entreprise désire ajouter des commentaires concernant vos réponses, vous les inscrivez ici. Indiquez à quelle question se rapportent vos commentaires.</v>
      </c>
      <c r="C10" s="193"/>
      <c r="D10" s="193"/>
      <c r="E10" s="193"/>
      <c r="F10" s="193"/>
      <c r="G10" s="193"/>
      <c r="H10" s="193"/>
      <c r="I10" s="193"/>
      <c r="J10" s="193"/>
      <c r="K10" s="193"/>
      <c r="L10" s="202"/>
      <c r="O10" s="31" t="s">
        <v>50</v>
      </c>
      <c r="P10" s="3" t="s">
        <v>155</v>
      </c>
    </row>
    <row r="11" spans="1:16" x14ac:dyDescent="0.25">
      <c r="B11" s="49"/>
      <c r="C11" s="28"/>
      <c r="D11" s="28"/>
      <c r="E11" s="29"/>
      <c r="F11" s="29"/>
      <c r="G11" s="29"/>
      <c r="H11" s="29"/>
      <c r="I11" s="29"/>
      <c r="J11" s="29"/>
      <c r="K11" s="29"/>
      <c r="L11" s="30"/>
      <c r="O11" s="31" t="s">
        <v>277</v>
      </c>
      <c r="P11" s="31" t="s">
        <v>278</v>
      </c>
    </row>
    <row r="12" spans="1:16" ht="28.5" x14ac:dyDescent="0.25">
      <c r="A12" s="20" t="s">
        <v>298</v>
      </c>
      <c r="B12" s="49"/>
      <c r="C12" s="112" t="str">
        <f>IF(Intro!$G$21="English",O11,P11)</f>
        <v>Onglet et question</v>
      </c>
      <c r="D12" s="307" t="str">
        <f>IF(Intro!$G$21="English",O12,P12)</f>
        <v>Commentaires</v>
      </c>
      <c r="E12" s="308"/>
      <c r="F12" s="308"/>
      <c r="G12" s="308"/>
      <c r="H12" s="308"/>
      <c r="I12" s="308"/>
      <c r="J12" s="308"/>
      <c r="K12" s="308"/>
      <c r="L12" s="309"/>
      <c r="O12" s="31" t="s">
        <v>89</v>
      </c>
      <c r="P12" s="3" t="s">
        <v>90</v>
      </c>
    </row>
    <row r="13" spans="1:16" x14ac:dyDescent="0.25">
      <c r="A13" s="66"/>
      <c r="B13" s="301" t="str">
        <f>IF(Intro!$G$21="English",O13,P13)</f>
        <v>Commentaire 1</v>
      </c>
      <c r="C13" s="303"/>
      <c r="D13" s="310"/>
      <c r="E13" s="311"/>
      <c r="F13" s="311"/>
      <c r="G13" s="311"/>
      <c r="H13" s="311"/>
      <c r="I13" s="311"/>
      <c r="J13" s="311"/>
      <c r="K13" s="311"/>
      <c r="L13" s="312"/>
      <c r="O13" s="31" t="s">
        <v>91</v>
      </c>
      <c r="P13" s="3" t="s">
        <v>92</v>
      </c>
    </row>
    <row r="14" spans="1:16" x14ac:dyDescent="0.25">
      <c r="A14" s="66"/>
      <c r="B14" s="192"/>
      <c r="C14" s="303"/>
      <c r="D14" s="313"/>
      <c r="E14" s="314"/>
      <c r="F14" s="314"/>
      <c r="G14" s="314"/>
      <c r="H14" s="314"/>
      <c r="I14" s="314"/>
      <c r="J14" s="314"/>
      <c r="K14" s="314"/>
      <c r="L14" s="315"/>
      <c r="O14" s="31"/>
    </row>
    <row r="15" spans="1:16" x14ac:dyDescent="0.25">
      <c r="A15" s="66"/>
      <c r="B15" s="192"/>
      <c r="C15" s="303"/>
      <c r="D15" s="313"/>
      <c r="E15" s="314"/>
      <c r="F15" s="314"/>
      <c r="G15" s="314"/>
      <c r="H15" s="314"/>
      <c r="I15" s="314"/>
      <c r="J15" s="314"/>
      <c r="K15" s="314"/>
      <c r="L15" s="315"/>
      <c r="O15" s="31"/>
    </row>
    <row r="16" spans="1:16" x14ac:dyDescent="0.25">
      <c r="A16" s="66"/>
      <c r="B16" s="192"/>
      <c r="C16" s="303"/>
      <c r="D16" s="313"/>
      <c r="E16" s="314"/>
      <c r="F16" s="314"/>
      <c r="G16" s="314"/>
      <c r="H16" s="314"/>
      <c r="I16" s="314"/>
      <c r="J16" s="314"/>
      <c r="K16" s="314"/>
      <c r="L16" s="315"/>
      <c r="O16" s="31"/>
    </row>
    <row r="17" spans="1:16" x14ac:dyDescent="0.25">
      <c r="A17" s="66"/>
      <c r="B17" s="192"/>
      <c r="C17" s="303"/>
      <c r="D17" s="313"/>
      <c r="E17" s="314"/>
      <c r="F17" s="314"/>
      <c r="G17" s="314"/>
      <c r="H17" s="314"/>
      <c r="I17" s="314"/>
      <c r="J17" s="314"/>
      <c r="K17" s="314"/>
      <c r="L17" s="315"/>
      <c r="O17" s="31"/>
    </row>
    <row r="18" spans="1:16" x14ac:dyDescent="0.25">
      <c r="A18" s="66"/>
      <c r="B18" s="192"/>
      <c r="C18" s="303"/>
      <c r="D18" s="313"/>
      <c r="E18" s="314"/>
      <c r="F18" s="314"/>
      <c r="G18" s="314"/>
      <c r="H18" s="314"/>
      <c r="I18" s="314"/>
      <c r="J18" s="314"/>
      <c r="K18" s="314"/>
      <c r="L18" s="315"/>
      <c r="O18" s="31"/>
    </row>
    <row r="19" spans="1:16" x14ac:dyDescent="0.25">
      <c r="A19" s="66"/>
      <c r="B19" s="192"/>
      <c r="C19" s="303"/>
      <c r="D19" s="313"/>
      <c r="E19" s="314"/>
      <c r="F19" s="314"/>
      <c r="G19" s="314"/>
      <c r="H19" s="314"/>
      <c r="I19" s="314"/>
      <c r="J19" s="314"/>
      <c r="K19" s="314"/>
      <c r="L19" s="315"/>
      <c r="O19" s="31"/>
    </row>
    <row r="20" spans="1:16" x14ac:dyDescent="0.25">
      <c r="A20" s="66"/>
      <c r="B20" s="192"/>
      <c r="C20" s="303"/>
      <c r="D20" s="313"/>
      <c r="E20" s="314"/>
      <c r="F20" s="314"/>
      <c r="G20" s="314"/>
      <c r="H20" s="314"/>
      <c r="I20" s="314"/>
      <c r="J20" s="314"/>
      <c r="K20" s="314"/>
      <c r="L20" s="315"/>
      <c r="O20" s="31"/>
    </row>
    <row r="21" spans="1:16" x14ac:dyDescent="0.25">
      <c r="A21" s="66"/>
      <c r="B21" s="192"/>
      <c r="C21" s="303"/>
      <c r="D21" s="313"/>
      <c r="E21" s="314"/>
      <c r="F21" s="314"/>
      <c r="G21" s="314"/>
      <c r="H21" s="314"/>
      <c r="I21" s="314"/>
      <c r="J21" s="314"/>
      <c r="K21" s="314"/>
      <c r="L21" s="315"/>
      <c r="O21" s="31"/>
    </row>
    <row r="22" spans="1:16" x14ac:dyDescent="0.25">
      <c r="A22" s="66"/>
      <c r="B22" s="302"/>
      <c r="C22" s="303"/>
      <c r="D22" s="316"/>
      <c r="E22" s="317"/>
      <c r="F22" s="317"/>
      <c r="G22" s="317"/>
      <c r="H22" s="317"/>
      <c r="I22" s="317"/>
      <c r="J22" s="317"/>
      <c r="K22" s="317"/>
      <c r="L22" s="318"/>
      <c r="O22" s="31"/>
    </row>
    <row r="23" spans="1:16" x14ac:dyDescent="0.25">
      <c r="A23" s="66"/>
      <c r="B23" s="301" t="str">
        <f>IF(Intro!$G$21="English",O23,P23)</f>
        <v>Commentaire 2</v>
      </c>
      <c r="C23" s="303"/>
      <c r="D23" s="310"/>
      <c r="E23" s="311"/>
      <c r="F23" s="311"/>
      <c r="G23" s="311"/>
      <c r="H23" s="311"/>
      <c r="I23" s="311"/>
      <c r="J23" s="311"/>
      <c r="K23" s="311"/>
      <c r="L23" s="312"/>
      <c r="O23" s="31" t="s">
        <v>93</v>
      </c>
      <c r="P23" s="3" t="s">
        <v>94</v>
      </c>
    </row>
    <row r="24" spans="1:16" x14ac:dyDescent="0.25">
      <c r="A24" s="66"/>
      <c r="B24" s="192"/>
      <c r="C24" s="303"/>
      <c r="D24" s="313"/>
      <c r="E24" s="314"/>
      <c r="F24" s="314"/>
      <c r="G24" s="314"/>
      <c r="H24" s="314"/>
      <c r="I24" s="314"/>
      <c r="J24" s="314"/>
      <c r="K24" s="314"/>
      <c r="L24" s="315"/>
    </row>
    <row r="25" spans="1:16" x14ac:dyDescent="0.25">
      <c r="A25" s="66"/>
      <c r="B25" s="192"/>
      <c r="C25" s="303"/>
      <c r="D25" s="313"/>
      <c r="E25" s="314"/>
      <c r="F25" s="314"/>
      <c r="G25" s="314"/>
      <c r="H25" s="314"/>
      <c r="I25" s="314"/>
      <c r="J25" s="314"/>
      <c r="K25" s="314"/>
      <c r="L25" s="315"/>
    </row>
    <row r="26" spans="1:16" x14ac:dyDescent="0.25">
      <c r="A26" s="66"/>
      <c r="B26" s="192"/>
      <c r="C26" s="303"/>
      <c r="D26" s="313"/>
      <c r="E26" s="314"/>
      <c r="F26" s="314"/>
      <c r="G26" s="314"/>
      <c r="H26" s="314"/>
      <c r="I26" s="314"/>
      <c r="J26" s="314"/>
      <c r="K26" s="314"/>
      <c r="L26" s="315"/>
      <c r="O26" s="31"/>
    </row>
    <row r="27" spans="1:16" x14ac:dyDescent="0.25">
      <c r="A27" s="66"/>
      <c r="B27" s="192"/>
      <c r="C27" s="303"/>
      <c r="D27" s="313"/>
      <c r="E27" s="314"/>
      <c r="F27" s="314"/>
      <c r="G27" s="314"/>
      <c r="H27" s="314"/>
      <c r="I27" s="314"/>
      <c r="J27" s="314"/>
      <c r="K27" s="314"/>
      <c r="L27" s="315"/>
      <c r="O27" s="31"/>
    </row>
    <row r="28" spans="1:16" x14ac:dyDescent="0.25">
      <c r="A28" s="66"/>
      <c r="B28" s="192"/>
      <c r="C28" s="303"/>
      <c r="D28" s="313"/>
      <c r="E28" s="314"/>
      <c r="F28" s="314"/>
      <c r="G28" s="314"/>
      <c r="H28" s="314"/>
      <c r="I28" s="314"/>
      <c r="J28" s="314"/>
      <c r="K28" s="314"/>
      <c r="L28" s="315"/>
    </row>
    <row r="29" spans="1:16" x14ac:dyDescent="0.25">
      <c r="A29" s="66"/>
      <c r="B29" s="192"/>
      <c r="C29" s="303"/>
      <c r="D29" s="313"/>
      <c r="E29" s="314"/>
      <c r="F29" s="314"/>
      <c r="G29" s="314"/>
      <c r="H29" s="314"/>
      <c r="I29" s="314"/>
      <c r="J29" s="314"/>
      <c r="K29" s="314"/>
      <c r="L29" s="315"/>
      <c r="O29" s="31"/>
    </row>
    <row r="30" spans="1:16" x14ac:dyDescent="0.25">
      <c r="A30" s="66"/>
      <c r="B30" s="192"/>
      <c r="C30" s="303"/>
      <c r="D30" s="313"/>
      <c r="E30" s="314"/>
      <c r="F30" s="314"/>
      <c r="G30" s="314"/>
      <c r="H30" s="314"/>
      <c r="I30" s="314"/>
      <c r="J30" s="314"/>
      <c r="K30" s="314"/>
      <c r="L30" s="315"/>
      <c r="O30" s="31"/>
    </row>
    <row r="31" spans="1:16" x14ac:dyDescent="0.25">
      <c r="A31" s="66"/>
      <c r="B31" s="192"/>
      <c r="C31" s="303"/>
      <c r="D31" s="313"/>
      <c r="E31" s="314"/>
      <c r="F31" s="314"/>
      <c r="G31" s="314"/>
      <c r="H31" s="314"/>
      <c r="I31" s="314"/>
      <c r="J31" s="314"/>
      <c r="K31" s="314"/>
      <c r="L31" s="315"/>
      <c r="O31" s="31"/>
    </row>
    <row r="32" spans="1:16" x14ac:dyDescent="0.25">
      <c r="A32" s="66"/>
      <c r="B32" s="302"/>
      <c r="C32" s="303"/>
      <c r="D32" s="316"/>
      <c r="E32" s="317"/>
      <c r="F32" s="317"/>
      <c r="G32" s="317"/>
      <c r="H32" s="317"/>
      <c r="I32" s="317"/>
      <c r="J32" s="317"/>
      <c r="K32" s="317"/>
      <c r="L32" s="318"/>
      <c r="O32" s="31"/>
    </row>
    <row r="33" spans="1:16" x14ac:dyDescent="0.25">
      <c r="A33" s="66"/>
      <c r="B33" s="301" t="str">
        <f>IF(Intro!$G$21="English",O33,P33)</f>
        <v>Commentaire 3</v>
      </c>
      <c r="C33" s="303"/>
      <c r="D33" s="310"/>
      <c r="E33" s="311"/>
      <c r="F33" s="311"/>
      <c r="G33" s="311"/>
      <c r="H33" s="311"/>
      <c r="I33" s="311"/>
      <c r="J33" s="311"/>
      <c r="K33" s="311"/>
      <c r="L33" s="312"/>
      <c r="O33" s="31" t="s">
        <v>95</v>
      </c>
      <c r="P33" s="3" t="s">
        <v>96</v>
      </c>
    </row>
    <row r="34" spans="1:16" x14ac:dyDescent="0.25">
      <c r="A34" s="66"/>
      <c r="B34" s="192"/>
      <c r="C34" s="303"/>
      <c r="D34" s="313"/>
      <c r="E34" s="314"/>
      <c r="F34" s="314"/>
      <c r="G34" s="314"/>
      <c r="H34" s="314"/>
      <c r="I34" s="314"/>
      <c r="J34" s="314"/>
      <c r="K34" s="314"/>
      <c r="L34" s="315"/>
    </row>
    <row r="35" spans="1:16" x14ac:dyDescent="0.25">
      <c r="A35" s="66"/>
      <c r="B35" s="192"/>
      <c r="C35" s="303"/>
      <c r="D35" s="313"/>
      <c r="E35" s="314"/>
      <c r="F35" s="314"/>
      <c r="G35" s="314"/>
      <c r="H35" s="314"/>
      <c r="I35" s="314"/>
      <c r="J35" s="314"/>
      <c r="K35" s="314"/>
      <c r="L35" s="315"/>
    </row>
    <row r="36" spans="1:16" x14ac:dyDescent="0.25">
      <c r="A36" s="66"/>
      <c r="B36" s="192"/>
      <c r="C36" s="303"/>
      <c r="D36" s="313"/>
      <c r="E36" s="314"/>
      <c r="F36" s="314"/>
      <c r="G36" s="314"/>
      <c r="H36" s="314"/>
      <c r="I36" s="314"/>
      <c r="J36" s="314"/>
      <c r="K36" s="314"/>
      <c r="L36" s="315"/>
      <c r="O36" s="31"/>
    </row>
    <row r="37" spans="1:16" x14ac:dyDescent="0.25">
      <c r="A37" s="66"/>
      <c r="B37" s="192"/>
      <c r="C37" s="303"/>
      <c r="D37" s="313"/>
      <c r="E37" s="314"/>
      <c r="F37" s="314"/>
      <c r="G37" s="314"/>
      <c r="H37" s="314"/>
      <c r="I37" s="314"/>
      <c r="J37" s="314"/>
      <c r="K37" s="314"/>
      <c r="L37" s="315"/>
      <c r="O37" s="31"/>
    </row>
    <row r="38" spans="1:16" x14ac:dyDescent="0.25">
      <c r="A38" s="66"/>
      <c r="B38" s="192"/>
      <c r="C38" s="303"/>
      <c r="D38" s="313"/>
      <c r="E38" s="314"/>
      <c r="F38" s="314"/>
      <c r="G38" s="314"/>
      <c r="H38" s="314"/>
      <c r="I38" s="314"/>
      <c r="J38" s="314"/>
      <c r="K38" s="314"/>
      <c r="L38" s="315"/>
      <c r="O38" s="31"/>
    </row>
    <row r="39" spans="1:16" x14ac:dyDescent="0.25">
      <c r="A39" s="66"/>
      <c r="B39" s="192"/>
      <c r="C39" s="303"/>
      <c r="D39" s="313"/>
      <c r="E39" s="314"/>
      <c r="F39" s="314"/>
      <c r="G39" s="314"/>
      <c r="H39" s="314"/>
      <c r="I39" s="314"/>
      <c r="J39" s="314"/>
      <c r="K39" s="314"/>
      <c r="L39" s="315"/>
      <c r="O39" s="31"/>
    </row>
    <row r="40" spans="1:16" x14ac:dyDescent="0.25">
      <c r="A40" s="66"/>
      <c r="B40" s="192"/>
      <c r="C40" s="303"/>
      <c r="D40" s="313"/>
      <c r="E40" s="314"/>
      <c r="F40" s="314"/>
      <c r="G40" s="314"/>
      <c r="H40" s="314"/>
      <c r="I40" s="314"/>
      <c r="J40" s="314"/>
      <c r="K40" s="314"/>
      <c r="L40" s="315"/>
      <c r="O40" s="31"/>
    </row>
    <row r="41" spans="1:16" x14ac:dyDescent="0.25">
      <c r="A41" s="66"/>
      <c r="B41" s="192"/>
      <c r="C41" s="303"/>
      <c r="D41" s="313"/>
      <c r="E41" s="314"/>
      <c r="F41" s="314"/>
      <c r="G41" s="314"/>
      <c r="H41" s="314"/>
      <c r="I41" s="314"/>
      <c r="J41" s="314"/>
      <c r="K41" s="314"/>
      <c r="L41" s="315"/>
      <c r="O41" s="31"/>
    </row>
    <row r="42" spans="1:16" x14ac:dyDescent="0.25">
      <c r="A42" s="66"/>
      <c r="B42" s="302"/>
      <c r="C42" s="303"/>
      <c r="D42" s="316"/>
      <c r="E42" s="317"/>
      <c r="F42" s="317"/>
      <c r="G42" s="317"/>
      <c r="H42" s="317"/>
      <c r="I42" s="317"/>
      <c r="J42" s="317"/>
      <c r="K42" s="317"/>
      <c r="L42" s="318"/>
      <c r="O42" s="31"/>
    </row>
    <row r="43" spans="1:16" x14ac:dyDescent="0.25">
      <c r="A43" s="66"/>
      <c r="B43" s="301" t="str">
        <f>IF(Intro!$G$21="English",O43,P43)</f>
        <v>Commentaire 4</v>
      </c>
      <c r="C43" s="303"/>
      <c r="D43" s="310"/>
      <c r="E43" s="311"/>
      <c r="F43" s="311"/>
      <c r="G43" s="311"/>
      <c r="H43" s="311"/>
      <c r="I43" s="311"/>
      <c r="J43" s="311"/>
      <c r="K43" s="311"/>
      <c r="L43" s="312"/>
      <c r="O43" s="31" t="s">
        <v>97</v>
      </c>
      <c r="P43" s="3" t="s">
        <v>98</v>
      </c>
    </row>
    <row r="44" spans="1:16" x14ac:dyDescent="0.25">
      <c r="A44" s="66"/>
      <c r="B44" s="192"/>
      <c r="C44" s="303"/>
      <c r="D44" s="313"/>
      <c r="E44" s="314"/>
      <c r="F44" s="314"/>
      <c r="G44" s="314"/>
      <c r="H44" s="314"/>
      <c r="I44" s="314"/>
      <c r="J44" s="314"/>
      <c r="K44" s="314"/>
      <c r="L44" s="315"/>
      <c r="O44" s="31"/>
    </row>
    <row r="45" spans="1:16" x14ac:dyDescent="0.25">
      <c r="A45" s="66"/>
      <c r="B45" s="192"/>
      <c r="C45" s="303"/>
      <c r="D45" s="313"/>
      <c r="E45" s="314"/>
      <c r="F45" s="314"/>
      <c r="G45" s="314"/>
      <c r="H45" s="314"/>
      <c r="I45" s="314"/>
      <c r="J45" s="314"/>
      <c r="K45" s="314"/>
      <c r="L45" s="315"/>
      <c r="O45" s="31"/>
    </row>
    <row r="46" spans="1:16" x14ac:dyDescent="0.25">
      <c r="A46" s="66"/>
      <c r="B46" s="192"/>
      <c r="C46" s="303"/>
      <c r="D46" s="313"/>
      <c r="E46" s="314"/>
      <c r="F46" s="314"/>
      <c r="G46" s="314"/>
      <c r="H46" s="314"/>
      <c r="I46" s="314"/>
      <c r="J46" s="314"/>
      <c r="K46" s="314"/>
      <c r="L46" s="315"/>
      <c r="O46" s="31"/>
    </row>
    <row r="47" spans="1:16" x14ac:dyDescent="0.25">
      <c r="A47" s="66"/>
      <c r="B47" s="192"/>
      <c r="C47" s="303"/>
      <c r="D47" s="313"/>
      <c r="E47" s="314"/>
      <c r="F47" s="314"/>
      <c r="G47" s="314"/>
      <c r="H47" s="314"/>
      <c r="I47" s="314"/>
      <c r="J47" s="314"/>
      <c r="K47" s="314"/>
      <c r="L47" s="315"/>
      <c r="O47" s="31"/>
    </row>
    <row r="48" spans="1:16" x14ac:dyDescent="0.25">
      <c r="A48" s="66"/>
      <c r="B48" s="192"/>
      <c r="C48" s="303"/>
      <c r="D48" s="313"/>
      <c r="E48" s="314"/>
      <c r="F48" s="314"/>
      <c r="G48" s="314"/>
      <c r="H48" s="314"/>
      <c r="I48" s="314"/>
      <c r="J48" s="314"/>
      <c r="K48" s="314"/>
      <c r="L48" s="315"/>
      <c r="O48" s="31"/>
    </row>
    <row r="49" spans="1:16" x14ac:dyDescent="0.25">
      <c r="A49" s="66"/>
      <c r="B49" s="192"/>
      <c r="C49" s="303"/>
      <c r="D49" s="313"/>
      <c r="E49" s="314"/>
      <c r="F49" s="314"/>
      <c r="G49" s="314"/>
      <c r="H49" s="314"/>
      <c r="I49" s="314"/>
      <c r="J49" s="314"/>
      <c r="K49" s="314"/>
      <c r="L49" s="315"/>
      <c r="O49" s="31"/>
    </row>
    <row r="50" spans="1:16" x14ac:dyDescent="0.25">
      <c r="A50" s="66"/>
      <c r="B50" s="192"/>
      <c r="C50" s="303"/>
      <c r="D50" s="313"/>
      <c r="E50" s="314"/>
      <c r="F50" s="314"/>
      <c r="G50" s="314"/>
      <c r="H50" s="314"/>
      <c r="I50" s="314"/>
      <c r="J50" s="314"/>
      <c r="K50" s="314"/>
      <c r="L50" s="315"/>
      <c r="O50" s="31"/>
    </row>
    <row r="51" spans="1:16" x14ac:dyDescent="0.25">
      <c r="A51" s="66"/>
      <c r="B51" s="192"/>
      <c r="C51" s="303"/>
      <c r="D51" s="313"/>
      <c r="E51" s="314"/>
      <c r="F51" s="314"/>
      <c r="G51" s="314"/>
      <c r="H51" s="314"/>
      <c r="I51" s="314"/>
      <c r="J51" s="314"/>
      <c r="K51" s="314"/>
      <c r="L51" s="315"/>
      <c r="O51" s="31"/>
    </row>
    <row r="52" spans="1:16" x14ac:dyDescent="0.25">
      <c r="A52" s="66"/>
      <c r="B52" s="302"/>
      <c r="C52" s="303"/>
      <c r="D52" s="316"/>
      <c r="E52" s="317"/>
      <c r="F52" s="317"/>
      <c r="G52" s="317"/>
      <c r="H52" s="317"/>
      <c r="I52" s="317"/>
      <c r="J52" s="317"/>
      <c r="K52" s="317"/>
      <c r="L52" s="318"/>
      <c r="O52" s="31"/>
    </row>
    <row r="53" spans="1:16" x14ac:dyDescent="0.25">
      <c r="A53" s="66"/>
      <c r="B53" s="301" t="str">
        <f>IF(Intro!$G$21="English",O53,P53)</f>
        <v>Commentaire 5</v>
      </c>
      <c r="C53" s="303"/>
      <c r="D53" s="310"/>
      <c r="E53" s="311"/>
      <c r="F53" s="311"/>
      <c r="G53" s="311"/>
      <c r="H53" s="311"/>
      <c r="I53" s="311"/>
      <c r="J53" s="311"/>
      <c r="K53" s="311"/>
      <c r="L53" s="312"/>
      <c r="O53" s="31" t="s">
        <v>99</v>
      </c>
      <c r="P53" s="3" t="s">
        <v>100</v>
      </c>
    </row>
    <row r="54" spans="1:16" x14ac:dyDescent="0.25">
      <c r="A54" s="66"/>
      <c r="B54" s="192"/>
      <c r="C54" s="303"/>
      <c r="D54" s="313"/>
      <c r="E54" s="314"/>
      <c r="F54" s="314"/>
      <c r="G54" s="314"/>
      <c r="H54" s="314"/>
      <c r="I54" s="314"/>
      <c r="J54" s="314"/>
      <c r="K54" s="314"/>
      <c r="L54" s="315"/>
      <c r="O54" s="31"/>
    </row>
    <row r="55" spans="1:16" x14ac:dyDescent="0.25">
      <c r="A55" s="66"/>
      <c r="B55" s="192"/>
      <c r="C55" s="303"/>
      <c r="D55" s="313"/>
      <c r="E55" s="314"/>
      <c r="F55" s="314"/>
      <c r="G55" s="314"/>
      <c r="H55" s="314"/>
      <c r="I55" s="314"/>
      <c r="J55" s="314"/>
      <c r="K55" s="314"/>
      <c r="L55" s="315"/>
      <c r="O55" s="31"/>
    </row>
    <row r="56" spans="1:16" x14ac:dyDescent="0.25">
      <c r="A56" s="66"/>
      <c r="B56" s="192"/>
      <c r="C56" s="303"/>
      <c r="D56" s="313"/>
      <c r="E56" s="314"/>
      <c r="F56" s="314"/>
      <c r="G56" s="314"/>
      <c r="H56" s="314"/>
      <c r="I56" s="314"/>
      <c r="J56" s="314"/>
      <c r="K56" s="314"/>
      <c r="L56" s="315"/>
      <c r="O56" s="31"/>
    </row>
    <row r="57" spans="1:16" x14ac:dyDescent="0.25">
      <c r="A57" s="66"/>
      <c r="B57" s="192"/>
      <c r="C57" s="303"/>
      <c r="D57" s="313"/>
      <c r="E57" s="314"/>
      <c r="F57" s="314"/>
      <c r="G57" s="314"/>
      <c r="H57" s="314"/>
      <c r="I57" s="314"/>
      <c r="J57" s="314"/>
      <c r="K57" s="314"/>
      <c r="L57" s="315"/>
      <c r="O57" s="31"/>
    </row>
    <row r="58" spans="1:16" x14ac:dyDescent="0.25">
      <c r="A58" s="66"/>
      <c r="B58" s="192"/>
      <c r="C58" s="303"/>
      <c r="D58" s="313"/>
      <c r="E58" s="314"/>
      <c r="F58" s="314"/>
      <c r="G58" s="314"/>
      <c r="H58" s="314"/>
      <c r="I58" s="314"/>
      <c r="J58" s="314"/>
      <c r="K58" s="314"/>
      <c r="L58" s="315"/>
      <c r="O58" s="31"/>
    </row>
    <row r="59" spans="1:16" x14ac:dyDescent="0.25">
      <c r="A59" s="66"/>
      <c r="B59" s="192"/>
      <c r="C59" s="303"/>
      <c r="D59" s="313"/>
      <c r="E59" s="314"/>
      <c r="F59" s="314"/>
      <c r="G59" s="314"/>
      <c r="H59" s="314"/>
      <c r="I59" s="314"/>
      <c r="J59" s="314"/>
      <c r="K59" s="314"/>
      <c r="L59" s="315"/>
      <c r="O59" s="31"/>
    </row>
    <row r="60" spans="1:16" x14ac:dyDescent="0.25">
      <c r="A60" s="66"/>
      <c r="B60" s="192"/>
      <c r="C60" s="303"/>
      <c r="D60" s="313"/>
      <c r="E60" s="314"/>
      <c r="F60" s="314"/>
      <c r="G60" s="314"/>
      <c r="H60" s="314"/>
      <c r="I60" s="314"/>
      <c r="J60" s="314"/>
      <c r="K60" s="314"/>
      <c r="L60" s="315"/>
      <c r="O60" s="31"/>
    </row>
    <row r="61" spans="1:16" x14ac:dyDescent="0.25">
      <c r="A61" s="66"/>
      <c r="B61" s="192"/>
      <c r="C61" s="303"/>
      <c r="D61" s="313"/>
      <c r="E61" s="314"/>
      <c r="F61" s="314"/>
      <c r="G61" s="314"/>
      <c r="H61" s="314"/>
      <c r="I61" s="314"/>
      <c r="J61" s="314"/>
      <c r="K61" s="314"/>
      <c r="L61" s="315"/>
      <c r="O61" s="31"/>
    </row>
    <row r="62" spans="1:16" x14ac:dyDescent="0.25">
      <c r="A62" s="66"/>
      <c r="B62" s="322"/>
      <c r="C62" s="323"/>
      <c r="D62" s="319"/>
      <c r="E62" s="320"/>
      <c r="F62" s="320"/>
      <c r="G62" s="320"/>
      <c r="H62" s="320"/>
      <c r="I62" s="320"/>
      <c r="J62" s="320"/>
      <c r="K62" s="320"/>
      <c r="L62" s="321"/>
      <c r="O62" s="31"/>
    </row>
    <row r="63" spans="1:16" s="40" customFormat="1" x14ac:dyDescent="0.25">
      <c r="A63" s="66"/>
      <c r="B63" s="23"/>
      <c r="N63" s="39"/>
    </row>
  </sheetData>
  <sheetProtection algorithmName="SHA-512" hashValue="Mv84eVImRMQ0h2lqVNZWP8eSDIdeBMekFdatB4OB4N8zV7kKbOS0MpKFkxgBTTmwXB9kZPLcrhlQAL0FIcLDKA==" saltValue="efC86b8ZrcLivsgE3wTUeA==" spinCount="100000" sheet="1" objects="1" scenarios="1" selectLockedCells="1"/>
  <mergeCells count="21">
    <mergeCell ref="D53:L62"/>
    <mergeCell ref="B33:B42"/>
    <mergeCell ref="B43:B52"/>
    <mergeCell ref="B53:B62"/>
    <mergeCell ref="C33:C42"/>
    <mergeCell ref="C43:C52"/>
    <mergeCell ref="C53:C62"/>
    <mergeCell ref="D33:L42"/>
    <mergeCell ref="D43:L52"/>
    <mergeCell ref="B13:B22"/>
    <mergeCell ref="B23:B32"/>
    <mergeCell ref="C13:C22"/>
    <mergeCell ref="C23:C32"/>
    <mergeCell ref="B4:L4"/>
    <mergeCell ref="B6:L6"/>
    <mergeCell ref="B10:L10"/>
    <mergeCell ref="B5:L5"/>
    <mergeCell ref="B8:L8"/>
    <mergeCell ref="D12:L12"/>
    <mergeCell ref="D13:L22"/>
    <mergeCell ref="D23:L32"/>
  </mergeCells>
  <printOptions horizontalCentered="1"/>
  <pageMargins left="0.25" right="0.25" top="0.75" bottom="0.75" header="0.3" footer="0.3"/>
  <pageSetup scale="62" fitToHeight="0" orientation="portrait" r:id="rId1"/>
  <headerFooter>
    <oddFooter>&amp;L&amp;A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86355-C402-43D9-904E-A333B5D14D08}">
  <sheetPr codeName="Sheet6">
    <tabColor rgb="FF92D050"/>
    <pageSetUpPr fitToPage="1"/>
  </sheetPr>
  <dimension ref="A1:P108"/>
  <sheetViews>
    <sheetView showGridLines="0" topLeftCell="A11" zoomScaleNormal="100" workbookViewId="0">
      <selection activeCell="S11" sqref="S11"/>
    </sheetView>
  </sheetViews>
  <sheetFormatPr defaultColWidth="9.42578125" defaultRowHeight="14.25" x14ac:dyDescent="0.25"/>
  <cols>
    <col min="1" max="1" width="1.85546875" style="20" customWidth="1"/>
    <col min="2" max="12" width="14.5703125" style="1" customWidth="1"/>
    <col min="13" max="14" width="14.5703125" style="3" customWidth="1"/>
    <col min="15" max="16" width="14.5703125" style="3" hidden="1" customWidth="1"/>
    <col min="17" max="17" width="9.42578125" style="3" customWidth="1"/>
    <col min="18" max="16384" width="9.42578125" style="3"/>
  </cols>
  <sheetData>
    <row r="1" spans="1:16" x14ac:dyDescent="0.25">
      <c r="O1" s="3" t="s">
        <v>283</v>
      </c>
      <c r="P1" s="3" t="s">
        <v>283</v>
      </c>
    </row>
    <row r="2" spans="1:16" x14ac:dyDescent="0.25">
      <c r="B2" s="22" t="str">
        <f>IF(Intro!$G$21="English",O3,P3)</f>
        <v>PROTÉGÉ</v>
      </c>
      <c r="C2" s="22"/>
      <c r="D2" s="22"/>
      <c r="O2" s="21" t="s">
        <v>59</v>
      </c>
      <c r="P2" s="21" t="s">
        <v>71</v>
      </c>
    </row>
    <row r="3" spans="1:16" x14ac:dyDescent="0.25">
      <c r="B3" s="5"/>
      <c r="C3" s="5"/>
      <c r="D3" s="5"/>
      <c r="O3" s="88" t="s">
        <v>230</v>
      </c>
      <c r="P3" s="88" t="s">
        <v>231</v>
      </c>
    </row>
    <row r="4" spans="1:16" s="8" customFormat="1" x14ac:dyDescent="0.25">
      <c r="A4" s="23"/>
      <c r="B4" s="329" t="str">
        <f>Info!B4</f>
        <v>QUESTIONNAIRE À L'INTENTION DES PRODUCTEURS ÉTRANGERS</v>
      </c>
      <c r="C4" s="329"/>
      <c r="D4" s="329"/>
      <c r="E4" s="329"/>
      <c r="F4" s="329"/>
      <c r="G4" s="329"/>
      <c r="H4" s="329"/>
      <c r="I4" s="329"/>
      <c r="J4" s="329"/>
      <c r="K4" s="329"/>
      <c r="L4" s="329"/>
      <c r="M4" s="6"/>
      <c r="N4" s="6"/>
      <c r="O4" s="9"/>
      <c r="P4" s="9"/>
    </row>
    <row r="5" spans="1:16" s="8" customFormat="1" x14ac:dyDescent="0.25">
      <c r="A5" s="23"/>
      <c r="B5" s="329" t="str">
        <f>Info!B5</f>
        <v>NQ-2026-006</v>
      </c>
      <c r="C5" s="329"/>
      <c r="D5" s="329"/>
      <c r="E5" s="329"/>
      <c r="F5" s="329"/>
      <c r="G5" s="329"/>
      <c r="H5" s="329"/>
      <c r="I5" s="329"/>
      <c r="J5" s="329"/>
      <c r="K5" s="329"/>
      <c r="L5" s="329"/>
      <c r="M5" s="6"/>
      <c r="N5" s="6"/>
      <c r="O5" s="9"/>
      <c r="P5" s="9"/>
    </row>
    <row r="6" spans="1:16" s="9" customFormat="1" x14ac:dyDescent="0.25">
      <c r="A6" s="23"/>
      <c r="B6" s="329" t="str">
        <f>Info!B6</f>
        <v>GLUTEN DE BLÉ</v>
      </c>
      <c r="C6" s="329"/>
      <c r="D6" s="329"/>
      <c r="E6" s="329"/>
      <c r="F6" s="329"/>
      <c r="G6" s="329"/>
      <c r="H6" s="329"/>
      <c r="I6" s="329"/>
      <c r="J6" s="329"/>
      <c r="K6" s="329"/>
      <c r="L6" s="329"/>
      <c r="O6" s="24"/>
      <c r="P6" s="24"/>
    </row>
    <row r="7" spans="1:16" s="9" customFormat="1" x14ac:dyDescent="0.25">
      <c r="A7" s="23"/>
      <c r="B7" s="43"/>
      <c r="C7" s="43"/>
      <c r="D7" s="43"/>
      <c r="E7" s="43"/>
      <c r="F7" s="43"/>
      <c r="G7" s="43"/>
      <c r="H7" s="43"/>
      <c r="I7" s="43"/>
      <c r="J7" s="43"/>
      <c r="K7" s="43"/>
      <c r="L7" s="43"/>
      <c r="O7" s="36"/>
    </row>
    <row r="8" spans="1:16" s="9" customFormat="1" x14ac:dyDescent="0.25">
      <c r="A8" s="23"/>
      <c r="B8" s="330" t="str">
        <f>Public!B8</f>
        <v>Les questions suivantes font référence aux marchandises comme définies dans la description du produit de l'onglet Intro.</v>
      </c>
      <c r="C8" s="330"/>
      <c r="D8" s="330"/>
      <c r="E8" s="330"/>
      <c r="F8" s="330"/>
      <c r="G8" s="330"/>
      <c r="H8" s="330"/>
      <c r="I8" s="330"/>
      <c r="J8" s="330"/>
      <c r="K8" s="330"/>
      <c r="L8" s="330"/>
      <c r="O8" s="24"/>
      <c r="P8" s="24"/>
    </row>
    <row r="9" spans="1:16" s="9" customFormat="1" x14ac:dyDescent="0.25">
      <c r="A9" s="23"/>
      <c r="B9" s="330" t="str">
        <f>Public!B9</f>
        <v>Des informations sur le produit et un glossaire de termes sont disponibles dans l'onglet Info.</v>
      </c>
      <c r="C9" s="330"/>
      <c r="D9" s="330"/>
      <c r="E9" s="330"/>
      <c r="F9" s="330"/>
      <c r="G9" s="330"/>
      <c r="H9" s="330"/>
      <c r="I9" s="330"/>
      <c r="J9" s="330"/>
      <c r="K9" s="330"/>
      <c r="L9" s="330"/>
      <c r="O9" s="24"/>
    </row>
    <row r="10" spans="1:16" s="9" customFormat="1" x14ac:dyDescent="0.25">
      <c r="A10" s="23"/>
      <c r="B10" s="330" t="str">
        <f>IF(Intro!$G$21="English",O10,P10)</f>
        <v xml:space="preserve">Utilisez l'onglet AddPro si vous avez besoin de plus d'espace.
</v>
      </c>
      <c r="C10" s="330"/>
      <c r="D10" s="330"/>
      <c r="E10" s="330"/>
      <c r="F10" s="330"/>
      <c r="G10" s="330"/>
      <c r="H10" s="330"/>
      <c r="I10" s="330"/>
      <c r="J10" s="330"/>
      <c r="K10" s="330"/>
      <c r="L10" s="330"/>
      <c r="O10" s="24" t="s">
        <v>101</v>
      </c>
      <c r="P10" s="24" t="str">
        <f>"Utilisez l'onglet AddPro si vous avez besoin de plus d'espace."&amp;CHAR(10)</f>
        <v xml:space="preserve">Utilisez l'onglet AddPro si vous avez besoin de plus d'espace.
</v>
      </c>
    </row>
    <row r="11" spans="1:16" s="9" customFormat="1" x14ac:dyDescent="0.25">
      <c r="A11" s="23"/>
      <c r="B11" s="25"/>
      <c r="C11" s="25"/>
      <c r="D11" s="25"/>
      <c r="E11" s="26"/>
      <c r="F11" s="26"/>
      <c r="G11" s="26"/>
      <c r="H11" s="26"/>
      <c r="I11" s="26"/>
      <c r="J11" s="26"/>
      <c r="K11" s="26"/>
      <c r="L11" s="26"/>
      <c r="O11" s="24"/>
      <c r="P11" s="24"/>
    </row>
    <row r="12" spans="1:16" x14ac:dyDescent="0.25">
      <c r="B12" s="304" t="str">
        <f>IF(Intro!$G$21="English",O12,P12)</f>
        <v>PRODUCTION ET CAPACITÉ</v>
      </c>
      <c r="C12" s="305"/>
      <c r="D12" s="305"/>
      <c r="E12" s="305"/>
      <c r="F12" s="305"/>
      <c r="G12" s="305"/>
      <c r="H12" s="305"/>
      <c r="I12" s="305"/>
      <c r="J12" s="305"/>
      <c r="K12" s="305"/>
      <c r="L12" s="306"/>
      <c r="M12" s="38"/>
      <c r="O12" s="89" t="s">
        <v>232</v>
      </c>
      <c r="P12" s="89" t="s">
        <v>233</v>
      </c>
    </row>
    <row r="13" spans="1:16" x14ac:dyDescent="0.25">
      <c r="B13" s="285" t="s">
        <v>22</v>
      </c>
      <c r="C13" s="286"/>
      <c r="D13" s="286"/>
      <c r="E13" s="286"/>
      <c r="F13" s="286"/>
      <c r="G13" s="286"/>
      <c r="H13" s="286"/>
      <c r="I13" s="286"/>
      <c r="J13" s="286"/>
      <c r="K13" s="286"/>
      <c r="L13" s="287"/>
    </row>
    <row r="14" spans="1:16" x14ac:dyDescent="0.25">
      <c r="B14" s="27"/>
      <c r="C14" s="28"/>
      <c r="D14" s="28"/>
      <c r="E14" s="29"/>
      <c r="F14" s="29"/>
      <c r="G14" s="29"/>
      <c r="H14" s="29"/>
      <c r="I14" s="29"/>
      <c r="J14" s="29"/>
      <c r="K14" s="29"/>
      <c r="L14" s="30"/>
    </row>
    <row r="15" spans="1:16" x14ac:dyDescent="0.25">
      <c r="B15" s="209" t="str">
        <f>IF(Intro!$G$21="English",O15,P15)</f>
        <v>Remplir le tableau suivant pour la production des marchandises par votre entreprise et d'autres produits fabriqués à l'aide du même équipement. Remarque : les autres produits fabriqués  à l'aide du même équipement sont tous les autres produits autres que les marchandises définies dans l'onglet « Intro » qui sont fabriqués à l'aide du même équipement.</v>
      </c>
      <c r="C15" s="210"/>
      <c r="D15" s="210"/>
      <c r="E15" s="210"/>
      <c r="F15" s="210"/>
      <c r="G15" s="210"/>
      <c r="H15" s="210"/>
      <c r="I15" s="210"/>
      <c r="J15" s="210"/>
      <c r="K15" s="210"/>
      <c r="L15" s="211"/>
      <c r="O15" s="31" t="s">
        <v>178</v>
      </c>
      <c r="P15" s="3" t="s">
        <v>265</v>
      </c>
    </row>
    <row r="16" spans="1:16" x14ac:dyDescent="0.25">
      <c r="B16" s="209"/>
      <c r="C16" s="210"/>
      <c r="D16" s="210"/>
      <c r="E16" s="210"/>
      <c r="F16" s="210"/>
      <c r="G16" s="210"/>
      <c r="H16" s="210"/>
      <c r="I16" s="210"/>
      <c r="J16" s="210"/>
      <c r="K16" s="210"/>
      <c r="L16" s="211"/>
      <c r="O16" s="31"/>
    </row>
    <row r="17" spans="1:16" x14ac:dyDescent="0.25">
      <c r="B17" s="209"/>
      <c r="C17" s="210"/>
      <c r="D17" s="210"/>
      <c r="E17" s="210"/>
      <c r="F17" s="210"/>
      <c r="G17" s="210"/>
      <c r="H17" s="210"/>
      <c r="I17" s="210"/>
      <c r="J17" s="210"/>
      <c r="K17" s="210"/>
      <c r="L17" s="211"/>
      <c r="O17" s="31"/>
    </row>
    <row r="18" spans="1:16" x14ac:dyDescent="0.25">
      <c r="B18" s="49"/>
      <c r="C18" s="50"/>
      <c r="D18" s="28"/>
      <c r="E18" s="29"/>
      <c r="F18" s="29"/>
      <c r="G18" s="29"/>
      <c r="H18" s="29"/>
      <c r="I18" s="29"/>
      <c r="J18" s="29"/>
      <c r="K18" s="29"/>
      <c r="L18" s="30"/>
      <c r="O18" s="31"/>
    </row>
    <row r="19" spans="1:16" x14ac:dyDescent="0.25">
      <c r="B19" s="49"/>
      <c r="C19" s="50"/>
      <c r="F19" s="28"/>
      <c r="H19" s="324">
        <f>Variables!B6</f>
        <v>2023</v>
      </c>
      <c r="I19" s="325">
        <f>H19+1</f>
        <v>2024</v>
      </c>
      <c r="J19" s="325">
        <f>I19+1</f>
        <v>2025</v>
      </c>
      <c r="K19" s="325" t="str">
        <f>IF(Intro!$G$21="English",Variables!B9,Variables!C9)</f>
        <v>janv.-juin 2025</v>
      </c>
      <c r="L19" s="327" t="str">
        <f>IF(Intro!$G$21="English",Variables!B10,Variables!C10)</f>
        <v>janv.-juin 2026</v>
      </c>
      <c r="O19" s="31"/>
    </row>
    <row r="20" spans="1:16" x14ac:dyDescent="0.25">
      <c r="B20" s="49"/>
      <c r="C20" s="50"/>
      <c r="F20" s="28"/>
      <c r="H20" s="324"/>
      <c r="I20" s="326"/>
      <c r="J20" s="326"/>
      <c r="K20" s="326"/>
      <c r="L20" s="328"/>
      <c r="O20" s="31"/>
    </row>
    <row r="21" spans="1:16" s="38" customFormat="1" x14ac:dyDescent="0.25">
      <c r="A21" s="59"/>
      <c r="B21" s="334" t="s">
        <v>58</v>
      </c>
      <c r="C21" s="335"/>
      <c r="D21" s="335"/>
      <c r="E21" s="335"/>
      <c r="F21" s="336"/>
      <c r="G21" s="94" t="str">
        <f>IF(Intro!$G$21="English",Variables!$B$23,Variables!$C$23)</f>
        <v>Tonnes</v>
      </c>
      <c r="H21" s="109"/>
      <c r="I21" s="109"/>
      <c r="J21" s="109"/>
      <c r="K21" s="109"/>
      <c r="L21" s="129"/>
      <c r="O21" s="3"/>
      <c r="P21" s="3"/>
    </row>
    <row r="22" spans="1:16" s="38" customFormat="1" x14ac:dyDescent="0.25">
      <c r="A22" s="59"/>
      <c r="B22" s="334" t="str">
        <f>IF(Intro!$G$21="English",O22,P22)</f>
        <v>Production de produits fabriqués avec le même équipement autre que les marchandises</v>
      </c>
      <c r="C22" s="335"/>
      <c r="D22" s="335"/>
      <c r="E22" s="335"/>
      <c r="F22" s="336"/>
      <c r="G22" s="94" t="str">
        <f>G21</f>
        <v>Tonnes</v>
      </c>
      <c r="H22" s="108"/>
      <c r="I22" s="109"/>
      <c r="J22" s="109"/>
      <c r="K22" s="109"/>
      <c r="L22" s="129"/>
      <c r="O22" s="3" t="s">
        <v>196</v>
      </c>
      <c r="P22" s="3" t="s">
        <v>197</v>
      </c>
    </row>
    <row r="23" spans="1:16" s="48" customFormat="1" x14ac:dyDescent="0.25">
      <c r="A23" s="72"/>
      <c r="B23" s="337" t="str">
        <f>IF(Intro!$G$21="English",O23,P23)</f>
        <v>Total</v>
      </c>
      <c r="C23" s="338"/>
      <c r="D23" s="338"/>
      <c r="E23" s="338"/>
      <c r="F23" s="339"/>
      <c r="G23" s="95" t="str">
        <f>G21</f>
        <v>Tonnes</v>
      </c>
      <c r="H23" s="113">
        <f>SUM(H21,H22)</f>
        <v>0</v>
      </c>
      <c r="I23" s="113">
        <f>SUM(I21,I22)</f>
        <v>0</v>
      </c>
      <c r="J23" s="113">
        <f>SUM(J21,J22)</f>
        <v>0</v>
      </c>
      <c r="K23" s="113">
        <f>SUM(K21,K22)</f>
        <v>0</v>
      </c>
      <c r="L23" s="130">
        <f>SUM(L21,L22)</f>
        <v>0</v>
      </c>
      <c r="O23" s="21" t="s">
        <v>102</v>
      </c>
      <c r="P23" s="21" t="s">
        <v>102</v>
      </c>
    </row>
    <row r="24" spans="1:16" s="38" customFormat="1" x14ac:dyDescent="0.25">
      <c r="A24" s="59"/>
      <c r="B24" s="334" t="str">
        <f>IF(Intro!$G$21="English",O24,P24)</f>
        <v>Capacité pratique des usines</v>
      </c>
      <c r="C24" s="335"/>
      <c r="D24" s="335"/>
      <c r="E24" s="335"/>
      <c r="F24" s="336"/>
      <c r="G24" s="94" t="str">
        <f>G21</f>
        <v>Tonnes</v>
      </c>
      <c r="H24" s="109"/>
      <c r="I24" s="109"/>
      <c r="J24" s="109"/>
      <c r="K24" s="109"/>
      <c r="L24" s="129"/>
      <c r="O24" s="3" t="s">
        <v>141</v>
      </c>
      <c r="P24" s="3" t="s">
        <v>103</v>
      </c>
    </row>
    <row r="25" spans="1:16" s="48" customFormat="1" x14ac:dyDescent="0.25">
      <c r="A25" s="72"/>
      <c r="B25" s="337" t="str">
        <f>IF(Intro!$G$21="English",O25,P25)</f>
        <v>Taux d'utilisation des capacités des marchandises</v>
      </c>
      <c r="C25" s="338"/>
      <c r="D25" s="338"/>
      <c r="E25" s="338"/>
      <c r="F25" s="339"/>
      <c r="G25" s="95" t="s">
        <v>88</v>
      </c>
      <c r="H25" s="113" t="str">
        <f>IF(H24=0,"-",H21/H24*100)</f>
        <v>-</v>
      </c>
      <c r="I25" s="113" t="str">
        <f>IF(I24=0,"-",I21/I24*100)</f>
        <v>-</v>
      </c>
      <c r="J25" s="113" t="str">
        <f>IF(J24=0,"-",J21/J24*100)</f>
        <v>-</v>
      </c>
      <c r="K25" s="113" t="str">
        <f>IF(K24=0,"-",K21/K24*100)</f>
        <v>-</v>
      </c>
      <c r="L25" s="130" t="str">
        <f>IF(L24=0,"-",L21/L24*100)</f>
        <v>-</v>
      </c>
      <c r="O25" s="21" t="s">
        <v>104</v>
      </c>
      <c r="P25" s="21" t="s">
        <v>105</v>
      </c>
    </row>
    <row r="26" spans="1:16" s="48" customFormat="1" x14ac:dyDescent="0.25">
      <c r="A26" s="72"/>
      <c r="B26" s="337" t="str">
        <f>IF(Intro!$G$21="English",O26,P26)</f>
        <v>Taux d'utilisation total des capacités</v>
      </c>
      <c r="C26" s="338"/>
      <c r="D26" s="338"/>
      <c r="E26" s="338"/>
      <c r="F26" s="339"/>
      <c r="G26" s="95" t="s">
        <v>88</v>
      </c>
      <c r="H26" s="113" t="str">
        <f>IF(H24=0,"-",H23/H24*100)</f>
        <v>-</v>
      </c>
      <c r="I26" s="113" t="str">
        <f>IF(I24=0,"-",I23/I24*100)</f>
        <v>-</v>
      </c>
      <c r="J26" s="113" t="str">
        <f>IF(J24=0,"-",J23/J24*100)</f>
        <v>-</v>
      </c>
      <c r="K26" s="113" t="str">
        <f t="shared" ref="K26:L26" si="0">IF(K24=0,"-",K23/K24*100)</f>
        <v>-</v>
      </c>
      <c r="L26" s="130" t="str">
        <f t="shared" si="0"/>
        <v>-</v>
      </c>
      <c r="O26" s="21" t="s">
        <v>106</v>
      </c>
      <c r="P26" s="21" t="s">
        <v>107</v>
      </c>
    </row>
    <row r="27" spans="1:16" s="38" customFormat="1" x14ac:dyDescent="0.25">
      <c r="A27" s="59"/>
      <c r="B27" s="69"/>
      <c r="C27" s="70"/>
      <c r="D27" s="70"/>
      <c r="E27" s="70"/>
      <c r="F27" s="70"/>
      <c r="G27" s="70"/>
      <c r="H27" s="70"/>
      <c r="I27" s="70"/>
      <c r="J27" s="70"/>
      <c r="K27" s="70"/>
      <c r="L27" s="71"/>
      <c r="O27" s="3"/>
      <c r="P27" s="3"/>
    </row>
    <row r="28" spans="1:16" s="21" customFormat="1" x14ac:dyDescent="0.25">
      <c r="A28" s="20"/>
      <c r="B28" s="282" t="s">
        <v>23</v>
      </c>
      <c r="C28" s="283"/>
      <c r="D28" s="283"/>
      <c r="E28" s="283"/>
      <c r="F28" s="283"/>
      <c r="G28" s="283"/>
      <c r="H28" s="283"/>
      <c r="I28" s="283"/>
      <c r="J28" s="283"/>
      <c r="K28" s="283"/>
      <c r="L28" s="284"/>
      <c r="M28" s="67"/>
    </row>
    <row r="29" spans="1:16" s="38" customFormat="1" x14ac:dyDescent="0.25">
      <c r="A29" s="59"/>
      <c r="B29" s="68"/>
      <c r="C29" s="60"/>
      <c r="D29" s="60"/>
      <c r="E29" s="60"/>
      <c r="F29" s="60"/>
      <c r="G29" s="60"/>
      <c r="H29" s="60"/>
      <c r="I29" s="60"/>
      <c r="J29" s="60"/>
      <c r="K29" s="60"/>
      <c r="L29" s="61"/>
      <c r="O29" s="3"/>
      <c r="P29" s="3"/>
    </row>
    <row r="30" spans="1:16" s="38" customFormat="1" x14ac:dyDescent="0.25">
      <c r="A30" s="59"/>
      <c r="B30" s="192" t="str">
        <f>IF(Intro!$G$21="English",O30,P30)</f>
        <v xml:space="preserve">Fournissez des détails sur la façon dont votre entreprise détermine la capacité pratique des usines. </v>
      </c>
      <c r="C30" s="193"/>
      <c r="D30" s="193"/>
      <c r="E30" s="193"/>
      <c r="F30" s="193"/>
      <c r="G30" s="193"/>
      <c r="H30" s="193"/>
      <c r="I30" s="193"/>
      <c r="J30" s="193"/>
      <c r="K30" s="193"/>
      <c r="L30" s="202"/>
      <c r="O30" s="3" t="s">
        <v>51</v>
      </c>
      <c r="P30" s="3" t="s">
        <v>52</v>
      </c>
    </row>
    <row r="31" spans="1:16" s="38" customFormat="1" x14ac:dyDescent="0.25">
      <c r="A31" s="59"/>
      <c r="B31" s="68"/>
      <c r="C31" s="60"/>
      <c r="D31" s="60"/>
      <c r="E31" s="60"/>
      <c r="F31" s="60"/>
      <c r="G31" s="60"/>
      <c r="H31" s="60"/>
      <c r="I31" s="60"/>
      <c r="J31" s="60"/>
      <c r="K31" s="60"/>
      <c r="L31" s="61"/>
      <c r="O31" s="3"/>
      <c r="P31" s="3"/>
    </row>
    <row r="32" spans="1:16" s="21" customFormat="1" x14ac:dyDescent="0.25">
      <c r="A32" s="20"/>
      <c r="B32" s="288"/>
      <c r="C32" s="289"/>
      <c r="D32" s="289"/>
      <c r="E32" s="289"/>
      <c r="F32" s="289"/>
      <c r="G32" s="289"/>
      <c r="H32" s="289"/>
      <c r="I32" s="289"/>
      <c r="J32" s="289"/>
      <c r="K32" s="289"/>
      <c r="L32" s="290"/>
      <c r="M32" s="38"/>
    </row>
    <row r="33" spans="1:16" s="21" customFormat="1" x14ac:dyDescent="0.25">
      <c r="A33" s="20"/>
      <c r="B33" s="288"/>
      <c r="C33" s="289"/>
      <c r="D33" s="289"/>
      <c r="E33" s="289"/>
      <c r="F33" s="289"/>
      <c r="G33" s="289"/>
      <c r="H33" s="289"/>
      <c r="I33" s="289"/>
      <c r="J33" s="289"/>
      <c r="K33" s="289"/>
      <c r="L33" s="290"/>
      <c r="M33" s="38"/>
    </row>
    <row r="34" spans="1:16" s="21" customFormat="1" x14ac:dyDescent="0.25">
      <c r="A34" s="20"/>
      <c r="B34" s="288"/>
      <c r="C34" s="289"/>
      <c r="D34" s="289"/>
      <c r="E34" s="289"/>
      <c r="F34" s="289"/>
      <c r="G34" s="289"/>
      <c r="H34" s="289"/>
      <c r="I34" s="289"/>
      <c r="J34" s="289"/>
      <c r="K34" s="289"/>
      <c r="L34" s="290"/>
      <c r="M34" s="38"/>
    </row>
    <row r="35" spans="1:16" s="21" customFormat="1" x14ac:dyDescent="0.25">
      <c r="A35" s="20"/>
      <c r="B35" s="288"/>
      <c r="C35" s="289"/>
      <c r="D35" s="289"/>
      <c r="E35" s="289"/>
      <c r="F35" s="289"/>
      <c r="G35" s="289"/>
      <c r="H35" s="289"/>
      <c r="I35" s="289"/>
      <c r="J35" s="289"/>
      <c r="K35" s="289"/>
      <c r="L35" s="290"/>
      <c r="M35" s="38"/>
    </row>
    <row r="36" spans="1:16" s="21" customFormat="1" x14ac:dyDescent="0.25">
      <c r="A36" s="20"/>
      <c r="B36" s="288"/>
      <c r="C36" s="289"/>
      <c r="D36" s="289"/>
      <c r="E36" s="289"/>
      <c r="F36" s="289"/>
      <c r="G36" s="289"/>
      <c r="H36" s="289"/>
      <c r="I36" s="289"/>
      <c r="J36" s="289"/>
      <c r="K36" s="289"/>
      <c r="L36" s="290"/>
      <c r="M36" s="38"/>
    </row>
    <row r="37" spans="1:16" s="21" customFormat="1" x14ac:dyDescent="0.25">
      <c r="A37" s="20"/>
      <c r="B37" s="288"/>
      <c r="C37" s="289"/>
      <c r="D37" s="289"/>
      <c r="E37" s="289"/>
      <c r="F37" s="289"/>
      <c r="G37" s="289"/>
      <c r="H37" s="289"/>
      <c r="I37" s="289"/>
      <c r="J37" s="289"/>
      <c r="K37" s="289"/>
      <c r="L37" s="290"/>
      <c r="M37" s="38"/>
    </row>
    <row r="38" spans="1:16" s="21" customFormat="1" x14ac:dyDescent="0.25">
      <c r="A38" s="20"/>
      <c r="B38" s="288"/>
      <c r="C38" s="289"/>
      <c r="D38" s="289"/>
      <c r="E38" s="289"/>
      <c r="F38" s="289"/>
      <c r="G38" s="289"/>
      <c r="H38" s="289"/>
      <c r="I38" s="289"/>
      <c r="J38" s="289"/>
      <c r="K38" s="289"/>
      <c r="L38" s="290"/>
      <c r="M38" s="38"/>
    </row>
    <row r="39" spans="1:16" s="21" customFormat="1" x14ac:dyDescent="0.25">
      <c r="A39" s="20"/>
      <c r="B39" s="288"/>
      <c r="C39" s="289"/>
      <c r="D39" s="289"/>
      <c r="E39" s="289"/>
      <c r="F39" s="289"/>
      <c r="G39" s="289"/>
      <c r="H39" s="289"/>
      <c r="I39" s="289"/>
      <c r="J39" s="289"/>
      <c r="K39" s="289"/>
      <c r="L39" s="290"/>
      <c r="M39" s="38"/>
    </row>
    <row r="40" spans="1:16" s="38" customFormat="1" x14ac:dyDescent="0.25">
      <c r="A40" s="59"/>
      <c r="B40" s="69"/>
      <c r="C40" s="70"/>
      <c r="D40" s="70"/>
      <c r="E40" s="70"/>
      <c r="F40" s="70"/>
      <c r="G40" s="70"/>
      <c r="H40" s="70"/>
      <c r="I40" s="70"/>
      <c r="J40" s="70"/>
      <c r="K40" s="70"/>
      <c r="L40" s="71"/>
      <c r="O40" s="3"/>
      <c r="P40" s="3"/>
    </row>
    <row r="41" spans="1:16" s="21" customFormat="1" x14ac:dyDescent="0.25">
      <c r="A41" s="20"/>
      <c r="B41" s="282" t="s">
        <v>24</v>
      </c>
      <c r="C41" s="283"/>
      <c r="D41" s="283"/>
      <c r="E41" s="283"/>
      <c r="F41" s="283"/>
      <c r="G41" s="283"/>
      <c r="H41" s="283"/>
      <c r="I41" s="283"/>
      <c r="J41" s="283"/>
      <c r="K41" s="283"/>
      <c r="L41" s="284"/>
      <c r="M41" s="67"/>
    </row>
    <row r="42" spans="1:16" s="38" customFormat="1" x14ac:dyDescent="0.25">
      <c r="A42" s="59"/>
      <c r="B42" s="68"/>
      <c r="C42" s="60"/>
      <c r="D42" s="60"/>
      <c r="E42" s="60"/>
      <c r="F42" s="60"/>
      <c r="G42" s="60"/>
      <c r="H42" s="60"/>
      <c r="I42" s="60"/>
      <c r="J42" s="60"/>
      <c r="K42" s="60"/>
      <c r="L42" s="61"/>
      <c r="O42" s="3"/>
      <c r="P42" s="3"/>
    </row>
    <row r="43" spans="1:16" s="38" customFormat="1" x14ac:dyDescent="0.25">
      <c r="A43" s="59"/>
      <c r="B43" s="192" t="str">
        <f>IF(Intro!$G$21="English",O43,P43)</f>
        <v>Si l'un ou l'autre des taux d'utilisation de la capacité, tel que calculé, est supérieur à 100 %, expliquez.</v>
      </c>
      <c r="C43" s="193"/>
      <c r="D43" s="193"/>
      <c r="E43" s="193"/>
      <c r="F43" s="193"/>
      <c r="G43" s="193"/>
      <c r="H43" s="193"/>
      <c r="I43" s="193"/>
      <c r="J43" s="193"/>
      <c r="K43" s="193"/>
      <c r="L43" s="202"/>
      <c r="O43" s="3" t="s">
        <v>108</v>
      </c>
      <c r="P43" s="3" t="s">
        <v>262</v>
      </c>
    </row>
    <row r="44" spans="1:16" s="38" customFormat="1" x14ac:dyDescent="0.25">
      <c r="A44" s="59"/>
      <c r="B44" s="68"/>
      <c r="C44" s="60"/>
      <c r="D44" s="60"/>
      <c r="E44" s="60"/>
      <c r="F44" s="60"/>
      <c r="G44" s="60"/>
      <c r="H44" s="60"/>
      <c r="I44" s="60"/>
      <c r="J44" s="60"/>
      <c r="K44" s="60"/>
      <c r="L44" s="61"/>
      <c r="O44" s="3"/>
      <c r="P44" s="3"/>
    </row>
    <row r="45" spans="1:16" s="21" customFormat="1" x14ac:dyDescent="0.25">
      <c r="A45" s="20"/>
      <c r="B45" s="288"/>
      <c r="C45" s="289"/>
      <c r="D45" s="289"/>
      <c r="E45" s="289"/>
      <c r="F45" s="289"/>
      <c r="G45" s="289"/>
      <c r="H45" s="289"/>
      <c r="I45" s="289"/>
      <c r="J45" s="289"/>
      <c r="K45" s="289"/>
      <c r="L45" s="290"/>
      <c r="M45" s="38"/>
    </row>
    <row r="46" spans="1:16" s="21" customFormat="1" x14ac:dyDescent="0.25">
      <c r="A46" s="20"/>
      <c r="B46" s="288"/>
      <c r="C46" s="289"/>
      <c r="D46" s="289"/>
      <c r="E46" s="289"/>
      <c r="F46" s="289"/>
      <c r="G46" s="289"/>
      <c r="H46" s="289"/>
      <c r="I46" s="289"/>
      <c r="J46" s="289"/>
      <c r="K46" s="289"/>
      <c r="L46" s="290"/>
      <c r="M46" s="38"/>
    </row>
    <row r="47" spans="1:16" s="21" customFormat="1" x14ac:dyDescent="0.25">
      <c r="A47" s="20"/>
      <c r="B47" s="288"/>
      <c r="C47" s="289"/>
      <c r="D47" s="289"/>
      <c r="E47" s="289"/>
      <c r="F47" s="289"/>
      <c r="G47" s="289"/>
      <c r="H47" s="289"/>
      <c r="I47" s="289"/>
      <c r="J47" s="289"/>
      <c r="K47" s="289"/>
      <c r="L47" s="290"/>
      <c r="M47" s="38"/>
    </row>
    <row r="48" spans="1:16" s="21" customFormat="1" x14ac:dyDescent="0.25">
      <c r="A48" s="20"/>
      <c r="B48" s="288"/>
      <c r="C48" s="289"/>
      <c r="D48" s="289"/>
      <c r="E48" s="289"/>
      <c r="F48" s="289"/>
      <c r="G48" s="289"/>
      <c r="H48" s="289"/>
      <c r="I48" s="289"/>
      <c r="J48" s="289"/>
      <c r="K48" s="289"/>
      <c r="L48" s="290"/>
      <c r="M48" s="38"/>
    </row>
    <row r="49" spans="1:16" s="21" customFormat="1" x14ac:dyDescent="0.25">
      <c r="A49" s="20"/>
      <c r="B49" s="288"/>
      <c r="C49" s="289"/>
      <c r="D49" s="289"/>
      <c r="E49" s="289"/>
      <c r="F49" s="289"/>
      <c r="G49" s="289"/>
      <c r="H49" s="289"/>
      <c r="I49" s="289"/>
      <c r="J49" s="289"/>
      <c r="K49" s="289"/>
      <c r="L49" s="290"/>
      <c r="M49" s="38"/>
    </row>
    <row r="50" spans="1:16" s="21" customFormat="1" x14ac:dyDescent="0.25">
      <c r="A50" s="20"/>
      <c r="B50" s="288"/>
      <c r="C50" s="289"/>
      <c r="D50" s="289"/>
      <c r="E50" s="289"/>
      <c r="F50" s="289"/>
      <c r="G50" s="289"/>
      <c r="H50" s="289"/>
      <c r="I50" s="289"/>
      <c r="J50" s="289"/>
      <c r="K50" s="289"/>
      <c r="L50" s="290"/>
      <c r="M50" s="38"/>
    </row>
    <row r="51" spans="1:16" s="21" customFormat="1" x14ac:dyDescent="0.25">
      <c r="A51" s="20"/>
      <c r="B51" s="288"/>
      <c r="C51" s="289"/>
      <c r="D51" s="289"/>
      <c r="E51" s="289"/>
      <c r="F51" s="289"/>
      <c r="G51" s="289"/>
      <c r="H51" s="289"/>
      <c r="I51" s="289"/>
      <c r="J51" s="289"/>
      <c r="K51" s="289"/>
      <c r="L51" s="290"/>
      <c r="M51" s="38"/>
    </row>
    <row r="52" spans="1:16" s="21" customFormat="1" x14ac:dyDescent="0.25">
      <c r="A52" s="20"/>
      <c r="B52" s="288"/>
      <c r="C52" s="289"/>
      <c r="D52" s="289"/>
      <c r="E52" s="289"/>
      <c r="F52" s="289"/>
      <c r="G52" s="289"/>
      <c r="H52" s="289"/>
      <c r="I52" s="289"/>
      <c r="J52" s="289"/>
      <c r="K52" s="289"/>
      <c r="L52" s="290"/>
      <c r="M52" s="38"/>
    </row>
    <row r="53" spans="1:16" s="38" customFormat="1" x14ac:dyDescent="0.25">
      <c r="A53" s="59"/>
      <c r="B53" s="69"/>
      <c r="C53" s="70"/>
      <c r="D53" s="70"/>
      <c r="E53" s="70"/>
      <c r="F53" s="70"/>
      <c r="G53" s="70"/>
      <c r="H53" s="70"/>
      <c r="I53" s="70"/>
      <c r="J53" s="70"/>
      <c r="K53" s="70"/>
      <c r="L53" s="71"/>
      <c r="O53" s="3"/>
      <c r="P53" s="3"/>
    </row>
    <row r="54" spans="1:16" s="21" customFormat="1" x14ac:dyDescent="0.25">
      <c r="A54" s="20"/>
      <c r="B54" s="282" t="s">
        <v>25</v>
      </c>
      <c r="C54" s="283"/>
      <c r="D54" s="283"/>
      <c r="E54" s="283"/>
      <c r="F54" s="283"/>
      <c r="G54" s="283"/>
      <c r="H54" s="283"/>
      <c r="I54" s="283"/>
      <c r="J54" s="283"/>
      <c r="K54" s="283"/>
      <c r="L54" s="284"/>
      <c r="M54" s="67"/>
    </row>
    <row r="55" spans="1:16" s="38" customFormat="1" x14ac:dyDescent="0.25">
      <c r="A55" s="59"/>
      <c r="B55" s="68"/>
      <c r="C55" s="60"/>
      <c r="D55" s="60"/>
      <c r="E55" s="60"/>
      <c r="F55" s="60"/>
      <c r="G55" s="60"/>
      <c r="H55" s="60"/>
      <c r="I55" s="60"/>
      <c r="J55" s="60"/>
      <c r="K55" s="60"/>
      <c r="L55" s="61"/>
      <c r="O55" s="3"/>
      <c r="P55" s="3"/>
    </row>
    <row r="56" spans="1:16" s="38" customFormat="1" x14ac:dyDescent="0.25">
      <c r="A56" s="59"/>
      <c r="B56" s="192" t="str">
        <f>IF(Intro!$G$21="English",O56,P56)</f>
        <v>Si la capacité pratique de l’usine a changé depuis le 1er janvier 2023, expliquez comment cela a été réalisé.</v>
      </c>
      <c r="C56" s="193"/>
      <c r="D56" s="193"/>
      <c r="E56" s="193"/>
      <c r="F56" s="193"/>
      <c r="G56" s="193"/>
      <c r="H56" s="193"/>
      <c r="I56" s="193"/>
      <c r="J56" s="193"/>
      <c r="K56" s="193"/>
      <c r="L56" s="202"/>
      <c r="O56" s="3" t="str">
        <f>"If practical plant capacity has changed since January 1, "&amp;Variables!$B$6&amp;", explain how this was achieved."</f>
        <v>If practical plant capacity has changed since January 1, 2023, explain how this was achieved.</v>
      </c>
      <c r="P56" s="3" t="str">
        <f>"Si la capacité pratique de l’usine a changé depuis le 1er janvier "&amp;Variables!B6&amp;", expliquez comment cela a été réalisé."</f>
        <v>Si la capacité pratique de l’usine a changé depuis le 1er janvier 2023, expliquez comment cela a été réalisé.</v>
      </c>
    </row>
    <row r="57" spans="1:16" s="38" customFormat="1" x14ac:dyDescent="0.25">
      <c r="A57" s="59"/>
      <c r="B57" s="68"/>
      <c r="C57" s="60"/>
      <c r="D57" s="60"/>
      <c r="E57" s="60"/>
      <c r="F57" s="60"/>
      <c r="G57" s="60"/>
      <c r="H57" s="60"/>
      <c r="I57" s="60"/>
      <c r="J57" s="60"/>
      <c r="K57" s="60"/>
      <c r="L57" s="61"/>
      <c r="O57" s="3"/>
      <c r="P57" s="3"/>
    </row>
    <row r="58" spans="1:16" s="21" customFormat="1" x14ac:dyDescent="0.25">
      <c r="A58" s="20"/>
      <c r="B58" s="288"/>
      <c r="C58" s="289"/>
      <c r="D58" s="289"/>
      <c r="E58" s="289"/>
      <c r="F58" s="289"/>
      <c r="G58" s="289"/>
      <c r="H58" s="289"/>
      <c r="I58" s="289"/>
      <c r="J58" s="289"/>
      <c r="K58" s="289"/>
      <c r="L58" s="290"/>
      <c r="M58" s="38"/>
    </row>
    <row r="59" spans="1:16" s="21" customFormat="1" x14ac:dyDescent="0.25">
      <c r="A59" s="20"/>
      <c r="B59" s="288"/>
      <c r="C59" s="289"/>
      <c r="D59" s="289"/>
      <c r="E59" s="289"/>
      <c r="F59" s="289"/>
      <c r="G59" s="289"/>
      <c r="H59" s="289"/>
      <c r="I59" s="289"/>
      <c r="J59" s="289"/>
      <c r="K59" s="289"/>
      <c r="L59" s="290"/>
      <c r="M59" s="38"/>
    </row>
    <row r="60" spans="1:16" s="21" customFormat="1" x14ac:dyDescent="0.25">
      <c r="A60" s="20"/>
      <c r="B60" s="288"/>
      <c r="C60" s="289"/>
      <c r="D60" s="289"/>
      <c r="E60" s="289"/>
      <c r="F60" s="289"/>
      <c r="G60" s="289"/>
      <c r="H60" s="289"/>
      <c r="I60" s="289"/>
      <c r="J60" s="289"/>
      <c r="K60" s="289"/>
      <c r="L60" s="290"/>
      <c r="M60" s="38"/>
    </row>
    <row r="61" spans="1:16" s="21" customFormat="1" x14ac:dyDescent="0.25">
      <c r="A61" s="20"/>
      <c r="B61" s="288"/>
      <c r="C61" s="289"/>
      <c r="D61" s="289"/>
      <c r="E61" s="289"/>
      <c r="F61" s="289"/>
      <c r="G61" s="289"/>
      <c r="H61" s="289"/>
      <c r="I61" s="289"/>
      <c r="J61" s="289"/>
      <c r="K61" s="289"/>
      <c r="L61" s="290"/>
      <c r="M61" s="38"/>
    </row>
    <row r="62" spans="1:16" s="21" customFormat="1" x14ac:dyDescent="0.25">
      <c r="A62" s="20"/>
      <c r="B62" s="288"/>
      <c r="C62" s="289"/>
      <c r="D62" s="289"/>
      <c r="E62" s="289"/>
      <c r="F62" s="289"/>
      <c r="G62" s="289"/>
      <c r="H62" s="289"/>
      <c r="I62" s="289"/>
      <c r="J62" s="289"/>
      <c r="K62" s="289"/>
      <c r="L62" s="290"/>
      <c r="M62" s="38"/>
    </row>
    <row r="63" spans="1:16" s="21" customFormat="1" x14ac:dyDescent="0.25">
      <c r="A63" s="20"/>
      <c r="B63" s="288"/>
      <c r="C63" s="289"/>
      <c r="D63" s="289"/>
      <c r="E63" s="289"/>
      <c r="F63" s="289"/>
      <c r="G63" s="289"/>
      <c r="H63" s="289"/>
      <c r="I63" s="289"/>
      <c r="J63" s="289"/>
      <c r="K63" s="289"/>
      <c r="L63" s="290"/>
      <c r="M63" s="38"/>
    </row>
    <row r="64" spans="1:16" s="21" customFormat="1" x14ac:dyDescent="0.25">
      <c r="A64" s="20"/>
      <c r="B64" s="288"/>
      <c r="C64" s="289"/>
      <c r="D64" s="289"/>
      <c r="E64" s="289"/>
      <c r="F64" s="289"/>
      <c r="G64" s="289"/>
      <c r="H64" s="289"/>
      <c r="I64" s="289"/>
      <c r="J64" s="289"/>
      <c r="K64" s="289"/>
      <c r="L64" s="290"/>
      <c r="M64" s="38"/>
    </row>
    <row r="65" spans="1:16" s="21" customFormat="1" x14ac:dyDescent="0.25">
      <c r="A65" s="20"/>
      <c r="B65" s="288"/>
      <c r="C65" s="289"/>
      <c r="D65" s="289"/>
      <c r="E65" s="289"/>
      <c r="F65" s="289"/>
      <c r="G65" s="289"/>
      <c r="H65" s="289"/>
      <c r="I65" s="289"/>
      <c r="J65" s="289"/>
      <c r="K65" s="289"/>
      <c r="L65" s="290"/>
      <c r="M65" s="38"/>
    </row>
    <row r="66" spans="1:16" s="38" customFormat="1" x14ac:dyDescent="0.25">
      <c r="A66" s="59"/>
      <c r="B66" s="69"/>
      <c r="C66" s="70"/>
      <c r="D66" s="70"/>
      <c r="E66" s="70"/>
      <c r="F66" s="70"/>
      <c r="G66" s="70"/>
      <c r="H66" s="70"/>
      <c r="I66" s="70"/>
      <c r="J66" s="70"/>
      <c r="K66" s="70"/>
      <c r="L66" s="71"/>
      <c r="O66" s="3"/>
      <c r="P66" s="3"/>
    </row>
    <row r="67" spans="1:16" s="21" customFormat="1" x14ac:dyDescent="0.25">
      <c r="A67" s="20"/>
      <c r="B67" s="282" t="s">
        <v>26</v>
      </c>
      <c r="C67" s="283"/>
      <c r="D67" s="283"/>
      <c r="E67" s="283"/>
      <c r="F67" s="283"/>
      <c r="G67" s="283"/>
      <c r="H67" s="283"/>
      <c r="I67" s="283"/>
      <c r="J67" s="283"/>
      <c r="K67" s="283"/>
      <c r="L67" s="284"/>
      <c r="M67" s="67"/>
    </row>
    <row r="68" spans="1:16" s="38" customFormat="1" x14ac:dyDescent="0.25">
      <c r="A68" s="59"/>
      <c r="B68" s="68"/>
      <c r="C68" s="60"/>
      <c r="D68" s="60"/>
      <c r="E68" s="60"/>
      <c r="F68" s="60"/>
      <c r="G68" s="60"/>
      <c r="H68" s="60"/>
      <c r="I68" s="60"/>
      <c r="J68" s="60"/>
      <c r="K68" s="60"/>
      <c r="L68" s="61"/>
      <c r="O68" s="3"/>
      <c r="P68" s="3"/>
    </row>
    <row r="69" spans="1:16" s="38" customFormat="1" x14ac:dyDescent="0.25">
      <c r="A69" s="59"/>
      <c r="B69" s="209" t="str">
        <f>IF(Intro!$G$21="English",O69,P69)</f>
        <v>Décrivez les plans de votre entreprise pour augmenter ou diminuer la capacité pratique de son usine de marchandises au cours des deux prochaines années, y compris les dates cibles, la capacité pratique cible de l'usine, les usines concernées et les raisons du changement.</v>
      </c>
      <c r="C69" s="210"/>
      <c r="D69" s="210"/>
      <c r="E69" s="210"/>
      <c r="F69" s="210"/>
      <c r="G69" s="210"/>
      <c r="H69" s="210"/>
      <c r="I69" s="210"/>
      <c r="J69" s="210"/>
      <c r="K69" s="210"/>
      <c r="L69" s="211"/>
      <c r="O69" s="3" t="s">
        <v>156</v>
      </c>
      <c r="P69" s="3" t="s">
        <v>109</v>
      </c>
    </row>
    <row r="70" spans="1:16" s="38" customFormat="1" x14ac:dyDescent="0.25">
      <c r="A70" s="59"/>
      <c r="B70" s="209"/>
      <c r="C70" s="210"/>
      <c r="D70" s="210"/>
      <c r="E70" s="210"/>
      <c r="F70" s="210"/>
      <c r="G70" s="210"/>
      <c r="H70" s="210"/>
      <c r="I70" s="210"/>
      <c r="J70" s="210"/>
      <c r="K70" s="210"/>
      <c r="L70" s="211"/>
      <c r="O70" s="3"/>
      <c r="P70" s="3"/>
    </row>
    <row r="71" spans="1:16" s="38" customFormat="1" x14ac:dyDescent="0.25">
      <c r="A71" s="59"/>
      <c r="B71" s="68"/>
      <c r="C71" s="60"/>
      <c r="D71" s="60"/>
      <c r="E71" s="60"/>
      <c r="F71" s="60"/>
      <c r="G71" s="60"/>
      <c r="H71" s="60"/>
      <c r="I71" s="60"/>
      <c r="J71" s="60"/>
      <c r="K71" s="60"/>
      <c r="L71" s="61"/>
      <c r="O71" s="3"/>
      <c r="P71" s="3"/>
    </row>
    <row r="72" spans="1:16" s="21" customFormat="1" x14ac:dyDescent="0.25">
      <c r="A72" s="20"/>
      <c r="B72" s="288"/>
      <c r="C72" s="289"/>
      <c r="D72" s="289"/>
      <c r="E72" s="289"/>
      <c r="F72" s="289"/>
      <c r="G72" s="289"/>
      <c r="H72" s="289"/>
      <c r="I72" s="289"/>
      <c r="J72" s="289"/>
      <c r="K72" s="289"/>
      <c r="L72" s="290"/>
      <c r="M72" s="38"/>
    </row>
    <row r="73" spans="1:16" s="21" customFormat="1" x14ac:dyDescent="0.25">
      <c r="A73" s="20"/>
      <c r="B73" s="288"/>
      <c r="C73" s="289"/>
      <c r="D73" s="289"/>
      <c r="E73" s="289"/>
      <c r="F73" s="289"/>
      <c r="G73" s="289"/>
      <c r="H73" s="289"/>
      <c r="I73" s="289"/>
      <c r="J73" s="289"/>
      <c r="K73" s="289"/>
      <c r="L73" s="290"/>
      <c r="M73" s="38"/>
    </row>
    <row r="74" spans="1:16" s="21" customFormat="1" x14ac:dyDescent="0.25">
      <c r="A74" s="20"/>
      <c r="B74" s="288"/>
      <c r="C74" s="289"/>
      <c r="D74" s="289"/>
      <c r="E74" s="289"/>
      <c r="F74" s="289"/>
      <c r="G74" s="289"/>
      <c r="H74" s="289"/>
      <c r="I74" s="289"/>
      <c r="J74" s="289"/>
      <c r="K74" s="289"/>
      <c r="L74" s="290"/>
      <c r="M74" s="38"/>
    </row>
    <row r="75" spans="1:16" s="21" customFormat="1" x14ac:dyDescent="0.25">
      <c r="A75" s="20"/>
      <c r="B75" s="288"/>
      <c r="C75" s="289"/>
      <c r="D75" s="289"/>
      <c r="E75" s="289"/>
      <c r="F75" s="289"/>
      <c r="G75" s="289"/>
      <c r="H75" s="289"/>
      <c r="I75" s="289"/>
      <c r="J75" s="289"/>
      <c r="K75" s="289"/>
      <c r="L75" s="290"/>
      <c r="M75" s="38"/>
    </row>
    <row r="76" spans="1:16" s="21" customFormat="1" x14ac:dyDescent="0.25">
      <c r="A76" s="20"/>
      <c r="B76" s="288"/>
      <c r="C76" s="289"/>
      <c r="D76" s="289"/>
      <c r="E76" s="289"/>
      <c r="F76" s="289"/>
      <c r="G76" s="289"/>
      <c r="H76" s="289"/>
      <c r="I76" s="289"/>
      <c r="J76" s="289"/>
      <c r="K76" s="289"/>
      <c r="L76" s="290"/>
      <c r="M76" s="38"/>
    </row>
    <row r="77" spans="1:16" s="21" customFormat="1" x14ac:dyDescent="0.25">
      <c r="A77" s="20"/>
      <c r="B77" s="288"/>
      <c r="C77" s="289"/>
      <c r="D77" s="289"/>
      <c r="E77" s="289"/>
      <c r="F77" s="289"/>
      <c r="G77" s="289"/>
      <c r="H77" s="289"/>
      <c r="I77" s="289"/>
      <c r="J77" s="289"/>
      <c r="K77" s="289"/>
      <c r="L77" s="290"/>
      <c r="M77" s="38"/>
    </row>
    <row r="78" spans="1:16" s="21" customFormat="1" x14ac:dyDescent="0.25">
      <c r="A78" s="20"/>
      <c r="B78" s="288"/>
      <c r="C78" s="289"/>
      <c r="D78" s="289"/>
      <c r="E78" s="289"/>
      <c r="F78" s="289"/>
      <c r="G78" s="289"/>
      <c r="H78" s="289"/>
      <c r="I78" s="289"/>
      <c r="J78" s="289"/>
      <c r="K78" s="289"/>
      <c r="L78" s="290"/>
      <c r="M78" s="38"/>
    </row>
    <row r="79" spans="1:16" s="21" customFormat="1" x14ac:dyDescent="0.25">
      <c r="A79" s="20"/>
      <c r="B79" s="288"/>
      <c r="C79" s="289"/>
      <c r="D79" s="289"/>
      <c r="E79" s="289"/>
      <c r="F79" s="289"/>
      <c r="G79" s="289"/>
      <c r="H79" s="289"/>
      <c r="I79" s="289"/>
      <c r="J79" s="289"/>
      <c r="K79" s="289"/>
      <c r="L79" s="290"/>
      <c r="M79" s="38"/>
    </row>
    <row r="80" spans="1:16" s="38" customFormat="1" x14ac:dyDescent="0.25">
      <c r="A80" s="59"/>
      <c r="B80" s="69"/>
      <c r="C80" s="70"/>
      <c r="D80" s="70"/>
      <c r="E80" s="70"/>
      <c r="F80" s="70"/>
      <c r="G80" s="70"/>
      <c r="H80" s="70"/>
      <c r="I80" s="70"/>
      <c r="J80" s="70"/>
      <c r="K80" s="70"/>
      <c r="L80" s="71"/>
      <c r="O80" s="3"/>
      <c r="P80" s="3"/>
    </row>
    <row r="81" spans="1:16" s="21" customFormat="1" x14ac:dyDescent="0.25">
      <c r="A81" s="20"/>
      <c r="B81" s="282" t="s">
        <v>27</v>
      </c>
      <c r="C81" s="283"/>
      <c r="D81" s="283"/>
      <c r="E81" s="283"/>
      <c r="F81" s="283"/>
      <c r="G81" s="283"/>
      <c r="H81" s="283"/>
      <c r="I81" s="283"/>
      <c r="J81" s="283"/>
      <c r="K81" s="283"/>
      <c r="L81" s="284"/>
      <c r="M81" s="67"/>
    </row>
    <row r="82" spans="1:16" s="38" customFormat="1" x14ac:dyDescent="0.25">
      <c r="A82" s="59"/>
      <c r="B82" s="68"/>
      <c r="C82" s="60"/>
      <c r="D82" s="60"/>
      <c r="E82" s="60"/>
      <c r="F82" s="60"/>
      <c r="G82" s="60"/>
      <c r="H82" s="60"/>
      <c r="I82" s="60"/>
      <c r="J82" s="60"/>
      <c r="K82" s="60"/>
      <c r="L82" s="61"/>
      <c r="O82" s="3"/>
      <c r="P82" s="3"/>
    </row>
    <row r="83" spans="1:16" s="38" customFormat="1" x14ac:dyDescent="0.25">
      <c r="A83" s="59"/>
      <c r="B83" s="331" t="str">
        <f>IF(Intro!$G$21="English",O83,P83)</f>
        <v>Décrivez les plans de votre entreprise pour accroître, réduire ou cesser sa production des marchandises d'ici les deux prochaines années, soit dans ses installations où sont fabriquées actuellement des marchandises, soit dans ses installations où sont fabriqués d’autres produits. Fournissez les motifs et les hypothèses sous-tendant ces objectifs et ces stratégies.</v>
      </c>
      <c r="C83" s="332"/>
      <c r="D83" s="332"/>
      <c r="E83" s="332"/>
      <c r="F83" s="332"/>
      <c r="G83" s="332"/>
      <c r="H83" s="332"/>
      <c r="I83" s="332"/>
      <c r="J83" s="332"/>
      <c r="K83" s="332"/>
      <c r="L83" s="333"/>
      <c r="O83" s="3" t="s">
        <v>157</v>
      </c>
      <c r="P83" s="3" t="s">
        <v>110</v>
      </c>
    </row>
    <row r="84" spans="1:16" s="38" customFormat="1" x14ac:dyDescent="0.25">
      <c r="A84" s="59"/>
      <c r="B84" s="331"/>
      <c r="C84" s="332"/>
      <c r="D84" s="332"/>
      <c r="E84" s="332"/>
      <c r="F84" s="332"/>
      <c r="G84" s="332"/>
      <c r="H84" s="332"/>
      <c r="I84" s="332"/>
      <c r="J84" s="332"/>
      <c r="K84" s="332"/>
      <c r="L84" s="333"/>
      <c r="O84" s="3"/>
      <c r="P84" s="3"/>
    </row>
    <row r="85" spans="1:16" s="38" customFormat="1" x14ac:dyDescent="0.25">
      <c r="A85" s="59"/>
      <c r="B85" s="68"/>
      <c r="C85" s="60"/>
      <c r="D85" s="60"/>
      <c r="E85" s="60"/>
      <c r="F85" s="60"/>
      <c r="G85" s="60"/>
      <c r="H85" s="60"/>
      <c r="I85" s="60"/>
      <c r="J85" s="60"/>
      <c r="K85" s="60"/>
      <c r="L85" s="61"/>
      <c r="O85" s="3"/>
      <c r="P85" s="3"/>
    </row>
    <row r="86" spans="1:16" s="21" customFormat="1" x14ac:dyDescent="0.25">
      <c r="A86" s="20"/>
      <c r="B86" s="288"/>
      <c r="C86" s="289"/>
      <c r="D86" s="289"/>
      <c r="E86" s="289"/>
      <c r="F86" s="289"/>
      <c r="G86" s="289"/>
      <c r="H86" s="289"/>
      <c r="I86" s="289"/>
      <c r="J86" s="289"/>
      <c r="K86" s="289"/>
      <c r="L86" s="290"/>
      <c r="M86" s="38"/>
    </row>
    <row r="87" spans="1:16" s="21" customFormat="1" x14ac:dyDescent="0.25">
      <c r="A87" s="20"/>
      <c r="B87" s="288"/>
      <c r="C87" s="289"/>
      <c r="D87" s="289"/>
      <c r="E87" s="289"/>
      <c r="F87" s="289"/>
      <c r="G87" s="289"/>
      <c r="H87" s="289"/>
      <c r="I87" s="289"/>
      <c r="J87" s="289"/>
      <c r="K87" s="289"/>
      <c r="L87" s="290"/>
      <c r="M87" s="38"/>
    </row>
    <row r="88" spans="1:16" s="21" customFormat="1" x14ac:dyDescent="0.25">
      <c r="A88" s="20"/>
      <c r="B88" s="288"/>
      <c r="C88" s="289"/>
      <c r="D88" s="289"/>
      <c r="E88" s="289"/>
      <c r="F88" s="289"/>
      <c r="G88" s="289"/>
      <c r="H88" s="289"/>
      <c r="I88" s="289"/>
      <c r="J88" s="289"/>
      <c r="K88" s="289"/>
      <c r="L88" s="290"/>
      <c r="M88" s="38"/>
    </row>
    <row r="89" spans="1:16" s="21" customFormat="1" x14ac:dyDescent="0.25">
      <c r="A89" s="20"/>
      <c r="B89" s="288"/>
      <c r="C89" s="289"/>
      <c r="D89" s="289"/>
      <c r="E89" s="289"/>
      <c r="F89" s="289"/>
      <c r="G89" s="289"/>
      <c r="H89" s="289"/>
      <c r="I89" s="289"/>
      <c r="J89" s="289"/>
      <c r="K89" s="289"/>
      <c r="L89" s="290"/>
      <c r="M89" s="38"/>
    </row>
    <row r="90" spans="1:16" s="21" customFormat="1" x14ac:dyDescent="0.25">
      <c r="A90" s="20"/>
      <c r="B90" s="288"/>
      <c r="C90" s="289"/>
      <c r="D90" s="289"/>
      <c r="E90" s="289"/>
      <c r="F90" s="289"/>
      <c r="G90" s="289"/>
      <c r="H90" s="289"/>
      <c r="I90" s="289"/>
      <c r="J90" s="289"/>
      <c r="K90" s="289"/>
      <c r="L90" s="290"/>
      <c r="M90" s="38"/>
    </row>
    <row r="91" spans="1:16" s="21" customFormat="1" x14ac:dyDescent="0.25">
      <c r="A91" s="20"/>
      <c r="B91" s="288"/>
      <c r="C91" s="289"/>
      <c r="D91" s="289"/>
      <c r="E91" s="289"/>
      <c r="F91" s="289"/>
      <c r="G91" s="289"/>
      <c r="H91" s="289"/>
      <c r="I91" s="289"/>
      <c r="J91" s="289"/>
      <c r="K91" s="289"/>
      <c r="L91" s="290"/>
      <c r="M91" s="38"/>
    </row>
    <row r="92" spans="1:16" s="21" customFormat="1" x14ac:dyDescent="0.25">
      <c r="A92" s="20"/>
      <c r="B92" s="288"/>
      <c r="C92" s="289"/>
      <c r="D92" s="289"/>
      <c r="E92" s="289"/>
      <c r="F92" s="289"/>
      <c r="G92" s="289"/>
      <c r="H92" s="289"/>
      <c r="I92" s="289"/>
      <c r="J92" s="289"/>
      <c r="K92" s="289"/>
      <c r="L92" s="290"/>
      <c r="M92" s="38"/>
    </row>
    <row r="93" spans="1:16" s="21" customFormat="1" x14ac:dyDescent="0.25">
      <c r="A93" s="20"/>
      <c r="B93" s="288"/>
      <c r="C93" s="289"/>
      <c r="D93" s="289"/>
      <c r="E93" s="289"/>
      <c r="F93" s="289"/>
      <c r="G93" s="289"/>
      <c r="H93" s="289"/>
      <c r="I93" s="289"/>
      <c r="J93" s="289"/>
      <c r="K93" s="289"/>
      <c r="L93" s="290"/>
      <c r="M93" s="38"/>
    </row>
    <row r="94" spans="1:16" s="38" customFormat="1" x14ac:dyDescent="0.25">
      <c r="A94" s="59"/>
      <c r="B94" s="69"/>
      <c r="C94" s="70"/>
      <c r="D94" s="70"/>
      <c r="E94" s="70"/>
      <c r="F94" s="70"/>
      <c r="G94" s="70"/>
      <c r="H94" s="70"/>
      <c r="I94" s="70"/>
      <c r="J94" s="70"/>
      <c r="K94" s="70"/>
      <c r="L94" s="71"/>
      <c r="O94" s="3"/>
      <c r="P94" s="3"/>
    </row>
    <row r="95" spans="1:16" s="21" customFormat="1" x14ac:dyDescent="0.25">
      <c r="A95" s="20"/>
      <c r="B95" s="282" t="s">
        <v>30</v>
      </c>
      <c r="C95" s="283"/>
      <c r="D95" s="283"/>
      <c r="E95" s="283"/>
      <c r="F95" s="283"/>
      <c r="G95" s="283"/>
      <c r="H95" s="283"/>
      <c r="I95" s="283"/>
      <c r="J95" s="283"/>
      <c r="K95" s="283"/>
      <c r="L95" s="284"/>
      <c r="M95" s="67"/>
    </row>
    <row r="96" spans="1:16" s="38" customFormat="1" x14ac:dyDescent="0.25">
      <c r="A96" s="59"/>
      <c r="B96" s="68"/>
      <c r="C96" s="60"/>
      <c r="D96" s="60"/>
      <c r="E96" s="60"/>
      <c r="F96" s="60"/>
      <c r="G96" s="60"/>
      <c r="H96" s="60"/>
      <c r="I96" s="60"/>
      <c r="J96" s="60"/>
      <c r="K96" s="60"/>
      <c r="L96" s="61"/>
      <c r="O96" s="3"/>
      <c r="P96" s="3"/>
    </row>
    <row r="97" spans="1:16" s="38" customFormat="1" x14ac:dyDescent="0.25">
      <c r="A97" s="59"/>
      <c r="B97" s="209" t="str">
        <f>IF(Intro!$G$21="English",O97,P97)</f>
        <v>Décrivez les plans de votre entreprise visant à modifier la gamme de produits fabriqués sur le même équipement au cours des deux prochaines années. Fournissez les motifs et les hypothèses sous-tendant ces objectifs et ces stratégies.</v>
      </c>
      <c r="C97" s="210"/>
      <c r="D97" s="210"/>
      <c r="E97" s="210"/>
      <c r="F97" s="210"/>
      <c r="G97" s="210"/>
      <c r="H97" s="210"/>
      <c r="I97" s="210"/>
      <c r="J97" s="210"/>
      <c r="K97" s="210"/>
      <c r="L97" s="211"/>
      <c r="O97" s="3" t="s">
        <v>158</v>
      </c>
      <c r="P97" s="3" t="s">
        <v>111</v>
      </c>
    </row>
    <row r="98" spans="1:16" s="38" customFormat="1" x14ac:dyDescent="0.25">
      <c r="A98" s="59"/>
      <c r="B98" s="209"/>
      <c r="C98" s="210"/>
      <c r="D98" s="210"/>
      <c r="E98" s="210"/>
      <c r="F98" s="210"/>
      <c r="G98" s="210"/>
      <c r="H98" s="210"/>
      <c r="I98" s="210"/>
      <c r="J98" s="210"/>
      <c r="K98" s="210"/>
      <c r="L98" s="211"/>
      <c r="O98" s="3"/>
      <c r="P98" s="3"/>
    </row>
    <row r="99" spans="1:16" s="38" customFormat="1" x14ac:dyDescent="0.25">
      <c r="A99" s="59"/>
      <c r="B99" s="68"/>
      <c r="C99" s="60"/>
      <c r="D99" s="60"/>
      <c r="E99" s="60"/>
      <c r="F99" s="60"/>
      <c r="G99" s="60"/>
      <c r="H99" s="60"/>
      <c r="I99" s="60"/>
      <c r="J99" s="60"/>
      <c r="K99" s="60"/>
      <c r="L99" s="61"/>
      <c r="O99" s="3"/>
      <c r="P99" s="3"/>
    </row>
    <row r="100" spans="1:16" s="21" customFormat="1" x14ac:dyDescent="0.25">
      <c r="A100" s="20"/>
      <c r="B100" s="288"/>
      <c r="C100" s="289"/>
      <c r="D100" s="289"/>
      <c r="E100" s="289"/>
      <c r="F100" s="289"/>
      <c r="G100" s="289"/>
      <c r="H100" s="289"/>
      <c r="I100" s="289"/>
      <c r="J100" s="289"/>
      <c r="K100" s="289"/>
      <c r="L100" s="290"/>
      <c r="M100" s="38"/>
    </row>
    <row r="101" spans="1:16" s="21" customFormat="1" x14ac:dyDescent="0.25">
      <c r="A101" s="20"/>
      <c r="B101" s="288"/>
      <c r="C101" s="289"/>
      <c r="D101" s="289"/>
      <c r="E101" s="289"/>
      <c r="F101" s="289"/>
      <c r="G101" s="289"/>
      <c r="H101" s="289"/>
      <c r="I101" s="289"/>
      <c r="J101" s="289"/>
      <c r="K101" s="289"/>
      <c r="L101" s="290"/>
      <c r="M101" s="38"/>
    </row>
    <row r="102" spans="1:16" s="21" customFormat="1" x14ac:dyDescent="0.25">
      <c r="A102" s="20"/>
      <c r="B102" s="288"/>
      <c r="C102" s="289"/>
      <c r="D102" s="289"/>
      <c r="E102" s="289"/>
      <c r="F102" s="289"/>
      <c r="G102" s="289"/>
      <c r="H102" s="289"/>
      <c r="I102" s="289"/>
      <c r="J102" s="289"/>
      <c r="K102" s="289"/>
      <c r="L102" s="290"/>
      <c r="M102" s="38"/>
    </row>
    <row r="103" spans="1:16" s="21" customFormat="1" x14ac:dyDescent="0.25">
      <c r="A103" s="20"/>
      <c r="B103" s="288"/>
      <c r="C103" s="289"/>
      <c r="D103" s="289"/>
      <c r="E103" s="289"/>
      <c r="F103" s="289"/>
      <c r="G103" s="289"/>
      <c r="H103" s="289"/>
      <c r="I103" s="289"/>
      <c r="J103" s="289"/>
      <c r="K103" s="289"/>
      <c r="L103" s="290"/>
      <c r="M103" s="38"/>
    </row>
    <row r="104" spans="1:16" s="21" customFormat="1" x14ac:dyDescent="0.25">
      <c r="A104" s="20"/>
      <c r="B104" s="288"/>
      <c r="C104" s="289"/>
      <c r="D104" s="289"/>
      <c r="E104" s="289"/>
      <c r="F104" s="289"/>
      <c r="G104" s="289"/>
      <c r="H104" s="289"/>
      <c r="I104" s="289"/>
      <c r="J104" s="289"/>
      <c r="K104" s="289"/>
      <c r="L104" s="290"/>
      <c r="M104" s="38"/>
    </row>
    <row r="105" spans="1:16" s="21" customFormat="1" x14ac:dyDescent="0.25">
      <c r="A105" s="20"/>
      <c r="B105" s="288"/>
      <c r="C105" s="289"/>
      <c r="D105" s="289"/>
      <c r="E105" s="289"/>
      <c r="F105" s="289"/>
      <c r="G105" s="289"/>
      <c r="H105" s="289"/>
      <c r="I105" s="289"/>
      <c r="J105" s="289"/>
      <c r="K105" s="289"/>
      <c r="L105" s="290"/>
      <c r="M105" s="38"/>
    </row>
    <row r="106" spans="1:16" s="21" customFormat="1" x14ac:dyDescent="0.25">
      <c r="A106" s="20"/>
      <c r="B106" s="288"/>
      <c r="C106" s="289"/>
      <c r="D106" s="289"/>
      <c r="E106" s="289"/>
      <c r="F106" s="289"/>
      <c r="G106" s="289"/>
      <c r="H106" s="289"/>
      <c r="I106" s="289"/>
      <c r="J106" s="289"/>
      <c r="K106" s="289"/>
      <c r="L106" s="290"/>
      <c r="M106" s="38"/>
    </row>
    <row r="107" spans="1:16" s="21" customFormat="1" x14ac:dyDescent="0.25">
      <c r="A107" s="20"/>
      <c r="B107" s="288"/>
      <c r="C107" s="289"/>
      <c r="D107" s="289"/>
      <c r="E107" s="289"/>
      <c r="F107" s="289"/>
      <c r="G107" s="289"/>
      <c r="H107" s="289"/>
      <c r="I107" s="289"/>
      <c r="J107" s="289"/>
      <c r="K107" s="289"/>
      <c r="L107" s="290"/>
      <c r="M107" s="38"/>
    </row>
    <row r="108" spans="1:16" s="38" customFormat="1" x14ac:dyDescent="0.25">
      <c r="A108" s="59"/>
      <c r="B108" s="69"/>
      <c r="C108" s="70"/>
      <c r="D108" s="70"/>
      <c r="E108" s="70"/>
      <c r="F108" s="70"/>
      <c r="G108" s="70"/>
      <c r="H108" s="70"/>
      <c r="I108" s="70"/>
      <c r="J108" s="70"/>
      <c r="K108" s="70"/>
      <c r="L108" s="71"/>
      <c r="O108" s="3"/>
      <c r="P108" s="3"/>
    </row>
  </sheetData>
  <sheetProtection algorithmName="SHA-512" hashValue="OaR46B7uU15VD/2LWkGzJVukheU1ZTKZgi1ZduqH4qtOATZwpt9XVQ5wR9F2Mryb9aMQq6Dl99cHhexv9swTTQ==" saltValue="nyhmh5aS9Viwa3lArB25Bw==" spinCount="100000" sheet="1" objects="1" scenarios="1" selectLockedCells="1"/>
  <mergeCells count="38">
    <mergeCell ref="B32:L39"/>
    <mergeCell ref="B28:L28"/>
    <mergeCell ref="B41:L41"/>
    <mergeCell ref="B30:L30"/>
    <mergeCell ref="B21:F21"/>
    <mergeCell ref="B22:F22"/>
    <mergeCell ref="B23:F23"/>
    <mergeCell ref="B24:F24"/>
    <mergeCell ref="B25:F25"/>
    <mergeCell ref="B26:F26"/>
    <mergeCell ref="B95:L95"/>
    <mergeCell ref="B43:L43"/>
    <mergeCell ref="B83:L84"/>
    <mergeCell ref="B100:L107"/>
    <mergeCell ref="B69:L70"/>
    <mergeCell ref="B97:L98"/>
    <mergeCell ref="B45:L52"/>
    <mergeCell ref="B58:L65"/>
    <mergeCell ref="B72:L79"/>
    <mergeCell ref="B86:L93"/>
    <mergeCell ref="B56:L56"/>
    <mergeCell ref="B54:L54"/>
    <mergeCell ref="B67:L67"/>
    <mergeCell ref="B81:L81"/>
    <mergeCell ref="B4:L4"/>
    <mergeCell ref="B13:L13"/>
    <mergeCell ref="B8:L8"/>
    <mergeCell ref="B9:L9"/>
    <mergeCell ref="B10:L10"/>
    <mergeCell ref="B5:L5"/>
    <mergeCell ref="B6:L6"/>
    <mergeCell ref="B12:L12"/>
    <mergeCell ref="B15:L17"/>
    <mergeCell ref="H19:H20"/>
    <mergeCell ref="I19:I20"/>
    <mergeCell ref="J19:J20"/>
    <mergeCell ref="K19:K20"/>
    <mergeCell ref="L19:L20"/>
  </mergeCells>
  <dataValidations count="3">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H25:L26 H23:L23" xr:uid="{F776B4C4-FB9F-4E6D-9659-ADBE0E6C3F52}">
      <formula1>1000</formula1>
    </dataValidation>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32 B45 B58 B72 B86 B100" xr:uid="{96638FA7-F900-4D8A-AC26-6F99FDC46F99}">
      <formula1>1000</formula1>
    </dataValidation>
    <dataValidation type="decimal" operator="greaterThan" allowBlank="1" showErrorMessage="1" errorTitle="Error / Erreur" error="Please input only numerical values into these cells./SVP donnez uniquement des valeurs numériques dans ces cellules." prompt="1000 character limit/limite de 1000 caractères" sqref="H21:L22 H24:L24" xr:uid="{1B000A8E-81C2-4F17-B647-E3AD9F232911}">
      <formula1>-1000000000</formula1>
    </dataValidation>
  </dataValidations>
  <printOptions horizontalCentered="1"/>
  <pageMargins left="0.25" right="0.25" top="0.75" bottom="0.75" header="0.3" footer="0.3"/>
  <pageSetup scale="62" fitToHeight="0" orientation="portrait" r:id="rId1"/>
  <headerFooter>
    <oddFooter>&amp;L&amp;A</oddFooter>
  </headerFooter>
  <rowBreaks count="1" manualBreakCount="1">
    <brk id="53" max="1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A90DB-6896-493A-88FE-EE1995C87494}">
  <sheetPr codeName="Sheet8">
    <tabColor rgb="FF92D050"/>
    <pageSetUpPr fitToPage="1"/>
  </sheetPr>
  <dimension ref="A1:Q175"/>
  <sheetViews>
    <sheetView showGridLines="0" topLeftCell="A41" zoomScaleNormal="100" workbookViewId="0">
      <selection activeCell="N41" sqref="N41"/>
    </sheetView>
  </sheetViews>
  <sheetFormatPr defaultColWidth="9.42578125" defaultRowHeight="14.25" x14ac:dyDescent="0.25"/>
  <cols>
    <col min="1" max="1" width="1.85546875" style="20" customWidth="1"/>
    <col min="2" max="12" width="14.5703125" style="1" customWidth="1"/>
    <col min="13" max="14" width="14.5703125" style="3" customWidth="1"/>
    <col min="15" max="16" width="14.5703125" style="3" hidden="1" customWidth="1"/>
    <col min="17" max="17" width="9.42578125" style="3" customWidth="1"/>
    <col min="18" max="16384" width="9.42578125" style="3"/>
  </cols>
  <sheetData>
    <row r="1" spans="1:16" x14ac:dyDescent="0.25">
      <c r="O1" s="3" t="s">
        <v>283</v>
      </c>
      <c r="P1" s="3" t="s">
        <v>283</v>
      </c>
    </row>
    <row r="2" spans="1:16" x14ac:dyDescent="0.25">
      <c r="B2" s="22" t="str">
        <f>'Pro 1'!B2</f>
        <v>PROTÉGÉ</v>
      </c>
      <c r="C2" s="22"/>
      <c r="D2" s="22"/>
      <c r="O2" s="21" t="s">
        <v>59</v>
      </c>
      <c r="P2" s="21" t="s">
        <v>71</v>
      </c>
    </row>
    <row r="3" spans="1:16" x14ac:dyDescent="0.25">
      <c r="B3" s="5"/>
      <c r="C3" s="5"/>
      <c r="D3" s="5"/>
      <c r="O3" s="8"/>
      <c r="P3" s="8"/>
    </row>
    <row r="4" spans="1:16" s="8" customFormat="1" x14ac:dyDescent="0.25">
      <c r="A4" s="23"/>
      <c r="B4" s="180" t="str">
        <f>Info!B4</f>
        <v>QUESTIONNAIRE À L'INTENTION DES PRODUCTEURS ÉTRANGERS</v>
      </c>
      <c r="C4" s="181"/>
      <c r="D4" s="181"/>
      <c r="E4" s="181"/>
      <c r="F4" s="181"/>
      <c r="G4" s="181"/>
      <c r="H4" s="181"/>
      <c r="I4" s="181"/>
      <c r="J4" s="181"/>
      <c r="K4" s="181"/>
      <c r="L4" s="182"/>
      <c r="M4" s="10"/>
      <c r="N4" s="10"/>
      <c r="O4" s="9"/>
      <c r="P4" s="9"/>
    </row>
    <row r="5" spans="1:16" s="8" customFormat="1" x14ac:dyDescent="0.25">
      <c r="A5" s="23"/>
      <c r="B5" s="183" t="str">
        <f>Info!B5</f>
        <v>NQ-2026-006</v>
      </c>
      <c r="C5" s="184"/>
      <c r="D5" s="184"/>
      <c r="E5" s="184"/>
      <c r="F5" s="184"/>
      <c r="G5" s="184"/>
      <c r="H5" s="184"/>
      <c r="I5" s="184"/>
      <c r="J5" s="184"/>
      <c r="K5" s="184"/>
      <c r="L5" s="185"/>
      <c r="M5" s="10"/>
      <c r="N5" s="10"/>
      <c r="O5" s="9"/>
      <c r="P5" s="9"/>
    </row>
    <row r="6" spans="1:16" s="9" customFormat="1" x14ac:dyDescent="0.25">
      <c r="A6" s="23"/>
      <c r="B6" s="183" t="str">
        <f>Info!B6</f>
        <v>GLUTEN DE BLÉ</v>
      </c>
      <c r="C6" s="184"/>
      <c r="D6" s="184"/>
      <c r="E6" s="184"/>
      <c r="F6" s="184"/>
      <c r="G6" s="184"/>
      <c r="H6" s="184"/>
      <c r="I6" s="184"/>
      <c r="J6" s="184"/>
      <c r="K6" s="184"/>
      <c r="L6" s="185"/>
      <c r="O6" s="24"/>
      <c r="P6" s="24"/>
    </row>
    <row r="7" spans="1:16" s="9" customFormat="1" x14ac:dyDescent="0.25">
      <c r="A7" s="23"/>
      <c r="B7" s="101"/>
      <c r="C7" s="102"/>
      <c r="D7" s="102"/>
      <c r="E7" s="102"/>
      <c r="F7" s="102"/>
      <c r="G7" s="102"/>
      <c r="H7" s="102"/>
      <c r="I7" s="102"/>
      <c r="J7" s="102"/>
      <c r="K7" s="102"/>
      <c r="L7" s="103"/>
      <c r="O7" s="36"/>
    </row>
    <row r="8" spans="1:16" s="9" customFormat="1" x14ac:dyDescent="0.25">
      <c r="A8" s="23"/>
      <c r="B8" s="273" t="str">
        <f>Public!B8</f>
        <v>Les questions suivantes font référence aux marchandises comme définies dans la description du produit de l'onglet Intro.</v>
      </c>
      <c r="C8" s="274"/>
      <c r="D8" s="274"/>
      <c r="E8" s="274"/>
      <c r="F8" s="274"/>
      <c r="G8" s="274"/>
      <c r="H8" s="274"/>
      <c r="I8" s="274"/>
      <c r="J8" s="274"/>
      <c r="K8" s="274"/>
      <c r="L8" s="275"/>
      <c r="O8" s="24"/>
      <c r="P8" s="24"/>
    </row>
    <row r="9" spans="1:16" s="9" customFormat="1" x14ac:dyDescent="0.25">
      <c r="A9" s="23"/>
      <c r="B9" s="273" t="str">
        <f>Public!B9</f>
        <v>Des informations sur le produit et un glossaire de termes sont disponibles dans l'onglet Info.</v>
      </c>
      <c r="C9" s="274"/>
      <c r="D9" s="274"/>
      <c r="E9" s="274"/>
      <c r="F9" s="274"/>
      <c r="G9" s="274"/>
      <c r="H9" s="274"/>
      <c r="I9" s="274"/>
      <c r="J9" s="274"/>
      <c r="K9" s="274"/>
      <c r="L9" s="275"/>
      <c r="O9" s="24"/>
    </row>
    <row r="10" spans="1:16" s="9" customFormat="1" x14ac:dyDescent="0.25">
      <c r="A10" s="23"/>
      <c r="B10" s="273" t="str">
        <f>'Pro 1'!B10</f>
        <v xml:space="preserve">Utilisez l'onglet AddPro si vous avez besoin de plus d'espace.
</v>
      </c>
      <c r="C10" s="274"/>
      <c r="D10" s="274"/>
      <c r="E10" s="274"/>
      <c r="F10" s="274"/>
      <c r="G10" s="274"/>
      <c r="H10" s="274"/>
      <c r="I10" s="274"/>
      <c r="J10" s="274"/>
      <c r="K10" s="274"/>
      <c r="L10" s="275"/>
      <c r="O10" s="24"/>
      <c r="P10" s="24"/>
    </row>
    <row r="11" spans="1:16" s="9" customFormat="1" x14ac:dyDescent="0.25">
      <c r="A11" s="23"/>
      <c r="B11" s="104"/>
      <c r="C11" s="105"/>
      <c r="D11" s="105"/>
      <c r="E11" s="102"/>
      <c r="F11" s="102"/>
      <c r="G11" s="102"/>
      <c r="H11" s="102"/>
      <c r="I11" s="102"/>
      <c r="J11" s="102"/>
      <c r="K11" s="102"/>
      <c r="L11" s="103"/>
      <c r="O11" s="24"/>
      <c r="P11" s="24"/>
    </row>
    <row r="12" spans="1:16" s="9" customFormat="1" x14ac:dyDescent="0.25">
      <c r="A12" s="23"/>
      <c r="B12" s="273" t="str">
        <f>IF(Intro!$G$21="English",O12,P12)</f>
        <v>Pour les questions de cet onglet, notez ce qui suit :</v>
      </c>
      <c r="C12" s="274"/>
      <c r="D12" s="274"/>
      <c r="E12" s="274"/>
      <c r="F12" s="274"/>
      <c r="G12" s="274"/>
      <c r="H12" s="274"/>
      <c r="I12" s="274"/>
      <c r="J12" s="274"/>
      <c r="K12" s="274"/>
      <c r="L12" s="275"/>
      <c r="O12" s="24" t="s">
        <v>112</v>
      </c>
      <c r="P12" s="24" t="s">
        <v>113</v>
      </c>
    </row>
    <row r="13" spans="1:16" s="9" customFormat="1" x14ac:dyDescent="0.25">
      <c r="A13" s="23"/>
      <c r="B13" s="273" t="str">
        <f>IF(Intro!$G$21="English",O13,P13)</f>
        <v>• Indiquez seulement les ventes effectuées à partir de la production de votre entreprise.</v>
      </c>
      <c r="C13" s="274"/>
      <c r="D13" s="274"/>
      <c r="E13" s="274"/>
      <c r="F13" s="274"/>
      <c r="G13" s="274"/>
      <c r="H13" s="274"/>
      <c r="I13" s="274"/>
      <c r="J13" s="274"/>
      <c r="K13" s="274"/>
      <c r="L13" s="275"/>
      <c r="O13" s="24" t="s">
        <v>185</v>
      </c>
      <c r="P13" s="24" t="s">
        <v>189</v>
      </c>
    </row>
    <row r="14" spans="1:16" s="9" customFormat="1" x14ac:dyDescent="0.25">
      <c r="A14" s="23"/>
      <c r="B14" s="273" t="str">
        <f>IF(Intro!$G$21="English",O14,P14)</f>
        <v>• Déclarez toutes les ventes aux entreprises associées canadiennes et étrangères.</v>
      </c>
      <c r="C14" s="274"/>
      <c r="D14" s="274"/>
      <c r="E14" s="274"/>
      <c r="F14" s="274"/>
      <c r="G14" s="274"/>
      <c r="H14" s="274"/>
      <c r="I14" s="274"/>
      <c r="J14" s="274"/>
      <c r="K14" s="274"/>
      <c r="L14" s="275"/>
      <c r="O14" s="24" t="s">
        <v>186</v>
      </c>
      <c r="P14" s="24" t="s">
        <v>190</v>
      </c>
    </row>
    <row r="15" spans="1:16" s="9" customFormat="1" x14ac:dyDescent="0.25">
      <c r="A15" s="23"/>
      <c r="B15" s="273" t="str">
        <f>IF(Intro!$G$21="English",O15,P15)</f>
        <v>• Déclarez toutes les ventes à compter de la date de l’expédition au client ou à son entrepôt.</v>
      </c>
      <c r="C15" s="274"/>
      <c r="D15" s="274"/>
      <c r="E15" s="274"/>
      <c r="F15" s="274"/>
      <c r="G15" s="274"/>
      <c r="H15" s="274"/>
      <c r="I15" s="274"/>
      <c r="J15" s="274"/>
      <c r="K15" s="274"/>
      <c r="L15" s="275"/>
      <c r="O15" s="24" t="s">
        <v>187</v>
      </c>
      <c r="P15" s="24" t="s">
        <v>191</v>
      </c>
    </row>
    <row r="16" spans="1:16" s="9" customFormat="1" x14ac:dyDescent="0.25">
      <c r="A16" s="23"/>
      <c r="B16" s="273" t="str">
        <f>IF(Intro!$G$21="English",O16,P16)</f>
        <v>• Déclarez toutes les valeurs en dollars canadiens.</v>
      </c>
      <c r="C16" s="274"/>
      <c r="D16" s="274"/>
      <c r="E16" s="274"/>
      <c r="F16" s="274"/>
      <c r="G16" s="274"/>
      <c r="H16" s="274"/>
      <c r="I16" s="274"/>
      <c r="J16" s="274"/>
      <c r="K16" s="274"/>
      <c r="L16" s="275"/>
      <c r="O16" s="24" t="s">
        <v>188</v>
      </c>
      <c r="P16" s="24" t="s">
        <v>192</v>
      </c>
    </row>
    <row r="17" spans="1:16" s="9" customFormat="1" x14ac:dyDescent="0.25">
      <c r="A17" s="23"/>
      <c r="B17" s="276" t="str">
        <f>IF(Intro!$G$21="English",O17,P17)</f>
        <v>• Déclarez la valeur des ventes comme la valeur de vente nette rendue (voir définition dans le Glossaire).</v>
      </c>
      <c r="C17" s="277"/>
      <c r="D17" s="277"/>
      <c r="E17" s="277"/>
      <c r="F17" s="277"/>
      <c r="G17" s="277"/>
      <c r="H17" s="277"/>
      <c r="I17" s="277"/>
      <c r="J17" s="277"/>
      <c r="K17" s="277"/>
      <c r="L17" s="278"/>
      <c r="O17" s="24" t="s">
        <v>234</v>
      </c>
      <c r="P17" s="24" t="s">
        <v>263</v>
      </c>
    </row>
    <row r="18" spans="1:16" s="9" customFormat="1" x14ac:dyDescent="0.25">
      <c r="A18" s="23"/>
      <c r="B18" s="25"/>
      <c r="C18" s="25"/>
      <c r="D18" s="25"/>
      <c r="E18" s="26"/>
      <c r="F18" s="26"/>
      <c r="G18" s="26"/>
      <c r="H18" s="26"/>
      <c r="I18" s="26"/>
      <c r="J18" s="26"/>
      <c r="K18" s="26"/>
      <c r="L18" s="26"/>
      <c r="O18" s="24"/>
      <c r="P18" s="24"/>
    </row>
    <row r="19" spans="1:16" x14ac:dyDescent="0.25">
      <c r="B19" s="304" t="str">
        <f>UPPER(IF(Intro!$G$21="English",O19,P19))</f>
        <v>VENTES ET STOCKS</v>
      </c>
      <c r="C19" s="305"/>
      <c r="D19" s="305"/>
      <c r="E19" s="305"/>
      <c r="F19" s="305"/>
      <c r="G19" s="305"/>
      <c r="H19" s="305"/>
      <c r="I19" s="305"/>
      <c r="J19" s="305"/>
      <c r="K19" s="305"/>
      <c r="L19" s="306"/>
      <c r="O19" s="89" t="s">
        <v>235</v>
      </c>
      <c r="P19" s="89" t="s">
        <v>236</v>
      </c>
    </row>
    <row r="20" spans="1:16" x14ac:dyDescent="0.25">
      <c r="B20" s="285" t="s">
        <v>22</v>
      </c>
      <c r="C20" s="286"/>
      <c r="D20" s="286"/>
      <c r="E20" s="286"/>
      <c r="F20" s="286"/>
      <c r="G20" s="286"/>
      <c r="H20" s="286"/>
      <c r="I20" s="286"/>
      <c r="J20" s="286"/>
      <c r="K20" s="286"/>
      <c r="L20" s="287"/>
    </row>
    <row r="21" spans="1:16" x14ac:dyDescent="0.25">
      <c r="B21" s="27"/>
      <c r="C21" s="28"/>
      <c r="D21" s="28"/>
      <c r="E21" s="29"/>
      <c r="F21" s="29"/>
      <c r="G21" s="29"/>
      <c r="H21" s="29"/>
      <c r="I21" s="29"/>
      <c r="J21" s="29"/>
      <c r="K21" s="29"/>
      <c r="L21" s="30"/>
    </row>
    <row r="22" spans="1:16" x14ac:dyDescent="0.25">
      <c r="B22" s="192" t="str">
        <f>IF(Intro!$G$21="English",O22,P22)</f>
        <v>Fournissez les estimations suivantes en pourcentage:</v>
      </c>
      <c r="C22" s="193"/>
      <c r="D22" s="193"/>
      <c r="E22" s="193"/>
      <c r="F22" s="193"/>
      <c r="G22" s="193"/>
      <c r="H22" s="193"/>
      <c r="I22" s="193"/>
      <c r="J22" s="193"/>
      <c r="K22" s="193"/>
      <c r="L22" s="202"/>
      <c r="O22" s="31" t="s">
        <v>53</v>
      </c>
      <c r="P22" s="52" t="s">
        <v>54</v>
      </c>
    </row>
    <row r="23" spans="1:16" x14ac:dyDescent="0.25">
      <c r="B23" s="49"/>
      <c r="C23" s="50"/>
      <c r="I23" s="38"/>
      <c r="J23" s="38"/>
      <c r="K23" s="28"/>
      <c r="L23" s="131">
        <f>Variables!$B$6+2</f>
        <v>2025</v>
      </c>
      <c r="O23" s="31"/>
      <c r="P23" s="52"/>
    </row>
    <row r="24" spans="1:16" ht="14.1" hidden="1" customHeight="1" x14ac:dyDescent="0.25">
      <c r="B24" s="351" t="str">
        <f>IF(Intro!$G$21="English",O24,P24)</f>
        <v>Le volume des ventes des marchandises de votre entreprise divisé par le volume des ventes totales de votre entreprise</v>
      </c>
      <c r="C24" s="352"/>
      <c r="D24" s="352"/>
      <c r="E24" s="352"/>
      <c r="F24" s="352"/>
      <c r="G24" s="352"/>
      <c r="H24" s="352"/>
      <c r="I24" s="352"/>
      <c r="J24" s="352"/>
      <c r="K24" s="96" t="s">
        <v>88</v>
      </c>
      <c r="L24" s="132"/>
      <c r="O24" s="3" t="s">
        <v>284</v>
      </c>
      <c r="P24" s="52" t="s">
        <v>291</v>
      </c>
    </row>
    <row r="25" spans="1:16" ht="14.1" customHeight="1" x14ac:dyDescent="0.25">
      <c r="B25" s="346" t="str">
        <f>IF(Intro!$G$21="English",O25,P25)</f>
        <v>La valeur des ventes des marchandises de votre entreprise divisée par la valeur des ventes totales de votre entreprise</v>
      </c>
      <c r="C25" s="347"/>
      <c r="D25" s="347"/>
      <c r="E25" s="347"/>
      <c r="F25" s="347"/>
      <c r="G25" s="347"/>
      <c r="H25" s="347"/>
      <c r="I25" s="347"/>
      <c r="J25" s="348"/>
      <c r="K25" s="96" t="s">
        <v>88</v>
      </c>
      <c r="L25" s="132"/>
      <c r="O25" s="3" t="s">
        <v>285</v>
      </c>
      <c r="P25" s="52" t="s">
        <v>288</v>
      </c>
    </row>
    <row r="26" spans="1:16" ht="14.1" customHeight="1" x14ac:dyDescent="0.25">
      <c r="B26" s="346" t="str">
        <f>IF(Intro!$G$21="English",O26,P26)</f>
        <v>Le volume de production des marchandises par votre entreprise divisé par le volume total de production des marchandises de votre pays</v>
      </c>
      <c r="C26" s="347"/>
      <c r="D26" s="347"/>
      <c r="E26" s="347"/>
      <c r="F26" s="347"/>
      <c r="G26" s="347"/>
      <c r="H26" s="347"/>
      <c r="I26" s="347"/>
      <c r="J26" s="348"/>
      <c r="K26" s="96" t="s">
        <v>88</v>
      </c>
      <c r="L26" s="132"/>
      <c r="O26" s="3" t="s">
        <v>286</v>
      </c>
      <c r="P26" s="52" t="s">
        <v>289</v>
      </c>
    </row>
    <row r="27" spans="1:16" ht="14.1" customHeight="1" x14ac:dyDescent="0.25">
      <c r="B27" s="342" t="str">
        <f>IF(Intro!$G$21="English",O27,P27)</f>
        <v>Le volume total des exportations des marchandises au Canada par votre entreprise divisé par le volume total des exportations des marchandises au Canada par votre pays</v>
      </c>
      <c r="C27" s="343"/>
      <c r="D27" s="343"/>
      <c r="E27" s="343"/>
      <c r="F27" s="343"/>
      <c r="G27" s="343"/>
      <c r="H27" s="343"/>
      <c r="I27" s="343"/>
      <c r="J27" s="343"/>
      <c r="K27" s="349" t="s">
        <v>88</v>
      </c>
      <c r="L27" s="353"/>
      <c r="O27" s="3" t="s">
        <v>287</v>
      </c>
      <c r="P27" s="52" t="s">
        <v>290</v>
      </c>
    </row>
    <row r="28" spans="1:16" ht="14.1" customHeight="1" x14ac:dyDescent="0.25">
      <c r="B28" s="344"/>
      <c r="C28" s="345"/>
      <c r="D28" s="345"/>
      <c r="E28" s="345"/>
      <c r="F28" s="345"/>
      <c r="G28" s="345"/>
      <c r="H28" s="345"/>
      <c r="I28" s="345"/>
      <c r="J28" s="345"/>
      <c r="K28" s="350"/>
      <c r="L28" s="354"/>
    </row>
    <row r="29" spans="1:16" x14ac:dyDescent="0.25">
      <c r="B29" s="63"/>
      <c r="C29" s="64"/>
      <c r="D29" s="64"/>
      <c r="E29" s="64"/>
      <c r="F29" s="64"/>
      <c r="G29" s="64"/>
      <c r="H29" s="64"/>
      <c r="I29" s="64"/>
      <c r="J29" s="64"/>
      <c r="K29" s="64"/>
      <c r="L29" s="65"/>
    </row>
    <row r="30" spans="1:16" x14ac:dyDescent="0.25">
      <c r="B30" s="282" t="s">
        <v>23</v>
      </c>
      <c r="C30" s="283"/>
      <c r="D30" s="283"/>
      <c r="E30" s="283"/>
      <c r="F30" s="283"/>
      <c r="G30" s="283"/>
      <c r="H30" s="283"/>
      <c r="I30" s="283"/>
      <c r="J30" s="283"/>
      <c r="K30" s="283"/>
      <c r="L30" s="284"/>
    </row>
    <row r="31" spans="1:16" x14ac:dyDescent="0.25">
      <c r="B31" s="27"/>
      <c r="C31" s="28"/>
      <c r="D31" s="28"/>
      <c r="E31" s="29"/>
      <c r="F31" s="29"/>
      <c r="G31" s="29"/>
      <c r="H31" s="29"/>
      <c r="I31" s="29"/>
      <c r="J31" s="29"/>
      <c r="K31" s="29"/>
      <c r="L31" s="30"/>
    </row>
    <row r="32" spans="1:16" x14ac:dyDescent="0.25">
      <c r="B32" s="192" t="str">
        <f>IF(Intro!$G$21="English",O32,P32)</f>
        <v>Remplir le tableau suivant pour les ventes et les stocks des marchandises par votre entreprise.</v>
      </c>
      <c r="C32" s="193"/>
      <c r="D32" s="193"/>
      <c r="E32" s="193"/>
      <c r="F32" s="193"/>
      <c r="G32" s="193"/>
      <c r="H32" s="193"/>
      <c r="I32" s="193"/>
      <c r="J32" s="193"/>
      <c r="K32" s="193"/>
      <c r="L32" s="202"/>
      <c r="O32" s="31" t="s">
        <v>297</v>
      </c>
      <c r="P32" s="3" t="s">
        <v>266</v>
      </c>
    </row>
    <row r="33" spans="2:17" x14ac:dyDescent="0.25">
      <c r="B33" s="49"/>
      <c r="C33" s="50"/>
      <c r="D33" s="28"/>
      <c r="E33" s="29"/>
      <c r="F33" s="29"/>
      <c r="G33" s="29"/>
      <c r="H33" s="29"/>
      <c r="I33" s="29"/>
      <c r="J33" s="29"/>
      <c r="K33" s="29"/>
      <c r="L33" s="30"/>
      <c r="O33" s="31"/>
    </row>
    <row r="34" spans="2:17" x14ac:dyDescent="0.25">
      <c r="B34" s="49"/>
      <c r="C34" s="50"/>
      <c r="D34" s="28"/>
      <c r="G34" s="340">
        <f>Variables!$B$6</f>
        <v>2023</v>
      </c>
      <c r="H34" s="340">
        <f>G34+1</f>
        <v>2024</v>
      </c>
      <c r="I34" s="340">
        <f>H34+1</f>
        <v>2025</v>
      </c>
      <c r="J34" s="325" t="str">
        <f>IF(Intro!$G$21="English",Variables!B9,Variables!C9)</f>
        <v>janv.-juin 2025</v>
      </c>
      <c r="K34" s="325" t="str">
        <f>IF(Intro!$G$21="English",Variables!B10,Variables!C10)</f>
        <v>janv.-juin 2026</v>
      </c>
      <c r="L34" s="62"/>
      <c r="O34" s="31"/>
    </row>
    <row r="35" spans="2:17" x14ac:dyDescent="0.25">
      <c r="B35" s="49"/>
      <c r="C35" s="50"/>
      <c r="D35" s="28"/>
      <c r="G35" s="341"/>
      <c r="H35" s="341"/>
      <c r="I35" s="341"/>
      <c r="J35" s="326"/>
      <c r="K35" s="326"/>
      <c r="L35" s="62"/>
      <c r="O35" s="31"/>
    </row>
    <row r="36" spans="2:17" ht="15" thickBot="1" x14ac:dyDescent="0.3">
      <c r="B36" s="196" t="str">
        <f>IF(Intro!$G$21="English",O36,P36)</f>
        <v>Stock d'ouverture</v>
      </c>
      <c r="C36" s="197"/>
      <c r="D36" s="358" t="str">
        <f>IF(Intro!$G$21="English",Variables!$B$23,Variables!$C$23)</f>
        <v>Tonnes</v>
      </c>
      <c r="E36" s="358"/>
      <c r="F36" s="358"/>
      <c r="G36" s="109"/>
      <c r="H36" s="113">
        <f>G49</f>
        <v>0</v>
      </c>
      <c r="I36" s="113">
        <f>H49</f>
        <v>0</v>
      </c>
      <c r="J36" s="113">
        <f>H49</f>
        <v>0</v>
      </c>
      <c r="K36" s="113">
        <f>I49</f>
        <v>0</v>
      </c>
      <c r="L36" s="62"/>
      <c r="O36" s="3" t="s">
        <v>114</v>
      </c>
      <c r="P36" s="3" t="s">
        <v>115</v>
      </c>
    </row>
    <row r="37" spans="2:17" x14ac:dyDescent="0.25">
      <c r="B37" s="374" t="str">
        <f>IF(Intro!$G$21="English",O37,P37)</f>
        <v>Ventes dans le pays de production</v>
      </c>
      <c r="C37" s="375"/>
      <c r="D37" s="357" t="str">
        <f>IF(Intro!$G$21="English",Variables!$B$23,Variables!$C$23)</f>
        <v>Tonnes</v>
      </c>
      <c r="E37" s="357"/>
      <c r="F37" s="357"/>
      <c r="G37" s="114"/>
      <c r="H37" s="114"/>
      <c r="I37" s="114"/>
      <c r="J37" s="114"/>
      <c r="K37" s="114"/>
      <c r="L37" s="62"/>
      <c r="O37" s="3" t="s">
        <v>179</v>
      </c>
      <c r="P37" s="3" t="s">
        <v>34</v>
      </c>
    </row>
    <row r="38" spans="2:17" x14ac:dyDescent="0.25">
      <c r="B38" s="196"/>
      <c r="C38" s="197"/>
      <c r="D38" s="358" t="str">
        <f>IF(Intro!G$21="English",O38,P38)</f>
        <v>à l'usine (CAD)</v>
      </c>
      <c r="E38" s="358"/>
      <c r="F38" s="358"/>
      <c r="G38" s="109"/>
      <c r="H38" s="109"/>
      <c r="I38" s="109"/>
      <c r="J38" s="109"/>
      <c r="K38" s="109"/>
      <c r="L38" s="62"/>
      <c r="O38" s="3" t="s">
        <v>255</v>
      </c>
      <c r="P38" s="3" t="s">
        <v>256</v>
      </c>
    </row>
    <row r="39" spans="2:17" ht="15" thickBot="1" x14ac:dyDescent="0.3">
      <c r="B39" s="376"/>
      <c r="C39" s="377"/>
      <c r="D39" s="355" t="str">
        <f>"$ / "&amp;IF(Intro!$G$21="English",Variables!$B$24,Variables!$C$24)</f>
        <v xml:space="preserve">$ / Tonne </v>
      </c>
      <c r="E39" s="355"/>
      <c r="F39" s="355"/>
      <c r="G39" s="115" t="str">
        <f>IF(G37=0,"-",G38/G37)</f>
        <v>-</v>
      </c>
      <c r="H39" s="115" t="str">
        <f>IF(H37=0,"-",H38/H37)</f>
        <v>-</v>
      </c>
      <c r="I39" s="115" t="str">
        <f>IF(I37=0,"-",I38/I37)</f>
        <v>-</v>
      </c>
      <c r="J39" s="115" t="str">
        <f>IF(J37=0,"-",J38/J37)</f>
        <v>-</v>
      </c>
      <c r="K39" s="115" t="str">
        <f>IF(K37=0,"-",K38/K37)</f>
        <v>-</v>
      </c>
      <c r="L39" s="62"/>
      <c r="O39" s="128" t="s">
        <v>310</v>
      </c>
      <c r="P39" s="128"/>
      <c r="Q39" s="52"/>
    </row>
    <row r="40" spans="2:17" x14ac:dyDescent="0.25">
      <c r="B40" s="374" t="str">
        <f>IF(Intro!$G$21="English",O40,P40)</f>
        <v>Ventes à l'exportation au Canada</v>
      </c>
      <c r="C40" s="375"/>
      <c r="D40" s="357" t="str">
        <f>IF(Intro!$G$21="English",Variables!$B$23,Variables!$C$23)</f>
        <v>Tonnes</v>
      </c>
      <c r="E40" s="357"/>
      <c r="F40" s="357"/>
      <c r="G40" s="114"/>
      <c r="H40" s="114"/>
      <c r="I40" s="114"/>
      <c r="J40" s="114"/>
      <c r="K40" s="114"/>
      <c r="L40" s="62"/>
      <c r="O40" s="3" t="s">
        <v>129</v>
      </c>
      <c r="P40" s="3" t="s">
        <v>130</v>
      </c>
    </row>
    <row r="41" spans="2:17" x14ac:dyDescent="0.25">
      <c r="B41" s="196"/>
      <c r="C41" s="197"/>
      <c r="D41" s="358" t="str">
        <f>IF(Intro!G$21="English",O41,P41)</f>
        <v>FOB pays d'exportation (CAD)</v>
      </c>
      <c r="E41" s="358"/>
      <c r="F41" s="358"/>
      <c r="G41" s="109"/>
      <c r="H41" s="109"/>
      <c r="I41" s="109"/>
      <c r="J41" s="109"/>
      <c r="K41" s="109"/>
      <c r="L41" s="62"/>
      <c r="O41" s="3" t="s">
        <v>257</v>
      </c>
      <c r="P41" s="3" t="s">
        <v>258</v>
      </c>
    </row>
    <row r="42" spans="2:17" ht="15" thickBot="1" x14ac:dyDescent="0.3">
      <c r="B42" s="376"/>
      <c r="C42" s="377"/>
      <c r="D42" s="355" t="str">
        <f>"$ / "&amp;IF(Intro!$G$21="English",Variables!$B$24,Variables!$C$24)</f>
        <v xml:space="preserve">$ / Tonne </v>
      </c>
      <c r="E42" s="355"/>
      <c r="F42" s="355"/>
      <c r="G42" s="115" t="str">
        <f>IF(G40=0,"-",G41/G40)</f>
        <v>-</v>
      </c>
      <c r="H42" s="115" t="str">
        <f>IF(H40=0,"-",H41/H40)</f>
        <v>-</v>
      </c>
      <c r="I42" s="115" t="str">
        <f>IF(I40=0,"-",I41/I40)</f>
        <v>-</v>
      </c>
      <c r="J42" s="115" t="str">
        <f>IF(J40=0,"-",J41/J40)</f>
        <v>-</v>
      </c>
      <c r="K42" s="115" t="str">
        <f>IF(K40=0,"-",K41/K40)</f>
        <v>-</v>
      </c>
      <c r="L42" s="62"/>
    </row>
    <row r="43" spans="2:17" x14ac:dyDescent="0.25">
      <c r="B43" s="374" t="str">
        <f>IF(Intro!$G$21="English",O43,P43)</f>
        <v>Ventes à l'exportation aux États-Unis d'Amérique</v>
      </c>
      <c r="C43" s="375"/>
      <c r="D43" s="357" t="str">
        <f>IF(Intro!$G$21="English",Variables!$B$23,Variables!$C$23)</f>
        <v>Tonnes</v>
      </c>
      <c r="E43" s="357"/>
      <c r="F43" s="357"/>
      <c r="G43" s="114"/>
      <c r="H43" s="114"/>
      <c r="I43" s="114"/>
      <c r="J43" s="114"/>
      <c r="K43" s="114"/>
      <c r="L43" s="62"/>
      <c r="O43" s="3" t="s">
        <v>243</v>
      </c>
      <c r="P43" s="3" t="s">
        <v>244</v>
      </c>
    </row>
    <row r="44" spans="2:17" x14ac:dyDescent="0.25">
      <c r="B44" s="196"/>
      <c r="C44" s="197"/>
      <c r="D44" s="358" t="str">
        <f>D41</f>
        <v>FOB pays d'exportation (CAD)</v>
      </c>
      <c r="E44" s="358"/>
      <c r="F44" s="358"/>
      <c r="G44" s="109"/>
      <c r="H44" s="109"/>
      <c r="I44" s="109"/>
      <c r="J44" s="109"/>
      <c r="K44" s="109"/>
      <c r="L44" s="62"/>
    </row>
    <row r="45" spans="2:17" ht="15" thickBot="1" x14ac:dyDescent="0.3">
      <c r="B45" s="376"/>
      <c r="C45" s="377"/>
      <c r="D45" s="355" t="str">
        <f>"$ / "&amp;IF(Intro!$G$21="English",Variables!$B$24,Variables!$C$24)</f>
        <v xml:space="preserve">$ / Tonne </v>
      </c>
      <c r="E45" s="355"/>
      <c r="F45" s="355"/>
      <c r="G45" s="115" t="str">
        <f>IF(G43=0,"-",G44/G43)</f>
        <v>-</v>
      </c>
      <c r="H45" s="115" t="str">
        <f>IF(H43=0,"-",H44/H43)</f>
        <v>-</v>
      </c>
      <c r="I45" s="115" t="str">
        <f>IF(I43=0,"-",I44/I43)</f>
        <v>-</v>
      </c>
      <c r="J45" s="115" t="str">
        <f>IF(J43=0,"-",J44/J43)</f>
        <v>-</v>
      </c>
      <c r="K45" s="115" t="str">
        <f>IF(K43=0,"-",K44/K43)</f>
        <v>-</v>
      </c>
      <c r="L45" s="62"/>
    </row>
    <row r="46" spans="2:17" x14ac:dyDescent="0.25">
      <c r="B46" s="374" t="str">
        <f>IF(Intro!$G$21="English",O46,P46)</f>
        <v>Ventes à l'exportation vers tous les autres pays</v>
      </c>
      <c r="C46" s="375"/>
      <c r="D46" s="357" t="str">
        <f>IF(Intro!$G$21="English",Variables!$B$23,Variables!$C$23)</f>
        <v>Tonnes</v>
      </c>
      <c r="E46" s="357"/>
      <c r="F46" s="357"/>
      <c r="G46" s="114"/>
      <c r="H46" s="114"/>
      <c r="I46" s="114"/>
      <c r="J46" s="114"/>
      <c r="K46" s="114"/>
      <c r="L46" s="62"/>
      <c r="O46" s="3" t="s">
        <v>132</v>
      </c>
      <c r="P46" s="3" t="s">
        <v>131</v>
      </c>
    </row>
    <row r="47" spans="2:17" x14ac:dyDescent="0.25">
      <c r="B47" s="196"/>
      <c r="C47" s="197"/>
      <c r="D47" s="358" t="str">
        <f>D41</f>
        <v>FOB pays d'exportation (CAD)</v>
      </c>
      <c r="E47" s="358"/>
      <c r="F47" s="358"/>
      <c r="G47" s="109"/>
      <c r="H47" s="109"/>
      <c r="I47" s="109"/>
      <c r="J47" s="109"/>
      <c r="K47" s="109"/>
      <c r="L47" s="62"/>
    </row>
    <row r="48" spans="2:17" ht="15" thickBot="1" x14ac:dyDescent="0.3">
      <c r="B48" s="376"/>
      <c r="C48" s="377"/>
      <c r="D48" s="355" t="str">
        <f>"$ / "&amp;IF(Intro!$G$21="English",Variables!$B$24,Variables!$C$24)</f>
        <v xml:space="preserve">$ / Tonne </v>
      </c>
      <c r="E48" s="355"/>
      <c r="F48" s="355"/>
      <c r="G48" s="115" t="str">
        <f>IF(G46=0,"-",G47/G46)</f>
        <v>-</v>
      </c>
      <c r="H48" s="115" t="str">
        <f>IF(H46=0,"-",H47/H46)</f>
        <v>-</v>
      </c>
      <c r="I48" s="115" t="str">
        <f>IF(I46=0,"-",I47/I46)</f>
        <v>-</v>
      </c>
      <c r="J48" s="115" t="str">
        <f>IF(J46=0,"-",J47/J46)</f>
        <v>-</v>
      </c>
      <c r="K48" s="115" t="str">
        <f>IF(K46=0,"-",K47/K46)</f>
        <v>-</v>
      </c>
      <c r="L48" s="62"/>
    </row>
    <row r="49" spans="1:16" x14ac:dyDescent="0.25">
      <c r="B49" s="378" t="str">
        <f>IF(Intro!$G$21="English",O49,P49)</f>
        <v>Stock de clôture</v>
      </c>
      <c r="C49" s="379"/>
      <c r="D49" s="356" t="str">
        <f>IF(Intro!$G$21="English",Variables!$B$23,Variables!$C$23)</f>
        <v>Tonnes</v>
      </c>
      <c r="E49" s="356"/>
      <c r="F49" s="356"/>
      <c r="G49" s="116"/>
      <c r="H49" s="116"/>
      <c r="I49" s="116"/>
      <c r="J49" s="116"/>
      <c r="K49" s="116"/>
      <c r="L49" s="62"/>
      <c r="O49" s="3" t="s">
        <v>116</v>
      </c>
      <c r="P49" s="3" t="s">
        <v>272</v>
      </c>
    </row>
    <row r="50" spans="1:16" x14ac:dyDescent="0.25">
      <c r="B50" s="126"/>
      <c r="C50" s="127"/>
      <c r="D50" s="110"/>
      <c r="E50" s="110"/>
      <c r="F50" s="110"/>
      <c r="G50" s="110"/>
      <c r="H50" s="110"/>
      <c r="I50" s="110"/>
      <c r="J50" s="110"/>
      <c r="K50" s="110"/>
      <c r="L50" s="62"/>
    </row>
    <row r="51" spans="1:16" ht="15" customHeight="1" x14ac:dyDescent="0.25">
      <c r="B51" s="226" t="str">
        <f>IF(Intro!$G$21="English",O51,P51)</f>
        <v>Précisez tous les autres pays:</v>
      </c>
      <c r="C51" s="227"/>
      <c r="D51" s="365"/>
      <c r="E51" s="365"/>
      <c r="F51" s="365"/>
      <c r="G51" s="365"/>
      <c r="H51" s="365"/>
      <c r="I51" s="365"/>
      <c r="J51" s="365"/>
      <c r="K51" s="365"/>
      <c r="L51" s="62"/>
      <c r="O51" s="3" t="s">
        <v>292</v>
      </c>
      <c r="P51" s="3" t="s">
        <v>293</v>
      </c>
    </row>
    <row r="52" spans="1:16" ht="15" customHeight="1" x14ac:dyDescent="0.25">
      <c r="B52" s="126"/>
      <c r="C52" s="127"/>
      <c r="D52" s="365"/>
      <c r="E52" s="365"/>
      <c r="F52" s="365"/>
      <c r="G52" s="365"/>
      <c r="H52" s="365"/>
      <c r="I52" s="365"/>
      <c r="J52" s="365"/>
      <c r="K52" s="365"/>
      <c r="L52" s="62"/>
    </row>
    <row r="53" spans="1:16" x14ac:dyDescent="0.25">
      <c r="B53" s="63"/>
      <c r="C53" s="64"/>
      <c r="D53" s="64"/>
      <c r="E53" s="64"/>
      <c r="F53" s="64"/>
      <c r="G53" s="64"/>
      <c r="H53" s="64"/>
      <c r="I53" s="64"/>
      <c r="J53" s="64"/>
      <c r="K53" s="64"/>
      <c r="L53" s="65"/>
    </row>
    <row r="54" spans="1:16" s="21" customFormat="1" x14ac:dyDescent="0.25">
      <c r="A54" s="20"/>
      <c r="B54" s="282" t="s">
        <v>24</v>
      </c>
      <c r="C54" s="283"/>
      <c r="D54" s="283"/>
      <c r="E54" s="283"/>
      <c r="F54" s="283"/>
      <c r="G54" s="283"/>
      <c r="H54" s="283"/>
      <c r="I54" s="283"/>
      <c r="J54" s="283"/>
      <c r="K54" s="283"/>
      <c r="L54" s="284"/>
      <c r="M54" s="67"/>
      <c r="O54" s="3"/>
    </row>
    <row r="55" spans="1:16" x14ac:dyDescent="0.25">
      <c r="B55" s="58"/>
      <c r="L55" s="15"/>
    </row>
    <row r="56" spans="1:16" x14ac:dyDescent="0.25">
      <c r="B56" s="209" t="str">
        <f>IF(Intro!$G$21="English",O56,P56)</f>
        <v>En utilisant les données fournies à la question 1 sur l'onglet Pro 1 avec les données fournies à la question 2 ci-dessus, le questionnaire calcule le stock de clôture comme suit :</v>
      </c>
      <c r="C56" s="210"/>
      <c r="D56" s="210"/>
      <c r="E56" s="210"/>
      <c r="F56" s="210"/>
      <c r="G56" s="210"/>
      <c r="H56" s="210"/>
      <c r="I56" s="210"/>
      <c r="J56" s="210"/>
      <c r="K56" s="210"/>
      <c r="L56" s="211"/>
      <c r="O56" s="3" t="s">
        <v>134</v>
      </c>
      <c r="P56" s="3" t="s">
        <v>273</v>
      </c>
    </row>
    <row r="57" spans="1:16" x14ac:dyDescent="0.25">
      <c r="B57" s="58"/>
      <c r="L57" s="15"/>
    </row>
    <row r="58" spans="1:16" x14ac:dyDescent="0.25">
      <c r="B58" s="49"/>
      <c r="C58" s="50"/>
      <c r="D58" s="28"/>
      <c r="G58" s="340">
        <f>Variables!$B$6</f>
        <v>2023</v>
      </c>
      <c r="H58" s="340">
        <f>G58+1</f>
        <v>2024</v>
      </c>
      <c r="I58" s="340">
        <f>H58+1</f>
        <v>2025</v>
      </c>
      <c r="J58" s="340" t="str">
        <f>J34</f>
        <v>janv.-juin 2025</v>
      </c>
      <c r="K58" s="340" t="str">
        <f>K34</f>
        <v>janv.-juin 2026</v>
      </c>
      <c r="L58" s="62"/>
      <c r="O58" s="31"/>
    </row>
    <row r="59" spans="1:16" x14ac:dyDescent="0.25">
      <c r="B59" s="49"/>
      <c r="C59" s="50"/>
      <c r="D59" s="28"/>
      <c r="G59" s="341"/>
      <c r="H59" s="341"/>
      <c r="I59" s="341"/>
      <c r="J59" s="341"/>
      <c r="K59" s="341"/>
      <c r="L59" s="62"/>
      <c r="O59" s="31"/>
    </row>
    <row r="60" spans="1:16" x14ac:dyDescent="0.25">
      <c r="B60" s="359" t="str">
        <f>B49</f>
        <v>Stock de clôture</v>
      </c>
      <c r="C60" s="360"/>
      <c r="D60" s="360"/>
      <c r="E60" s="361"/>
      <c r="F60" s="96" t="str">
        <f>IF(Intro!$G$21="English",Variables!$B$23,Variables!$C$23)</f>
        <v>Tonnes</v>
      </c>
      <c r="G60" s="113">
        <f>G36+'Pro 1'!H21-G37-G40-G43-G46</f>
        <v>0</v>
      </c>
      <c r="H60" s="113">
        <f>H36+'Pro 1'!I21-H37-H40-H43-H46</f>
        <v>0</v>
      </c>
      <c r="I60" s="113">
        <f>I36+'Pro 1'!J21-I37-I40-I43-I46</f>
        <v>0</v>
      </c>
      <c r="J60" s="113">
        <f>J36+'Pro 1'!K21-J37-J40-J43-J46</f>
        <v>0</v>
      </c>
      <c r="K60" s="113">
        <f>K36+'Pro 1'!L21-K37-K40-K43-K46</f>
        <v>0</v>
      </c>
      <c r="L60" s="62"/>
    </row>
    <row r="61" spans="1:16" ht="14.1" customHeight="1" x14ac:dyDescent="0.25">
      <c r="B61" s="359" t="str">
        <f>IF(Intro!$G$21="English",O61,P61)</f>
        <v>Différence entre le stock de clôture à la question 2 ci-dessus et le stock de clôture calculé</v>
      </c>
      <c r="C61" s="360"/>
      <c r="D61" s="360"/>
      <c r="E61" s="361"/>
      <c r="F61" s="349" t="str">
        <f>IF(Intro!$G$21="English",Variables!$B$23,Variables!$C$23)</f>
        <v>Tonnes</v>
      </c>
      <c r="G61" s="362">
        <f>G49-G60</f>
        <v>0</v>
      </c>
      <c r="H61" s="362">
        <f>H49-H60</f>
        <v>0</v>
      </c>
      <c r="I61" s="362">
        <f>I49-I60</f>
        <v>0</v>
      </c>
      <c r="J61" s="362">
        <f>J49-J60</f>
        <v>0</v>
      </c>
      <c r="K61" s="362">
        <f>K49-K60</f>
        <v>0</v>
      </c>
      <c r="L61" s="62"/>
      <c r="O61" s="3" t="s">
        <v>159</v>
      </c>
      <c r="P61" s="3" t="s">
        <v>193</v>
      </c>
    </row>
    <row r="62" spans="1:16" x14ac:dyDescent="0.25">
      <c r="B62" s="359"/>
      <c r="C62" s="360"/>
      <c r="D62" s="360"/>
      <c r="E62" s="361"/>
      <c r="F62" s="349"/>
      <c r="G62" s="363"/>
      <c r="H62" s="363"/>
      <c r="I62" s="363"/>
      <c r="J62" s="363"/>
      <c r="K62" s="363"/>
      <c r="L62" s="62"/>
    </row>
    <row r="63" spans="1:16" x14ac:dyDescent="0.25">
      <c r="B63" s="359"/>
      <c r="C63" s="360"/>
      <c r="D63" s="360"/>
      <c r="E63" s="361"/>
      <c r="F63" s="349"/>
      <c r="G63" s="364"/>
      <c r="H63" s="364"/>
      <c r="I63" s="364"/>
      <c r="J63" s="364"/>
      <c r="K63" s="364"/>
      <c r="L63" s="62"/>
    </row>
    <row r="64" spans="1:16" x14ac:dyDescent="0.25">
      <c r="B64" s="58"/>
      <c r="L64" s="15"/>
    </row>
    <row r="65" spans="1:16" x14ac:dyDescent="0.25">
      <c r="B65" s="292" t="str">
        <f>IF(Intro!$G$21="English",O65,P65)</f>
        <v>Si le volume du stock de clôture à la question 2 ci-dessus diffère du stock de clôture calculé, donnez la raison.</v>
      </c>
      <c r="C65" s="293"/>
      <c r="D65" s="293"/>
      <c r="E65" s="293"/>
      <c r="F65" s="293"/>
      <c r="G65" s="293"/>
      <c r="H65" s="293"/>
      <c r="I65" s="293"/>
      <c r="J65" s="293"/>
      <c r="K65" s="293"/>
      <c r="L65" s="294"/>
      <c r="O65" s="37" t="s">
        <v>180</v>
      </c>
      <c r="P65" s="3" t="s">
        <v>194</v>
      </c>
    </row>
    <row r="66" spans="1:16" x14ac:dyDescent="0.25">
      <c r="B66" s="58"/>
      <c r="L66" s="15"/>
    </row>
    <row r="67" spans="1:16" s="21" customFormat="1" x14ac:dyDescent="0.25">
      <c r="A67" s="20"/>
      <c r="B67" s="288"/>
      <c r="C67" s="289"/>
      <c r="D67" s="289"/>
      <c r="E67" s="289"/>
      <c r="F67" s="289"/>
      <c r="G67" s="289"/>
      <c r="H67" s="289"/>
      <c r="I67" s="289"/>
      <c r="J67" s="289"/>
      <c r="K67" s="289"/>
      <c r="L67" s="290"/>
      <c r="M67" s="38"/>
    </row>
    <row r="68" spans="1:16" s="21" customFormat="1" x14ac:dyDescent="0.25">
      <c r="A68" s="20"/>
      <c r="B68" s="288"/>
      <c r="C68" s="289"/>
      <c r="D68" s="289"/>
      <c r="E68" s="289"/>
      <c r="F68" s="289"/>
      <c r="G68" s="289"/>
      <c r="H68" s="289"/>
      <c r="I68" s="289"/>
      <c r="J68" s="289"/>
      <c r="K68" s="289"/>
      <c r="L68" s="290"/>
      <c r="M68" s="38"/>
    </row>
    <row r="69" spans="1:16" s="21" customFormat="1" x14ac:dyDescent="0.25">
      <c r="A69" s="20"/>
      <c r="B69" s="288"/>
      <c r="C69" s="289"/>
      <c r="D69" s="289"/>
      <c r="E69" s="289"/>
      <c r="F69" s="289"/>
      <c r="G69" s="289"/>
      <c r="H69" s="289"/>
      <c r="I69" s="289"/>
      <c r="J69" s="289"/>
      <c r="K69" s="289"/>
      <c r="L69" s="290"/>
      <c r="M69" s="38"/>
    </row>
    <row r="70" spans="1:16" s="21" customFormat="1" x14ac:dyDescent="0.25">
      <c r="A70" s="20"/>
      <c r="B70" s="288"/>
      <c r="C70" s="289"/>
      <c r="D70" s="289"/>
      <c r="E70" s="289"/>
      <c r="F70" s="289"/>
      <c r="G70" s="289"/>
      <c r="H70" s="289"/>
      <c r="I70" s="289"/>
      <c r="J70" s="289"/>
      <c r="K70" s="289"/>
      <c r="L70" s="290"/>
      <c r="M70" s="38"/>
    </row>
    <row r="71" spans="1:16" s="21" customFormat="1" x14ac:dyDescent="0.25">
      <c r="A71" s="20"/>
      <c r="B71" s="288"/>
      <c r="C71" s="289"/>
      <c r="D71" s="289"/>
      <c r="E71" s="289"/>
      <c r="F71" s="289"/>
      <c r="G71" s="289"/>
      <c r="H71" s="289"/>
      <c r="I71" s="289"/>
      <c r="J71" s="289"/>
      <c r="K71" s="289"/>
      <c r="L71" s="290"/>
      <c r="M71" s="38"/>
    </row>
    <row r="72" spans="1:16" s="21" customFormat="1" x14ac:dyDescent="0.25">
      <c r="A72" s="20"/>
      <c r="B72" s="288"/>
      <c r="C72" s="289"/>
      <c r="D72" s="289"/>
      <c r="E72" s="289"/>
      <c r="F72" s="289"/>
      <c r="G72" s="289"/>
      <c r="H72" s="289"/>
      <c r="I72" s="289"/>
      <c r="J72" s="289"/>
      <c r="K72" s="289"/>
      <c r="L72" s="290"/>
      <c r="M72" s="38"/>
    </row>
    <row r="73" spans="1:16" s="21" customFormat="1" x14ac:dyDescent="0.25">
      <c r="A73" s="20"/>
      <c r="B73" s="288"/>
      <c r="C73" s="289"/>
      <c r="D73" s="289"/>
      <c r="E73" s="289"/>
      <c r="F73" s="289"/>
      <c r="G73" s="289"/>
      <c r="H73" s="289"/>
      <c r="I73" s="289"/>
      <c r="J73" s="289"/>
      <c r="K73" s="289"/>
      <c r="L73" s="290"/>
      <c r="M73" s="38"/>
    </row>
    <row r="74" spans="1:16" s="21" customFormat="1" x14ac:dyDescent="0.25">
      <c r="A74" s="20"/>
      <c r="B74" s="288"/>
      <c r="C74" s="289"/>
      <c r="D74" s="289"/>
      <c r="E74" s="289"/>
      <c r="F74" s="289"/>
      <c r="G74" s="289"/>
      <c r="H74" s="289"/>
      <c r="I74" s="289"/>
      <c r="J74" s="289"/>
      <c r="K74" s="289"/>
      <c r="L74" s="290"/>
      <c r="M74" s="38"/>
    </row>
    <row r="75" spans="1:16" x14ac:dyDescent="0.25">
      <c r="B75" s="63"/>
      <c r="C75" s="64"/>
      <c r="D75" s="64"/>
      <c r="E75" s="64"/>
      <c r="F75" s="64"/>
      <c r="G75" s="64"/>
      <c r="H75" s="64"/>
      <c r="I75" s="64"/>
      <c r="J75" s="64"/>
      <c r="K75" s="64"/>
      <c r="L75" s="65"/>
    </row>
    <row r="76" spans="1:16" s="21" customFormat="1" x14ac:dyDescent="0.25">
      <c r="A76" s="20"/>
      <c r="B76" s="282" t="s">
        <v>25</v>
      </c>
      <c r="C76" s="283"/>
      <c r="D76" s="283"/>
      <c r="E76" s="283"/>
      <c r="F76" s="283"/>
      <c r="G76" s="283"/>
      <c r="H76" s="283"/>
      <c r="I76" s="283"/>
      <c r="J76" s="283"/>
      <c r="K76" s="283"/>
      <c r="L76" s="284"/>
      <c r="M76" s="67"/>
    </row>
    <row r="77" spans="1:16" x14ac:dyDescent="0.25">
      <c r="B77" s="58"/>
      <c r="L77" s="15"/>
    </row>
    <row r="78" spans="1:16" x14ac:dyDescent="0.25">
      <c r="B78" s="192" t="str">
        <f>IF(Intro!$G$21="English",O78,P78)</f>
        <v>Expliquez tous changements sur les activités d'exportation des marchandises de votre entreprise, depuis le 1er janvier 2023.</v>
      </c>
      <c r="C78" s="193"/>
      <c r="D78" s="193"/>
      <c r="E78" s="193"/>
      <c r="F78" s="193"/>
      <c r="G78" s="193"/>
      <c r="H78" s="193"/>
      <c r="I78" s="193"/>
      <c r="J78" s="193"/>
      <c r="K78" s="193"/>
      <c r="L78" s="202"/>
      <c r="O78" s="3" t="str">
        <f>"Explain any changes to your firm's export activity of the goods since January 1, "&amp;Variables!B6&amp;"."</f>
        <v>Explain any changes to your firm's export activity of the goods since January 1, 2023.</v>
      </c>
      <c r="P78" s="3" t="str">
        <f>"Expliquez tous changements sur les activités d'exportation des marchandises de votre entreprise, depuis le 1er janvier "&amp;Variables!B6&amp;"."</f>
        <v>Expliquez tous changements sur les activités d'exportation des marchandises de votre entreprise, depuis le 1er janvier 2023.</v>
      </c>
    </row>
    <row r="79" spans="1:16" x14ac:dyDescent="0.25">
      <c r="B79" s="58"/>
      <c r="L79" s="15"/>
    </row>
    <row r="80" spans="1:16" s="21" customFormat="1" x14ac:dyDescent="0.25">
      <c r="A80" s="20"/>
      <c r="B80" s="288"/>
      <c r="C80" s="289"/>
      <c r="D80" s="289"/>
      <c r="E80" s="289"/>
      <c r="F80" s="289"/>
      <c r="G80" s="289"/>
      <c r="H80" s="289"/>
      <c r="I80" s="289"/>
      <c r="J80" s="289"/>
      <c r="K80" s="289"/>
      <c r="L80" s="290"/>
      <c r="M80" s="38"/>
    </row>
    <row r="81" spans="1:16" s="21" customFormat="1" x14ac:dyDescent="0.25">
      <c r="A81" s="20"/>
      <c r="B81" s="288"/>
      <c r="C81" s="289"/>
      <c r="D81" s="289"/>
      <c r="E81" s="289"/>
      <c r="F81" s="289"/>
      <c r="G81" s="289"/>
      <c r="H81" s="289"/>
      <c r="I81" s="289"/>
      <c r="J81" s="289"/>
      <c r="K81" s="289"/>
      <c r="L81" s="290"/>
      <c r="M81" s="38"/>
    </row>
    <row r="82" spans="1:16" s="21" customFormat="1" x14ac:dyDescent="0.25">
      <c r="A82" s="20"/>
      <c r="B82" s="288"/>
      <c r="C82" s="289"/>
      <c r="D82" s="289"/>
      <c r="E82" s="289"/>
      <c r="F82" s="289"/>
      <c r="G82" s="289"/>
      <c r="H82" s="289"/>
      <c r="I82" s="289"/>
      <c r="J82" s="289"/>
      <c r="K82" s="289"/>
      <c r="L82" s="290"/>
      <c r="M82" s="38"/>
    </row>
    <row r="83" spans="1:16" s="21" customFormat="1" x14ac:dyDescent="0.25">
      <c r="A83" s="20"/>
      <c r="B83" s="288"/>
      <c r="C83" s="289"/>
      <c r="D83" s="289"/>
      <c r="E83" s="289"/>
      <c r="F83" s="289"/>
      <c r="G83" s="289"/>
      <c r="H83" s="289"/>
      <c r="I83" s="289"/>
      <c r="J83" s="289"/>
      <c r="K83" s="289"/>
      <c r="L83" s="290"/>
      <c r="M83" s="38"/>
    </row>
    <row r="84" spans="1:16" s="21" customFormat="1" x14ac:dyDescent="0.25">
      <c r="A84" s="20"/>
      <c r="B84" s="288"/>
      <c r="C84" s="289"/>
      <c r="D84" s="289"/>
      <c r="E84" s="289"/>
      <c r="F84" s="289"/>
      <c r="G84" s="289"/>
      <c r="H84" s="289"/>
      <c r="I84" s="289"/>
      <c r="J84" s="289"/>
      <c r="K84" s="289"/>
      <c r="L84" s="290"/>
      <c r="M84" s="38"/>
    </row>
    <row r="85" spans="1:16" s="21" customFormat="1" x14ac:dyDescent="0.25">
      <c r="A85" s="20"/>
      <c r="B85" s="288"/>
      <c r="C85" s="289"/>
      <c r="D85" s="289"/>
      <c r="E85" s="289"/>
      <c r="F85" s="289"/>
      <c r="G85" s="289"/>
      <c r="H85" s="289"/>
      <c r="I85" s="289"/>
      <c r="J85" s="289"/>
      <c r="K85" s="289"/>
      <c r="L85" s="290"/>
      <c r="M85" s="38"/>
    </row>
    <row r="86" spans="1:16" s="21" customFormat="1" x14ac:dyDescent="0.25">
      <c r="A86" s="20"/>
      <c r="B86" s="288"/>
      <c r="C86" s="289"/>
      <c r="D86" s="289"/>
      <c r="E86" s="289"/>
      <c r="F86" s="289"/>
      <c r="G86" s="289"/>
      <c r="H86" s="289"/>
      <c r="I86" s="289"/>
      <c r="J86" s="289"/>
      <c r="K86" s="289"/>
      <c r="L86" s="290"/>
      <c r="M86" s="38"/>
    </row>
    <row r="87" spans="1:16" s="21" customFormat="1" x14ac:dyDescent="0.25">
      <c r="A87" s="20"/>
      <c r="B87" s="288"/>
      <c r="C87" s="289"/>
      <c r="D87" s="289"/>
      <c r="E87" s="289"/>
      <c r="F87" s="289"/>
      <c r="G87" s="289"/>
      <c r="H87" s="289"/>
      <c r="I87" s="289"/>
      <c r="J87" s="289"/>
      <c r="K87" s="289"/>
      <c r="L87" s="290"/>
      <c r="M87" s="38"/>
    </row>
    <row r="88" spans="1:16" x14ac:dyDescent="0.25">
      <c r="B88" s="63"/>
      <c r="C88" s="64"/>
      <c r="D88" s="64"/>
      <c r="E88" s="64"/>
      <c r="F88" s="64"/>
      <c r="G88" s="64"/>
      <c r="H88" s="64"/>
      <c r="I88" s="64"/>
      <c r="J88" s="64"/>
      <c r="K88" s="64"/>
      <c r="L88" s="65"/>
    </row>
    <row r="89" spans="1:16" s="21" customFormat="1" x14ac:dyDescent="0.25">
      <c r="A89" s="20"/>
      <c r="B89" s="282" t="s">
        <v>26</v>
      </c>
      <c r="C89" s="283"/>
      <c r="D89" s="283"/>
      <c r="E89" s="283"/>
      <c r="F89" s="283"/>
      <c r="G89" s="283"/>
      <c r="H89" s="283"/>
      <c r="I89" s="283"/>
      <c r="J89" s="283"/>
      <c r="K89" s="283"/>
      <c r="L89" s="284"/>
      <c r="M89" s="67"/>
      <c r="O89" s="3"/>
    </row>
    <row r="90" spans="1:16" x14ac:dyDescent="0.25">
      <c r="B90" s="58"/>
      <c r="L90" s="15"/>
    </row>
    <row r="91" spans="1:16" x14ac:dyDescent="0.25">
      <c r="B91" s="292" t="str">
        <f>IF(Intro!$G$21="English",O91,P91)</f>
        <v>Indiquez les volumes du stock des marchandises finies produites pour le marché canadien.</v>
      </c>
      <c r="C91" s="293"/>
      <c r="D91" s="293" t="e">
        <f>IF(#REF!="English",P91,Q91)</f>
        <v>#REF!</v>
      </c>
      <c r="E91" s="293" t="e">
        <f>IF(#REF!="English",Q91,R91)</f>
        <v>#REF!</v>
      </c>
      <c r="F91" s="293" t="e">
        <f>IF(#REF!="English",R91,S91)</f>
        <v>#REF!</v>
      </c>
      <c r="G91" s="293" t="e">
        <f>IF(#REF!="English",S91,T91)</f>
        <v>#REF!</v>
      </c>
      <c r="H91" s="293" t="e">
        <f>IF(#REF!="English",T91,U91)</f>
        <v>#REF!</v>
      </c>
      <c r="I91" s="293" t="e">
        <f>IF(#REF!="English",U91,V91)</f>
        <v>#REF!</v>
      </c>
      <c r="J91" s="293" t="e">
        <f>IF(#REF!="English",V91,W91)</f>
        <v>#REF!</v>
      </c>
      <c r="K91" s="293" t="e">
        <f>IF(#REF!="English",W91,X91)</f>
        <v>#REF!</v>
      </c>
      <c r="L91" s="294" t="e">
        <f>IF(#REF!="English",X91,Y91)</f>
        <v>#REF!</v>
      </c>
      <c r="O91" s="3" t="s">
        <v>245</v>
      </c>
      <c r="P91" s="3" t="s">
        <v>246</v>
      </c>
    </row>
    <row r="92" spans="1:16" x14ac:dyDescent="0.25">
      <c r="B92" s="58"/>
      <c r="L92" s="15"/>
    </row>
    <row r="93" spans="1:16" x14ac:dyDescent="0.25">
      <c r="B93" s="49"/>
      <c r="C93" s="50"/>
      <c r="D93" s="28"/>
      <c r="G93" s="340">
        <f>Variables!$B$6</f>
        <v>2023</v>
      </c>
      <c r="H93" s="340">
        <f>G93+1</f>
        <v>2024</v>
      </c>
      <c r="I93" s="340">
        <f>H93+1</f>
        <v>2025</v>
      </c>
      <c r="J93" s="325" t="str">
        <f>J34</f>
        <v>janv.-juin 2025</v>
      </c>
      <c r="K93" s="325" t="str">
        <f>K34</f>
        <v>janv.-juin 2026</v>
      </c>
      <c r="L93" s="62"/>
      <c r="O93" s="31"/>
    </row>
    <row r="94" spans="1:16" x14ac:dyDescent="0.25">
      <c r="B94" s="49"/>
      <c r="C94" s="50"/>
      <c r="D94" s="28"/>
      <c r="G94" s="341"/>
      <c r="H94" s="341"/>
      <c r="I94" s="341"/>
      <c r="J94" s="326"/>
      <c r="K94" s="326"/>
      <c r="L94" s="62"/>
      <c r="O94" s="31"/>
    </row>
    <row r="95" spans="1:16" ht="14.25" customHeight="1" x14ac:dyDescent="0.25">
      <c r="B95" s="372" t="str">
        <f>IF(Intro!$G$21="English",O95,P95)</f>
        <v>Stock de clôture pour le marché canadien</v>
      </c>
      <c r="C95" s="373"/>
      <c r="D95" s="373"/>
      <c r="E95" s="373"/>
      <c r="F95" s="96" t="str">
        <f>IF(Intro!$G$21="English",Variables!$B$23,Variables!$C$23)</f>
        <v>Tonnes</v>
      </c>
      <c r="G95" s="109"/>
      <c r="H95" s="109"/>
      <c r="I95" s="109"/>
      <c r="J95" s="109"/>
      <c r="K95" s="109"/>
      <c r="L95" s="62"/>
      <c r="O95" s="3" t="s">
        <v>133</v>
      </c>
      <c r="P95" s="3" t="s">
        <v>195</v>
      </c>
    </row>
    <row r="96" spans="1:16" x14ac:dyDescent="0.25">
      <c r="B96" s="63"/>
      <c r="C96" s="64"/>
      <c r="D96" s="64"/>
      <c r="E96" s="64"/>
      <c r="F96" s="64"/>
      <c r="G96" s="64"/>
      <c r="H96" s="64"/>
      <c r="I96" s="64"/>
      <c r="J96" s="64"/>
      <c r="K96" s="64"/>
      <c r="L96" s="65"/>
    </row>
    <row r="97" spans="1:16" s="21" customFormat="1" x14ac:dyDescent="0.25">
      <c r="A97" s="20"/>
      <c r="B97" s="282" t="s">
        <v>27</v>
      </c>
      <c r="C97" s="283"/>
      <c r="D97" s="283"/>
      <c r="E97" s="283"/>
      <c r="F97" s="283"/>
      <c r="G97" s="283"/>
      <c r="H97" s="283"/>
      <c r="I97" s="283"/>
      <c r="J97" s="283"/>
      <c r="K97" s="283"/>
      <c r="L97" s="284"/>
      <c r="M97" s="67"/>
    </row>
    <row r="98" spans="1:16" s="38" customFormat="1" x14ac:dyDescent="0.25">
      <c r="A98" s="59"/>
      <c r="B98" s="68"/>
      <c r="C98" s="60"/>
      <c r="D98" s="60"/>
      <c r="E98" s="60"/>
      <c r="F98" s="60"/>
      <c r="G98" s="60"/>
      <c r="H98" s="60"/>
      <c r="I98" s="60"/>
      <c r="J98" s="60"/>
      <c r="K98" s="60"/>
      <c r="L98" s="61"/>
    </row>
    <row r="99" spans="1:16" s="38" customFormat="1" ht="29.45" customHeight="1" x14ac:dyDescent="0.25">
      <c r="A99" s="59"/>
      <c r="B99" s="192" t="str">
        <f>IF(Intro!$G$21="English",O99,P99)</f>
        <v>Donnez le nom et l'adresse des 10 plus importants importateurs canadiens, en terme de valeurs, à qui votre entreprise a vendu des marchandises depuis le 1er janvier 2023.</v>
      </c>
      <c r="C99" s="193"/>
      <c r="D99" s="193"/>
      <c r="E99" s="193"/>
      <c r="F99" s="193"/>
      <c r="G99" s="193"/>
      <c r="H99" s="193"/>
      <c r="I99" s="193"/>
      <c r="J99" s="193"/>
      <c r="K99" s="193"/>
      <c r="L99" s="202"/>
      <c r="O99" s="3" t="str">
        <f>"Provide the names and addresses of the top 10 Canadian importers by value to which your firm has sold the goods since January 1, "&amp;Variables!B6&amp;"."</f>
        <v>Provide the names and addresses of the top 10 Canadian importers by value to which your firm has sold the goods since January 1, 2023.</v>
      </c>
      <c r="P99" s="52" t="str">
        <f>"Donnez le nom et l'adresse des 10 plus importants importateurs canadiens, en terme de valeurs, à qui votre entreprise a vendu des marchandises depuis le 1er janvier "&amp;Variables!B6&amp;"."</f>
        <v>Donnez le nom et l'adresse des 10 plus importants importateurs canadiens, en terme de valeurs, à qui votre entreprise a vendu des marchandises depuis le 1er janvier 2023.</v>
      </c>
    </row>
    <row r="100" spans="1:16" s="38" customFormat="1" x14ac:dyDescent="0.25">
      <c r="A100" s="59"/>
      <c r="B100" s="68"/>
      <c r="C100" s="60"/>
      <c r="D100" s="60"/>
      <c r="E100" s="60"/>
      <c r="F100" s="60"/>
      <c r="G100" s="60"/>
      <c r="H100" s="60"/>
      <c r="I100" s="60"/>
      <c r="J100" s="60"/>
      <c r="K100" s="60"/>
      <c r="L100" s="61"/>
      <c r="O100" s="3" t="s">
        <v>42</v>
      </c>
      <c r="P100" s="3" t="s">
        <v>44</v>
      </c>
    </row>
    <row r="101" spans="1:16" ht="14.1" customHeight="1" x14ac:dyDescent="0.25">
      <c r="B101" s="92"/>
      <c r="C101" s="366" t="str">
        <f>IF(Intro!$G$21="English",O100,P100)</f>
        <v xml:space="preserve">Dénomination sociale de l'entreprise </v>
      </c>
      <c r="D101" s="366"/>
      <c r="E101" s="366"/>
      <c r="F101" s="366"/>
      <c r="G101" s="366" t="str">
        <f>IF(Intro!$G$21="English",O101,P101)</f>
        <v>Adresse de l'entreprise</v>
      </c>
      <c r="H101" s="366"/>
      <c r="I101" s="366"/>
      <c r="J101" s="366"/>
      <c r="K101" s="366"/>
      <c r="L101" s="371"/>
      <c r="O101" s="3" t="s">
        <v>9</v>
      </c>
      <c r="P101" s="3" t="s">
        <v>10</v>
      </c>
    </row>
    <row r="102" spans="1:16" x14ac:dyDescent="0.25">
      <c r="B102" s="133">
        <v>1</v>
      </c>
      <c r="C102" s="367"/>
      <c r="D102" s="367"/>
      <c r="E102" s="367"/>
      <c r="F102" s="367"/>
      <c r="G102" s="368"/>
      <c r="H102" s="369"/>
      <c r="I102" s="369"/>
      <c r="J102" s="369"/>
      <c r="K102" s="369"/>
      <c r="L102" s="370"/>
    </row>
    <row r="103" spans="1:16" x14ac:dyDescent="0.25">
      <c r="B103" s="133">
        <v>2</v>
      </c>
      <c r="C103" s="367"/>
      <c r="D103" s="367"/>
      <c r="E103" s="367"/>
      <c r="F103" s="367"/>
      <c r="G103" s="368"/>
      <c r="H103" s="369"/>
      <c r="I103" s="369"/>
      <c r="J103" s="369"/>
      <c r="K103" s="369"/>
      <c r="L103" s="370"/>
    </row>
    <row r="104" spans="1:16" x14ac:dyDescent="0.25">
      <c r="B104" s="133">
        <v>3</v>
      </c>
      <c r="C104" s="367"/>
      <c r="D104" s="367"/>
      <c r="E104" s="367"/>
      <c r="F104" s="367"/>
      <c r="G104" s="368"/>
      <c r="H104" s="369"/>
      <c r="I104" s="369"/>
      <c r="J104" s="369"/>
      <c r="K104" s="369"/>
      <c r="L104" s="370"/>
    </row>
    <row r="105" spans="1:16" x14ac:dyDescent="0.25">
      <c r="B105" s="133">
        <v>4</v>
      </c>
      <c r="C105" s="367"/>
      <c r="D105" s="367"/>
      <c r="E105" s="367"/>
      <c r="F105" s="367"/>
      <c r="G105" s="368"/>
      <c r="H105" s="369"/>
      <c r="I105" s="369"/>
      <c r="J105" s="369"/>
      <c r="K105" s="369"/>
      <c r="L105" s="370"/>
    </row>
    <row r="106" spans="1:16" x14ac:dyDescent="0.25">
      <c r="B106" s="133">
        <v>5</v>
      </c>
      <c r="C106" s="367"/>
      <c r="D106" s="367"/>
      <c r="E106" s="367"/>
      <c r="F106" s="367"/>
      <c r="G106" s="368"/>
      <c r="H106" s="369"/>
      <c r="I106" s="369"/>
      <c r="J106" s="369"/>
      <c r="K106" s="369"/>
      <c r="L106" s="370"/>
    </row>
    <row r="107" spans="1:16" x14ac:dyDescent="0.25">
      <c r="B107" s="133">
        <v>6</v>
      </c>
      <c r="C107" s="367"/>
      <c r="D107" s="367"/>
      <c r="E107" s="367"/>
      <c r="F107" s="367"/>
      <c r="G107" s="368"/>
      <c r="H107" s="369"/>
      <c r="I107" s="369"/>
      <c r="J107" s="369"/>
      <c r="K107" s="369"/>
      <c r="L107" s="370"/>
    </row>
    <row r="108" spans="1:16" x14ac:dyDescent="0.25">
      <c r="B108" s="133">
        <v>7</v>
      </c>
      <c r="C108" s="367"/>
      <c r="D108" s="367"/>
      <c r="E108" s="367"/>
      <c r="F108" s="367"/>
      <c r="G108" s="368"/>
      <c r="H108" s="369"/>
      <c r="I108" s="369"/>
      <c r="J108" s="369"/>
      <c r="K108" s="369"/>
      <c r="L108" s="370"/>
    </row>
    <row r="109" spans="1:16" x14ac:dyDescent="0.25">
      <c r="B109" s="133">
        <v>8</v>
      </c>
      <c r="C109" s="367"/>
      <c r="D109" s="367"/>
      <c r="E109" s="367"/>
      <c r="F109" s="367"/>
      <c r="G109" s="368"/>
      <c r="H109" s="369"/>
      <c r="I109" s="369"/>
      <c r="J109" s="369"/>
      <c r="K109" s="369"/>
      <c r="L109" s="370"/>
    </row>
    <row r="110" spans="1:16" x14ac:dyDescent="0.25">
      <c r="B110" s="133">
        <v>9</v>
      </c>
      <c r="C110" s="367"/>
      <c r="D110" s="367"/>
      <c r="E110" s="367"/>
      <c r="F110" s="367"/>
      <c r="G110" s="368"/>
      <c r="H110" s="369"/>
      <c r="I110" s="369"/>
      <c r="J110" s="369"/>
      <c r="K110" s="369"/>
      <c r="L110" s="370"/>
    </row>
    <row r="111" spans="1:16" x14ac:dyDescent="0.25">
      <c r="B111" s="133">
        <v>10</v>
      </c>
      <c r="C111" s="367"/>
      <c r="D111" s="367"/>
      <c r="E111" s="367"/>
      <c r="F111" s="367"/>
      <c r="G111" s="368"/>
      <c r="H111" s="369"/>
      <c r="I111" s="369"/>
      <c r="J111" s="369"/>
      <c r="K111" s="369"/>
      <c r="L111" s="370"/>
    </row>
    <row r="112" spans="1:16" s="38" customFormat="1" x14ac:dyDescent="0.25">
      <c r="A112" s="59"/>
      <c r="B112" s="69"/>
      <c r="C112" s="70"/>
      <c r="D112" s="70"/>
      <c r="E112" s="70"/>
      <c r="F112" s="70"/>
      <c r="G112" s="70"/>
      <c r="H112" s="70"/>
      <c r="I112" s="70"/>
      <c r="J112" s="70"/>
      <c r="K112" s="70"/>
      <c r="L112" s="71"/>
    </row>
    <row r="113" spans="1:16" s="21" customFormat="1" x14ac:dyDescent="0.25">
      <c r="A113" s="20"/>
      <c r="B113" s="282" t="s">
        <v>30</v>
      </c>
      <c r="C113" s="283"/>
      <c r="D113" s="283"/>
      <c r="E113" s="283"/>
      <c r="F113" s="283"/>
      <c r="G113" s="283"/>
      <c r="H113" s="283"/>
      <c r="I113" s="283"/>
      <c r="J113" s="283"/>
      <c r="K113" s="283"/>
      <c r="L113" s="284"/>
      <c r="M113" s="67"/>
    </row>
    <row r="114" spans="1:16" x14ac:dyDescent="0.25">
      <c r="B114" s="58"/>
      <c r="L114" s="15"/>
    </row>
    <row r="115" spans="1:16" x14ac:dyDescent="0.25">
      <c r="B115" s="192" t="str">
        <f>IF(Intro!$G$21="English",O115,P115)</f>
        <v>Expliquez combien de fois votre entreprise a mené à bien un processus de certification pour un acheteur canadien depuis le 1er janvier 2023. Si votre firme a échoué un processus de certification, indiquez les raisons.</v>
      </c>
      <c r="C115" s="193"/>
      <c r="D115" s="193"/>
      <c r="E115" s="193"/>
      <c r="F115" s="193"/>
      <c r="G115" s="193"/>
      <c r="H115" s="193"/>
      <c r="I115" s="193"/>
      <c r="J115" s="193"/>
      <c r="K115" s="193"/>
      <c r="L115" s="202"/>
      <c r="O115" s="3" t="str">
        <f>"Explain how often your firm has completed a certification process for a Canadian purchaser since January 1, "&amp;Variables!B6&amp;". If your firm has failed a certification process, indicate the reasons why."</f>
        <v>Explain how often your firm has completed a certification process for a Canadian purchaser since January 1, 2023. If your firm has failed a certification process, indicate the reasons why.</v>
      </c>
      <c r="P115" s="3" t="str">
        <f>"Expliquez combien de fois votre entreprise a mené à bien un processus de certification pour un acheteur canadien depuis le 1er janvier "&amp;Variables!B6&amp;". Si votre firme a échoué un processus de certification, indiquez les raisons."</f>
        <v>Expliquez combien de fois votre entreprise a mené à bien un processus de certification pour un acheteur canadien depuis le 1er janvier 2023. Si votre firme a échoué un processus de certification, indiquez les raisons.</v>
      </c>
    </row>
    <row r="116" spans="1:16" x14ac:dyDescent="0.25">
      <c r="B116" s="192"/>
      <c r="C116" s="193"/>
      <c r="D116" s="193"/>
      <c r="E116" s="193"/>
      <c r="F116" s="193"/>
      <c r="G116" s="193"/>
      <c r="H116" s="193"/>
      <c r="I116" s="193"/>
      <c r="J116" s="193"/>
      <c r="K116" s="193"/>
      <c r="L116" s="202"/>
    </row>
    <row r="117" spans="1:16" x14ac:dyDescent="0.25">
      <c r="B117" s="58"/>
      <c r="L117" s="15"/>
    </row>
    <row r="118" spans="1:16" s="21" customFormat="1" x14ac:dyDescent="0.25">
      <c r="A118" s="20"/>
      <c r="B118" s="288"/>
      <c r="C118" s="289"/>
      <c r="D118" s="289"/>
      <c r="E118" s="289"/>
      <c r="F118" s="289"/>
      <c r="G118" s="289"/>
      <c r="H118" s="289"/>
      <c r="I118" s="289"/>
      <c r="J118" s="289"/>
      <c r="K118" s="289"/>
      <c r="L118" s="290"/>
      <c r="M118" s="38"/>
    </row>
    <row r="119" spans="1:16" s="21" customFormat="1" x14ac:dyDescent="0.25">
      <c r="A119" s="20"/>
      <c r="B119" s="288"/>
      <c r="C119" s="289"/>
      <c r="D119" s="289"/>
      <c r="E119" s="289"/>
      <c r="F119" s="289"/>
      <c r="G119" s="289"/>
      <c r="H119" s="289"/>
      <c r="I119" s="289"/>
      <c r="J119" s="289"/>
      <c r="K119" s="289"/>
      <c r="L119" s="290"/>
      <c r="M119" s="38"/>
    </row>
    <row r="120" spans="1:16" s="21" customFormat="1" x14ac:dyDescent="0.25">
      <c r="A120" s="20"/>
      <c r="B120" s="288"/>
      <c r="C120" s="289"/>
      <c r="D120" s="289"/>
      <c r="E120" s="289"/>
      <c r="F120" s="289"/>
      <c r="G120" s="289"/>
      <c r="H120" s="289"/>
      <c r="I120" s="289"/>
      <c r="J120" s="289"/>
      <c r="K120" s="289"/>
      <c r="L120" s="290"/>
      <c r="M120" s="38"/>
    </row>
    <row r="121" spans="1:16" s="21" customFormat="1" x14ac:dyDescent="0.25">
      <c r="A121" s="20"/>
      <c r="B121" s="288"/>
      <c r="C121" s="289"/>
      <c r="D121" s="289"/>
      <c r="E121" s="289"/>
      <c r="F121" s="289"/>
      <c r="G121" s="289"/>
      <c r="H121" s="289"/>
      <c r="I121" s="289"/>
      <c r="J121" s="289"/>
      <c r="K121" s="289"/>
      <c r="L121" s="290"/>
      <c r="M121" s="38"/>
    </row>
    <row r="122" spans="1:16" s="21" customFormat="1" x14ac:dyDescent="0.25">
      <c r="A122" s="20"/>
      <c r="B122" s="288"/>
      <c r="C122" s="289"/>
      <c r="D122" s="289"/>
      <c r="E122" s="289"/>
      <c r="F122" s="289"/>
      <c r="G122" s="289"/>
      <c r="H122" s="289"/>
      <c r="I122" s="289"/>
      <c r="J122" s="289"/>
      <c r="K122" s="289"/>
      <c r="L122" s="290"/>
      <c r="M122" s="38"/>
    </row>
    <row r="123" spans="1:16" s="21" customFormat="1" x14ac:dyDescent="0.25">
      <c r="A123" s="20"/>
      <c r="B123" s="288"/>
      <c r="C123" s="289"/>
      <c r="D123" s="289"/>
      <c r="E123" s="289"/>
      <c r="F123" s="289"/>
      <c r="G123" s="289"/>
      <c r="H123" s="289"/>
      <c r="I123" s="289"/>
      <c r="J123" s="289"/>
      <c r="K123" s="289"/>
      <c r="L123" s="290"/>
      <c r="M123" s="38"/>
    </row>
    <row r="124" spans="1:16" s="21" customFormat="1" x14ac:dyDescent="0.25">
      <c r="A124" s="20"/>
      <c r="B124" s="288"/>
      <c r="C124" s="289"/>
      <c r="D124" s="289"/>
      <c r="E124" s="289"/>
      <c r="F124" s="289"/>
      <c r="G124" s="289"/>
      <c r="H124" s="289"/>
      <c r="I124" s="289"/>
      <c r="J124" s="289"/>
      <c r="K124" s="289"/>
      <c r="L124" s="290"/>
      <c r="M124" s="38"/>
    </row>
    <row r="125" spans="1:16" s="21" customFormat="1" x14ac:dyDescent="0.25">
      <c r="A125" s="20"/>
      <c r="B125" s="288"/>
      <c r="C125" s="289"/>
      <c r="D125" s="289"/>
      <c r="E125" s="289"/>
      <c r="F125" s="289"/>
      <c r="G125" s="289"/>
      <c r="H125" s="289"/>
      <c r="I125" s="289"/>
      <c r="J125" s="289"/>
      <c r="K125" s="289"/>
      <c r="L125" s="290"/>
      <c r="M125" s="38"/>
    </row>
    <row r="126" spans="1:16" x14ac:dyDescent="0.25">
      <c r="B126" s="63"/>
      <c r="C126" s="64"/>
      <c r="D126" s="64"/>
      <c r="E126" s="64"/>
      <c r="F126" s="64"/>
      <c r="G126" s="64"/>
      <c r="H126" s="64"/>
      <c r="I126" s="64"/>
      <c r="J126" s="64"/>
      <c r="K126" s="64"/>
      <c r="L126" s="65"/>
    </row>
    <row r="127" spans="1:16" s="9" customFormat="1" x14ac:dyDescent="0.25">
      <c r="A127" s="23"/>
      <c r="B127" s="44"/>
      <c r="C127" s="25"/>
      <c r="D127" s="25"/>
      <c r="E127" s="26"/>
      <c r="F127" s="26"/>
      <c r="G127" s="26"/>
      <c r="H127" s="26"/>
      <c r="I127" s="26"/>
      <c r="J127" s="26"/>
      <c r="K127" s="26"/>
      <c r="L127" s="45"/>
      <c r="O127" s="24"/>
      <c r="P127" s="24"/>
    </row>
    <row r="128" spans="1:16" s="21" customFormat="1" x14ac:dyDescent="0.25">
      <c r="A128" s="20"/>
      <c r="B128" s="282" t="s">
        <v>31</v>
      </c>
      <c r="C128" s="283"/>
      <c r="D128" s="283"/>
      <c r="E128" s="283"/>
      <c r="F128" s="283"/>
      <c r="G128" s="283"/>
      <c r="H128" s="283"/>
      <c r="I128" s="283"/>
      <c r="J128" s="283"/>
      <c r="K128" s="283"/>
      <c r="L128" s="284"/>
      <c r="M128" s="67"/>
    </row>
    <row r="129" spans="1:16" x14ac:dyDescent="0.25">
      <c r="B129" s="58"/>
      <c r="L129" s="15"/>
    </row>
    <row r="130" spans="1:16" x14ac:dyDescent="0.25">
      <c r="B130" s="209" t="str">
        <f>IF(Intro!$G$21="English",O130,P130)</f>
        <v>Décrivez les plans de votre entreprise pour gérer les niveaux de stocks au cours des deux prochaines années. Fournissez les motifs et les hypothèses sous-tendant ces objectifs et ces stratégies.</v>
      </c>
      <c r="C130" s="210"/>
      <c r="D130" s="210"/>
      <c r="E130" s="210"/>
      <c r="F130" s="210"/>
      <c r="G130" s="210"/>
      <c r="H130" s="210"/>
      <c r="I130" s="210"/>
      <c r="J130" s="210"/>
      <c r="K130" s="210"/>
      <c r="L130" s="211"/>
      <c r="O130" s="3" t="s">
        <v>181</v>
      </c>
      <c r="P130" s="3" t="s">
        <v>117</v>
      </c>
    </row>
    <row r="131" spans="1:16" x14ac:dyDescent="0.25">
      <c r="B131" s="58"/>
      <c r="L131" s="15"/>
    </row>
    <row r="132" spans="1:16" s="21" customFormat="1" x14ac:dyDescent="0.25">
      <c r="A132" s="20"/>
      <c r="B132" s="288"/>
      <c r="C132" s="289"/>
      <c r="D132" s="289"/>
      <c r="E132" s="289"/>
      <c r="F132" s="289"/>
      <c r="G132" s="289"/>
      <c r="H132" s="289"/>
      <c r="I132" s="289"/>
      <c r="J132" s="289"/>
      <c r="K132" s="289"/>
      <c r="L132" s="290"/>
      <c r="M132" s="38"/>
    </row>
    <row r="133" spans="1:16" s="21" customFormat="1" x14ac:dyDescent="0.25">
      <c r="A133" s="20"/>
      <c r="B133" s="288"/>
      <c r="C133" s="289"/>
      <c r="D133" s="289"/>
      <c r="E133" s="289"/>
      <c r="F133" s="289"/>
      <c r="G133" s="289"/>
      <c r="H133" s="289"/>
      <c r="I133" s="289"/>
      <c r="J133" s="289"/>
      <c r="K133" s="289"/>
      <c r="L133" s="290"/>
      <c r="M133" s="38"/>
    </row>
    <row r="134" spans="1:16" s="21" customFormat="1" x14ac:dyDescent="0.25">
      <c r="A134" s="20"/>
      <c r="B134" s="288"/>
      <c r="C134" s="289"/>
      <c r="D134" s="289"/>
      <c r="E134" s="289"/>
      <c r="F134" s="289"/>
      <c r="G134" s="289"/>
      <c r="H134" s="289"/>
      <c r="I134" s="289"/>
      <c r="J134" s="289"/>
      <c r="K134" s="289"/>
      <c r="L134" s="290"/>
      <c r="M134" s="38"/>
    </row>
    <row r="135" spans="1:16" s="21" customFormat="1" x14ac:dyDescent="0.25">
      <c r="A135" s="20"/>
      <c r="B135" s="288"/>
      <c r="C135" s="289"/>
      <c r="D135" s="289"/>
      <c r="E135" s="289"/>
      <c r="F135" s="289"/>
      <c r="G135" s="289"/>
      <c r="H135" s="289"/>
      <c r="I135" s="289"/>
      <c r="J135" s="289"/>
      <c r="K135" s="289"/>
      <c r="L135" s="290"/>
      <c r="M135" s="38"/>
    </row>
    <row r="136" spans="1:16" s="21" customFormat="1" x14ac:dyDescent="0.25">
      <c r="A136" s="20"/>
      <c r="B136" s="288"/>
      <c r="C136" s="289"/>
      <c r="D136" s="289"/>
      <c r="E136" s="289"/>
      <c r="F136" s="289"/>
      <c r="G136" s="289"/>
      <c r="H136" s="289"/>
      <c r="I136" s="289"/>
      <c r="J136" s="289"/>
      <c r="K136" s="289"/>
      <c r="L136" s="290"/>
      <c r="M136" s="38"/>
    </row>
    <row r="137" spans="1:16" s="21" customFormat="1" x14ac:dyDescent="0.25">
      <c r="A137" s="20"/>
      <c r="B137" s="288"/>
      <c r="C137" s="289"/>
      <c r="D137" s="289"/>
      <c r="E137" s="289"/>
      <c r="F137" s="289"/>
      <c r="G137" s="289"/>
      <c r="H137" s="289"/>
      <c r="I137" s="289"/>
      <c r="J137" s="289"/>
      <c r="K137" s="289"/>
      <c r="L137" s="290"/>
      <c r="M137" s="38"/>
    </row>
    <row r="138" spans="1:16" s="21" customFormat="1" x14ac:dyDescent="0.25">
      <c r="A138" s="20"/>
      <c r="B138" s="288"/>
      <c r="C138" s="289"/>
      <c r="D138" s="289"/>
      <c r="E138" s="289"/>
      <c r="F138" s="289"/>
      <c r="G138" s="289"/>
      <c r="H138" s="289"/>
      <c r="I138" s="289"/>
      <c r="J138" s="289"/>
      <c r="K138" s="289"/>
      <c r="L138" s="290"/>
      <c r="M138" s="38"/>
    </row>
    <row r="139" spans="1:16" s="21" customFormat="1" x14ac:dyDescent="0.25">
      <c r="A139" s="20"/>
      <c r="B139" s="288"/>
      <c r="C139" s="289"/>
      <c r="D139" s="289"/>
      <c r="E139" s="289"/>
      <c r="F139" s="289"/>
      <c r="G139" s="289"/>
      <c r="H139" s="289"/>
      <c r="I139" s="289"/>
      <c r="J139" s="289"/>
      <c r="K139" s="289"/>
      <c r="L139" s="290"/>
      <c r="M139" s="38"/>
    </row>
    <row r="140" spans="1:16" x14ac:dyDescent="0.25">
      <c r="B140" s="63"/>
      <c r="C140" s="64"/>
      <c r="D140" s="64"/>
      <c r="E140" s="64"/>
      <c r="F140" s="64"/>
      <c r="G140" s="64"/>
      <c r="H140" s="64"/>
      <c r="I140" s="64"/>
      <c r="J140" s="64"/>
      <c r="K140" s="64"/>
      <c r="L140" s="65"/>
    </row>
    <row r="141" spans="1:16" s="21" customFormat="1" x14ac:dyDescent="0.25">
      <c r="A141" s="20"/>
      <c r="B141" s="282" t="s">
        <v>32</v>
      </c>
      <c r="C141" s="283"/>
      <c r="D141" s="283"/>
      <c r="E141" s="283"/>
      <c r="F141" s="283"/>
      <c r="G141" s="283"/>
      <c r="H141" s="283"/>
      <c r="I141" s="283"/>
      <c r="J141" s="283"/>
      <c r="K141" s="283"/>
      <c r="L141" s="284"/>
      <c r="M141" s="67"/>
    </row>
    <row r="142" spans="1:16" x14ac:dyDescent="0.25">
      <c r="B142" s="58"/>
      <c r="L142" s="15"/>
    </row>
    <row r="143" spans="1:16" x14ac:dyDescent="0.25">
      <c r="B143" s="192" t="str">
        <f>IF(Intro!$G$21="English",O143,P143)</f>
        <v>Fournissez les stratégies et les objectifs de votre entreprise pour les deux prochaines années en ce qui concerne les prix des marchandises. Fournir la justification et les hypothèses qui sous-tendent ces stratégies et objectifs.</v>
      </c>
      <c r="C143" s="193"/>
      <c r="D143" s="193"/>
      <c r="E143" s="193"/>
      <c r="F143" s="193"/>
      <c r="G143" s="193"/>
      <c r="H143" s="193"/>
      <c r="I143" s="193"/>
      <c r="J143" s="193"/>
      <c r="K143" s="193"/>
      <c r="L143" s="202"/>
      <c r="O143" s="3" t="s">
        <v>127</v>
      </c>
      <c r="P143" s="3" t="s">
        <v>118</v>
      </c>
    </row>
    <row r="144" spans="1:16" x14ac:dyDescent="0.25">
      <c r="B144" s="192"/>
      <c r="C144" s="193"/>
      <c r="D144" s="193"/>
      <c r="E144" s="193"/>
      <c r="F144" s="193"/>
      <c r="G144" s="193"/>
      <c r="H144" s="193"/>
      <c r="I144" s="193"/>
      <c r="J144" s="193"/>
      <c r="K144" s="193"/>
      <c r="L144" s="202"/>
    </row>
    <row r="145" spans="1:16" x14ac:dyDescent="0.25">
      <c r="B145" s="58"/>
      <c r="L145" s="15"/>
    </row>
    <row r="146" spans="1:16" s="21" customFormat="1" x14ac:dyDescent="0.25">
      <c r="A146" s="20"/>
      <c r="B146" s="288"/>
      <c r="C146" s="289"/>
      <c r="D146" s="289"/>
      <c r="E146" s="289"/>
      <c r="F146" s="289"/>
      <c r="G146" s="289"/>
      <c r="H146" s="289"/>
      <c r="I146" s="289"/>
      <c r="J146" s="289"/>
      <c r="K146" s="289"/>
      <c r="L146" s="290"/>
      <c r="M146" s="38"/>
    </row>
    <row r="147" spans="1:16" s="21" customFormat="1" x14ac:dyDescent="0.25">
      <c r="A147" s="20"/>
      <c r="B147" s="288"/>
      <c r="C147" s="289"/>
      <c r="D147" s="289"/>
      <c r="E147" s="289"/>
      <c r="F147" s="289"/>
      <c r="G147" s="289"/>
      <c r="H147" s="289"/>
      <c r="I147" s="289"/>
      <c r="J147" s="289"/>
      <c r="K147" s="289"/>
      <c r="L147" s="290"/>
      <c r="M147" s="38"/>
    </row>
    <row r="148" spans="1:16" s="21" customFormat="1" x14ac:dyDescent="0.25">
      <c r="A148" s="20"/>
      <c r="B148" s="288"/>
      <c r="C148" s="289"/>
      <c r="D148" s="289"/>
      <c r="E148" s="289"/>
      <c r="F148" s="289"/>
      <c r="G148" s="289"/>
      <c r="H148" s="289"/>
      <c r="I148" s="289"/>
      <c r="J148" s="289"/>
      <c r="K148" s="289"/>
      <c r="L148" s="290"/>
      <c r="M148" s="38"/>
    </row>
    <row r="149" spans="1:16" s="21" customFormat="1" x14ac:dyDescent="0.25">
      <c r="A149" s="20"/>
      <c r="B149" s="288"/>
      <c r="C149" s="289"/>
      <c r="D149" s="289"/>
      <c r="E149" s="289"/>
      <c r="F149" s="289"/>
      <c r="G149" s="289"/>
      <c r="H149" s="289"/>
      <c r="I149" s="289"/>
      <c r="J149" s="289"/>
      <c r="K149" s="289"/>
      <c r="L149" s="290"/>
      <c r="M149" s="38"/>
    </row>
    <row r="150" spans="1:16" s="21" customFormat="1" x14ac:dyDescent="0.25">
      <c r="A150" s="20"/>
      <c r="B150" s="288"/>
      <c r="C150" s="289"/>
      <c r="D150" s="289"/>
      <c r="E150" s="289"/>
      <c r="F150" s="289"/>
      <c r="G150" s="289"/>
      <c r="H150" s="289"/>
      <c r="I150" s="289"/>
      <c r="J150" s="289"/>
      <c r="K150" s="289"/>
      <c r="L150" s="290"/>
      <c r="M150" s="38"/>
    </row>
    <row r="151" spans="1:16" s="21" customFormat="1" x14ac:dyDescent="0.25">
      <c r="A151" s="20"/>
      <c r="B151" s="288"/>
      <c r="C151" s="289"/>
      <c r="D151" s="289"/>
      <c r="E151" s="289"/>
      <c r="F151" s="289"/>
      <c r="G151" s="289"/>
      <c r="H151" s="289"/>
      <c r="I151" s="289"/>
      <c r="J151" s="289"/>
      <c r="K151" s="289"/>
      <c r="L151" s="290"/>
      <c r="M151" s="38"/>
    </row>
    <row r="152" spans="1:16" s="21" customFormat="1" x14ac:dyDescent="0.25">
      <c r="A152" s="20"/>
      <c r="B152" s="288"/>
      <c r="C152" s="289"/>
      <c r="D152" s="289"/>
      <c r="E152" s="289"/>
      <c r="F152" s="289"/>
      <c r="G152" s="289"/>
      <c r="H152" s="289"/>
      <c r="I152" s="289"/>
      <c r="J152" s="289"/>
      <c r="K152" s="289"/>
      <c r="L152" s="290"/>
      <c r="M152" s="38"/>
    </row>
    <row r="153" spans="1:16" s="21" customFormat="1" x14ac:dyDescent="0.25">
      <c r="A153" s="20"/>
      <c r="B153" s="288"/>
      <c r="C153" s="289"/>
      <c r="D153" s="289"/>
      <c r="E153" s="289"/>
      <c r="F153" s="289"/>
      <c r="G153" s="289"/>
      <c r="H153" s="289"/>
      <c r="I153" s="289"/>
      <c r="J153" s="289"/>
      <c r="K153" s="289"/>
      <c r="L153" s="290"/>
      <c r="M153" s="38"/>
    </row>
    <row r="154" spans="1:16" x14ac:dyDescent="0.25">
      <c r="B154" s="63"/>
      <c r="C154" s="64"/>
      <c r="D154" s="64"/>
      <c r="E154" s="64"/>
      <c r="F154" s="64"/>
      <c r="G154" s="64"/>
      <c r="H154" s="64"/>
      <c r="I154" s="64"/>
      <c r="J154" s="64"/>
      <c r="K154" s="64"/>
      <c r="L154" s="65"/>
    </row>
    <row r="155" spans="1:16" s="21" customFormat="1" x14ac:dyDescent="0.25">
      <c r="A155" s="20"/>
      <c r="B155" s="282" t="s">
        <v>33</v>
      </c>
      <c r="C155" s="283"/>
      <c r="D155" s="283"/>
      <c r="E155" s="283"/>
      <c r="F155" s="283"/>
      <c r="G155" s="283"/>
      <c r="H155" s="283"/>
      <c r="I155" s="283"/>
      <c r="J155" s="283"/>
      <c r="K155" s="283"/>
      <c r="L155" s="284"/>
      <c r="M155" s="67"/>
    </row>
    <row r="156" spans="1:16" x14ac:dyDescent="0.25">
      <c r="B156" s="58"/>
      <c r="L156" s="15"/>
    </row>
    <row r="157" spans="1:16" x14ac:dyDescent="0.25">
      <c r="B157" s="192" t="str">
        <f>IF(Intro!$G$21="English",O157,P157)</f>
        <v>Fournissez les stratégies et les objectifs de votre entreprise pour les deux prochaines années en ce qui concerne les ventes à l'exportation des marchandises. Fournir la justification et les hypothèses qui sous-tendent ces stratégies et objectifs.</v>
      </c>
      <c r="C157" s="193"/>
      <c r="D157" s="193"/>
      <c r="E157" s="193"/>
      <c r="F157" s="193"/>
      <c r="G157" s="193"/>
      <c r="H157" s="193"/>
      <c r="I157" s="193"/>
      <c r="J157" s="193"/>
      <c r="K157" s="193"/>
      <c r="L157" s="202"/>
      <c r="O157" s="3" t="s">
        <v>119</v>
      </c>
      <c r="P157" s="3" t="s">
        <v>120</v>
      </c>
    </row>
    <row r="158" spans="1:16" x14ac:dyDescent="0.25">
      <c r="B158" s="192"/>
      <c r="C158" s="193"/>
      <c r="D158" s="193"/>
      <c r="E158" s="193"/>
      <c r="F158" s="193"/>
      <c r="G158" s="193"/>
      <c r="H158" s="193"/>
      <c r="I158" s="193"/>
      <c r="J158" s="193"/>
      <c r="K158" s="193"/>
      <c r="L158" s="202"/>
    </row>
    <row r="159" spans="1:16" x14ac:dyDescent="0.25">
      <c r="B159" s="58"/>
      <c r="L159" s="15"/>
    </row>
    <row r="160" spans="1:16" s="21" customFormat="1" x14ac:dyDescent="0.25">
      <c r="A160" s="20"/>
      <c r="B160" s="288"/>
      <c r="C160" s="289"/>
      <c r="D160" s="289"/>
      <c r="E160" s="289"/>
      <c r="F160" s="289"/>
      <c r="G160" s="289"/>
      <c r="H160" s="289"/>
      <c r="I160" s="289"/>
      <c r="J160" s="289"/>
      <c r="K160" s="289"/>
      <c r="L160" s="290"/>
      <c r="M160" s="38"/>
    </row>
    <row r="161" spans="1:14" s="21" customFormat="1" x14ac:dyDescent="0.25">
      <c r="A161" s="20"/>
      <c r="B161" s="288"/>
      <c r="C161" s="289"/>
      <c r="D161" s="289"/>
      <c r="E161" s="289"/>
      <c r="F161" s="289"/>
      <c r="G161" s="289"/>
      <c r="H161" s="289"/>
      <c r="I161" s="289"/>
      <c r="J161" s="289"/>
      <c r="K161" s="289"/>
      <c r="L161" s="290"/>
      <c r="M161" s="38"/>
    </row>
    <row r="162" spans="1:14" s="21" customFormat="1" x14ac:dyDescent="0.25">
      <c r="A162" s="20"/>
      <c r="B162" s="288"/>
      <c r="C162" s="289"/>
      <c r="D162" s="289"/>
      <c r="E162" s="289"/>
      <c r="F162" s="289"/>
      <c r="G162" s="289"/>
      <c r="H162" s="289"/>
      <c r="I162" s="289"/>
      <c r="J162" s="289"/>
      <c r="K162" s="289"/>
      <c r="L162" s="290"/>
      <c r="M162" s="38"/>
    </row>
    <row r="163" spans="1:14" s="21" customFormat="1" x14ac:dyDescent="0.25">
      <c r="A163" s="20"/>
      <c r="B163" s="288"/>
      <c r="C163" s="289"/>
      <c r="D163" s="289"/>
      <c r="E163" s="289"/>
      <c r="F163" s="289"/>
      <c r="G163" s="289"/>
      <c r="H163" s="289"/>
      <c r="I163" s="289"/>
      <c r="J163" s="289"/>
      <c r="K163" s="289"/>
      <c r="L163" s="290"/>
      <c r="M163" s="38"/>
    </row>
    <row r="164" spans="1:14" s="21" customFormat="1" x14ac:dyDescent="0.25">
      <c r="A164" s="20"/>
      <c r="B164" s="288"/>
      <c r="C164" s="289"/>
      <c r="D164" s="289"/>
      <c r="E164" s="289"/>
      <c r="F164" s="289"/>
      <c r="G164" s="289"/>
      <c r="H164" s="289"/>
      <c r="I164" s="289"/>
      <c r="J164" s="289"/>
      <c r="K164" s="289"/>
      <c r="L164" s="290"/>
      <c r="M164" s="38"/>
    </row>
    <row r="165" spans="1:14" s="21" customFormat="1" x14ac:dyDescent="0.25">
      <c r="A165" s="20"/>
      <c r="B165" s="288"/>
      <c r="C165" s="289"/>
      <c r="D165" s="289"/>
      <c r="E165" s="289"/>
      <c r="F165" s="289"/>
      <c r="G165" s="289"/>
      <c r="H165" s="289"/>
      <c r="I165" s="289"/>
      <c r="J165" s="289"/>
      <c r="K165" s="289"/>
      <c r="L165" s="290"/>
      <c r="M165" s="38"/>
    </row>
    <row r="166" spans="1:14" s="21" customFormat="1" x14ac:dyDescent="0.25">
      <c r="A166" s="20"/>
      <c r="B166" s="288"/>
      <c r="C166" s="289"/>
      <c r="D166" s="289"/>
      <c r="E166" s="289"/>
      <c r="F166" s="289"/>
      <c r="G166" s="289"/>
      <c r="H166" s="289"/>
      <c r="I166" s="289"/>
      <c r="J166" s="289"/>
      <c r="K166" s="289"/>
      <c r="L166" s="290"/>
      <c r="M166" s="38"/>
    </row>
    <row r="167" spans="1:14" s="21" customFormat="1" x14ac:dyDescent="0.25">
      <c r="A167" s="20"/>
      <c r="B167" s="288"/>
      <c r="C167" s="289"/>
      <c r="D167" s="289"/>
      <c r="E167" s="289"/>
      <c r="F167" s="289"/>
      <c r="G167" s="289"/>
      <c r="H167" s="289"/>
      <c r="I167" s="289"/>
      <c r="J167" s="289"/>
      <c r="K167" s="289"/>
      <c r="L167" s="290"/>
      <c r="M167" s="38"/>
    </row>
    <row r="168" spans="1:14" x14ac:dyDescent="0.25">
      <c r="B168" s="63"/>
      <c r="C168" s="64"/>
      <c r="D168" s="64"/>
      <c r="E168" s="64"/>
      <c r="F168" s="64"/>
      <c r="G168" s="64"/>
      <c r="H168" s="64"/>
      <c r="I168" s="64"/>
      <c r="J168" s="64"/>
      <c r="K168" s="64"/>
      <c r="L168" s="65"/>
    </row>
    <row r="169" spans="1:14" s="40" customFormat="1" x14ac:dyDescent="0.25">
      <c r="A169" s="66"/>
      <c r="B169" s="23"/>
      <c r="C169" s="23"/>
      <c r="N169" s="39"/>
    </row>
    <row r="170" spans="1:14" s="40" customFormat="1" x14ac:dyDescent="0.25">
      <c r="A170" s="66"/>
      <c r="B170" s="23"/>
      <c r="C170" s="23"/>
      <c r="N170" s="39"/>
    </row>
    <row r="171" spans="1:14" s="40" customFormat="1" x14ac:dyDescent="0.25">
      <c r="A171" s="66"/>
      <c r="B171" s="23"/>
      <c r="C171" s="23"/>
      <c r="N171" s="39"/>
    </row>
    <row r="172" spans="1:14" s="40" customFormat="1" x14ac:dyDescent="0.25">
      <c r="A172" s="66"/>
      <c r="B172" s="23"/>
      <c r="C172" s="23"/>
      <c r="N172" s="39"/>
    </row>
    <row r="173" spans="1:14" s="40" customFormat="1" x14ac:dyDescent="0.25">
      <c r="A173" s="66"/>
      <c r="B173" s="23"/>
      <c r="C173" s="23"/>
      <c r="N173" s="39"/>
    </row>
    <row r="174" spans="1:14" s="40" customFormat="1" x14ac:dyDescent="0.25">
      <c r="A174" s="66"/>
      <c r="B174" s="23"/>
      <c r="C174" s="23"/>
      <c r="N174" s="39"/>
    </row>
    <row r="175" spans="1:14" s="40" customFormat="1" x14ac:dyDescent="0.25">
      <c r="A175" s="66"/>
      <c r="B175" s="23"/>
      <c r="C175" s="23"/>
      <c r="N175" s="39"/>
    </row>
  </sheetData>
  <sheetProtection algorithmName="SHA-512" hashValue="pAD9rI5nj9GUNbbfsSILIwkVCkPJFjq10Cg48Q+wSjmADzQlRG2Xdd6WlXeLa20x0tBPvH0x0dEVuWa24ubDUQ==" saltValue="ipynJoO16Uopd5emJFFA2Q==" spinCount="100000" sheet="1" objects="1" scenarios="1" selectLockedCells="1"/>
  <mergeCells count="114">
    <mergeCell ref="G101:L101"/>
    <mergeCell ref="G102:L102"/>
    <mergeCell ref="G103:L103"/>
    <mergeCell ref="G104:L104"/>
    <mergeCell ref="G105:L105"/>
    <mergeCell ref="G106:L106"/>
    <mergeCell ref="B95:E95"/>
    <mergeCell ref="K93:K94"/>
    <mergeCell ref="B36:C36"/>
    <mergeCell ref="B37:C39"/>
    <mergeCell ref="B40:C42"/>
    <mergeCell ref="B46:C48"/>
    <mergeCell ref="B49:C49"/>
    <mergeCell ref="D47:F47"/>
    <mergeCell ref="B54:L54"/>
    <mergeCell ref="D39:F39"/>
    <mergeCell ref="B97:L97"/>
    <mergeCell ref="B43:C45"/>
    <mergeCell ref="B80:L87"/>
    <mergeCell ref="B67:L74"/>
    <mergeCell ref="J61:J63"/>
    <mergeCell ref="D45:F45"/>
    <mergeCell ref="D36:F36"/>
    <mergeCell ref="C104:F104"/>
    <mergeCell ref="C105:F105"/>
    <mergeCell ref="B146:L153"/>
    <mergeCell ref="C106:F106"/>
    <mergeCell ref="C108:F108"/>
    <mergeCell ref="C109:F109"/>
    <mergeCell ref="B128:L128"/>
    <mergeCell ref="G107:L107"/>
    <mergeCell ref="G108:L108"/>
    <mergeCell ref="G109:L109"/>
    <mergeCell ref="G110:L110"/>
    <mergeCell ref="G111:L111"/>
    <mergeCell ref="B141:L141"/>
    <mergeCell ref="B115:L116"/>
    <mergeCell ref="B130:L130"/>
    <mergeCell ref="B143:L144"/>
    <mergeCell ref="C110:F110"/>
    <mergeCell ref="C111:F111"/>
    <mergeCell ref="C107:F107"/>
    <mergeCell ref="B118:L125"/>
    <mergeCell ref="B132:L139"/>
    <mergeCell ref="B160:L167"/>
    <mergeCell ref="B56:L56"/>
    <mergeCell ref="G58:G59"/>
    <mergeCell ref="H58:H59"/>
    <mergeCell ref="I58:I59"/>
    <mergeCell ref="J58:J59"/>
    <mergeCell ref="F61:F63"/>
    <mergeCell ref="G61:G63"/>
    <mergeCell ref="H61:H63"/>
    <mergeCell ref="I61:I63"/>
    <mergeCell ref="C101:F101"/>
    <mergeCell ref="B113:L113"/>
    <mergeCell ref="B155:L155"/>
    <mergeCell ref="B157:L158"/>
    <mergeCell ref="C102:F102"/>
    <mergeCell ref="C103:F103"/>
    <mergeCell ref="B99:L99"/>
    <mergeCell ref="B91:L91"/>
    <mergeCell ref="B65:L65"/>
    <mergeCell ref="G93:G94"/>
    <mergeCell ref="J93:J94"/>
    <mergeCell ref="B76:L76"/>
    <mergeCell ref="B78:L78"/>
    <mergeCell ref="B61:E63"/>
    <mergeCell ref="D48:F48"/>
    <mergeCell ref="D49:F49"/>
    <mergeCell ref="B30:L30"/>
    <mergeCell ref="D37:F37"/>
    <mergeCell ref="H93:H94"/>
    <mergeCell ref="I93:I94"/>
    <mergeCell ref="J34:J35"/>
    <mergeCell ref="K34:K35"/>
    <mergeCell ref="D43:F43"/>
    <mergeCell ref="D44:F44"/>
    <mergeCell ref="B32:L32"/>
    <mergeCell ref="B89:L89"/>
    <mergeCell ref="B60:E60"/>
    <mergeCell ref="D41:F41"/>
    <mergeCell ref="K61:K63"/>
    <mergeCell ref="K58:K59"/>
    <mergeCell ref="B51:C51"/>
    <mergeCell ref="D51:K52"/>
    <mergeCell ref="D38:F38"/>
    <mergeCell ref="D42:F42"/>
    <mergeCell ref="D40:F40"/>
    <mergeCell ref="D46:F46"/>
    <mergeCell ref="G34:G35"/>
    <mergeCell ref="H34:H35"/>
    <mergeCell ref="I34:I35"/>
    <mergeCell ref="B27:J28"/>
    <mergeCell ref="B25:J25"/>
    <mergeCell ref="B22:L22"/>
    <mergeCell ref="K27:K28"/>
    <mergeCell ref="B4:L4"/>
    <mergeCell ref="B5:L5"/>
    <mergeCell ref="B20:L20"/>
    <mergeCell ref="B14:L14"/>
    <mergeCell ref="B8:L8"/>
    <mergeCell ref="B9:L9"/>
    <mergeCell ref="B10:L10"/>
    <mergeCell ref="B12:L12"/>
    <mergeCell ref="B13:L13"/>
    <mergeCell ref="B15:L15"/>
    <mergeCell ref="B16:L16"/>
    <mergeCell ref="B17:L17"/>
    <mergeCell ref="B6:L6"/>
    <mergeCell ref="B19:L19"/>
    <mergeCell ref="B24:J24"/>
    <mergeCell ref="L27:L28"/>
    <mergeCell ref="B26:J26"/>
  </mergeCells>
  <dataValidations count="3">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160 B80 B67 B118 B132 B146 G101" xr:uid="{055BD7CC-60F6-4313-A78A-866988C35533}">
      <formula1>1000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G45:K45 G42:K42 G39:K39 H36:K36 G48:K48" xr:uid="{F945AE69-1B12-429F-BEE1-5BFE6452C624}">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36 G37:K38 G40:K41 G43:K44 G46:K47 G49:K49 G95:K95 L24:L28" xr:uid="{BFED4A07-2309-4857-8DA3-61372C7086AE}">
      <formula1>-1000000000</formula1>
    </dataValidation>
  </dataValidations>
  <printOptions horizontalCentered="1"/>
  <pageMargins left="0.25" right="0.25" top="0.75" bottom="0.75" header="0.3" footer="0.3"/>
  <pageSetup scale="62" fitToHeight="0" orientation="portrait" r:id="rId1"/>
  <headerFooter>
    <oddFooter>&amp;L&amp;A</oddFooter>
  </headerFooter>
  <rowBreaks count="3" manualBreakCount="3">
    <brk id="53" max="11" man="1"/>
    <brk id="88" max="11" man="1"/>
    <brk id="127" max="11"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CD124-8B56-482D-9A0B-99E14CF2110F}">
  <sheetPr codeName="Sheet9">
    <tabColor rgb="FF92D050"/>
    <pageSetUpPr fitToPage="1"/>
  </sheetPr>
  <dimension ref="A1:P63"/>
  <sheetViews>
    <sheetView showGridLines="0" zoomScaleNormal="100" workbookViewId="0">
      <selection activeCell="S11" sqref="S11"/>
    </sheetView>
  </sheetViews>
  <sheetFormatPr defaultColWidth="9.42578125" defaultRowHeight="14.25" x14ac:dyDescent="0.25"/>
  <cols>
    <col min="1" max="1" width="1.85546875" style="20" customWidth="1"/>
    <col min="2" max="12" width="14.5703125" style="1" customWidth="1"/>
    <col min="13" max="14" width="14.5703125" style="3" customWidth="1"/>
    <col min="15" max="16" width="14.5703125" style="3" hidden="1" customWidth="1"/>
    <col min="17" max="17" width="9.42578125" style="3" customWidth="1"/>
    <col min="18" max="16384" width="9.42578125" style="3"/>
  </cols>
  <sheetData>
    <row r="1" spans="1:16" ht="14.25" customHeight="1" x14ac:dyDescent="0.25">
      <c r="O1" s="3" t="s">
        <v>283</v>
      </c>
      <c r="P1" s="3" t="s">
        <v>283</v>
      </c>
    </row>
    <row r="2" spans="1:16" x14ac:dyDescent="0.25">
      <c r="B2" s="22" t="str">
        <f>'Pro 1'!B2</f>
        <v>PROTÉGÉ</v>
      </c>
      <c r="C2" s="22"/>
      <c r="D2" s="22"/>
      <c r="O2" s="21" t="s">
        <v>59</v>
      </c>
      <c r="P2" s="21" t="s">
        <v>71</v>
      </c>
    </row>
    <row r="3" spans="1:16" x14ac:dyDescent="0.25">
      <c r="B3" s="5"/>
      <c r="C3" s="5"/>
      <c r="D3" s="5"/>
      <c r="O3" s="8"/>
      <c r="P3" s="8"/>
    </row>
    <row r="4" spans="1:16" s="8" customFormat="1" x14ac:dyDescent="0.25">
      <c r="A4" s="23"/>
      <c r="B4" s="180" t="str">
        <f>Info!B4</f>
        <v>QUESTIONNAIRE À L'INTENTION DES PRODUCTEURS ÉTRANGERS</v>
      </c>
      <c r="C4" s="181"/>
      <c r="D4" s="181"/>
      <c r="E4" s="181"/>
      <c r="F4" s="181"/>
      <c r="G4" s="181"/>
      <c r="H4" s="181"/>
      <c r="I4" s="181"/>
      <c r="J4" s="181"/>
      <c r="K4" s="181"/>
      <c r="L4" s="182"/>
      <c r="M4" s="10"/>
      <c r="N4" s="10"/>
      <c r="O4" s="9"/>
      <c r="P4" s="9"/>
    </row>
    <row r="5" spans="1:16" s="8" customFormat="1" x14ac:dyDescent="0.25">
      <c r="A5" s="23"/>
      <c r="B5" s="183" t="str">
        <f>Info!B5</f>
        <v>NQ-2026-006</v>
      </c>
      <c r="C5" s="184"/>
      <c r="D5" s="184"/>
      <c r="E5" s="184"/>
      <c r="F5" s="184"/>
      <c r="G5" s="184"/>
      <c r="H5" s="184"/>
      <c r="I5" s="184"/>
      <c r="J5" s="184"/>
      <c r="K5" s="184"/>
      <c r="L5" s="185"/>
      <c r="M5" s="10"/>
      <c r="N5" s="10"/>
      <c r="O5" s="9"/>
      <c r="P5" s="9"/>
    </row>
    <row r="6" spans="1:16" s="9" customFormat="1" ht="14.1" customHeight="1" x14ac:dyDescent="0.25">
      <c r="A6" s="23"/>
      <c r="B6" s="189" t="str">
        <f>Info!B6</f>
        <v>GLUTEN DE BLÉ</v>
      </c>
      <c r="C6" s="190"/>
      <c r="D6" s="190"/>
      <c r="E6" s="190"/>
      <c r="F6" s="190"/>
      <c r="G6" s="190"/>
      <c r="H6" s="190"/>
      <c r="I6" s="190"/>
      <c r="J6" s="190"/>
      <c r="K6" s="190"/>
      <c r="L6" s="191"/>
      <c r="O6" s="24"/>
      <c r="P6" s="24"/>
    </row>
    <row r="7" spans="1:16" s="9" customFormat="1" x14ac:dyDescent="0.25">
      <c r="A7" s="23"/>
      <c r="B7" s="25"/>
      <c r="C7" s="25"/>
      <c r="D7" s="25"/>
      <c r="E7" s="26"/>
      <c r="F7" s="26"/>
      <c r="G7" s="26"/>
      <c r="H7" s="26"/>
      <c r="I7" s="26"/>
      <c r="J7" s="26"/>
      <c r="K7" s="26"/>
      <c r="L7" s="26"/>
      <c r="O7" s="24"/>
      <c r="P7" s="24"/>
    </row>
    <row r="8" spans="1:16" x14ac:dyDescent="0.25">
      <c r="B8" s="304" t="str">
        <f>IF(Intro!$G$21="English",O8,P8)</f>
        <v>COMMENTAIRES PROTÉGÉS</v>
      </c>
      <c r="C8" s="305"/>
      <c r="D8" s="305"/>
      <c r="E8" s="305"/>
      <c r="F8" s="305"/>
      <c r="G8" s="305"/>
      <c r="H8" s="305"/>
      <c r="I8" s="305"/>
      <c r="J8" s="305"/>
      <c r="K8" s="305"/>
      <c r="L8" s="306"/>
      <c r="O8" s="3" t="s">
        <v>55</v>
      </c>
      <c r="P8" s="3" t="s">
        <v>160</v>
      </c>
    </row>
    <row r="9" spans="1:16" x14ac:dyDescent="0.25">
      <c r="B9" s="27"/>
      <c r="C9" s="28"/>
      <c r="D9" s="28"/>
      <c r="E9" s="29"/>
      <c r="F9" s="29"/>
      <c r="G9" s="29"/>
      <c r="H9" s="29"/>
      <c r="I9" s="29"/>
      <c r="J9" s="29"/>
      <c r="K9" s="29"/>
      <c r="L9" s="30"/>
    </row>
    <row r="10" spans="1:16" x14ac:dyDescent="0.25">
      <c r="B10" s="192" t="str">
        <f>AddPub!B10</f>
        <v>Si votre entreprise désire ajouter des commentaires concernant vos réponses, vous les inscrivez ici. Indiquez à quelle question se rapportent vos commentaires.</v>
      </c>
      <c r="C10" s="193"/>
      <c r="D10" s="193"/>
      <c r="E10" s="193"/>
      <c r="F10" s="193"/>
      <c r="G10" s="193"/>
      <c r="H10" s="193"/>
      <c r="I10" s="193"/>
      <c r="J10" s="193"/>
      <c r="K10" s="193"/>
      <c r="L10" s="202"/>
      <c r="O10" s="31" t="s">
        <v>50</v>
      </c>
      <c r="P10" s="3" t="s">
        <v>155</v>
      </c>
    </row>
    <row r="11" spans="1:16" x14ac:dyDescent="0.25">
      <c r="B11" s="49"/>
      <c r="C11" s="28"/>
      <c r="D11" s="28"/>
      <c r="E11" s="29"/>
      <c r="F11" s="29"/>
      <c r="G11" s="29"/>
      <c r="H11" s="29"/>
      <c r="I11" s="29"/>
      <c r="J11" s="29"/>
      <c r="K11" s="29"/>
      <c r="L11" s="30"/>
      <c r="O11" s="31" t="s">
        <v>277</v>
      </c>
      <c r="P11" s="31" t="s">
        <v>278</v>
      </c>
    </row>
    <row r="12" spans="1:16" ht="28.5" x14ac:dyDescent="0.25">
      <c r="A12" s="20" t="s">
        <v>298</v>
      </c>
      <c r="B12" s="49"/>
      <c r="C12" s="112" t="str">
        <f>IF(Intro!$G$21="English",O11,P11)</f>
        <v>Onglet et question</v>
      </c>
      <c r="D12" s="307" t="str">
        <f>IF(Intro!$G$21="English",O12,P12)</f>
        <v>Commentaires</v>
      </c>
      <c r="E12" s="308"/>
      <c r="F12" s="308"/>
      <c r="G12" s="308"/>
      <c r="H12" s="308"/>
      <c r="I12" s="308"/>
      <c r="J12" s="308"/>
      <c r="K12" s="308"/>
      <c r="L12" s="309"/>
      <c r="O12" s="31" t="s">
        <v>89</v>
      </c>
      <c r="P12" s="3" t="s">
        <v>90</v>
      </c>
    </row>
    <row r="13" spans="1:16" x14ac:dyDescent="0.25">
      <c r="A13" s="66"/>
      <c r="B13" s="301" t="str">
        <f>IF(Intro!$G$21="English",O13,P13)</f>
        <v>Commentaire 1</v>
      </c>
      <c r="C13" s="303"/>
      <c r="D13" s="310"/>
      <c r="E13" s="311"/>
      <c r="F13" s="311"/>
      <c r="G13" s="311"/>
      <c r="H13" s="311"/>
      <c r="I13" s="311"/>
      <c r="J13" s="311"/>
      <c r="K13" s="311"/>
      <c r="L13" s="312"/>
      <c r="O13" s="31" t="s">
        <v>91</v>
      </c>
      <c r="P13" s="3" t="s">
        <v>92</v>
      </c>
    </row>
    <row r="14" spans="1:16" x14ac:dyDescent="0.25">
      <c r="A14" s="66"/>
      <c r="B14" s="192"/>
      <c r="C14" s="303"/>
      <c r="D14" s="313"/>
      <c r="E14" s="314"/>
      <c r="F14" s="314"/>
      <c r="G14" s="314"/>
      <c r="H14" s="314"/>
      <c r="I14" s="314"/>
      <c r="J14" s="314"/>
      <c r="K14" s="314"/>
      <c r="L14" s="315"/>
      <c r="O14" s="31"/>
    </row>
    <row r="15" spans="1:16" x14ac:dyDescent="0.25">
      <c r="A15" s="66"/>
      <c r="B15" s="192"/>
      <c r="C15" s="303"/>
      <c r="D15" s="313"/>
      <c r="E15" s="314"/>
      <c r="F15" s="314"/>
      <c r="G15" s="314"/>
      <c r="H15" s="314"/>
      <c r="I15" s="314"/>
      <c r="J15" s="314"/>
      <c r="K15" s="314"/>
      <c r="L15" s="315"/>
      <c r="O15" s="31"/>
    </row>
    <row r="16" spans="1:16" x14ac:dyDescent="0.25">
      <c r="A16" s="66"/>
      <c r="B16" s="192"/>
      <c r="C16" s="303"/>
      <c r="D16" s="313"/>
      <c r="E16" s="314"/>
      <c r="F16" s="314"/>
      <c r="G16" s="314"/>
      <c r="H16" s="314"/>
      <c r="I16" s="314"/>
      <c r="J16" s="314"/>
      <c r="K16" s="314"/>
      <c r="L16" s="315"/>
      <c r="O16" s="31"/>
    </row>
    <row r="17" spans="1:16" x14ac:dyDescent="0.25">
      <c r="A17" s="66"/>
      <c r="B17" s="192"/>
      <c r="C17" s="303"/>
      <c r="D17" s="313"/>
      <c r="E17" s="314"/>
      <c r="F17" s="314"/>
      <c r="G17" s="314"/>
      <c r="H17" s="314"/>
      <c r="I17" s="314"/>
      <c r="J17" s="314"/>
      <c r="K17" s="314"/>
      <c r="L17" s="315"/>
      <c r="O17" s="31"/>
    </row>
    <row r="18" spans="1:16" x14ac:dyDescent="0.25">
      <c r="A18" s="66"/>
      <c r="B18" s="192"/>
      <c r="C18" s="303"/>
      <c r="D18" s="313"/>
      <c r="E18" s="314"/>
      <c r="F18" s="314"/>
      <c r="G18" s="314"/>
      <c r="H18" s="314"/>
      <c r="I18" s="314"/>
      <c r="J18" s="314"/>
      <c r="K18" s="314"/>
      <c r="L18" s="315"/>
      <c r="O18" s="31"/>
    </row>
    <row r="19" spans="1:16" x14ac:dyDescent="0.25">
      <c r="A19" s="66"/>
      <c r="B19" s="192"/>
      <c r="C19" s="303"/>
      <c r="D19" s="313"/>
      <c r="E19" s="314"/>
      <c r="F19" s="314"/>
      <c r="G19" s="314"/>
      <c r="H19" s="314"/>
      <c r="I19" s="314"/>
      <c r="J19" s="314"/>
      <c r="K19" s="314"/>
      <c r="L19" s="315"/>
      <c r="O19" s="31"/>
    </row>
    <row r="20" spans="1:16" x14ac:dyDescent="0.25">
      <c r="A20" s="66"/>
      <c r="B20" s="192"/>
      <c r="C20" s="303"/>
      <c r="D20" s="313"/>
      <c r="E20" s="314"/>
      <c r="F20" s="314"/>
      <c r="G20" s="314"/>
      <c r="H20" s="314"/>
      <c r="I20" s="314"/>
      <c r="J20" s="314"/>
      <c r="K20" s="314"/>
      <c r="L20" s="315"/>
      <c r="O20" s="31"/>
    </row>
    <row r="21" spans="1:16" x14ac:dyDescent="0.25">
      <c r="A21" s="66"/>
      <c r="B21" s="192"/>
      <c r="C21" s="303"/>
      <c r="D21" s="313"/>
      <c r="E21" s="314"/>
      <c r="F21" s="314"/>
      <c r="G21" s="314"/>
      <c r="H21" s="314"/>
      <c r="I21" s="314"/>
      <c r="J21" s="314"/>
      <c r="K21" s="314"/>
      <c r="L21" s="315"/>
      <c r="O21" s="31"/>
    </row>
    <row r="22" spans="1:16" x14ac:dyDescent="0.25">
      <c r="A22" s="66"/>
      <c r="B22" s="302"/>
      <c r="C22" s="303"/>
      <c r="D22" s="316"/>
      <c r="E22" s="317"/>
      <c r="F22" s="317"/>
      <c r="G22" s="317"/>
      <c r="H22" s="317"/>
      <c r="I22" s="317"/>
      <c r="J22" s="317"/>
      <c r="K22" s="317"/>
      <c r="L22" s="318"/>
      <c r="O22" s="31"/>
    </row>
    <row r="23" spans="1:16" ht="14.25" customHeight="1" x14ac:dyDescent="0.25">
      <c r="A23" s="66"/>
      <c r="B23" s="301" t="str">
        <f>IF(Intro!$G$21="English",O23,P23)</f>
        <v>Commentaire 2</v>
      </c>
      <c r="C23" s="303"/>
      <c r="D23" s="310"/>
      <c r="E23" s="311"/>
      <c r="F23" s="311"/>
      <c r="G23" s="311"/>
      <c r="H23" s="311"/>
      <c r="I23" s="311"/>
      <c r="J23" s="311"/>
      <c r="K23" s="311"/>
      <c r="L23" s="312"/>
      <c r="O23" s="31" t="s">
        <v>93</v>
      </c>
      <c r="P23" s="3" t="s">
        <v>94</v>
      </c>
    </row>
    <row r="24" spans="1:16" x14ac:dyDescent="0.25">
      <c r="A24" s="66"/>
      <c r="B24" s="192"/>
      <c r="C24" s="303"/>
      <c r="D24" s="313"/>
      <c r="E24" s="314"/>
      <c r="F24" s="314"/>
      <c r="G24" s="314"/>
      <c r="H24" s="314"/>
      <c r="I24" s="314"/>
      <c r="J24" s="314"/>
      <c r="K24" s="314"/>
      <c r="L24" s="315"/>
    </row>
    <row r="25" spans="1:16" x14ac:dyDescent="0.25">
      <c r="A25" s="66"/>
      <c r="B25" s="192"/>
      <c r="C25" s="303"/>
      <c r="D25" s="313"/>
      <c r="E25" s="314"/>
      <c r="F25" s="314"/>
      <c r="G25" s="314"/>
      <c r="H25" s="314"/>
      <c r="I25" s="314"/>
      <c r="J25" s="314"/>
      <c r="K25" s="314"/>
      <c r="L25" s="315"/>
    </row>
    <row r="26" spans="1:16" x14ac:dyDescent="0.25">
      <c r="A26" s="66"/>
      <c r="B26" s="192"/>
      <c r="C26" s="303"/>
      <c r="D26" s="313"/>
      <c r="E26" s="314"/>
      <c r="F26" s="314"/>
      <c r="G26" s="314"/>
      <c r="H26" s="314"/>
      <c r="I26" s="314"/>
      <c r="J26" s="314"/>
      <c r="K26" s="314"/>
      <c r="L26" s="315"/>
      <c r="O26" s="31"/>
    </row>
    <row r="27" spans="1:16" x14ac:dyDescent="0.25">
      <c r="A27" s="66"/>
      <c r="B27" s="192"/>
      <c r="C27" s="303"/>
      <c r="D27" s="313"/>
      <c r="E27" s="314"/>
      <c r="F27" s="314"/>
      <c r="G27" s="314"/>
      <c r="H27" s="314"/>
      <c r="I27" s="314"/>
      <c r="J27" s="314"/>
      <c r="K27" s="314"/>
      <c r="L27" s="315"/>
      <c r="O27" s="31"/>
    </row>
    <row r="28" spans="1:16" x14ac:dyDescent="0.25">
      <c r="A28" s="66"/>
      <c r="B28" s="192"/>
      <c r="C28" s="303"/>
      <c r="D28" s="313"/>
      <c r="E28" s="314"/>
      <c r="F28" s="314"/>
      <c r="G28" s="314"/>
      <c r="H28" s="314"/>
      <c r="I28" s="314"/>
      <c r="J28" s="314"/>
      <c r="K28" s="314"/>
      <c r="L28" s="315"/>
    </row>
    <row r="29" spans="1:16" x14ac:dyDescent="0.25">
      <c r="A29" s="66"/>
      <c r="B29" s="192"/>
      <c r="C29" s="303"/>
      <c r="D29" s="313"/>
      <c r="E29" s="314"/>
      <c r="F29" s="314"/>
      <c r="G29" s="314"/>
      <c r="H29" s="314"/>
      <c r="I29" s="314"/>
      <c r="J29" s="314"/>
      <c r="K29" s="314"/>
      <c r="L29" s="315"/>
      <c r="O29" s="31"/>
    </row>
    <row r="30" spans="1:16" x14ac:dyDescent="0.25">
      <c r="A30" s="66"/>
      <c r="B30" s="192"/>
      <c r="C30" s="303"/>
      <c r="D30" s="313"/>
      <c r="E30" s="314"/>
      <c r="F30" s="314"/>
      <c r="G30" s="314"/>
      <c r="H30" s="314"/>
      <c r="I30" s="314"/>
      <c r="J30" s="314"/>
      <c r="K30" s="314"/>
      <c r="L30" s="315"/>
      <c r="O30" s="31"/>
    </row>
    <row r="31" spans="1:16" x14ac:dyDescent="0.25">
      <c r="A31" s="66"/>
      <c r="B31" s="192"/>
      <c r="C31" s="303"/>
      <c r="D31" s="313"/>
      <c r="E31" s="314"/>
      <c r="F31" s="314"/>
      <c r="G31" s="314"/>
      <c r="H31" s="314"/>
      <c r="I31" s="314"/>
      <c r="J31" s="314"/>
      <c r="K31" s="314"/>
      <c r="L31" s="315"/>
      <c r="O31" s="31"/>
    </row>
    <row r="32" spans="1:16" x14ac:dyDescent="0.25">
      <c r="A32" s="66"/>
      <c r="B32" s="302"/>
      <c r="C32" s="303"/>
      <c r="D32" s="316"/>
      <c r="E32" s="317"/>
      <c r="F32" s="317"/>
      <c r="G32" s="317"/>
      <c r="H32" s="317"/>
      <c r="I32" s="317"/>
      <c r="J32" s="317"/>
      <c r="K32" s="317"/>
      <c r="L32" s="318"/>
      <c r="O32" s="31"/>
    </row>
    <row r="33" spans="1:16" ht="14.25" customHeight="1" x14ac:dyDescent="0.25">
      <c r="A33" s="66"/>
      <c r="B33" s="301" t="str">
        <f>IF(Intro!$G$21="English",O33,P33)</f>
        <v>Commentaire 3</v>
      </c>
      <c r="C33" s="303"/>
      <c r="D33" s="310"/>
      <c r="E33" s="311"/>
      <c r="F33" s="311"/>
      <c r="G33" s="311"/>
      <c r="H33" s="311"/>
      <c r="I33" s="311"/>
      <c r="J33" s="311"/>
      <c r="K33" s="311"/>
      <c r="L33" s="312"/>
      <c r="O33" s="31" t="s">
        <v>95</v>
      </c>
      <c r="P33" s="3" t="s">
        <v>96</v>
      </c>
    </row>
    <row r="34" spans="1:16" x14ac:dyDescent="0.25">
      <c r="A34" s="66"/>
      <c r="B34" s="192"/>
      <c r="C34" s="303"/>
      <c r="D34" s="313"/>
      <c r="E34" s="314"/>
      <c r="F34" s="314"/>
      <c r="G34" s="314"/>
      <c r="H34" s="314"/>
      <c r="I34" s="314"/>
      <c r="J34" s="314"/>
      <c r="K34" s="314"/>
      <c r="L34" s="315"/>
    </row>
    <row r="35" spans="1:16" x14ac:dyDescent="0.25">
      <c r="A35" s="66"/>
      <c r="B35" s="192"/>
      <c r="C35" s="303"/>
      <c r="D35" s="313"/>
      <c r="E35" s="314"/>
      <c r="F35" s="314"/>
      <c r="G35" s="314"/>
      <c r="H35" s="314"/>
      <c r="I35" s="314"/>
      <c r="J35" s="314"/>
      <c r="K35" s="314"/>
      <c r="L35" s="315"/>
    </row>
    <row r="36" spans="1:16" x14ac:dyDescent="0.25">
      <c r="A36" s="66"/>
      <c r="B36" s="192"/>
      <c r="C36" s="303"/>
      <c r="D36" s="313"/>
      <c r="E36" s="314"/>
      <c r="F36" s="314"/>
      <c r="G36" s="314"/>
      <c r="H36" s="314"/>
      <c r="I36" s="314"/>
      <c r="J36" s="314"/>
      <c r="K36" s="314"/>
      <c r="L36" s="315"/>
      <c r="O36" s="31"/>
    </row>
    <row r="37" spans="1:16" x14ac:dyDescent="0.25">
      <c r="A37" s="66"/>
      <c r="B37" s="192"/>
      <c r="C37" s="303"/>
      <c r="D37" s="313"/>
      <c r="E37" s="314"/>
      <c r="F37" s="314"/>
      <c r="G37" s="314"/>
      <c r="H37" s="314"/>
      <c r="I37" s="314"/>
      <c r="J37" s="314"/>
      <c r="K37" s="314"/>
      <c r="L37" s="315"/>
      <c r="O37" s="31"/>
    </row>
    <row r="38" spans="1:16" x14ac:dyDescent="0.25">
      <c r="A38" s="66"/>
      <c r="B38" s="192"/>
      <c r="C38" s="303"/>
      <c r="D38" s="313"/>
      <c r="E38" s="314"/>
      <c r="F38" s="314"/>
      <c r="G38" s="314"/>
      <c r="H38" s="314"/>
      <c r="I38" s="314"/>
      <c r="J38" s="314"/>
      <c r="K38" s="314"/>
      <c r="L38" s="315"/>
      <c r="O38" s="31"/>
    </row>
    <row r="39" spans="1:16" x14ac:dyDescent="0.25">
      <c r="A39" s="66"/>
      <c r="B39" s="192"/>
      <c r="C39" s="303"/>
      <c r="D39" s="313"/>
      <c r="E39" s="314"/>
      <c r="F39" s="314"/>
      <c r="G39" s="314"/>
      <c r="H39" s="314"/>
      <c r="I39" s="314"/>
      <c r="J39" s="314"/>
      <c r="K39" s="314"/>
      <c r="L39" s="315"/>
      <c r="O39" s="31"/>
    </row>
    <row r="40" spans="1:16" x14ac:dyDescent="0.25">
      <c r="A40" s="66"/>
      <c r="B40" s="192"/>
      <c r="C40" s="303"/>
      <c r="D40" s="313"/>
      <c r="E40" s="314"/>
      <c r="F40" s="314"/>
      <c r="G40" s="314"/>
      <c r="H40" s="314"/>
      <c r="I40" s="314"/>
      <c r="J40" s="314"/>
      <c r="K40" s="314"/>
      <c r="L40" s="315"/>
      <c r="O40" s="31"/>
    </row>
    <row r="41" spans="1:16" x14ac:dyDescent="0.25">
      <c r="A41" s="66"/>
      <c r="B41" s="192"/>
      <c r="C41" s="303"/>
      <c r="D41" s="313"/>
      <c r="E41" s="314"/>
      <c r="F41" s="314"/>
      <c r="G41" s="314"/>
      <c r="H41" s="314"/>
      <c r="I41" s="314"/>
      <c r="J41" s="314"/>
      <c r="K41" s="314"/>
      <c r="L41" s="315"/>
      <c r="O41" s="31"/>
    </row>
    <row r="42" spans="1:16" x14ac:dyDescent="0.25">
      <c r="A42" s="66"/>
      <c r="B42" s="302"/>
      <c r="C42" s="303"/>
      <c r="D42" s="316"/>
      <c r="E42" s="317"/>
      <c r="F42" s="317"/>
      <c r="G42" s="317"/>
      <c r="H42" s="317"/>
      <c r="I42" s="317"/>
      <c r="J42" s="317"/>
      <c r="K42" s="317"/>
      <c r="L42" s="318"/>
      <c r="O42" s="31"/>
    </row>
    <row r="43" spans="1:16" ht="14.25" customHeight="1" x14ac:dyDescent="0.25">
      <c r="A43" s="66"/>
      <c r="B43" s="301" t="str">
        <f>IF(Intro!$G$21="English",O43,P43)</f>
        <v>Commentaire 4</v>
      </c>
      <c r="C43" s="303"/>
      <c r="D43" s="310"/>
      <c r="E43" s="311"/>
      <c r="F43" s="311"/>
      <c r="G43" s="311"/>
      <c r="H43" s="311"/>
      <c r="I43" s="311"/>
      <c r="J43" s="311"/>
      <c r="K43" s="311"/>
      <c r="L43" s="312"/>
      <c r="O43" s="31" t="s">
        <v>97</v>
      </c>
      <c r="P43" s="3" t="s">
        <v>98</v>
      </c>
    </row>
    <row r="44" spans="1:16" x14ac:dyDescent="0.25">
      <c r="A44" s="66"/>
      <c r="B44" s="192"/>
      <c r="C44" s="303"/>
      <c r="D44" s="313"/>
      <c r="E44" s="314"/>
      <c r="F44" s="314"/>
      <c r="G44" s="314"/>
      <c r="H44" s="314"/>
      <c r="I44" s="314"/>
      <c r="J44" s="314"/>
      <c r="K44" s="314"/>
      <c r="L44" s="315"/>
      <c r="O44" s="31"/>
    </row>
    <row r="45" spans="1:16" x14ac:dyDescent="0.25">
      <c r="A45" s="66"/>
      <c r="B45" s="192"/>
      <c r="C45" s="303"/>
      <c r="D45" s="313"/>
      <c r="E45" s="314"/>
      <c r="F45" s="314"/>
      <c r="G45" s="314"/>
      <c r="H45" s="314"/>
      <c r="I45" s="314"/>
      <c r="J45" s="314"/>
      <c r="K45" s="314"/>
      <c r="L45" s="315"/>
      <c r="O45" s="31"/>
    </row>
    <row r="46" spans="1:16" x14ac:dyDescent="0.25">
      <c r="A46" s="66"/>
      <c r="B46" s="192"/>
      <c r="C46" s="303"/>
      <c r="D46" s="313"/>
      <c r="E46" s="314"/>
      <c r="F46" s="314"/>
      <c r="G46" s="314"/>
      <c r="H46" s="314"/>
      <c r="I46" s="314"/>
      <c r="J46" s="314"/>
      <c r="K46" s="314"/>
      <c r="L46" s="315"/>
      <c r="O46" s="31"/>
    </row>
    <row r="47" spans="1:16" x14ac:dyDescent="0.25">
      <c r="A47" s="66"/>
      <c r="B47" s="192"/>
      <c r="C47" s="303"/>
      <c r="D47" s="313"/>
      <c r="E47" s="314"/>
      <c r="F47" s="314"/>
      <c r="G47" s="314"/>
      <c r="H47" s="314"/>
      <c r="I47" s="314"/>
      <c r="J47" s="314"/>
      <c r="K47" s="314"/>
      <c r="L47" s="315"/>
      <c r="O47" s="31"/>
    </row>
    <row r="48" spans="1:16" x14ac:dyDescent="0.25">
      <c r="A48" s="66"/>
      <c r="B48" s="192"/>
      <c r="C48" s="303"/>
      <c r="D48" s="313"/>
      <c r="E48" s="314"/>
      <c r="F48" s="314"/>
      <c r="G48" s="314"/>
      <c r="H48" s="314"/>
      <c r="I48" s="314"/>
      <c r="J48" s="314"/>
      <c r="K48" s="314"/>
      <c r="L48" s="315"/>
      <c r="O48" s="31"/>
    </row>
    <row r="49" spans="1:16" x14ac:dyDescent="0.25">
      <c r="A49" s="66"/>
      <c r="B49" s="192"/>
      <c r="C49" s="303"/>
      <c r="D49" s="313"/>
      <c r="E49" s="314"/>
      <c r="F49" s="314"/>
      <c r="G49" s="314"/>
      <c r="H49" s="314"/>
      <c r="I49" s="314"/>
      <c r="J49" s="314"/>
      <c r="K49" s="314"/>
      <c r="L49" s="315"/>
      <c r="O49" s="31"/>
    </row>
    <row r="50" spans="1:16" x14ac:dyDescent="0.25">
      <c r="A50" s="66"/>
      <c r="B50" s="192"/>
      <c r="C50" s="303"/>
      <c r="D50" s="313"/>
      <c r="E50" s="314"/>
      <c r="F50" s="314"/>
      <c r="G50" s="314"/>
      <c r="H50" s="314"/>
      <c r="I50" s="314"/>
      <c r="J50" s="314"/>
      <c r="K50" s="314"/>
      <c r="L50" s="315"/>
      <c r="O50" s="31"/>
    </row>
    <row r="51" spans="1:16" x14ac:dyDescent="0.25">
      <c r="A51" s="66"/>
      <c r="B51" s="192"/>
      <c r="C51" s="303"/>
      <c r="D51" s="313"/>
      <c r="E51" s="314"/>
      <c r="F51" s="314"/>
      <c r="G51" s="314"/>
      <c r="H51" s="314"/>
      <c r="I51" s="314"/>
      <c r="J51" s="314"/>
      <c r="K51" s="314"/>
      <c r="L51" s="315"/>
      <c r="O51" s="31"/>
    </row>
    <row r="52" spans="1:16" x14ac:dyDescent="0.25">
      <c r="A52" s="66"/>
      <c r="B52" s="302"/>
      <c r="C52" s="303"/>
      <c r="D52" s="316"/>
      <c r="E52" s="317"/>
      <c r="F52" s="317"/>
      <c r="G52" s="317"/>
      <c r="H52" s="317"/>
      <c r="I52" s="317"/>
      <c r="J52" s="317"/>
      <c r="K52" s="317"/>
      <c r="L52" s="318"/>
      <c r="O52" s="31"/>
    </row>
    <row r="53" spans="1:16" ht="14.25" customHeight="1" x14ac:dyDescent="0.25">
      <c r="A53" s="66"/>
      <c r="B53" s="301" t="str">
        <f>IF(Intro!$G$21="English",O53,P53)</f>
        <v>Commentaire 5</v>
      </c>
      <c r="C53" s="303"/>
      <c r="D53" s="310"/>
      <c r="E53" s="311"/>
      <c r="F53" s="311"/>
      <c r="G53" s="311"/>
      <c r="H53" s="311"/>
      <c r="I53" s="311"/>
      <c r="J53" s="311"/>
      <c r="K53" s="311"/>
      <c r="L53" s="312"/>
      <c r="O53" s="31" t="s">
        <v>99</v>
      </c>
      <c r="P53" s="3" t="s">
        <v>100</v>
      </c>
    </row>
    <row r="54" spans="1:16" x14ac:dyDescent="0.25">
      <c r="A54" s="66"/>
      <c r="B54" s="192"/>
      <c r="C54" s="303"/>
      <c r="D54" s="313"/>
      <c r="E54" s="314"/>
      <c r="F54" s="314"/>
      <c r="G54" s="314"/>
      <c r="H54" s="314"/>
      <c r="I54" s="314"/>
      <c r="J54" s="314"/>
      <c r="K54" s="314"/>
      <c r="L54" s="315"/>
      <c r="O54" s="31"/>
    </row>
    <row r="55" spans="1:16" x14ac:dyDescent="0.25">
      <c r="A55" s="66"/>
      <c r="B55" s="192"/>
      <c r="C55" s="303"/>
      <c r="D55" s="313"/>
      <c r="E55" s="314"/>
      <c r="F55" s="314"/>
      <c r="G55" s="314"/>
      <c r="H55" s="314"/>
      <c r="I55" s="314"/>
      <c r="J55" s="314"/>
      <c r="K55" s="314"/>
      <c r="L55" s="315"/>
      <c r="O55" s="31"/>
    </row>
    <row r="56" spans="1:16" x14ac:dyDescent="0.25">
      <c r="A56" s="66"/>
      <c r="B56" s="192"/>
      <c r="C56" s="303"/>
      <c r="D56" s="313"/>
      <c r="E56" s="314"/>
      <c r="F56" s="314"/>
      <c r="G56" s="314"/>
      <c r="H56" s="314"/>
      <c r="I56" s="314"/>
      <c r="J56" s="314"/>
      <c r="K56" s="314"/>
      <c r="L56" s="315"/>
      <c r="O56" s="31"/>
    </row>
    <row r="57" spans="1:16" x14ac:dyDescent="0.25">
      <c r="A57" s="66"/>
      <c r="B57" s="192"/>
      <c r="C57" s="303"/>
      <c r="D57" s="313"/>
      <c r="E57" s="314"/>
      <c r="F57" s="314"/>
      <c r="G57" s="314"/>
      <c r="H57" s="314"/>
      <c r="I57" s="314"/>
      <c r="J57" s="314"/>
      <c r="K57" s="314"/>
      <c r="L57" s="315"/>
      <c r="O57" s="31"/>
    </row>
    <row r="58" spans="1:16" x14ac:dyDescent="0.25">
      <c r="A58" s="66"/>
      <c r="B58" s="192"/>
      <c r="C58" s="303"/>
      <c r="D58" s="313"/>
      <c r="E58" s="314"/>
      <c r="F58" s="314"/>
      <c r="G58" s="314"/>
      <c r="H58" s="314"/>
      <c r="I58" s="314"/>
      <c r="J58" s="314"/>
      <c r="K58" s="314"/>
      <c r="L58" s="315"/>
      <c r="O58" s="31"/>
    </row>
    <row r="59" spans="1:16" x14ac:dyDescent="0.25">
      <c r="A59" s="66"/>
      <c r="B59" s="192"/>
      <c r="C59" s="303"/>
      <c r="D59" s="313"/>
      <c r="E59" s="314"/>
      <c r="F59" s="314"/>
      <c r="G59" s="314"/>
      <c r="H59" s="314"/>
      <c r="I59" s="314"/>
      <c r="J59" s="314"/>
      <c r="K59" s="314"/>
      <c r="L59" s="315"/>
      <c r="O59" s="31"/>
    </row>
    <row r="60" spans="1:16" x14ac:dyDescent="0.25">
      <c r="A60" s="66"/>
      <c r="B60" s="192"/>
      <c r="C60" s="303"/>
      <c r="D60" s="313"/>
      <c r="E60" s="314"/>
      <c r="F60" s="314"/>
      <c r="G60" s="314"/>
      <c r="H60" s="314"/>
      <c r="I60" s="314"/>
      <c r="J60" s="314"/>
      <c r="K60" s="314"/>
      <c r="L60" s="315"/>
      <c r="O60" s="31"/>
    </row>
    <row r="61" spans="1:16" x14ac:dyDescent="0.25">
      <c r="A61" s="66"/>
      <c r="B61" s="192"/>
      <c r="C61" s="303"/>
      <c r="D61" s="313"/>
      <c r="E61" s="314"/>
      <c r="F61" s="314"/>
      <c r="G61" s="314"/>
      <c r="H61" s="314"/>
      <c r="I61" s="314"/>
      <c r="J61" s="314"/>
      <c r="K61" s="314"/>
      <c r="L61" s="315"/>
      <c r="O61" s="31"/>
    </row>
    <row r="62" spans="1:16" x14ac:dyDescent="0.25">
      <c r="A62" s="66"/>
      <c r="B62" s="322"/>
      <c r="C62" s="323"/>
      <c r="D62" s="319"/>
      <c r="E62" s="320"/>
      <c r="F62" s="320"/>
      <c r="G62" s="320"/>
      <c r="H62" s="320"/>
      <c r="I62" s="320"/>
      <c r="J62" s="320"/>
      <c r="K62" s="320"/>
      <c r="L62" s="321"/>
      <c r="O62" s="31"/>
    </row>
    <row r="63" spans="1:16" s="40" customFormat="1" x14ac:dyDescent="0.25">
      <c r="A63" s="66"/>
      <c r="B63" s="23"/>
      <c r="N63" s="39"/>
    </row>
  </sheetData>
  <sheetProtection algorithmName="SHA-512" hashValue="ugy/fzLwY/wNWOZzraoyHMaZPgrxhjb6fzHBGpoi0GexHRvGsU8uTDhe7b+ZoY7Ew1wyiY3jKnMeB0neSS8gNA==" saltValue="yJ+NYowm132QHK3ZGOt5Hw==" spinCount="100000" sheet="1" objects="1" scenarios="1" selectLockedCells="1"/>
  <mergeCells count="21">
    <mergeCell ref="B4:L4"/>
    <mergeCell ref="B5:L5"/>
    <mergeCell ref="B6:L6"/>
    <mergeCell ref="B10:L10"/>
    <mergeCell ref="B8:L8"/>
    <mergeCell ref="D12:L12"/>
    <mergeCell ref="B13:B22"/>
    <mergeCell ref="C13:C22"/>
    <mergeCell ref="D13:L22"/>
    <mergeCell ref="B23:B32"/>
    <mergeCell ref="C23:C32"/>
    <mergeCell ref="D23:L32"/>
    <mergeCell ref="B53:B62"/>
    <mergeCell ref="C53:C62"/>
    <mergeCell ref="D53:L62"/>
    <mergeCell ref="B33:B42"/>
    <mergeCell ref="C33:C42"/>
    <mergeCell ref="D33:L42"/>
    <mergeCell ref="B43:B52"/>
    <mergeCell ref="C43:C52"/>
    <mergeCell ref="D43:L52"/>
  </mergeCells>
  <printOptions horizontalCentered="1"/>
  <pageMargins left="0.25" right="0.25" top="0.75" bottom="0.75" header="0.3" footer="0.3"/>
  <pageSetup scale="62" fitToHeight="0" orientation="portrait" r:id="rId1"/>
  <headerFooter>
    <oddFooter>&amp;L&amp;A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5EB37-991D-4F41-BEC9-E9F98CBC71D9}">
  <sheetPr codeName="Sheet10">
    <tabColor rgb="FF00B0F0"/>
    <pageSetUpPr fitToPage="1"/>
  </sheetPr>
  <dimension ref="A1:P42"/>
  <sheetViews>
    <sheetView showGridLines="0" zoomScaleNormal="100" workbookViewId="0">
      <selection activeCell="S11" sqref="S11"/>
    </sheetView>
  </sheetViews>
  <sheetFormatPr defaultColWidth="9.42578125" defaultRowHeight="14.25" x14ac:dyDescent="0.25"/>
  <cols>
    <col min="1" max="1" width="1.85546875" style="20" customWidth="1"/>
    <col min="2" max="12" width="14.5703125" style="1" customWidth="1"/>
    <col min="13" max="14" width="14.5703125" style="3" customWidth="1"/>
    <col min="15" max="16" width="14.5703125" style="3" hidden="1" customWidth="1"/>
    <col min="17" max="17" width="9.42578125" style="3" customWidth="1"/>
    <col min="18" max="16384" width="9.42578125" style="3"/>
  </cols>
  <sheetData>
    <row r="1" spans="1:16" x14ac:dyDescent="0.25">
      <c r="O1" s="3" t="s">
        <v>283</v>
      </c>
      <c r="P1" s="3" t="s">
        <v>283</v>
      </c>
    </row>
    <row r="2" spans="1:16" x14ac:dyDescent="0.25">
      <c r="B2" s="22" t="s">
        <v>0</v>
      </c>
      <c r="C2" s="22"/>
      <c r="D2" s="22"/>
      <c r="O2" s="21" t="s">
        <v>59</v>
      </c>
      <c r="P2" s="21" t="s">
        <v>71</v>
      </c>
    </row>
    <row r="3" spans="1:16" x14ac:dyDescent="0.25">
      <c r="B3" s="5"/>
      <c r="C3" s="5"/>
      <c r="D3" s="5"/>
      <c r="O3" s="8"/>
      <c r="P3" s="8"/>
    </row>
    <row r="4" spans="1:16" s="8" customFormat="1" x14ac:dyDescent="0.25">
      <c r="A4" s="23"/>
      <c r="B4" s="180" t="str">
        <f>Info!B4</f>
        <v>QUESTIONNAIRE À L'INTENTION DES PRODUCTEURS ÉTRANGERS</v>
      </c>
      <c r="C4" s="181"/>
      <c r="D4" s="181"/>
      <c r="E4" s="181"/>
      <c r="F4" s="181"/>
      <c r="G4" s="181"/>
      <c r="H4" s="181"/>
      <c r="I4" s="181"/>
      <c r="J4" s="181"/>
      <c r="K4" s="181"/>
      <c r="L4" s="182"/>
      <c r="M4" s="10"/>
      <c r="N4" s="10"/>
      <c r="O4" s="9"/>
      <c r="P4" s="9"/>
    </row>
    <row r="5" spans="1:16" s="8" customFormat="1" x14ac:dyDescent="0.25">
      <c r="A5" s="23"/>
      <c r="B5" s="183" t="str">
        <f>Info!B5</f>
        <v>NQ-2026-006</v>
      </c>
      <c r="C5" s="184"/>
      <c r="D5" s="184"/>
      <c r="E5" s="184"/>
      <c r="F5" s="184"/>
      <c r="G5" s="184"/>
      <c r="H5" s="184"/>
      <c r="I5" s="184"/>
      <c r="J5" s="184"/>
      <c r="K5" s="184"/>
      <c r="L5" s="185"/>
      <c r="M5" s="10"/>
      <c r="N5" s="10"/>
      <c r="O5" s="9"/>
      <c r="P5" s="9"/>
    </row>
    <row r="6" spans="1:16" s="9" customFormat="1" x14ac:dyDescent="0.25">
      <c r="A6" s="23"/>
      <c r="B6" s="189" t="str">
        <f>Info!B6</f>
        <v>GLUTEN DE BLÉ</v>
      </c>
      <c r="C6" s="190"/>
      <c r="D6" s="190"/>
      <c r="E6" s="190"/>
      <c r="F6" s="190"/>
      <c r="G6" s="190"/>
      <c r="H6" s="190"/>
      <c r="I6" s="190"/>
      <c r="J6" s="190"/>
      <c r="K6" s="190"/>
      <c r="L6" s="191"/>
      <c r="O6" s="24"/>
      <c r="P6" s="24"/>
    </row>
    <row r="7" spans="1:16" s="9" customFormat="1" x14ac:dyDescent="0.25">
      <c r="A7" s="23"/>
      <c r="B7" s="25"/>
      <c r="C7" s="25"/>
      <c r="D7" s="25"/>
      <c r="E7" s="26"/>
      <c r="F7" s="26"/>
      <c r="G7" s="26"/>
      <c r="H7" s="26"/>
      <c r="I7" s="26"/>
      <c r="J7" s="26"/>
      <c r="K7" s="26"/>
      <c r="L7" s="26"/>
      <c r="O7" s="24"/>
      <c r="P7" s="24"/>
    </row>
    <row r="8" spans="1:16" x14ac:dyDescent="0.25">
      <c r="B8" s="304" t="str">
        <f>IF(Intro!$G$21="English",O8,P8)</f>
        <v>CONFIRMATION DES DONNÉES DÉCLARÉES</v>
      </c>
      <c r="C8" s="305"/>
      <c r="D8" s="305"/>
      <c r="E8" s="305"/>
      <c r="F8" s="305"/>
      <c r="G8" s="305"/>
      <c r="H8" s="305"/>
      <c r="I8" s="305"/>
      <c r="J8" s="305"/>
      <c r="K8" s="305"/>
      <c r="L8" s="306"/>
      <c r="O8" s="3" t="s">
        <v>20</v>
      </c>
      <c r="P8" s="3" t="s">
        <v>35</v>
      </c>
    </row>
    <row r="9" spans="1:16" x14ac:dyDescent="0.25">
      <c r="B9" s="304" t="str">
        <f>IF(Intro!$G$21="English",O9,P9)</f>
        <v>GÉNÉRAL</v>
      </c>
      <c r="C9" s="305"/>
      <c r="D9" s="305"/>
      <c r="E9" s="305"/>
      <c r="F9" s="305"/>
      <c r="G9" s="305"/>
      <c r="H9" s="305"/>
      <c r="I9" s="305"/>
      <c r="J9" s="305"/>
      <c r="K9" s="305"/>
      <c r="L9" s="306"/>
      <c r="O9" s="88" t="s">
        <v>237</v>
      </c>
      <c r="P9" s="88" t="s">
        <v>238</v>
      </c>
    </row>
    <row r="10" spans="1:16" x14ac:dyDescent="0.25">
      <c r="B10" s="58"/>
      <c r="L10" s="15"/>
    </row>
    <row r="11" spans="1:16" x14ac:dyDescent="0.25">
      <c r="B11" s="58"/>
      <c r="J11" s="111" t="str">
        <f>IF(Intro!$G$21="English",O11,P11)</f>
        <v>Sélectionnez oui ou non</v>
      </c>
      <c r="L11" s="15"/>
      <c r="O11" s="3" t="s">
        <v>136</v>
      </c>
      <c r="P11" s="3" t="s">
        <v>267</v>
      </c>
    </row>
    <row r="12" spans="1:16" s="38" customFormat="1" x14ac:dyDescent="0.25">
      <c r="A12" s="59"/>
      <c r="B12" s="196" t="str">
        <f>IF(Intro!$G$21="English",O12,P12)</f>
        <v>Confirmez que toutes les données déclarées dans ce questionnaire concernent les marchandises telles que définies dans l’onglet « Intro ».</v>
      </c>
      <c r="C12" s="197"/>
      <c r="D12" s="197"/>
      <c r="E12" s="197"/>
      <c r="F12" s="197"/>
      <c r="G12" s="197"/>
      <c r="H12" s="197"/>
      <c r="I12" s="197"/>
      <c r="J12" s="106"/>
      <c r="K12" s="60"/>
      <c r="L12" s="61"/>
      <c r="O12" s="38" t="s">
        <v>275</v>
      </c>
      <c r="P12" s="38" t="s">
        <v>276</v>
      </c>
    </row>
    <row r="13" spans="1:16" s="38" customFormat="1" ht="15" customHeight="1" x14ac:dyDescent="0.25">
      <c r="A13" s="59"/>
      <c r="B13" s="380" t="str">
        <f>IF(Intro!$G$21="English",O13,P13)</f>
        <v>Confirmez que tous les volumes déclarés dans ce questionnaire sont en Tonnes.</v>
      </c>
      <c r="C13" s="381"/>
      <c r="D13" s="381"/>
      <c r="E13" s="381"/>
      <c r="F13" s="381"/>
      <c r="G13" s="381"/>
      <c r="H13" s="381"/>
      <c r="I13" s="381"/>
      <c r="J13" s="97"/>
      <c r="L13" s="62"/>
      <c r="O13" s="38" t="str">
        <f>"Confirm that all volumes reported in this questionnaire are in "&amp;(Variables!B23)&amp;"."</f>
        <v>Confirm that all volumes reported in this questionnaire are in Tonnes.</v>
      </c>
      <c r="P13" s="38" t="str">
        <f>"Confirmez que tous les volumes déclarés dans ce questionnaire sont en "&amp;(Variables!C23)&amp;"."</f>
        <v>Confirmez que tous les volumes déclarés dans ce questionnaire sont en Tonnes.</v>
      </c>
    </row>
    <row r="14" spans="1:16" s="38" customFormat="1" x14ac:dyDescent="0.25">
      <c r="A14" s="59"/>
      <c r="B14" s="380" t="str">
        <f>IF(Intro!$G$21="English",O14,P14)</f>
        <v>Confirmez que toutes les valeurs déclarées dans ce questionnaire sont en dollars canadiens.</v>
      </c>
      <c r="C14" s="381"/>
      <c r="D14" s="381"/>
      <c r="E14" s="381" t="str">
        <f>IF(SUM('Pro 2'!E30:E31)&lt;&gt;0,"X","-")</f>
        <v>-</v>
      </c>
      <c r="F14" s="381" t="str">
        <f>IF(SUM('Pro 2'!F30:F31)&lt;&gt;0,"X","-")</f>
        <v>-</v>
      </c>
      <c r="G14" s="381" t="str">
        <f>IF(SUM('Pro 2'!G30:G31)&lt;&gt;0,"X","-")</f>
        <v>-</v>
      </c>
      <c r="H14" s="381" t="str">
        <f>IF(SUM('Pro 2'!H30:H31)&lt;&gt;0,"X","-")</f>
        <v>-</v>
      </c>
      <c r="I14" s="381" t="str">
        <f>IF(SUM('Pro 2'!I30:I31)&lt;&gt;0,"X","-")</f>
        <v>-</v>
      </c>
      <c r="J14" s="97"/>
      <c r="L14" s="62"/>
      <c r="O14" s="38" t="s">
        <v>161</v>
      </c>
      <c r="P14" s="38" t="s">
        <v>162</v>
      </c>
    </row>
    <row r="15" spans="1:16" s="38" customFormat="1" x14ac:dyDescent="0.25">
      <c r="A15" s="59"/>
      <c r="B15" s="380" t="str">
        <f>IF(Intro!$G$21="English",O15,P15)</f>
        <v>Confirmez que tous les renseignements déclarés le sont selon l’année civile.</v>
      </c>
      <c r="C15" s="381"/>
      <c r="D15" s="381"/>
      <c r="E15" s="381" t="str">
        <f>IF(SUM('Pro 2'!E33:E34)&lt;&gt;0,"X","-")</f>
        <v>-</v>
      </c>
      <c r="F15" s="381" t="str">
        <f>IF(SUM('Pro 2'!F33:F34)&lt;&gt;0,"X","-")</f>
        <v>-</v>
      </c>
      <c r="G15" s="381" t="str">
        <f>IF(SUM('Pro 2'!G33:G34)&lt;&gt;0,"X","-")</f>
        <v>X</v>
      </c>
      <c r="H15" s="381" t="str">
        <f>IF(SUM('Pro 2'!H33:H34)&lt;&gt;0,"X","-")</f>
        <v>X</v>
      </c>
      <c r="I15" s="381" t="str">
        <f>IF(SUM('Pro 2'!I33:I34)&lt;&gt;0,"X","-")</f>
        <v>X</v>
      </c>
      <c r="J15" s="97"/>
      <c r="K15" s="60"/>
      <c r="L15" s="61"/>
      <c r="O15" s="38" t="s">
        <v>56</v>
      </c>
      <c r="P15" s="38" t="s">
        <v>57</v>
      </c>
    </row>
    <row r="16" spans="1:16" x14ac:dyDescent="0.25">
      <c r="B16" s="58"/>
      <c r="L16" s="15"/>
    </row>
    <row r="17" spans="1:16" x14ac:dyDescent="0.25">
      <c r="B17" s="192" t="str">
        <f>IF(Intro!$G$21="English",O17,P17)</f>
        <v>Si non, expliquez.</v>
      </c>
      <c r="C17" s="193"/>
      <c r="D17" s="193"/>
      <c r="E17" s="193"/>
      <c r="F17" s="193"/>
      <c r="G17" s="193"/>
      <c r="H17" s="193"/>
      <c r="I17" s="193"/>
      <c r="J17" s="193"/>
      <c r="K17" s="193"/>
      <c r="L17" s="202"/>
      <c r="O17" s="100" t="s">
        <v>253</v>
      </c>
      <c r="P17" s="9" t="s">
        <v>254</v>
      </c>
    </row>
    <row r="18" spans="1:16" s="38" customFormat="1" x14ac:dyDescent="0.25">
      <c r="A18" s="59"/>
      <c r="B18" s="68"/>
      <c r="C18" s="60"/>
      <c r="D18" s="60"/>
      <c r="E18" s="60"/>
      <c r="F18" s="60"/>
      <c r="G18" s="60"/>
      <c r="H18" s="60"/>
      <c r="I18" s="60"/>
      <c r="J18" s="60"/>
      <c r="K18" s="60"/>
      <c r="L18" s="61"/>
      <c r="O18" s="9"/>
      <c r="P18" s="9"/>
    </row>
    <row r="19" spans="1:16" s="21" customFormat="1" x14ac:dyDescent="0.25">
      <c r="A19" s="20"/>
      <c r="B19" s="288"/>
      <c r="C19" s="289"/>
      <c r="D19" s="289"/>
      <c r="E19" s="289"/>
      <c r="F19" s="289"/>
      <c r="G19" s="289"/>
      <c r="H19" s="289"/>
      <c r="I19" s="289"/>
      <c r="J19" s="289"/>
      <c r="K19" s="289"/>
      <c r="L19" s="290"/>
      <c r="M19" s="38"/>
      <c r="O19" s="10"/>
      <c r="P19" s="10"/>
    </row>
    <row r="20" spans="1:16" s="21" customFormat="1" x14ac:dyDescent="0.25">
      <c r="A20" s="20"/>
      <c r="B20" s="288"/>
      <c r="C20" s="289"/>
      <c r="D20" s="289"/>
      <c r="E20" s="289"/>
      <c r="F20" s="289"/>
      <c r="G20" s="289"/>
      <c r="H20" s="289"/>
      <c r="I20" s="289"/>
      <c r="J20" s="289"/>
      <c r="K20" s="289"/>
      <c r="L20" s="290"/>
      <c r="M20" s="38"/>
      <c r="O20" s="10"/>
      <c r="P20" s="10"/>
    </row>
    <row r="21" spans="1:16" s="21" customFormat="1" x14ac:dyDescent="0.25">
      <c r="A21" s="20"/>
      <c r="B21" s="288"/>
      <c r="C21" s="289"/>
      <c r="D21" s="289"/>
      <c r="E21" s="289"/>
      <c r="F21" s="289"/>
      <c r="G21" s="289"/>
      <c r="H21" s="289"/>
      <c r="I21" s="289"/>
      <c r="J21" s="289"/>
      <c r="K21" s="289"/>
      <c r="L21" s="290"/>
      <c r="M21" s="38"/>
      <c r="O21" s="10"/>
      <c r="P21" s="10"/>
    </row>
    <row r="22" spans="1:16" s="21" customFormat="1" x14ac:dyDescent="0.25">
      <c r="A22" s="20"/>
      <c r="B22" s="288"/>
      <c r="C22" s="289"/>
      <c r="D22" s="289"/>
      <c r="E22" s="289"/>
      <c r="F22" s="289"/>
      <c r="G22" s="289"/>
      <c r="H22" s="289"/>
      <c r="I22" s="289"/>
      <c r="J22" s="289"/>
      <c r="K22" s="289"/>
      <c r="L22" s="290"/>
      <c r="M22" s="38"/>
      <c r="O22" s="10"/>
      <c r="P22" s="10"/>
    </row>
    <row r="23" spans="1:16" s="21" customFormat="1" x14ac:dyDescent="0.25">
      <c r="A23" s="20"/>
      <c r="B23" s="288"/>
      <c r="C23" s="289"/>
      <c r="D23" s="289"/>
      <c r="E23" s="289"/>
      <c r="F23" s="289"/>
      <c r="G23" s="289"/>
      <c r="H23" s="289"/>
      <c r="I23" s="289"/>
      <c r="J23" s="289"/>
      <c r="K23" s="289"/>
      <c r="L23" s="290"/>
      <c r="M23" s="38"/>
      <c r="O23" s="10"/>
      <c r="P23" s="10"/>
    </row>
    <row r="24" spans="1:16" s="21" customFormat="1" x14ac:dyDescent="0.25">
      <c r="A24" s="20"/>
      <c r="B24" s="288"/>
      <c r="C24" s="289"/>
      <c r="D24" s="289"/>
      <c r="E24" s="289"/>
      <c r="F24" s="289"/>
      <c r="G24" s="289"/>
      <c r="H24" s="289"/>
      <c r="I24" s="289"/>
      <c r="J24" s="289"/>
      <c r="K24" s="289"/>
      <c r="L24" s="290"/>
      <c r="M24" s="38"/>
      <c r="O24" s="10"/>
      <c r="P24" s="10"/>
    </row>
    <row r="25" spans="1:16" s="21" customFormat="1" x14ac:dyDescent="0.25">
      <c r="A25" s="20"/>
      <c r="B25" s="288"/>
      <c r="C25" s="289"/>
      <c r="D25" s="289"/>
      <c r="E25" s="289"/>
      <c r="F25" s="289"/>
      <c r="G25" s="289"/>
      <c r="H25" s="289"/>
      <c r="I25" s="289"/>
      <c r="J25" s="289"/>
      <c r="K25" s="289"/>
      <c r="L25" s="290"/>
      <c r="M25" s="38"/>
      <c r="O25" s="10"/>
      <c r="P25" s="10"/>
    </row>
    <row r="26" spans="1:16" s="21" customFormat="1" x14ac:dyDescent="0.25">
      <c r="A26" s="20"/>
      <c r="B26" s="288"/>
      <c r="C26" s="289"/>
      <c r="D26" s="289"/>
      <c r="E26" s="289"/>
      <c r="F26" s="289"/>
      <c r="G26" s="289"/>
      <c r="H26" s="289"/>
      <c r="I26" s="289"/>
      <c r="J26" s="289"/>
      <c r="K26" s="289"/>
      <c r="L26" s="290"/>
      <c r="M26" s="38"/>
      <c r="O26" s="10"/>
      <c r="P26" s="10"/>
    </row>
    <row r="27" spans="1:16" x14ac:dyDescent="0.25">
      <c r="B27" s="58"/>
      <c r="L27" s="15"/>
    </row>
    <row r="28" spans="1:16" x14ac:dyDescent="0.25">
      <c r="B28" s="304" t="str">
        <f>IF(Intro!$G$21="English",O28,P28)</f>
        <v>PRODUCTION ET VENTES</v>
      </c>
      <c r="C28" s="305"/>
      <c r="D28" s="305"/>
      <c r="E28" s="305"/>
      <c r="F28" s="305"/>
      <c r="G28" s="305"/>
      <c r="H28" s="305"/>
      <c r="I28" s="305"/>
      <c r="J28" s="305"/>
      <c r="K28" s="305"/>
      <c r="L28" s="306"/>
      <c r="O28" s="88" t="s">
        <v>239</v>
      </c>
      <c r="P28" s="88" t="s">
        <v>240</v>
      </c>
    </row>
    <row r="29" spans="1:16" x14ac:dyDescent="0.25">
      <c r="B29" s="58"/>
      <c r="L29" s="15"/>
    </row>
    <row r="30" spans="1:16" ht="14.25" customHeight="1" x14ac:dyDescent="0.25">
      <c r="B30" s="192" t="str">
        <f>IF(Intro!$G$21="English",O30,P30)</f>
        <v>Note : L’information publique/non confidentielle dans ce tableau est générée automatiquement à partir de l’information fournie sous les onglets « Pro 1 » et « Pro 2 ». Par conséquent, toute modification à apporter à ce résumé public/non confidentiel doit être faite sous les onglets « Pro 1 » et « Pro 2 ».</v>
      </c>
      <c r="C30" s="193"/>
      <c r="D30" s="193"/>
      <c r="E30" s="193"/>
      <c r="F30" s="193"/>
      <c r="G30" s="193"/>
      <c r="H30" s="193"/>
      <c r="I30" s="193"/>
      <c r="J30" s="193"/>
      <c r="K30" s="193"/>
      <c r="L30" s="202"/>
      <c r="O30" s="3" t="s">
        <v>65</v>
      </c>
      <c r="P30" s="3" t="s">
        <v>66</v>
      </c>
    </row>
    <row r="31" spans="1:16" x14ac:dyDescent="0.25">
      <c r="B31" s="192"/>
      <c r="C31" s="193"/>
      <c r="D31" s="193"/>
      <c r="E31" s="193"/>
      <c r="F31" s="193"/>
      <c r="G31" s="193"/>
      <c r="H31" s="193"/>
      <c r="I31" s="193"/>
      <c r="J31" s="193"/>
      <c r="K31" s="193"/>
      <c r="L31" s="202"/>
    </row>
    <row r="32" spans="1:16" x14ac:dyDescent="0.25">
      <c r="B32" s="58"/>
      <c r="L32" s="15"/>
    </row>
    <row r="33" spans="1:16" x14ac:dyDescent="0.25">
      <c r="B33" s="49"/>
      <c r="C33" s="28"/>
      <c r="D33" s="28"/>
      <c r="E33" s="324">
        <f>Variables!B6</f>
        <v>2023</v>
      </c>
      <c r="F33" s="324">
        <f>E33+1</f>
        <v>2024</v>
      </c>
      <c r="G33" s="324">
        <f>F33+1</f>
        <v>2025</v>
      </c>
      <c r="H33" s="324" t="str">
        <f>'Pro 1'!K19</f>
        <v>janv.-juin 2025</v>
      </c>
      <c r="I33" s="324" t="str">
        <f>'Pro 1'!L19</f>
        <v>janv.-juin 2026</v>
      </c>
      <c r="J33" s="38"/>
      <c r="K33" s="38"/>
      <c r="L33" s="62"/>
      <c r="O33" s="31"/>
    </row>
    <row r="34" spans="1:16" x14ac:dyDescent="0.25">
      <c r="B34" s="49"/>
      <c r="C34" s="28"/>
      <c r="D34" s="28"/>
      <c r="E34" s="324"/>
      <c r="F34" s="324"/>
      <c r="G34" s="324"/>
      <c r="H34" s="324"/>
      <c r="I34" s="324"/>
      <c r="J34" s="38"/>
      <c r="K34" s="38"/>
      <c r="L34" s="62"/>
      <c r="O34" s="31"/>
    </row>
    <row r="35" spans="1:16" s="38" customFormat="1" x14ac:dyDescent="0.25">
      <c r="A35" s="59"/>
      <c r="B35" s="380" t="str">
        <f>'Pro 1'!B21</f>
        <v>Production</v>
      </c>
      <c r="C35" s="381"/>
      <c r="D35" s="381"/>
      <c r="E35" s="98" t="str">
        <f>IF('Pro 1'!H21&lt;&gt;0,"X","-")</f>
        <v>-</v>
      </c>
      <c r="F35" s="98" t="str">
        <f>IF('Pro 1'!I21&lt;&gt;0,"X","-")</f>
        <v>-</v>
      </c>
      <c r="G35" s="98" t="str">
        <f>IF('Pro 1'!J21&lt;&gt;0,"X","-")</f>
        <v>-</v>
      </c>
      <c r="H35" s="98" t="str">
        <f>IF('Pro 1'!K21&lt;&gt;0,"X","-")</f>
        <v>-</v>
      </c>
      <c r="I35" s="98" t="str">
        <f>IF('Pro 1'!L21&lt;&gt;0,"X","-")</f>
        <v>-</v>
      </c>
      <c r="L35" s="62"/>
    </row>
    <row r="36" spans="1:16" s="38" customFormat="1" ht="14.45" customHeight="1" x14ac:dyDescent="0.25">
      <c r="A36" s="59"/>
      <c r="B36" s="380" t="str">
        <f>'Pro 2'!B37</f>
        <v>Ventes dans le pays de production</v>
      </c>
      <c r="C36" s="381"/>
      <c r="D36" s="381"/>
      <c r="E36" s="98" t="str">
        <f>IF(SUM('Pro 2'!G37:G38)&lt;&gt;0,"X","-")</f>
        <v>-</v>
      </c>
      <c r="F36" s="98" t="str">
        <f>IF(SUM('Pro 2'!H37:H38)&lt;&gt;0,"X","-")</f>
        <v>-</v>
      </c>
      <c r="G36" s="98" t="str">
        <f>IF(SUM('Pro 2'!I37:I38)&lt;&gt;0,"X","-")</f>
        <v>-</v>
      </c>
      <c r="H36" s="98" t="str">
        <f>IF(SUM('Pro 2'!J37:J38)&lt;&gt;0,"X","-")</f>
        <v>-</v>
      </c>
      <c r="I36" s="98" t="str">
        <f>IF(SUM('Pro 2'!K37:K38)&lt;&gt;0,"X","-")</f>
        <v>-</v>
      </c>
      <c r="L36" s="62"/>
    </row>
    <row r="37" spans="1:16" s="38" customFormat="1" ht="14.45" customHeight="1" x14ac:dyDescent="0.25">
      <c r="A37" s="59"/>
      <c r="B37" s="380" t="str">
        <f>'Pro 2'!B40</f>
        <v>Ventes à l'exportation au Canada</v>
      </c>
      <c r="C37" s="381"/>
      <c r="D37" s="381"/>
      <c r="E37" s="98" t="str">
        <f>IF(SUM('Pro 2'!G40:G41)&lt;&gt;0,"X","-")</f>
        <v>-</v>
      </c>
      <c r="F37" s="98" t="str">
        <f>IF(SUM('Pro 2'!H40:H41)&lt;&gt;0,"X","-")</f>
        <v>-</v>
      </c>
      <c r="G37" s="98" t="str">
        <f>IF(SUM('Pro 2'!I40:I41)&lt;&gt;0,"X","-")</f>
        <v>-</v>
      </c>
      <c r="H37" s="98" t="str">
        <f>IF(SUM('Pro 2'!J40:J41)&lt;&gt;0,"X","-")</f>
        <v>-</v>
      </c>
      <c r="I37" s="98" t="str">
        <f>IF(SUM('Pro 2'!K40:K41)&lt;&gt;0,"X","-")</f>
        <v>-</v>
      </c>
      <c r="L37" s="62"/>
    </row>
    <row r="38" spans="1:16" s="38" customFormat="1" ht="14.45" customHeight="1" x14ac:dyDescent="0.25">
      <c r="A38" s="59"/>
      <c r="B38" s="380" t="str">
        <f>'Pro 2'!B43</f>
        <v>Ventes à l'exportation aux États-Unis d'Amérique</v>
      </c>
      <c r="C38" s="381"/>
      <c r="D38" s="381"/>
      <c r="E38" s="98" t="str">
        <f>IF(SUM('Pro 2'!G43:G44)&lt;&gt;0,"X","-")</f>
        <v>-</v>
      </c>
      <c r="F38" s="98" t="str">
        <f>IF(SUM('Pro 2'!H43:H44)&lt;&gt;0,"X","-")</f>
        <v>-</v>
      </c>
      <c r="G38" s="98" t="str">
        <f>IF(SUM('Pro 2'!I43:I44)&lt;&gt;0,"X","-")</f>
        <v>-</v>
      </c>
      <c r="H38" s="98" t="str">
        <f>IF(SUM('Pro 2'!J43:J44)&lt;&gt;0,"X","-")</f>
        <v>-</v>
      </c>
      <c r="I38" s="98" t="str">
        <f>IF(SUM('Pro 2'!K43:K44)&lt;&gt;0,"X","-")</f>
        <v>-</v>
      </c>
      <c r="L38" s="62"/>
    </row>
    <row r="39" spans="1:16" s="38" customFormat="1" ht="14.45" customHeight="1" x14ac:dyDescent="0.25">
      <c r="A39" s="59"/>
      <c r="B39" s="196" t="str">
        <f>'Pro 2'!B46</f>
        <v>Ventes à l'exportation vers tous les autres pays</v>
      </c>
      <c r="C39" s="197"/>
      <c r="D39" s="197"/>
      <c r="E39" s="107" t="str">
        <f>IF(SUM('Pro 2'!G46:G47)&lt;&gt;0,"X","-")</f>
        <v>-</v>
      </c>
      <c r="F39" s="107" t="str">
        <f>IF(SUM('Pro 2'!H46:H47)&lt;&gt;0,"X","-")</f>
        <v>-</v>
      </c>
      <c r="G39" s="107" t="str">
        <f>IF(SUM('Pro 2'!I46:I47)&lt;&gt;0,"X","-")</f>
        <v>-</v>
      </c>
      <c r="H39" s="107" t="str">
        <f>IF(SUM('Pro 2'!J46:J47)&lt;&gt;0,"X","-")</f>
        <v>-</v>
      </c>
      <c r="I39" s="107" t="str">
        <f>IF(SUM('Pro 2'!K46:K47)&lt;&gt;0,"X","-")</f>
        <v>-</v>
      </c>
      <c r="L39" s="62"/>
    </row>
    <row r="40" spans="1:16" s="38" customFormat="1" ht="14.45" customHeight="1" x14ac:dyDescent="0.25">
      <c r="A40" s="59"/>
      <c r="B40" s="196" t="str">
        <f>IF(Intro!$G$21="English",O40,P40)</f>
        <v>Marchés d'exportation</v>
      </c>
      <c r="C40" s="197"/>
      <c r="D40" s="197"/>
      <c r="E40" s="382" t="str">
        <f>IF('Pro 2'!D51="","-",'Pro 2'!D51)</f>
        <v>-</v>
      </c>
      <c r="F40" s="382"/>
      <c r="G40" s="382"/>
      <c r="H40" s="382"/>
      <c r="I40" s="382"/>
      <c r="L40" s="62"/>
      <c r="O40" s="38" t="s">
        <v>294</v>
      </c>
      <c r="P40" s="38" t="s">
        <v>295</v>
      </c>
    </row>
    <row r="41" spans="1:16" s="38" customFormat="1" ht="14.45" customHeight="1" x14ac:dyDescent="0.25">
      <c r="A41" s="59"/>
      <c r="B41" s="196"/>
      <c r="C41" s="197"/>
      <c r="D41" s="197"/>
      <c r="E41" s="382"/>
      <c r="F41" s="382"/>
      <c r="G41" s="382"/>
      <c r="H41" s="382"/>
      <c r="I41" s="382"/>
      <c r="L41" s="62"/>
    </row>
    <row r="42" spans="1:16" x14ac:dyDescent="0.25">
      <c r="B42" s="63"/>
      <c r="C42" s="64"/>
      <c r="D42" s="64"/>
      <c r="E42" s="64"/>
      <c r="F42" s="64"/>
      <c r="G42" s="64"/>
      <c r="H42" s="64"/>
      <c r="I42" s="64"/>
      <c r="J42" s="64"/>
      <c r="K42" s="64"/>
      <c r="L42" s="65"/>
    </row>
  </sheetData>
  <sheetProtection algorithmName="SHA-512" hashValue="/Fe/KHg4W7M1O/lPOLXy3EJ2VLQcIZdK6grodCb8UcxLczfaed5oFUfvoby77uGXHdxG0t7A3zW8q2cLiRY8mg==" saltValue="/RXR5UUXFP7iQE6f5pXEBQ==" spinCount="100000" sheet="1" objects="1" scenarios="1" selectLockedCells="1"/>
  <mergeCells count="25">
    <mergeCell ref="B17:L17"/>
    <mergeCell ref="B19:L26"/>
    <mergeCell ref="B40:D41"/>
    <mergeCell ref="E40:I41"/>
    <mergeCell ref="B36:D36"/>
    <mergeCell ref="B37:D37"/>
    <mergeCell ref="B38:D38"/>
    <mergeCell ref="B39:D39"/>
    <mergeCell ref="G33:G34"/>
    <mergeCell ref="B4:L4"/>
    <mergeCell ref="B5:L5"/>
    <mergeCell ref="B6:L6"/>
    <mergeCell ref="B35:D35"/>
    <mergeCell ref="B28:L28"/>
    <mergeCell ref="B13:I13"/>
    <mergeCell ref="B14:I14"/>
    <mergeCell ref="B15:I15"/>
    <mergeCell ref="B8:L8"/>
    <mergeCell ref="B9:L9"/>
    <mergeCell ref="B30:L31"/>
    <mergeCell ref="B12:I12"/>
    <mergeCell ref="E33:E34"/>
    <mergeCell ref="F33:F34"/>
    <mergeCell ref="H33:H34"/>
    <mergeCell ref="I33:I34"/>
  </mergeCells>
  <dataValidations count="1">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19" xr:uid="{CA26D1B0-2633-4A00-9E35-5BD98D65B30D}">
      <formula1>1000</formula1>
    </dataValidation>
  </dataValidations>
  <printOptions horizontalCentered="1"/>
  <pageMargins left="0.25" right="0.25" top="0.75" bottom="0.75" header="0.3" footer="0.3"/>
  <pageSetup scale="62" fitToHeight="0" orientation="portrait" r:id="rId1"/>
  <headerFooter>
    <oddFooter>&amp;L&amp;A</oddFooter>
  </headerFooter>
  <ignoredErrors>
    <ignoredError sqref="E36"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E61A41A-F8F1-4036-8525-35A56D4FED5D}">
          <x14:formula1>
            <xm:f>Variables!$D$27:$D$28</xm:f>
          </x14:formula1>
          <xm:sqref>J12:J15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FF2FC-7B68-4DFD-A30D-CA0282760EDB}">
  <sheetPr>
    <tabColor theme="8" tint="-0.499984740745262"/>
  </sheetPr>
  <dimension ref="B1:N32"/>
  <sheetViews>
    <sheetView workbookViewId="0">
      <selection activeCell="G20" sqref="G20"/>
    </sheetView>
  </sheetViews>
  <sheetFormatPr defaultColWidth="9.140625" defaultRowHeight="15" x14ac:dyDescent="0.25"/>
  <cols>
    <col min="2" max="2" width="3.42578125" customWidth="1"/>
    <col min="3" max="3" width="25.42578125" customWidth="1"/>
    <col min="4" max="4" width="21.7109375" hidden="1" customWidth="1"/>
    <col min="5" max="7" width="10.5703125" customWidth="1"/>
    <col min="8" max="8" width="12.85546875" customWidth="1"/>
    <col min="9" max="9" width="11.7109375" customWidth="1"/>
    <col min="10" max="10" width="1.85546875" customWidth="1"/>
    <col min="11" max="11" width="44.5703125" bestFit="1" customWidth="1"/>
    <col min="12" max="12" width="4.42578125" customWidth="1"/>
    <col min="14" max="14" width="23.5703125" style="176" bestFit="1" customWidth="1"/>
  </cols>
  <sheetData>
    <row r="1" spans="2:12" ht="15.75" thickBot="1" x14ac:dyDescent="0.3"/>
    <row r="2" spans="2:12" x14ac:dyDescent="0.25">
      <c r="B2" s="141"/>
      <c r="C2" s="142"/>
      <c r="D2" s="142"/>
      <c r="E2" s="142"/>
      <c r="F2" s="142"/>
      <c r="G2" s="142"/>
      <c r="H2" s="142"/>
      <c r="I2" s="142"/>
      <c r="J2" s="142"/>
      <c r="K2" s="142"/>
      <c r="L2" s="143"/>
    </row>
    <row r="3" spans="2:12" x14ac:dyDescent="0.25">
      <c r="B3" s="144"/>
      <c r="C3" s="145"/>
      <c r="D3" s="145"/>
      <c r="E3" s="146"/>
      <c r="F3" s="146"/>
      <c r="G3" s="146"/>
      <c r="H3" s="146"/>
      <c r="I3" s="146"/>
      <c r="J3" s="146"/>
      <c r="K3" s="146"/>
      <c r="L3" s="147"/>
    </row>
    <row r="4" spans="2:12" x14ac:dyDescent="0.25">
      <c r="B4" s="144"/>
      <c r="C4" s="148">
        <f>Intro!E63</f>
        <v>0</v>
      </c>
      <c r="D4" s="148"/>
      <c r="E4" s="146"/>
      <c r="F4" s="146"/>
      <c r="G4" s="146"/>
      <c r="H4" s="146"/>
      <c r="I4" s="146"/>
      <c r="J4" s="146"/>
      <c r="K4" s="146"/>
      <c r="L4" s="147"/>
    </row>
    <row r="5" spans="2:12" x14ac:dyDescent="0.25">
      <c r="B5" s="144"/>
      <c r="C5" s="149"/>
      <c r="D5" s="149"/>
      <c r="E5" s="150"/>
      <c r="F5" s="150"/>
      <c r="G5" s="150"/>
      <c r="H5" s="383" t="s">
        <v>341</v>
      </c>
      <c r="I5" s="383"/>
      <c r="J5" s="151"/>
      <c r="K5" s="151"/>
      <c r="L5" s="147"/>
    </row>
    <row r="6" spans="2:12" x14ac:dyDescent="0.25">
      <c r="B6" s="144"/>
      <c r="C6" s="152"/>
      <c r="D6" s="152"/>
      <c r="E6" s="153">
        <v>2023</v>
      </c>
      <c r="F6" s="153">
        <v>2024</v>
      </c>
      <c r="G6" s="153">
        <v>2025</v>
      </c>
      <c r="H6" s="153">
        <v>2025</v>
      </c>
      <c r="I6" s="153">
        <v>2026</v>
      </c>
      <c r="J6" s="153"/>
      <c r="K6" s="153"/>
      <c r="L6" s="147"/>
    </row>
    <row r="7" spans="2:12" x14ac:dyDescent="0.25">
      <c r="B7" s="144"/>
      <c r="C7" s="146"/>
      <c r="D7" s="146"/>
      <c r="E7" s="146"/>
      <c r="F7" s="146"/>
      <c r="G7" s="146"/>
      <c r="H7" s="146"/>
      <c r="I7" s="146"/>
      <c r="J7" s="146"/>
      <c r="K7" s="146"/>
      <c r="L7" s="147"/>
    </row>
    <row r="8" spans="2:12" x14ac:dyDescent="0.25">
      <c r="B8" s="154"/>
      <c r="C8" s="155" t="s">
        <v>166</v>
      </c>
      <c r="D8" s="155" t="s">
        <v>342</v>
      </c>
      <c r="E8" s="156">
        <f>'Pro 1'!H24</f>
        <v>0</v>
      </c>
      <c r="F8" s="156">
        <f>'Pro 1'!I24</f>
        <v>0</v>
      </c>
      <c r="G8" s="156">
        <f>'Pro 1'!J24</f>
        <v>0</v>
      </c>
      <c r="H8" s="156">
        <f>'Pro 1'!K24</f>
        <v>0</v>
      </c>
      <c r="I8" s="156">
        <f>'Pro 1'!L24</f>
        <v>0</v>
      </c>
      <c r="J8" s="157"/>
      <c r="K8" s="155" t="str">
        <f>D8</f>
        <v>Capacité pratique des usines (tonnes)</v>
      </c>
      <c r="L8" s="158"/>
    </row>
    <row r="9" spans="2:12" x14ac:dyDescent="0.25">
      <c r="B9" s="154"/>
      <c r="C9" s="146"/>
      <c r="D9" s="146"/>
      <c r="E9" s="159"/>
      <c r="F9" s="159"/>
      <c r="G9" s="159"/>
      <c r="H9" s="159"/>
      <c r="I9" s="159"/>
      <c r="J9" s="159"/>
      <c r="K9" s="146"/>
      <c r="L9" s="158"/>
    </row>
    <row r="10" spans="2:12" x14ac:dyDescent="0.25">
      <c r="B10" s="144"/>
      <c r="C10" s="155" t="s">
        <v>167</v>
      </c>
      <c r="D10" s="155" t="s">
        <v>167</v>
      </c>
      <c r="E10" s="159"/>
      <c r="F10" s="159"/>
      <c r="G10" s="159"/>
      <c r="H10" s="159"/>
      <c r="I10" s="159"/>
      <c r="J10" s="159"/>
      <c r="K10" s="155" t="str">
        <f t="shared" ref="K10:K28" si="0">D10</f>
        <v>Production (tonnes)</v>
      </c>
      <c r="L10" s="147"/>
    </row>
    <row r="11" spans="2:12" x14ac:dyDescent="0.25">
      <c r="B11" s="144"/>
      <c r="C11" s="160" t="s">
        <v>168</v>
      </c>
      <c r="D11" s="160" t="s">
        <v>343</v>
      </c>
      <c r="E11" s="156">
        <f>'Pro 1'!H21</f>
        <v>0</v>
      </c>
      <c r="F11" s="156">
        <f>'Pro 1'!I21</f>
        <v>0</v>
      </c>
      <c r="G11" s="156">
        <f>'Pro 1'!J21</f>
        <v>0</v>
      </c>
      <c r="H11" s="156">
        <f>'Pro 1'!K21</f>
        <v>0</v>
      </c>
      <c r="I11" s="156">
        <f>'Pro 1'!L21</f>
        <v>0</v>
      </c>
      <c r="J11" s="157"/>
      <c r="K11" s="160" t="str">
        <f t="shared" si="0"/>
        <v>Marchandises en cause</v>
      </c>
      <c r="L11" s="147"/>
    </row>
    <row r="12" spans="2:12" hidden="1" x14ac:dyDescent="0.25">
      <c r="B12" s="144"/>
      <c r="C12" s="160"/>
      <c r="D12" s="160"/>
      <c r="E12" s="156"/>
      <c r="F12" s="156"/>
      <c r="G12" s="156"/>
      <c r="H12" s="156"/>
      <c r="I12" s="156"/>
      <c r="J12" s="157"/>
      <c r="K12" s="160"/>
      <c r="L12" s="147"/>
    </row>
    <row r="13" spans="2:12" ht="25.5" customHeight="1" x14ac:dyDescent="0.25">
      <c r="B13" s="144"/>
      <c r="C13" s="161" t="s">
        <v>169</v>
      </c>
      <c r="D13" s="161" t="s">
        <v>344</v>
      </c>
      <c r="E13" s="156">
        <f>'Pro 1'!H22</f>
        <v>0</v>
      </c>
      <c r="F13" s="156">
        <f>'Pro 1'!I22</f>
        <v>0</v>
      </c>
      <c r="G13" s="156">
        <f>'Pro 1'!J22</f>
        <v>0</v>
      </c>
      <c r="H13" s="156">
        <f>'Pro 1'!K22</f>
        <v>0</v>
      </c>
      <c r="I13" s="156">
        <f>'Pro 1'!L22</f>
        <v>0</v>
      </c>
      <c r="J13" s="157"/>
      <c r="K13" s="161" t="str">
        <f t="shared" si="0"/>
        <v>Autres marchandises produites sur le même équipement</v>
      </c>
      <c r="L13" s="147"/>
    </row>
    <row r="14" spans="2:12" x14ac:dyDescent="0.25">
      <c r="B14" s="144"/>
      <c r="C14" s="162" t="s">
        <v>170</v>
      </c>
      <c r="D14" s="162" t="s">
        <v>170</v>
      </c>
      <c r="E14" s="163">
        <f>SUM(E11:E13)</f>
        <v>0</v>
      </c>
      <c r="F14" s="163">
        <f t="shared" ref="F14:I14" si="1">SUM(F11:F13)</f>
        <v>0</v>
      </c>
      <c r="G14" s="163">
        <f t="shared" si="1"/>
        <v>0</v>
      </c>
      <c r="H14" s="163">
        <f t="shared" si="1"/>
        <v>0</v>
      </c>
      <c r="I14" s="163">
        <f t="shared" si="1"/>
        <v>0</v>
      </c>
      <c r="J14" s="157"/>
      <c r="K14" s="162" t="str">
        <f t="shared" si="0"/>
        <v>Total - Production</v>
      </c>
      <c r="L14" s="147"/>
    </row>
    <row r="15" spans="2:12" x14ac:dyDescent="0.25">
      <c r="B15" s="144"/>
      <c r="C15" s="160"/>
      <c r="D15" s="160"/>
      <c r="E15" s="146"/>
      <c r="F15" s="146"/>
      <c r="G15" s="146"/>
      <c r="H15" s="146"/>
      <c r="I15" s="146"/>
      <c r="J15" s="146"/>
      <c r="K15" s="160"/>
      <c r="L15" s="147"/>
    </row>
    <row r="16" spans="2:12" x14ac:dyDescent="0.25">
      <c r="B16" s="144"/>
      <c r="C16" s="155" t="s">
        <v>345</v>
      </c>
      <c r="D16" s="155" t="s">
        <v>346</v>
      </c>
      <c r="E16" s="146"/>
      <c r="F16" s="146"/>
      <c r="G16" s="146"/>
      <c r="H16" s="146"/>
      <c r="I16" s="146"/>
      <c r="J16" s="146"/>
      <c r="K16" s="155" t="str">
        <f t="shared" si="0"/>
        <v>Taux d'utilisation (%)</v>
      </c>
      <c r="L16" s="147"/>
    </row>
    <row r="17" spans="2:12" x14ac:dyDescent="0.25">
      <c r="B17" s="144"/>
      <c r="C17" s="160" t="str">
        <f>C11</f>
        <v>Subject goods</v>
      </c>
      <c r="D17" s="160" t="str">
        <f>D11</f>
        <v>Marchandises en cause</v>
      </c>
      <c r="E17" s="164">
        <f>IF(ISERROR(E11/E$8*100),0,(E11/E$8*100))</f>
        <v>0</v>
      </c>
      <c r="F17" s="164">
        <f t="shared" ref="F17:I20" si="2">IF(ISERROR(F11/F$8*100),0,(F11/F$8*100))</f>
        <v>0</v>
      </c>
      <c r="G17" s="164">
        <f t="shared" si="2"/>
        <v>0</v>
      </c>
      <c r="H17" s="164">
        <f t="shared" si="2"/>
        <v>0</v>
      </c>
      <c r="I17" s="164">
        <f t="shared" si="2"/>
        <v>0</v>
      </c>
      <c r="J17" s="157"/>
      <c r="K17" s="160" t="str">
        <f t="shared" si="0"/>
        <v>Marchandises en cause</v>
      </c>
      <c r="L17" s="147"/>
    </row>
    <row r="18" spans="2:12" hidden="1" x14ac:dyDescent="0.25">
      <c r="B18" s="144"/>
      <c r="C18" s="160"/>
      <c r="D18" s="160"/>
      <c r="E18" s="164"/>
      <c r="F18" s="164"/>
      <c r="G18" s="164"/>
      <c r="H18" s="164"/>
      <c r="I18" s="164"/>
      <c r="J18" s="157"/>
      <c r="K18" s="160"/>
      <c r="L18" s="147"/>
    </row>
    <row r="19" spans="2:12" ht="25.5" customHeight="1" x14ac:dyDescent="0.25">
      <c r="B19" s="144"/>
      <c r="C19" s="161" t="str">
        <f t="shared" ref="C19:D19" si="3">C13</f>
        <v>Other goods produced on the same equipment</v>
      </c>
      <c r="D19" s="161" t="str">
        <f t="shared" si="3"/>
        <v>Autres marchandises produites sur le même équipement</v>
      </c>
      <c r="E19" s="165">
        <f>IF(ISERROR(E13/E$8*100),0,(E13/E$8*100))</f>
        <v>0</v>
      </c>
      <c r="F19" s="165">
        <f t="shared" si="2"/>
        <v>0</v>
      </c>
      <c r="G19" s="165">
        <f t="shared" si="2"/>
        <v>0</v>
      </c>
      <c r="H19" s="165">
        <f t="shared" si="2"/>
        <v>0</v>
      </c>
      <c r="I19" s="165">
        <f t="shared" si="2"/>
        <v>0</v>
      </c>
      <c r="J19" s="157"/>
      <c r="K19" s="161" t="str">
        <f t="shared" si="0"/>
        <v>Autres marchandises produites sur le même équipement</v>
      </c>
      <c r="L19" s="147"/>
    </row>
    <row r="20" spans="2:12" ht="12.75" customHeight="1" x14ac:dyDescent="0.25">
      <c r="B20" s="144"/>
      <c r="C20" s="166" t="s">
        <v>347</v>
      </c>
      <c r="D20" s="166" t="s">
        <v>348</v>
      </c>
      <c r="E20" s="164">
        <f>IF(ISERROR(E14/E$8*100),0,(E14/E$8*100))</f>
        <v>0</v>
      </c>
      <c r="F20" s="164">
        <f t="shared" si="2"/>
        <v>0</v>
      </c>
      <c r="G20" s="164">
        <f t="shared" si="2"/>
        <v>0</v>
      </c>
      <c r="H20" s="164">
        <f t="shared" si="2"/>
        <v>0</v>
      </c>
      <c r="I20" s="164">
        <f t="shared" si="2"/>
        <v>0</v>
      </c>
      <c r="J20" s="157"/>
      <c r="K20" s="166" t="str">
        <f t="shared" si="0"/>
        <v>Total - Taux d'utilisation (%)</v>
      </c>
      <c r="L20" s="147"/>
    </row>
    <row r="21" spans="2:12" x14ac:dyDescent="0.25">
      <c r="B21" s="167"/>
      <c r="C21" s="168"/>
      <c r="D21" s="168"/>
      <c r="E21" s="146"/>
      <c r="F21" s="146"/>
      <c r="G21" s="146"/>
      <c r="H21" s="146"/>
      <c r="I21" s="146"/>
      <c r="J21" s="146"/>
      <c r="K21" s="168"/>
      <c r="L21" s="147"/>
    </row>
    <row r="22" spans="2:12" x14ac:dyDescent="0.25">
      <c r="B22" s="167"/>
      <c r="C22" s="155" t="s">
        <v>171</v>
      </c>
      <c r="D22" s="155" t="s">
        <v>349</v>
      </c>
      <c r="E22" s="156">
        <f>'Pro 2'!G37</f>
        <v>0</v>
      </c>
      <c r="F22" s="156">
        <f>'Pro 2'!H37</f>
        <v>0</v>
      </c>
      <c r="G22" s="156">
        <f>'Pro 2'!I37</f>
        <v>0</v>
      </c>
      <c r="H22" s="156">
        <f>'Pro 2'!J37</f>
        <v>0</v>
      </c>
      <c r="I22" s="156">
        <f>'Pro 2'!K37</f>
        <v>0</v>
      </c>
      <c r="J22" s="157"/>
      <c r="K22" s="155" t="str">
        <f t="shared" si="0"/>
        <v>Ventes nationales (tonnes)</v>
      </c>
      <c r="L22" s="147"/>
    </row>
    <row r="23" spans="2:12" x14ac:dyDescent="0.25">
      <c r="B23" s="167"/>
      <c r="C23" s="169"/>
      <c r="D23" s="169"/>
      <c r="E23" s="146"/>
      <c r="F23" s="146"/>
      <c r="G23" s="146"/>
      <c r="H23" s="146"/>
      <c r="I23" s="146"/>
      <c r="J23" s="146"/>
      <c r="K23" s="169"/>
      <c r="L23" s="147"/>
    </row>
    <row r="24" spans="2:12" x14ac:dyDescent="0.25">
      <c r="B24" s="167"/>
      <c r="C24" s="155" t="s">
        <v>172</v>
      </c>
      <c r="D24" s="155" t="s">
        <v>350</v>
      </c>
      <c r="E24" s="157"/>
      <c r="F24" s="157"/>
      <c r="G24" s="157"/>
      <c r="H24" s="157"/>
      <c r="I24" s="157"/>
      <c r="J24" s="157"/>
      <c r="K24" s="155" t="str">
        <f t="shared" si="0"/>
        <v>Ventes à l'exportation  (tonnes)</v>
      </c>
      <c r="L24" s="147"/>
    </row>
    <row r="25" spans="2:12" x14ac:dyDescent="0.25">
      <c r="B25" s="167"/>
      <c r="C25" s="170" t="s">
        <v>173</v>
      </c>
      <c r="D25" s="170" t="s">
        <v>173</v>
      </c>
      <c r="E25" s="156">
        <f>'Pro 2'!G40</f>
        <v>0</v>
      </c>
      <c r="F25" s="156">
        <f>'Pro 2'!H40</f>
        <v>0</v>
      </c>
      <c r="G25" s="156">
        <f>'Pro 2'!I40</f>
        <v>0</v>
      </c>
      <c r="H25" s="156">
        <f>'Pro 2'!J40</f>
        <v>0</v>
      </c>
      <c r="I25" s="156">
        <f>'Pro 2'!K40</f>
        <v>0</v>
      </c>
      <c r="J25" s="157"/>
      <c r="K25" s="170" t="str">
        <f t="shared" si="0"/>
        <v>Canada</v>
      </c>
      <c r="L25" s="147"/>
    </row>
    <row r="26" spans="2:12" x14ac:dyDescent="0.25">
      <c r="B26" s="167"/>
      <c r="C26" s="170" t="s">
        <v>174</v>
      </c>
      <c r="D26" s="170" t="s">
        <v>351</v>
      </c>
      <c r="E26" s="156">
        <f>'Pro 2'!G43</f>
        <v>0</v>
      </c>
      <c r="F26" s="156">
        <f>'Pro 2'!H43</f>
        <v>0</v>
      </c>
      <c r="G26" s="156">
        <f>'Pro 2'!I43</f>
        <v>0</v>
      </c>
      <c r="H26" s="156">
        <f>'Pro 2'!J43</f>
        <v>0</v>
      </c>
      <c r="I26" s="156">
        <f>'Pro 2'!K43</f>
        <v>0</v>
      </c>
      <c r="J26" s="157"/>
      <c r="K26" s="170" t="str">
        <f t="shared" si="0"/>
        <v xml:space="preserve">États-Unis </v>
      </c>
      <c r="L26" s="147"/>
    </row>
    <row r="27" spans="2:12" x14ac:dyDescent="0.25">
      <c r="B27" s="167"/>
      <c r="C27" s="170" t="s">
        <v>135</v>
      </c>
      <c r="D27" s="170" t="s">
        <v>352</v>
      </c>
      <c r="E27" s="156">
        <f>'Pro 2'!G46</f>
        <v>0</v>
      </c>
      <c r="F27" s="156">
        <f>'Pro 2'!H46</f>
        <v>0</v>
      </c>
      <c r="G27" s="156">
        <f>'Pro 2'!I46</f>
        <v>0</v>
      </c>
      <c r="H27" s="156">
        <f>'Pro 2'!J46</f>
        <v>0</v>
      </c>
      <c r="I27" s="156">
        <f>'Pro 2'!K46</f>
        <v>0</v>
      </c>
      <c r="J27" s="157"/>
      <c r="K27" s="170" t="str">
        <f>D27</f>
        <v>Autres pays</v>
      </c>
      <c r="L27" s="147"/>
    </row>
    <row r="28" spans="2:12" x14ac:dyDescent="0.25">
      <c r="B28" s="167"/>
      <c r="C28" s="162" t="s">
        <v>353</v>
      </c>
      <c r="D28" s="162" t="s">
        <v>354</v>
      </c>
      <c r="E28" s="163">
        <f>SUM(E25:E27)</f>
        <v>0</v>
      </c>
      <c r="F28" s="163">
        <f t="shared" ref="F28:I28" si="4">SUM(F25:F27)</f>
        <v>0</v>
      </c>
      <c r="G28" s="163">
        <f t="shared" si="4"/>
        <v>0</v>
      </c>
      <c r="H28" s="163">
        <f t="shared" si="4"/>
        <v>0</v>
      </c>
      <c r="I28" s="163">
        <f t="shared" si="4"/>
        <v>0</v>
      </c>
      <c r="J28" s="157"/>
      <c r="K28" s="162" t="str">
        <f t="shared" si="0"/>
        <v xml:space="preserve">Total - Ventes à l'exportation </v>
      </c>
      <c r="L28" s="147"/>
    </row>
    <row r="29" spans="2:12" ht="15.75" thickBot="1" x14ac:dyDescent="0.3">
      <c r="B29" s="171"/>
      <c r="C29" s="172"/>
      <c r="D29" s="172"/>
      <c r="E29" s="173"/>
      <c r="F29" s="173"/>
      <c r="G29" s="173"/>
      <c r="H29" s="173"/>
      <c r="I29" s="173"/>
      <c r="J29" s="173"/>
      <c r="K29" s="172"/>
      <c r="L29" s="174"/>
    </row>
    <row r="32" spans="2:12" x14ac:dyDescent="0.25">
      <c r="C32" s="175"/>
    </row>
  </sheetData>
  <sheetProtection algorithmName="SHA-512" hashValue="ZLvpNZRuvUrVbA8K98Fbo1K0rS1kQggH9vUeGykDFQcYz9y3E6vc0mp3LHRbWJnHYfllhY0AJuXaqIL9og6pqg==" saltValue="fJ9ji9oHxJ1mJtYRSZh7jw==" spinCount="100000" sheet="1" objects="1" scenarios="1" selectLockedCells="1"/>
  <mergeCells count="1">
    <mergeCell ref="H5:I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7A6C7-6E64-4364-83CA-95DAAD20CE2A}">
  <sheetPr codeName="Sheet11">
    <tabColor rgb="FFFF0000"/>
  </sheetPr>
  <dimension ref="B3:E15"/>
  <sheetViews>
    <sheetView workbookViewId="0">
      <selection activeCell="H10" sqref="H10"/>
    </sheetView>
  </sheetViews>
  <sheetFormatPr defaultRowHeight="15" x14ac:dyDescent="0.25"/>
  <cols>
    <col min="2" max="2" width="48.5703125" customWidth="1"/>
  </cols>
  <sheetData>
    <row r="3" spans="2:5" x14ac:dyDescent="0.25">
      <c r="B3" s="17" t="s">
        <v>166</v>
      </c>
      <c r="C3" s="18">
        <f>'Pro 1'!H24</f>
        <v>0</v>
      </c>
      <c r="D3" s="18">
        <f>'Pro 1'!I24</f>
        <v>0</v>
      </c>
      <c r="E3" s="19">
        <f>'Pro 1'!J24</f>
        <v>0</v>
      </c>
    </row>
    <row r="4" spans="2:5" x14ac:dyDescent="0.25">
      <c r="B4" s="11"/>
      <c r="E4" s="2"/>
    </row>
    <row r="5" spans="2:5" x14ac:dyDescent="0.25">
      <c r="B5" s="11" t="s">
        <v>167</v>
      </c>
      <c r="E5" s="2"/>
    </row>
    <row r="6" spans="2:5" x14ac:dyDescent="0.25">
      <c r="B6" s="11" t="s">
        <v>168</v>
      </c>
      <c r="C6">
        <f>'Pro 1'!H21</f>
        <v>0</v>
      </c>
      <c r="D6">
        <f>'Pro 1'!I21</f>
        <v>0</v>
      </c>
      <c r="E6" s="2">
        <f>'Pro 1'!J21</f>
        <v>0</v>
      </c>
    </row>
    <row r="7" spans="2:5" x14ac:dyDescent="0.25">
      <c r="B7" s="11" t="s">
        <v>169</v>
      </c>
      <c r="C7">
        <f>'Pro 1'!H22</f>
        <v>0</v>
      </c>
      <c r="D7">
        <f>'Pro 1'!I22</f>
        <v>0</v>
      </c>
      <c r="E7" s="2">
        <f>'Pro 1'!J22</f>
        <v>0</v>
      </c>
    </row>
    <row r="8" spans="2:5" x14ac:dyDescent="0.25">
      <c r="B8" s="12" t="s">
        <v>170</v>
      </c>
      <c r="C8" s="13">
        <f>'Pro 1'!H23</f>
        <v>0</v>
      </c>
      <c r="D8" s="13">
        <f>'Pro 1'!I23</f>
        <v>0</v>
      </c>
      <c r="E8" s="14">
        <f>'Pro 1'!J23</f>
        <v>0</v>
      </c>
    </row>
    <row r="9" spans="2:5" x14ac:dyDescent="0.25">
      <c r="B9" s="16" t="s">
        <v>175</v>
      </c>
    </row>
    <row r="10" spans="2:5" x14ac:dyDescent="0.25">
      <c r="B10" s="17" t="s">
        <v>171</v>
      </c>
      <c r="C10" s="18">
        <f>'Pro 2'!G37</f>
        <v>0</v>
      </c>
      <c r="D10" s="18">
        <f>'Pro 2'!H37</f>
        <v>0</v>
      </c>
      <c r="E10" s="19">
        <f>'Pro 2'!I37</f>
        <v>0</v>
      </c>
    </row>
    <row r="11" spans="2:5" x14ac:dyDescent="0.25">
      <c r="B11" s="11"/>
      <c r="E11" s="2"/>
    </row>
    <row r="12" spans="2:5" x14ac:dyDescent="0.25">
      <c r="B12" s="11" t="s">
        <v>172</v>
      </c>
      <c r="E12" s="2"/>
    </row>
    <row r="13" spans="2:5" x14ac:dyDescent="0.25">
      <c r="B13" s="11" t="s">
        <v>173</v>
      </c>
      <c r="C13">
        <f>'Pro 2'!G40</f>
        <v>0</v>
      </c>
      <c r="D13">
        <f>'Pro 2'!H40</f>
        <v>0</v>
      </c>
      <c r="E13" s="2">
        <f>'Pro 2'!I40</f>
        <v>0</v>
      </c>
    </row>
    <row r="14" spans="2:5" x14ac:dyDescent="0.25">
      <c r="B14" s="11" t="s">
        <v>174</v>
      </c>
      <c r="C14" t="e">
        <f>'Pro 2'!#REF!</f>
        <v>#REF!</v>
      </c>
      <c r="D14" t="e">
        <f>'Pro 2'!#REF!</f>
        <v>#REF!</v>
      </c>
      <c r="E14" s="2" t="e">
        <f>'Pro 2'!#REF!</f>
        <v>#REF!</v>
      </c>
    </row>
    <row r="15" spans="2:5" x14ac:dyDescent="0.25">
      <c r="B15" s="12" t="s">
        <v>135</v>
      </c>
      <c r="C15" s="13">
        <f>'Pro 2'!G46</f>
        <v>0</v>
      </c>
      <c r="D15" s="13">
        <f>'Pro 2'!H46</f>
        <v>0</v>
      </c>
      <c r="E15" s="14">
        <f>'Pro 2'!I46</f>
        <v>0</v>
      </c>
    </row>
  </sheetData>
  <sheetProtection algorithmName="SHA-512" hashValue="i7URSQW7pB0+HaQ+JeaeC82j75sD4K0gQ4hFHZhxFuKjAKXzr8lLsyYtMoTx+UaA4QWTBsSuSvhVG0D21thoAw==" saltValue="9bG74heMFHK0948xEUwTOA==" spinCount="100000" sheet="1" objects="1" scenarios="1" select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58B37D3-E5BF-4B21-9672-144BEDE5082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16</vt:i4>
      </vt:variant>
    </vt:vector>
  </HeadingPairs>
  <TitlesOfParts>
    <vt:vector size="27" baseType="lpstr">
      <vt:lpstr>Variables</vt:lpstr>
      <vt:lpstr>Intro</vt:lpstr>
      <vt:lpstr>Info</vt:lpstr>
      <vt:lpstr>Public</vt:lpstr>
      <vt:lpstr>AddPub</vt:lpstr>
      <vt:lpstr>Pro 1</vt:lpstr>
      <vt:lpstr>Pro 2</vt:lpstr>
      <vt:lpstr>AddPro</vt:lpstr>
      <vt:lpstr>Confirm</vt:lpstr>
      <vt:lpstr>DB</vt:lpstr>
      <vt:lpstr>DataTab</vt:lpstr>
      <vt:lpstr>AddPro!Print_Area</vt:lpstr>
      <vt:lpstr>AddPub!Print_Area</vt:lpstr>
      <vt:lpstr>Confirm!Print_Area</vt:lpstr>
      <vt:lpstr>Info!Print_Area</vt:lpstr>
      <vt:lpstr>Intro!Print_Area</vt:lpstr>
      <vt:lpstr>'Pro 1'!Print_Area</vt:lpstr>
      <vt:lpstr>'Pro 2'!Print_Area</vt:lpstr>
      <vt:lpstr>Public!Print_Area</vt:lpstr>
      <vt:lpstr>AddPro!Print_Titles</vt:lpstr>
      <vt:lpstr>AddPub!Print_Titles</vt:lpstr>
      <vt:lpstr>Confirm!Print_Titles</vt:lpstr>
      <vt:lpstr>Info!Print_Titles</vt:lpstr>
      <vt:lpstr>Intro!Print_Titles</vt:lpstr>
      <vt:lpstr>'Pro 1'!Print_Titles</vt:lpstr>
      <vt:lpstr>'Pro 2'!Print_Titles</vt:lpstr>
      <vt:lpstr>Public!Print_Titles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Place, Paula</dc:creator>
  <cp:lastModifiedBy>Thivierge, François</cp:lastModifiedBy>
  <cp:lastPrinted>2026-08-27T17:27:17Z</cp:lastPrinted>
  <dcterms:created xsi:type="dcterms:W3CDTF">2023-04-14T19:41:00Z</dcterms:created>
  <dcterms:modified xsi:type="dcterms:W3CDTF">2026-09-17T12:49:39Z</dcterms:modified>
</cp:coreProperties>
</file>