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orp.atssc-scdata.gc.ca\DFS\Secretariat\CITT\Cases\SIMA\RR-2026-001\Working Files\Research\Questionnaires\FINAL Questionnaires\"/>
    </mc:Choice>
  </mc:AlternateContent>
  <xr:revisionPtr revIDLastSave="0" documentId="13_ncr:1_{45FAC4E3-20B9-4144-88BF-74DBB0F37F6A}" xr6:coauthVersionLast="47" xr6:coauthVersionMax="47" xr10:uidLastSave="{00000000-0000-0000-0000-000000000000}"/>
  <workbookProtection workbookAlgorithmName="SHA-512" workbookHashValue="d5xaU3295zlLDx4XWQTwiwtMhFiEmL4zXuVaKFLv345fcd/K/sHeC6IjoOCj5VplQ08uRXbuKX96ywBwygO0DQ==" workbookSaltValue="dpGn8rg5oq1pkukw5tSExQ==" workbookSpinCount="100000" lockStructure="1"/>
  <bookViews>
    <workbookView xWindow="-28920" yWindow="-75" windowWidth="29040" windowHeight="15720" tabRatio="738" firstSheet="1" activeTab="1" xr2:uid="{AD65B3E1-E6CC-4570-BB3B-FC957545DFB8}"/>
  </bookViews>
  <sheets>
    <sheet name="Variables" sheetId="23" state="hidden" r:id="rId1"/>
    <sheet name="Intro" sheetId="24" r:id="rId2"/>
    <sheet name="Info" sheetId="25" r:id="rId3"/>
    <sheet name="Public" sheetId="26" r:id="rId4"/>
    <sheet name="AddPub" sheetId="27" r:id="rId5"/>
    <sheet name="Imports-Aug-April | août-avril" sheetId="35" r:id="rId6"/>
    <sheet name="Excl Imp - May-July | mai-juil" sheetId="38" r:id="rId7"/>
    <sheet name="Accounts - Comptes" sheetId="36" r:id="rId8"/>
    <sheet name="Distribution - Sales | Ventes" sheetId="37" r:id="rId9"/>
    <sheet name="Pro Questions" sheetId="30" r:id="rId10"/>
    <sheet name="AddPro" sheetId="32" r:id="rId11"/>
    <sheet name="Confirm" sheetId="39" r:id="rId12"/>
    <sheet name="DB" sheetId="40" state="hidden" r:id="rId13"/>
  </sheets>
  <definedNames>
    <definedName name="assofirm">#REF!</definedName>
    <definedName name="cogm">#REF!</definedName>
    <definedName name="cogs">#REF!</definedName>
    <definedName name="demp">#REF!</definedName>
    <definedName name="diremp">#REF!</definedName>
    <definedName name="fexp">#REF!</definedName>
    <definedName name="gsa">#REF!</definedName>
    <definedName name="iemp">#REF!</definedName>
    <definedName name="indemp">#REF!</definedName>
    <definedName name="ndsv">#REF!</definedName>
    <definedName name="nsv">#REF!</definedName>
    <definedName name="POR">#REF!</definedName>
    <definedName name="ppc">#REF!</definedName>
    <definedName name="_xlnm.Print_Area" localSheetId="7">'Accounts - Comptes'!$A$1:$L$49</definedName>
    <definedName name="_xlnm.Print_Area" localSheetId="10">AddPro!$B$1:$L$62</definedName>
    <definedName name="_xlnm.Print_Area" localSheetId="4">AddPub!$B$1:$L$62</definedName>
    <definedName name="_xlnm.Print_Area" localSheetId="11">Confirm!$A$1:$M$58</definedName>
    <definedName name="_xlnm.Print_Area" localSheetId="8">'Distribution - Sales | Ventes'!$A$1:$L$51</definedName>
    <definedName name="_xlnm.Print_Area" localSheetId="6">'Excl Imp - May-July | mai-juil'!$B$1:$L$112</definedName>
    <definedName name="_xlnm.Print_Area" localSheetId="5">'Imports-Aug-April | août-avril'!$B$1:$L$174</definedName>
    <definedName name="_xlnm.Print_Area" localSheetId="2">Info!$B$1:$L$54</definedName>
    <definedName name="_xlnm.Print_Area" localSheetId="1">Intro!$B$1:$L$117</definedName>
    <definedName name="_xlnm.Print_Area" localSheetId="9">'Pro Questions'!$B$1:$L$148</definedName>
    <definedName name="_xlnm.Print_Area" localSheetId="3">Public!$B$1:$L$259</definedName>
    <definedName name="_xlnm.Print_Titles" localSheetId="7">'Accounts - Comptes'!$1:$7</definedName>
    <definedName name="_xlnm.Print_Titles" localSheetId="10">AddPro!$1:$7</definedName>
    <definedName name="_xlnm.Print_Titles" localSheetId="4">AddPub!$1:$7</definedName>
    <definedName name="_xlnm.Print_Titles" localSheetId="11">Confirm!$1:$7</definedName>
    <definedName name="_xlnm.Print_Titles" localSheetId="8">'Distribution - Sales | Ventes'!$1:$7</definedName>
    <definedName name="_xlnm.Print_Titles" localSheetId="6">'Excl Imp - May-July | mai-juil'!$1:$7</definedName>
    <definedName name="_xlnm.Print_Titles" localSheetId="5">'Imports-Aug-April | août-avril'!$1:$7</definedName>
    <definedName name="_xlnm.Print_Titles" localSheetId="2">Info!$1:$7</definedName>
    <definedName name="_xlnm.Print_Titles" localSheetId="1">Intro!$1:$7</definedName>
    <definedName name="_xlnm.Print_Titles" localSheetId="9">'Pro Questions'!$1:$7</definedName>
    <definedName name="_xlnm.Print_Titles" localSheetId="3">Public!$1:$7</definedName>
    <definedName name="quest8" localSheetId="10">AddPro!#REF!</definedName>
    <definedName name="quest8" localSheetId="4">AddPub!#REF!</definedName>
    <definedName name="quest8" localSheetId="2">Info!#REF!</definedName>
    <definedName name="quest8" localSheetId="1">Intro!#REF!</definedName>
    <definedName name="quest8" localSheetId="9">'Pro Questions'!#REF!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25" l="1"/>
  <c r="H51" i="39"/>
  <c r="I51" i="39"/>
  <c r="G51" i="39"/>
  <c r="H50" i="39"/>
  <c r="I50" i="39"/>
  <c r="G50" i="39"/>
  <c r="B50" i="39"/>
  <c r="H52" i="39"/>
  <c r="I52" i="39"/>
  <c r="G52" i="39"/>
  <c r="B52" i="39"/>
  <c r="B62" i="35"/>
  <c r="B60" i="35"/>
  <c r="K47" i="39" l="1"/>
  <c r="L46" i="39"/>
  <c r="M46" i="39"/>
  <c r="K46" i="39"/>
  <c r="H46" i="39"/>
  <c r="I46" i="39"/>
  <c r="G46" i="39"/>
  <c r="H44" i="39"/>
  <c r="I44" i="39"/>
  <c r="G44" i="39"/>
  <c r="H43" i="39"/>
  <c r="I43" i="39"/>
  <c r="G43" i="39"/>
  <c r="H42" i="39"/>
  <c r="I42" i="39"/>
  <c r="G42" i="39"/>
  <c r="H41" i="39"/>
  <c r="I41" i="39"/>
  <c r="G41" i="39"/>
  <c r="H40" i="39"/>
  <c r="I40" i="39"/>
  <c r="G40" i="39"/>
  <c r="L39" i="39"/>
  <c r="M39" i="39"/>
  <c r="K39" i="39"/>
  <c r="L36" i="39"/>
  <c r="M36" i="39"/>
  <c r="K36" i="39"/>
  <c r="I36" i="39"/>
  <c r="H36" i="39"/>
  <c r="G36" i="39"/>
  <c r="B10" i="38"/>
  <c r="B12" i="38"/>
  <c r="B10" i="35"/>
  <c r="B12" i="35"/>
  <c r="G74" i="40" l="1"/>
  <c r="G73" i="40"/>
  <c r="G72" i="40"/>
  <c r="I65" i="40"/>
  <c r="I66" i="40"/>
  <c r="I67" i="40"/>
  <c r="I68" i="40"/>
  <c r="I69" i="40"/>
  <c r="I70" i="40"/>
  <c r="I71" i="40"/>
  <c r="I72" i="40"/>
  <c r="I73" i="40"/>
  <c r="I74" i="40"/>
  <c r="I64" i="40"/>
  <c r="I57" i="40"/>
  <c r="I58" i="40"/>
  <c r="I59" i="40"/>
  <c r="I60" i="40"/>
  <c r="I56" i="40"/>
  <c r="G59" i="40"/>
  <c r="G60" i="40"/>
  <c r="G58" i="40"/>
  <c r="I48" i="40" l="1"/>
  <c r="J48" i="40"/>
  <c r="H48" i="40"/>
  <c r="F48" i="40"/>
  <c r="G48" i="40"/>
  <c r="E48" i="40"/>
  <c r="Q42" i="40" l="1"/>
  <c r="R42" i="40"/>
  <c r="S42" i="40"/>
  <c r="R41" i="40"/>
  <c r="S41" i="40"/>
  <c r="Q41" i="40"/>
  <c r="L42" i="40"/>
  <c r="M42" i="40"/>
  <c r="N42" i="40"/>
  <c r="M41" i="40"/>
  <c r="N41" i="40"/>
  <c r="L41" i="40"/>
  <c r="I42" i="40"/>
  <c r="J42" i="40"/>
  <c r="K42" i="40"/>
  <c r="J41" i="40"/>
  <c r="K41" i="40"/>
  <c r="G42" i="40"/>
  <c r="G41" i="40"/>
  <c r="I41" i="40"/>
  <c r="Q40" i="40"/>
  <c r="R40" i="40"/>
  <c r="S40" i="40"/>
  <c r="R39" i="40"/>
  <c r="S39" i="40"/>
  <c r="Q39" i="40"/>
  <c r="L40" i="40"/>
  <c r="M40" i="40"/>
  <c r="N40" i="40"/>
  <c r="M39" i="40"/>
  <c r="N39" i="40"/>
  <c r="L39" i="40"/>
  <c r="I40" i="40"/>
  <c r="J40" i="40"/>
  <c r="K40" i="40"/>
  <c r="J39" i="40"/>
  <c r="K39" i="40"/>
  <c r="G40" i="40"/>
  <c r="G39" i="40"/>
  <c r="I39" i="40"/>
  <c r="Q38" i="40"/>
  <c r="R38" i="40"/>
  <c r="S38" i="40"/>
  <c r="R37" i="40"/>
  <c r="S37" i="40"/>
  <c r="Q37" i="40"/>
  <c r="L38" i="40"/>
  <c r="M38" i="40"/>
  <c r="N38" i="40"/>
  <c r="M37" i="40"/>
  <c r="N37" i="40"/>
  <c r="L37" i="40"/>
  <c r="J37" i="40"/>
  <c r="K37" i="40"/>
  <c r="J38" i="40"/>
  <c r="K38" i="40"/>
  <c r="I38" i="40"/>
  <c r="I37" i="40"/>
  <c r="Q36" i="40"/>
  <c r="R36" i="40"/>
  <c r="S36" i="40"/>
  <c r="R35" i="40"/>
  <c r="S35" i="40"/>
  <c r="Q35" i="40"/>
  <c r="Q34" i="40"/>
  <c r="R34" i="40"/>
  <c r="S34" i="40"/>
  <c r="R33" i="40"/>
  <c r="S33" i="40"/>
  <c r="Q33" i="40"/>
  <c r="L36" i="40"/>
  <c r="M36" i="40"/>
  <c r="N36" i="40"/>
  <c r="M35" i="40"/>
  <c r="N35" i="40"/>
  <c r="L35" i="40"/>
  <c r="I36" i="40"/>
  <c r="J36" i="40"/>
  <c r="K36" i="40"/>
  <c r="J35" i="40"/>
  <c r="K35" i="40"/>
  <c r="I35" i="40"/>
  <c r="L34" i="40"/>
  <c r="M34" i="40"/>
  <c r="N34" i="40"/>
  <c r="M33" i="40"/>
  <c r="N33" i="40"/>
  <c r="L33" i="40"/>
  <c r="J33" i="40"/>
  <c r="K33" i="40"/>
  <c r="J34" i="40"/>
  <c r="K34" i="40"/>
  <c r="I34" i="40"/>
  <c r="I33" i="40"/>
  <c r="R31" i="40"/>
  <c r="S31" i="40"/>
  <c r="R32" i="40"/>
  <c r="S32" i="40"/>
  <c r="Q32" i="40"/>
  <c r="Q31" i="40"/>
  <c r="L32" i="40"/>
  <c r="M32" i="40"/>
  <c r="N32" i="40"/>
  <c r="M31" i="40"/>
  <c r="N31" i="40"/>
  <c r="L31" i="40"/>
  <c r="L30" i="40"/>
  <c r="M30" i="40"/>
  <c r="N30" i="40"/>
  <c r="M29" i="40"/>
  <c r="N29" i="40"/>
  <c r="L29" i="40"/>
  <c r="L28" i="40"/>
  <c r="M28" i="40"/>
  <c r="N28" i="40"/>
  <c r="M27" i="40"/>
  <c r="N27" i="40"/>
  <c r="L27" i="40"/>
  <c r="J31" i="40"/>
  <c r="K31" i="40"/>
  <c r="J32" i="40"/>
  <c r="K32" i="40"/>
  <c r="I32" i="40"/>
  <c r="I31" i="40"/>
  <c r="R29" i="40"/>
  <c r="S29" i="40"/>
  <c r="R30" i="40"/>
  <c r="S30" i="40"/>
  <c r="Q30" i="40"/>
  <c r="Q29" i="40"/>
  <c r="J29" i="40"/>
  <c r="K29" i="40"/>
  <c r="J30" i="40"/>
  <c r="K30" i="40"/>
  <c r="I30" i="40"/>
  <c r="I29" i="40"/>
  <c r="Q28" i="40"/>
  <c r="R28" i="40"/>
  <c r="S28" i="40"/>
  <c r="R27" i="40"/>
  <c r="S27" i="40"/>
  <c r="Q27" i="40"/>
  <c r="J28" i="40"/>
  <c r="K28" i="40"/>
  <c r="I28" i="40"/>
  <c r="G28" i="40"/>
  <c r="J27" i="40"/>
  <c r="K27" i="40"/>
  <c r="I27" i="40"/>
  <c r="G27" i="40"/>
  <c r="H65" i="40" l="1"/>
  <c r="H66" i="40"/>
  <c r="H67" i="40"/>
  <c r="H57" i="40"/>
  <c r="H68" i="40"/>
  <c r="H58" i="40"/>
  <c r="H69" i="40"/>
  <c r="H59" i="40"/>
  <c r="H70" i="40"/>
  <c r="H60" i="40"/>
  <c r="H71" i="40"/>
  <c r="H72" i="40"/>
  <c r="H73" i="40"/>
  <c r="H74" i="40"/>
  <c r="H64" i="40"/>
  <c r="H56" i="40"/>
  <c r="D5" i="40"/>
  <c r="D4" i="40"/>
  <c r="B34" i="39"/>
  <c r="B4" i="40"/>
  <c r="D31" i="40" l="1"/>
  <c r="D27" i="40"/>
  <c r="D32" i="40"/>
  <c r="D42" i="40"/>
  <c r="D33" i="40"/>
  <c r="D34" i="40"/>
  <c r="D36" i="40"/>
  <c r="D37" i="40"/>
  <c r="D38" i="40"/>
  <c r="D39" i="40"/>
  <c r="D40" i="40"/>
  <c r="D29" i="40"/>
  <c r="D41" i="40"/>
  <c r="D30" i="40"/>
  <c r="D35" i="40"/>
  <c r="D28" i="40"/>
  <c r="B39" i="40"/>
  <c r="B28" i="40"/>
  <c r="B40" i="40"/>
  <c r="B35" i="40"/>
  <c r="B29" i="40"/>
  <c r="B41" i="40"/>
  <c r="B30" i="40"/>
  <c r="B42" i="40"/>
  <c r="B48" i="40" s="1"/>
  <c r="B32" i="40"/>
  <c r="B33" i="40"/>
  <c r="B34" i="40"/>
  <c r="B37" i="40"/>
  <c r="B38" i="40"/>
  <c r="B31" i="40"/>
  <c r="B27" i="40"/>
  <c r="B36" i="40"/>
  <c r="K56" i="39"/>
  <c r="N20" i="40" s="1"/>
  <c r="L56" i="39"/>
  <c r="O20" i="40" s="1"/>
  <c r="M56" i="39"/>
  <c r="P20" i="40" s="1"/>
  <c r="K57" i="39"/>
  <c r="N21" i="40" s="1"/>
  <c r="L57" i="39"/>
  <c r="O21" i="40" s="1"/>
  <c r="M57" i="39"/>
  <c r="P21" i="40" s="1"/>
  <c r="L55" i="39"/>
  <c r="O19" i="40" s="1"/>
  <c r="M55" i="39"/>
  <c r="P19" i="40" s="1"/>
  <c r="K55" i="39"/>
  <c r="N19" i="40" s="1"/>
  <c r="N11" i="40"/>
  <c r="H12" i="40"/>
  <c r="D46" i="39"/>
  <c r="O11" i="40"/>
  <c r="P11" i="40"/>
  <c r="O5" i="40"/>
  <c r="P5" i="40"/>
  <c r="N5" i="40"/>
  <c r="O13" i="40"/>
  <c r="P13" i="40"/>
  <c r="N13" i="40"/>
  <c r="K35" i="39"/>
  <c r="N14" i="40" s="1"/>
  <c r="E35" i="39"/>
  <c r="H14" i="40" s="1"/>
  <c r="M31" i="39"/>
  <c r="L31" i="39"/>
  <c r="K31" i="39"/>
  <c r="H56" i="39"/>
  <c r="K20" i="40" s="1"/>
  <c r="I56" i="39"/>
  <c r="L20" i="40" s="1"/>
  <c r="H57" i="39"/>
  <c r="K21" i="40" s="1"/>
  <c r="I57" i="39"/>
  <c r="L21" i="40" s="1"/>
  <c r="G57" i="39"/>
  <c r="J21" i="40" s="1"/>
  <c r="G56" i="39"/>
  <c r="J20" i="40" s="1"/>
  <c r="H55" i="39"/>
  <c r="K19" i="40" s="1"/>
  <c r="I55" i="39"/>
  <c r="L19" i="40" s="1"/>
  <c r="G55" i="39"/>
  <c r="J19" i="40" s="1"/>
  <c r="B57" i="39"/>
  <c r="B56" i="39"/>
  <c r="B55" i="39"/>
  <c r="B54" i="39"/>
  <c r="B51" i="39"/>
  <c r="K16" i="40"/>
  <c r="L16" i="40"/>
  <c r="J16" i="40"/>
  <c r="K11" i="40"/>
  <c r="L11" i="40"/>
  <c r="K9" i="40"/>
  <c r="L9" i="40"/>
  <c r="B58" i="40" l="1"/>
  <c r="B59" i="40"/>
  <c r="B60" i="40"/>
  <c r="B56" i="40"/>
  <c r="B57" i="40"/>
  <c r="B49" i="39"/>
  <c r="B46" i="39"/>
  <c r="J11" i="40"/>
  <c r="D44" i="39"/>
  <c r="K10" i="40"/>
  <c r="L10" i="40"/>
  <c r="J10" i="40"/>
  <c r="J9" i="40"/>
  <c r="K8" i="40"/>
  <c r="L8" i="40"/>
  <c r="J8" i="40"/>
  <c r="K7" i="40"/>
  <c r="L7" i="40"/>
  <c r="J7" i="40"/>
  <c r="K6" i="40"/>
  <c r="L6" i="40"/>
  <c r="J6" i="40"/>
  <c r="B44" i="39"/>
  <c r="B43" i="39"/>
  <c r="B42" i="39"/>
  <c r="B41" i="39"/>
  <c r="B40" i="39"/>
  <c r="B39" i="39"/>
  <c r="B38" i="39"/>
  <c r="K13" i="40"/>
  <c r="L13" i="40"/>
  <c r="J13" i="40"/>
  <c r="B35" i="39"/>
  <c r="I31" i="39"/>
  <c r="H31" i="39"/>
  <c r="G31" i="39"/>
  <c r="B31" i="39"/>
  <c r="B28" i="39"/>
  <c r="B17" i="39"/>
  <c r="I15" i="39"/>
  <c r="H15" i="39"/>
  <c r="G15" i="39"/>
  <c r="F15" i="39"/>
  <c r="E15" i="39"/>
  <c r="B15" i="39"/>
  <c r="I14" i="39"/>
  <c r="H14" i="39"/>
  <c r="G14" i="39"/>
  <c r="F14" i="39"/>
  <c r="E14" i="39"/>
  <c r="B14" i="39"/>
  <c r="I13" i="39"/>
  <c r="H13" i="39"/>
  <c r="G13" i="39"/>
  <c r="F13" i="39"/>
  <c r="E13" i="39"/>
  <c r="B13" i="39"/>
  <c r="B12" i="39"/>
  <c r="B11" i="39"/>
  <c r="K10" i="39"/>
  <c r="B8" i="39"/>
  <c r="B4" i="39"/>
  <c r="B65" i="40" l="1"/>
  <c r="B68" i="40"/>
  <c r="B70" i="40"/>
  <c r="B71" i="40"/>
  <c r="B72" i="40"/>
  <c r="B74" i="40"/>
  <c r="B66" i="40"/>
  <c r="B67" i="40"/>
  <c r="B73" i="40"/>
  <c r="B64" i="40"/>
  <c r="B69" i="40"/>
  <c r="B117" i="30"/>
  <c r="B71" i="30"/>
  <c r="B13" i="30"/>
  <c r="E61" i="38" l="1"/>
  <c r="D61" i="38"/>
  <c r="C61" i="38"/>
  <c r="E49" i="38"/>
  <c r="D49" i="38"/>
  <c r="C49" i="38"/>
  <c r="D34" i="38"/>
  <c r="E34" i="38"/>
  <c r="C34" i="38"/>
  <c r="D33" i="38"/>
  <c r="E33" i="38"/>
  <c r="C33" i="38"/>
  <c r="E121" i="35"/>
  <c r="D121" i="35"/>
  <c r="C121" i="35"/>
  <c r="E64" i="35"/>
  <c r="D64" i="35"/>
  <c r="C64" i="35"/>
  <c r="E150" i="35"/>
  <c r="D150" i="35"/>
  <c r="C150" i="35"/>
  <c r="C77" i="38"/>
  <c r="D77" i="38"/>
  <c r="E77" i="38"/>
  <c r="C78" i="38"/>
  <c r="D78" i="38"/>
  <c r="E78" i="38"/>
  <c r="D76" i="38"/>
  <c r="E76" i="38"/>
  <c r="C76" i="38"/>
  <c r="D75" i="38"/>
  <c r="E75" i="38"/>
  <c r="C75" i="38"/>
  <c r="B52" i="38"/>
  <c r="B53" i="38"/>
  <c r="B54" i="38"/>
  <c r="B55" i="38"/>
  <c r="B56" i="38"/>
  <c r="C56" i="38"/>
  <c r="D56" i="38"/>
  <c r="E56" i="38"/>
  <c r="B57" i="38"/>
  <c r="C57" i="38"/>
  <c r="D57" i="38"/>
  <c r="E57" i="38"/>
  <c r="E29" i="38"/>
  <c r="F104" i="38" s="1"/>
  <c r="D29" i="38"/>
  <c r="E104" i="38" s="1"/>
  <c r="C29" i="38"/>
  <c r="D104" i="38" s="1"/>
  <c r="F110" i="38"/>
  <c r="E110" i="38"/>
  <c r="D110" i="38"/>
  <c r="B110" i="38"/>
  <c r="B109" i="38"/>
  <c r="B108" i="38"/>
  <c r="B107" i="38"/>
  <c r="B106" i="38"/>
  <c r="B102" i="38"/>
  <c r="B93" i="38"/>
  <c r="B91" i="38"/>
  <c r="B90" i="38"/>
  <c r="B89" i="38"/>
  <c r="B88" i="38"/>
  <c r="E86" i="38"/>
  <c r="D86" i="38"/>
  <c r="C86" i="38"/>
  <c r="B86" i="38"/>
  <c r="B85" i="38"/>
  <c r="B84" i="38"/>
  <c r="B82" i="38"/>
  <c r="B80" i="38"/>
  <c r="B79" i="38"/>
  <c r="B78" i="38"/>
  <c r="B77" i="38"/>
  <c r="B76" i="38"/>
  <c r="B75" i="38"/>
  <c r="B74" i="38"/>
  <c r="E70" i="38"/>
  <c r="D70" i="38"/>
  <c r="C70" i="38"/>
  <c r="B70" i="38"/>
  <c r="E69" i="38"/>
  <c r="D69" i="38"/>
  <c r="C69" i="38"/>
  <c r="B69" i="38"/>
  <c r="B68" i="38"/>
  <c r="B67" i="38"/>
  <c r="B66" i="38"/>
  <c r="B65" i="38"/>
  <c r="B64" i="38"/>
  <c r="B63" i="38"/>
  <c r="B51" i="38"/>
  <c r="B47" i="38"/>
  <c r="B59" i="38" s="1"/>
  <c r="B46" i="38"/>
  <c r="B58" i="38" s="1"/>
  <c r="E45" i="38"/>
  <c r="D45" i="38"/>
  <c r="C45" i="38"/>
  <c r="B45" i="38"/>
  <c r="E44" i="38"/>
  <c r="D44" i="38"/>
  <c r="C44" i="38"/>
  <c r="B44" i="38"/>
  <c r="B43" i="38"/>
  <c r="B42" i="38"/>
  <c r="B41" i="38"/>
  <c r="B40" i="38"/>
  <c r="B39" i="38"/>
  <c r="B37" i="38"/>
  <c r="B35" i="38"/>
  <c r="B34" i="38"/>
  <c r="B33" i="38"/>
  <c r="B31" i="38"/>
  <c r="B27" i="38"/>
  <c r="B26" i="38"/>
  <c r="B24" i="38"/>
  <c r="B23" i="38"/>
  <c r="B22" i="38"/>
  <c r="B21" i="38"/>
  <c r="B18" i="38"/>
  <c r="B16" i="38"/>
  <c r="B15" i="38"/>
  <c r="B14" i="38"/>
  <c r="B13" i="38"/>
  <c r="P10" i="38"/>
  <c r="B4" i="38"/>
  <c r="B2" i="38"/>
  <c r="E172" i="35"/>
  <c r="F172" i="35"/>
  <c r="B172" i="35"/>
  <c r="B99" i="35"/>
  <c r="B100" i="35"/>
  <c r="B101" i="35"/>
  <c r="B102" i="35"/>
  <c r="B103" i="35"/>
  <c r="B98" i="35"/>
  <c r="B14" i="35"/>
  <c r="P8" i="26"/>
  <c r="E35" i="38" l="1"/>
  <c r="D79" i="38"/>
  <c r="D35" i="38"/>
  <c r="C35" i="38"/>
  <c r="B72" i="38"/>
  <c r="D80" i="38"/>
  <c r="E79" i="38"/>
  <c r="C80" i="38"/>
  <c r="B71" i="38"/>
  <c r="E80" i="38"/>
  <c r="C90" i="38"/>
  <c r="C91" i="38" s="1"/>
  <c r="C79" i="38"/>
  <c r="D90" i="38"/>
  <c r="D91" i="38" s="1"/>
  <c r="E90" i="38"/>
  <c r="E91" i="38" s="1"/>
  <c r="B142" i="26"/>
  <c r="B51" i="26" l="1"/>
  <c r="B32" i="25" l="1"/>
  <c r="C32" i="25" l="1"/>
  <c r="B6" i="25" l="1"/>
  <c r="B5" i="25"/>
  <c r="O44" i="24"/>
  <c r="B5" i="39" l="1"/>
  <c r="B5" i="38"/>
  <c r="B6" i="39"/>
  <c r="B6" i="38"/>
  <c r="B48" i="37"/>
  <c r="B47" i="37"/>
  <c r="B39" i="37"/>
  <c r="B40" i="37"/>
  <c r="B41" i="37"/>
  <c r="B42" i="37"/>
  <c r="B43" i="37"/>
  <c r="B44" i="37"/>
  <c r="B45" i="37"/>
  <c r="B46" i="37"/>
  <c r="B38" i="37"/>
  <c r="B12" i="37"/>
  <c r="K37" i="36"/>
  <c r="I37" i="36"/>
  <c r="G37" i="36"/>
  <c r="E37" i="36"/>
  <c r="C37" i="36"/>
  <c r="E18" i="36"/>
  <c r="B35" i="37"/>
  <c r="B21" i="37"/>
  <c r="B22" i="37"/>
  <c r="B23" i="37" s="1"/>
  <c r="B24" i="37" s="1"/>
  <c r="B25" i="37" s="1"/>
  <c r="B26" i="37" s="1"/>
  <c r="B27" i="37" s="1"/>
  <c r="B28" i="37" s="1"/>
  <c r="B29" i="37" s="1"/>
  <c r="B30" i="37" s="1"/>
  <c r="B20" i="37"/>
  <c r="B32" i="37"/>
  <c r="B50" i="37" s="1"/>
  <c r="F31" i="37"/>
  <c r="B49" i="37" s="1"/>
  <c r="H17" i="37"/>
  <c r="H35" i="37" s="1"/>
  <c r="F17" i="37"/>
  <c r="B17" i="37"/>
  <c r="B15" i="37"/>
  <c r="B34" i="36"/>
  <c r="K18" i="36"/>
  <c r="I18" i="36"/>
  <c r="G18" i="36"/>
  <c r="C18" i="36"/>
  <c r="B15" i="36"/>
  <c r="B120" i="30"/>
  <c r="B74" i="30"/>
  <c r="B89" i="30"/>
  <c r="B58" i="30"/>
  <c r="B44" i="30"/>
  <c r="B17" i="30"/>
  <c r="B31" i="30"/>
  <c r="B9" i="30"/>
  <c r="B11" i="30"/>
  <c r="B171" i="35"/>
  <c r="B169" i="35"/>
  <c r="B170" i="35"/>
  <c r="B168" i="35"/>
  <c r="B164" i="35"/>
  <c r="B155" i="35"/>
  <c r="B152" i="35"/>
  <c r="B153" i="35"/>
  <c r="B149" i="35"/>
  <c r="B148" i="35"/>
  <c r="B145" i="35"/>
  <c r="B146" i="35"/>
  <c r="B144" i="35"/>
  <c r="B123" i="35"/>
  <c r="B107" i="35"/>
  <c r="B136" i="35"/>
  <c r="B137" i="35"/>
  <c r="B138" i="35"/>
  <c r="B139" i="35"/>
  <c r="B140" i="35"/>
  <c r="B135" i="35"/>
  <c r="B142" i="35"/>
  <c r="B134" i="35"/>
  <c r="B124" i="35"/>
  <c r="B119" i="35"/>
  <c r="B118" i="35"/>
  <c r="B108" i="35"/>
  <c r="B97" i="35"/>
  <c r="B87" i="35"/>
  <c r="B77" i="35"/>
  <c r="B67" i="35"/>
  <c r="B66" i="35"/>
  <c r="B49" i="35"/>
  <c r="B130" i="35"/>
  <c r="B129" i="35"/>
  <c r="B128" i="35"/>
  <c r="B127" i="35"/>
  <c r="B126" i="35"/>
  <c r="B125" i="35"/>
  <c r="B114" i="35"/>
  <c r="B113" i="35"/>
  <c r="B112" i="35"/>
  <c r="B111" i="35"/>
  <c r="B110" i="35"/>
  <c r="B109" i="35"/>
  <c r="B93" i="35"/>
  <c r="B92" i="35"/>
  <c r="B91" i="35"/>
  <c r="B90" i="35"/>
  <c r="B89" i="35"/>
  <c r="B88" i="35"/>
  <c r="B83" i="35"/>
  <c r="B82" i="35"/>
  <c r="B81" i="35"/>
  <c r="B80" i="35"/>
  <c r="B79" i="35"/>
  <c r="B78" i="35"/>
  <c r="B73" i="35"/>
  <c r="B72" i="35"/>
  <c r="B71" i="35"/>
  <c r="B70" i="35"/>
  <c r="B69" i="35"/>
  <c r="B68" i="35"/>
  <c r="B52" i="35"/>
  <c r="B53" i="35"/>
  <c r="B54" i="35"/>
  <c r="B55" i="35"/>
  <c r="B56" i="35"/>
  <c r="B51" i="35"/>
  <c r="E29" i="35"/>
  <c r="D29" i="35"/>
  <c r="C29" i="35"/>
  <c r="B47" i="35"/>
  <c r="B58" i="35" s="1"/>
  <c r="B75" i="35" s="1"/>
  <c r="B85" i="35" s="1"/>
  <c r="B95" i="35" s="1"/>
  <c r="B105" i="35" s="1"/>
  <c r="B116" i="35" s="1"/>
  <c r="B132" i="35" s="1"/>
  <c r="B46" i="35"/>
  <c r="B57" i="35" s="1"/>
  <c r="B74" i="35" s="1"/>
  <c r="B84" i="35" s="1"/>
  <c r="B94" i="35" s="1"/>
  <c r="B104" i="35" s="1"/>
  <c r="B115" i="35" s="1"/>
  <c r="B131" i="35" s="1"/>
  <c r="B45" i="35"/>
  <c r="B39" i="35"/>
  <c r="B40" i="35"/>
  <c r="B41" i="35"/>
  <c r="B42" i="35"/>
  <c r="B43" i="35"/>
  <c r="B44" i="35"/>
  <c r="B37" i="35"/>
  <c r="B33" i="35"/>
  <c r="B34" i="35"/>
  <c r="B35" i="35"/>
  <c r="B31" i="35"/>
  <c r="B15" i="35"/>
  <c r="B16" i="35"/>
  <c r="B13" i="35"/>
  <c r="B233" i="26"/>
  <c r="B53" i="32"/>
  <c r="B43" i="32"/>
  <c r="B33" i="32"/>
  <c r="B23" i="32"/>
  <c r="B13" i="32"/>
  <c r="D12" i="32"/>
  <c r="C12" i="32"/>
  <c r="B10" i="32"/>
  <c r="B8" i="32"/>
  <c r="B2" i="32"/>
  <c r="B105" i="30"/>
  <c r="B2" i="30"/>
  <c r="B2" i="37"/>
  <c r="B31" i="36"/>
  <c r="B12" i="36"/>
  <c r="B2" i="36"/>
  <c r="B27" i="35"/>
  <c r="B26" i="35"/>
  <c r="B24" i="35"/>
  <c r="B23" i="35"/>
  <c r="B22" i="35"/>
  <c r="B21" i="35"/>
  <c r="B18" i="35"/>
  <c r="B2" i="35"/>
  <c r="B53" i="27"/>
  <c r="B43" i="27"/>
  <c r="B33" i="27"/>
  <c r="B23" i="27"/>
  <c r="B13" i="27"/>
  <c r="D12" i="27"/>
  <c r="C12" i="27"/>
  <c r="B10" i="27"/>
  <c r="B8" i="27"/>
  <c r="B248" i="26"/>
  <c r="B219" i="26"/>
  <c r="B205" i="26"/>
  <c r="B191" i="26"/>
  <c r="B177" i="26"/>
  <c r="C154" i="26"/>
  <c r="C163" i="26" s="1"/>
  <c r="C152" i="26"/>
  <c r="C150" i="26"/>
  <c r="C148" i="26"/>
  <c r="B146" i="26"/>
  <c r="B116" i="26"/>
  <c r="C97" i="26"/>
  <c r="C95" i="26"/>
  <c r="C93" i="26"/>
  <c r="B90" i="26"/>
  <c r="B77" i="26"/>
  <c r="B64" i="26"/>
  <c r="B38" i="26"/>
  <c r="B25" i="26"/>
  <c r="B21" i="26"/>
  <c r="B20" i="26"/>
  <c r="B18" i="26"/>
  <c r="B13" i="26"/>
  <c r="B12" i="26"/>
  <c r="B11" i="26"/>
  <c r="B10" i="26"/>
  <c r="B9" i="26"/>
  <c r="C53" i="25"/>
  <c r="B53" i="25"/>
  <c r="C49" i="25"/>
  <c r="B49" i="25"/>
  <c r="C44" i="25"/>
  <c r="B44" i="25"/>
  <c r="C40" i="25"/>
  <c r="B40" i="25"/>
  <c r="C36" i="25"/>
  <c r="B36" i="25"/>
  <c r="C28" i="25"/>
  <c r="B28" i="25"/>
  <c r="B21" i="25"/>
  <c r="B19" i="25"/>
  <c r="B15" i="25"/>
  <c r="B12" i="25"/>
  <c r="B10" i="25"/>
  <c r="B8" i="25"/>
  <c r="B113" i="24"/>
  <c r="B108" i="24"/>
  <c r="B106" i="24"/>
  <c r="B105" i="24"/>
  <c r="B104" i="24"/>
  <c r="B102" i="24"/>
  <c r="B99" i="24"/>
  <c r="B94" i="24"/>
  <c r="B92" i="24"/>
  <c r="B90" i="24"/>
  <c r="B88" i="24"/>
  <c r="B86" i="24"/>
  <c r="B84" i="24"/>
  <c r="B80" i="24"/>
  <c r="B78" i="24"/>
  <c r="B76" i="24"/>
  <c r="B74" i="24"/>
  <c r="B72" i="24"/>
  <c r="B68" i="24"/>
  <c r="B66" i="24"/>
  <c r="B64" i="24"/>
  <c r="B62" i="24"/>
  <c r="B58" i="24"/>
  <c r="B56" i="24"/>
  <c r="C52" i="24"/>
  <c r="B50" i="24"/>
  <c r="C46" i="24"/>
  <c r="B42" i="24"/>
  <c r="B28" i="24"/>
  <c r="B26" i="24"/>
  <c r="D46" i="23"/>
  <c r="D45" i="23"/>
  <c r="D44" i="23"/>
  <c r="D43" i="23"/>
  <c r="D42" i="23"/>
  <c r="D41" i="23"/>
  <c r="C30" i="24"/>
  <c r="B9" i="35" l="1"/>
  <c r="B9" i="37"/>
  <c r="B9" i="36"/>
  <c r="B9" i="38"/>
  <c r="C170" i="26"/>
  <c r="C161" i="26"/>
  <c r="C166" i="26"/>
  <c r="C157" i="26"/>
  <c r="C159" i="26"/>
  <c r="C168" i="26"/>
  <c r="B15" i="26" l="1"/>
  <c r="D172" i="35"/>
  <c r="H49" i="37"/>
  <c r="H50" i="37" s="1"/>
  <c r="H31" i="37"/>
  <c r="H32" i="37" s="1"/>
  <c r="P10" i="36"/>
  <c r="B10" i="36" s="1"/>
  <c r="B10" i="37" s="1"/>
  <c r="E118" i="35"/>
  <c r="D118" i="35"/>
  <c r="C118" i="35"/>
  <c r="C109" i="26" l="1"/>
  <c r="C111" i="26"/>
  <c r="C107" i="26"/>
  <c r="C130" i="26" l="1"/>
  <c r="C123" i="26"/>
  <c r="C137" i="26"/>
  <c r="C119" i="26"/>
  <c r="C126" i="26"/>
  <c r="C133" i="26"/>
  <c r="C128" i="26"/>
  <c r="C121" i="26"/>
  <c r="C172" i="26"/>
  <c r="C135" i="26"/>
  <c r="C100" i="26"/>
  <c r="C102" i="26"/>
  <c r="C104" i="26"/>
  <c r="P10" i="35" l="1"/>
  <c r="E146" i="35"/>
  <c r="D146" i="35"/>
  <c r="C146" i="35"/>
  <c r="E138" i="35"/>
  <c r="D138" i="35"/>
  <c r="C138" i="35"/>
  <c r="E137" i="35"/>
  <c r="D137" i="35"/>
  <c r="C137" i="35"/>
  <c r="E136" i="35"/>
  <c r="D136" i="35"/>
  <c r="C136" i="35"/>
  <c r="E135" i="35"/>
  <c r="D135" i="35"/>
  <c r="C135" i="35"/>
  <c r="E130" i="35"/>
  <c r="D130" i="35"/>
  <c r="C130" i="35"/>
  <c r="E129" i="35"/>
  <c r="D129" i="35"/>
  <c r="C129" i="35"/>
  <c r="E119" i="35"/>
  <c r="D119" i="35"/>
  <c r="C119" i="35"/>
  <c r="E114" i="35"/>
  <c r="D114" i="35"/>
  <c r="C114" i="35"/>
  <c r="E113" i="35"/>
  <c r="D113" i="35"/>
  <c r="C113" i="35"/>
  <c r="E103" i="35"/>
  <c r="D103" i="35"/>
  <c r="C103" i="35"/>
  <c r="E102" i="35"/>
  <c r="D102" i="35"/>
  <c r="C102" i="35"/>
  <c r="E93" i="35"/>
  <c r="D93" i="35"/>
  <c r="C93" i="35"/>
  <c r="E92" i="35"/>
  <c r="D92" i="35"/>
  <c r="C92" i="35"/>
  <c r="E83" i="35"/>
  <c r="D83" i="35"/>
  <c r="C83" i="35"/>
  <c r="E82" i="35"/>
  <c r="D82" i="35"/>
  <c r="C82" i="35"/>
  <c r="E73" i="35"/>
  <c r="D73" i="35"/>
  <c r="C73" i="35"/>
  <c r="E72" i="35"/>
  <c r="D72" i="35"/>
  <c r="C72" i="35"/>
  <c r="E56" i="35"/>
  <c r="D56" i="35"/>
  <c r="C56" i="35"/>
  <c r="E55" i="35"/>
  <c r="D55" i="35"/>
  <c r="C55" i="35"/>
  <c r="E45" i="35"/>
  <c r="D45" i="35"/>
  <c r="C45" i="35"/>
  <c r="E44" i="35"/>
  <c r="D44" i="35"/>
  <c r="C44" i="35"/>
  <c r="E35" i="35"/>
  <c r="D35" i="35"/>
  <c r="C35" i="35"/>
  <c r="C152" i="35" l="1"/>
  <c r="C153" i="35" s="1"/>
  <c r="D152" i="35"/>
  <c r="D153" i="35" s="1"/>
  <c r="E152" i="35"/>
  <c r="F166" i="35"/>
  <c r="D166" i="35"/>
  <c r="E166" i="35"/>
  <c r="E140" i="35"/>
  <c r="E153" i="35"/>
  <c r="D140" i="35"/>
  <c r="C140" i="35"/>
  <c r="C139" i="35"/>
  <c r="D139" i="35"/>
  <c r="E139" i="35"/>
  <c r="O47" i="24" l="1"/>
  <c r="P47" i="24"/>
  <c r="P46" i="24"/>
  <c r="O46" i="24"/>
  <c r="B44" i="24" l="1"/>
  <c r="F46" i="24"/>
  <c r="B6" i="36" l="1"/>
  <c r="B6" i="37"/>
  <c r="B6" i="35"/>
  <c r="B6" i="24" s="1"/>
  <c r="B5" i="24" l="1"/>
  <c r="B4" i="37" l="1"/>
  <c r="B4" i="36"/>
  <c r="B4" i="35"/>
  <c r="C8" i="23"/>
  <c r="C6" i="23"/>
  <c r="P44" i="24" s="1"/>
  <c r="C2" i="23"/>
  <c r="D23" i="25" l="1"/>
  <c r="B116" i="24"/>
  <c r="F116" i="24"/>
  <c r="J116" i="24"/>
  <c r="J115" i="24"/>
  <c r="F115" i="24"/>
  <c r="B115" i="24"/>
  <c r="O23" i="25"/>
  <c r="P23" i="25" l="1"/>
  <c r="O8" i="26" l="1"/>
  <c r="B8" i="26" s="1"/>
  <c r="B8" i="38" s="1"/>
  <c r="B6" i="32" l="1"/>
  <c r="B6" i="30"/>
  <c r="B6" i="26"/>
  <c r="B6" i="27"/>
  <c r="L19" i="25" l="1"/>
  <c r="K19" i="25"/>
  <c r="J19" i="25"/>
  <c r="I19" i="25"/>
  <c r="H19" i="25"/>
  <c r="G19" i="25"/>
  <c r="F19" i="25"/>
  <c r="E19" i="25"/>
  <c r="D19" i="25"/>
  <c r="L8" i="25"/>
  <c r="K8" i="25"/>
  <c r="J8" i="25"/>
  <c r="I8" i="25"/>
  <c r="H8" i="25"/>
  <c r="G8" i="25"/>
  <c r="F8" i="25"/>
  <c r="E8" i="25"/>
  <c r="D8" i="25"/>
  <c r="L111" i="24"/>
  <c r="K111" i="24"/>
  <c r="J111" i="24"/>
  <c r="I111" i="24"/>
  <c r="H111" i="24"/>
  <c r="G111" i="24"/>
  <c r="F111" i="24"/>
  <c r="E111" i="24"/>
  <c r="C111" i="24"/>
  <c r="L102" i="24"/>
  <c r="K102" i="24"/>
  <c r="J102" i="24"/>
  <c r="I102" i="24"/>
  <c r="H102" i="24"/>
  <c r="G102" i="24"/>
  <c r="F102" i="24"/>
  <c r="E102" i="24"/>
  <c r="C102" i="24"/>
  <c r="L56" i="24"/>
  <c r="K56" i="24"/>
  <c r="J56" i="24"/>
  <c r="I56" i="24"/>
  <c r="H56" i="24"/>
  <c r="G56" i="24"/>
  <c r="F56" i="24"/>
  <c r="E56" i="24"/>
  <c r="C56" i="24"/>
  <c r="L50" i="24"/>
  <c r="K50" i="24"/>
  <c r="J50" i="24"/>
  <c r="I50" i="24"/>
  <c r="H50" i="24"/>
  <c r="G50" i="24"/>
  <c r="F50" i="24"/>
  <c r="E50" i="24"/>
  <c r="C50" i="24"/>
  <c r="L26" i="24"/>
  <c r="K26" i="24"/>
  <c r="J26" i="24"/>
  <c r="I26" i="24"/>
  <c r="H26" i="24"/>
  <c r="G26" i="24"/>
  <c r="F26" i="24"/>
  <c r="E26" i="24"/>
  <c r="C26" i="24"/>
  <c r="B8" i="36" l="1"/>
  <c r="B8" i="37"/>
  <c r="B8" i="30"/>
  <c r="B8" i="35"/>
  <c r="B4" i="32"/>
  <c r="B4" i="30"/>
  <c r="B4" i="26"/>
  <c r="B4" i="27"/>
  <c r="B5" i="36" l="1"/>
  <c r="B5" i="37"/>
  <c r="B5" i="35"/>
  <c r="B5" i="32"/>
  <c r="B5" i="30"/>
  <c r="B5" i="26"/>
  <c r="B5"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02658F6F-E2B2-4A72-B6F6-5D767368DE86}">
      <text>
        <r>
          <rPr>
            <sz val="9"/>
            <color indexed="81"/>
            <rFont val="Tahoma"/>
            <family val="2"/>
          </rPr>
          <t>If there is more than one type (i.e. dumping for China, dumping &amp; subsidizing for Korea), you must manually modify the Intro paragraph.</t>
        </r>
      </text>
    </comment>
    <comment ref="A34" authorId="0" shapeId="0" xr:uid="{64A8AC49-F823-4B00-B6AB-1FC7A3E1FA3E}">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tc={F1391105-183D-4858-8437-BDA7810B7A14}</author>
  </authors>
  <commentList>
    <comment ref="O1" authorId="0" shapeId="0" xr:uid="{F1391105-183D-4858-8437-BDA7810B7A14}">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<sst xmlns="http://schemas.openxmlformats.org/spreadsheetml/2006/main" count="1281" uniqueCount="651">
  <si>
    <t>PUBLIC</t>
  </si>
  <si>
    <t>QUESTIONNAIRE DUE DATE</t>
  </si>
  <si>
    <t>DATE D'ÉCHÉANCE DU QUESTIONNAIRE</t>
  </si>
  <si>
    <t>Veuillez retourner le questionnaire rempli en utilisant l’une des options suivantes :</t>
  </si>
  <si>
    <t>CERTIFICATION</t>
  </si>
  <si>
    <t>ATTESTATION</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</si>
  <si>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</si>
  <si>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</si>
  <si>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</si>
  <si>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</si>
  <si>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</si>
  <si>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</si>
  <si>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</si>
  <si>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</si>
  <si>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</si>
  <si>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DES DONNÉES DÉCLARÉES</t>
  </si>
  <si>
    <t>Date</t>
  </si>
  <si>
    <t>Question 1</t>
  </si>
  <si>
    <t>Question 2</t>
  </si>
  <si>
    <t>Question 3</t>
  </si>
  <si>
    <t>Question 4</t>
  </si>
  <si>
    <t>Question 5</t>
  </si>
  <si>
    <t>Question 6</t>
  </si>
  <si>
    <t>Question 7</t>
  </si>
  <si>
    <t>I understand that checking this box constitutes my legally binding signature.</t>
  </si>
  <si>
    <t>Je comprends que le fait de cocher cette case constitue ma signature juridiquement contraignante.</t>
  </si>
  <si>
    <t>CONFIRMATION OF REPORTED DATA</t>
  </si>
  <si>
    <t>SUBMITTING THE QUESTIONNAIRE RESPONSE</t>
  </si>
  <si>
    <t>TRANSMISSION DU QUESTIONNAIRE REMPLI</t>
  </si>
  <si>
    <t>Adresse de courrier électronique</t>
  </si>
  <si>
    <t>CUSTOMS TARIFF</t>
  </si>
  <si>
    <t>TARIF DES DOUANES</t>
  </si>
  <si>
    <t>PUBLIC COMMENTS</t>
  </si>
  <si>
    <t>COMMENTAIRES PUBLICS</t>
  </si>
  <si>
    <t>PROTECTED COMMENTS</t>
  </si>
  <si>
    <t>Variable</t>
  </si>
  <si>
    <t>English</t>
  </si>
  <si>
    <t>French</t>
  </si>
  <si>
    <t>Data Validation comments</t>
  </si>
  <si>
    <t>Case Number</t>
  </si>
  <si>
    <t>The Goods</t>
  </si>
  <si>
    <t>Product Defn</t>
  </si>
  <si>
    <t>HS Code defn change date</t>
  </si>
  <si>
    <t>HS Codes before change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</si>
  <si>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</si>
  <si>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</si>
  <si>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</si>
  <si>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</si>
  <si>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</si>
  <si>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</si>
  <si>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</si>
  <si>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</si>
  <si>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</si>
  <si>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</si>
  <si>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</si>
  <si>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Les marchandises sont généralement classées dans le Tarif des douanes sous les numéros suivants du Système harmonisé de désignation et de codification des marchandises (SH) :
</t>
  </si>
  <si>
    <t xml:space="preserve">Product information and a glossary of terms can be found in the Info tab.
</t>
  </si>
  <si>
    <t>Des informations sur le produit et un glossaire de termes sont disponibles dans l'onglet Info.</t>
  </si>
  <si>
    <t>Utilisez l'onglet AddPub si vous avez besoin de plus d'espace.</t>
  </si>
  <si>
    <t>Comments</t>
  </si>
  <si>
    <t>Commentaires</t>
  </si>
  <si>
    <t>Comment 1</t>
  </si>
  <si>
    <t>Commentaire 1</t>
  </si>
  <si>
    <t>Comment 2</t>
  </si>
  <si>
    <t>Commentaire 2</t>
  </si>
  <si>
    <t>Comment 3</t>
  </si>
  <si>
    <t>Commentaire 3</t>
  </si>
  <si>
    <t>Comment 4</t>
  </si>
  <si>
    <t>Commentaire 4</t>
  </si>
  <si>
    <t>Comment 5</t>
  </si>
  <si>
    <t>Commentaire 5</t>
  </si>
  <si>
    <t>protected</t>
  </si>
  <si>
    <t>protégé</t>
  </si>
  <si>
    <t xml:space="preserve">Use the AddPro tab if more space is needed.
</t>
  </si>
  <si>
    <t>References to "the goods" in this questionnaire refer to:</t>
  </si>
  <si>
    <t>Les références aux « marchandises » dans ce questionnaire font référence à :</t>
  </si>
  <si>
    <t>Type</t>
  </si>
  <si>
    <t>Select Yes or No</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</si>
  <si>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</si>
  <si>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</si>
  <si>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GLOSSAIRE</t>
  </si>
  <si>
    <t/>
  </si>
  <si>
    <t xml:space="preserve">Toutes les questions relatives au présent questionnaire doivent être adressées à :
</t>
  </si>
  <si>
    <t xml:space="preserve">Questions relating to this questionnaire should be directed to: 
</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</si>
  <si>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</si>
  <si>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</si>
  <si>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COMMENTAIRES PROTÉGÉS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</si>
  <si>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</si>
  <si>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</si>
  <si>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</si>
  <si>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</si>
  <si>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</si>
  <si>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Confirm that all values reported are in Canadian dollars.</t>
  </si>
  <si>
    <t>Confirmez que toutes les valeurs déclarées sont en dollars canadiens.</t>
  </si>
  <si>
    <t>Analyst 1</t>
  </si>
  <si>
    <t>Analyst 2</t>
  </si>
  <si>
    <t>First Year of POR</t>
  </si>
  <si>
    <t>Last Day of POR</t>
  </si>
  <si>
    <t>Last Year of POR</t>
  </si>
  <si>
    <t>Important notes for formatting</t>
  </si>
  <si>
    <t>Insert and merge rows where needed to expand height of text boxes.</t>
  </si>
  <si>
    <t>INTRODUCTION</t>
  </si>
  <si>
    <t>LA DÉFINITION DES MARCHANDISES</t>
  </si>
  <si>
    <t>DO YOU NEED TO COMPLETE THIS QUESTIONNAIRE?</t>
  </si>
  <si>
    <t>DEVEZ-VOUS REMPLIR CE QUESTIONNAIRE?</t>
  </si>
  <si>
    <t>FAILURE TO COMPLETE THE QUESTIONNAIRE</t>
  </si>
  <si>
    <t>QUESTIONNAIRE NON REMPLI</t>
  </si>
  <si>
    <t>QUESTIONS</t>
  </si>
  <si>
    <t>QUESTIONNAIRE OUTLINE</t>
  </si>
  <si>
    <t>APERÇU DU QUESTIONNAIRE</t>
  </si>
  <si>
    <t>GLOSSARY</t>
  </si>
  <si>
    <t>Yes</t>
  </si>
  <si>
    <t>Oui</t>
  </si>
  <si>
    <t>No</t>
  </si>
  <si>
    <t>Non</t>
  </si>
  <si>
    <t>PROTECTED</t>
  </si>
  <si>
    <t>PROTÉGÉ</t>
  </si>
  <si>
    <t>If no, explain.</t>
  </si>
  <si>
    <t>Si non, expliquez.</t>
  </si>
  <si>
    <t>Sélectionnez oui ou non</t>
  </si>
  <si>
    <t>Confirm that all data reported pertain to the goods as defined in the "Intro" tab.</t>
  </si>
  <si>
    <t>Confirmez que toutes les données déclarées  concernent les marchandises telles que définies dans l’onglet « Intro ».</t>
  </si>
  <si>
    <t>Tab and Question</t>
  </si>
  <si>
    <t>Onglet et question</t>
  </si>
  <si>
    <t>les pays sujets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</si>
  <si>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</si>
  <si>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dumping</t>
  </si>
  <si>
    <t>le dumping</t>
  </si>
  <si>
    <t>i.e. columns B-L should be 160 pixels each.</t>
  </si>
  <si>
    <t>When adding or modifying columns, please ensure the total of all column widths in a tab equals 1760 pixels to allow for consistent scaling when exported to PDF.</t>
  </si>
  <si>
    <t>hiddenc</t>
  </si>
  <si>
    <t>Subject Countries (incl. French pronouns: de la, du, des)</t>
  </si>
  <si>
    <t>Additional Product Info</t>
  </si>
  <si>
    <t xml:space="preserve">The goods are commonly classified in the Customs Tariff under the following Harmonized Commodity Description and Coding System (HS) numbers:
</t>
  </si>
  <si>
    <t>CONTACT INFORMATION OF THE PERSON WHO COMPLETED THIS QUESTIONNAIRE</t>
  </si>
  <si>
    <t>COORDONNÉES DE LA PERSONNE QUI A REMPLI LE QUESTIONNAIRE</t>
  </si>
  <si>
    <t>Name</t>
  </si>
  <si>
    <t>Nom</t>
  </si>
  <si>
    <t>Title</t>
  </si>
  <si>
    <t>Titre</t>
  </si>
  <si>
    <t>Adresse courriel</t>
  </si>
  <si>
    <t>RR-2026-001</t>
  </si>
  <si>
    <t>des États-Unis</t>
  </si>
  <si>
    <t>April 30th</t>
  </si>
  <si>
    <t>September 21, 2026</t>
  </si>
  <si>
    <t>30 avril</t>
  </si>
  <si>
    <t>21 septembre 2026</t>
  </si>
  <si>
    <t>Nicole Lalonde</t>
  </si>
  <si>
    <t>Paula Place</t>
  </si>
  <si>
    <t xml:space="preserve">343-574-3196 </t>
  </si>
  <si>
    <t>nicole.lalonde@tribunal.gc.ca</t>
  </si>
  <si>
    <t>paula.place@tribunal.gc.ca</t>
  </si>
  <si>
    <t xml:space="preserve">Use the AddPub tab if more space is needed._x000D_
</t>
  </si>
  <si>
    <t>AAAAA</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</si>
  <si>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or if a firm is the exclusive distributor for another firm.</t>
  </si>
  <si>
    <t>The average delivery costs (freight, handling and insurance) from the point of direct shipment in Canada to your customers, whether included in the selling value or incurred separately by your customers, expressed as a percentage of the net delivered purchase or selling value. If the goods are sold on an FOB basis (ex-factory), please provide your best estimate of the delivery costs incurred by your customers.</t>
  </si>
  <si>
    <t>The net delivered purchase value is the laid-in cost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brokerage fees and surcharges.</t>
  </si>
  <si>
    <t>The net delivered selling value includes sales to a third party or an affiliate. It is net of all cash, quantity or deferred discounts, allowances and taxes whether or not shown on the invoice. These discounts, allowances and taxes include, but are not limited to, discounts and cash discounts, rebates and incentives. However, it includes all delivery costs (freight, handling and insurance) incurred by your agency from the point of direct shipment in Canada and included in the selling price or an estimate of such delivery costs if incurred by your customers.</t>
  </si>
  <si>
    <t>Any and all of the following: Whole potatoes imported during the period from May 1 to July 31, inclusive, of each calendar year; seed potatoes; red potatoes; yellow potatoes; exotic potato varieties; white and russet potatoes imported in 50-lb. cartons in the following count sizes:  40, 50, 60, 70 and 80; and whole potatoes certified as organic by a recognized certification agency.</t>
  </si>
  <si>
    <t>All responses to value questions should be expressed in Canadian dollars (CAN$).</t>
  </si>
  <si>
    <t>AAAA</t>
  </si>
  <si>
    <t>AAAAAA</t>
  </si>
  <si>
    <t>Please provide electronic by attachment of any relevant USDA or other data and statistics such as:-USDA NASS Crop Production Reports-USDA NASS Potato Stocks Report-USDA NASS US Potato Statistics-USDA Producer Paid Indices-USDA Vegetables and Melons Outlook-North American Potato Market News-Statistics Canada Import Data - Edible vegetables &amp; certain roots &amp; tubers-Pacific FX Database for Exchange Rates-US International Trade Commission Imports &amp; Exports of US Fresh Potatoes-Public Potato Disposition Report</t>
  </si>
  <si>
    <t>AAA</t>
  </si>
  <si>
    <t>Provide information on sales volume during the period of May-July of each year and sales of non-regulated certain whole potatoes</t>
  </si>
  <si>
    <t>Exclusionary Period</t>
  </si>
  <si>
    <t>Company Name (In English and French, if applicable)</t>
  </si>
  <si>
    <t>Indiquez la dénomination sociale de votre entreprise, son adresse, son site Web, ainsi que le nom, le titre, le courriel et le numéro de téléphone de la personne responsable de la présente réponse.</t>
  </si>
  <si>
    <t>Variety</t>
  </si>
  <si>
    <t>All information is requested on a crop-year basis (August 1 - July 31). Where adjustments are required to comply with this requirement, please indicate where adjustments were made and give a full explanation.</t>
  </si>
  <si>
    <t>Please ensure that you include all sales (transactions made at market prices) to all associated firms.</t>
  </si>
  <si>
    <t>If your firm is wholly or partly owned by other firms involved in any manner with certain whole potatoes, whether upstream or downstream, please list the names and addresses of these firms, and indicate the percent share of ownership or interest that they hold.</t>
  </si>
  <si>
    <t>Firm Name:</t>
  </si>
  <si>
    <t>Firm Address:</t>
  </si>
  <si>
    <t>Percent Share of Ownership:</t>
  </si>
  <si>
    <t>i)</t>
  </si>
  <si>
    <t>ii)</t>
  </si>
  <si>
    <t>iii)</t>
  </si>
  <si>
    <t>If your firm wholly or partly owns other firms involved in any manner with certain whole potatoes, whether upstream or downstream, please list their names and addresses, and indicate the extent of your firm’s ownership or interest in those firms.</t>
  </si>
  <si>
    <t>Associated firms are related to each other in any manner other than through an arm’s length (independent) customer/supplier relationship.</t>
  </si>
  <si>
    <t>Question 8</t>
  </si>
  <si>
    <t>Question 9</t>
  </si>
  <si>
    <t>Question 10</t>
  </si>
  <si>
    <t>Question 11</t>
  </si>
  <si>
    <t>Question 12</t>
  </si>
  <si>
    <t>Question 13</t>
  </si>
  <si>
    <t>Question 14</t>
  </si>
  <si>
    <t>Reconciliation Check</t>
  </si>
  <si>
    <t>Does Beginning Inventory + Total Reported Purchases and Imports - Total Reported Sales of Purchases and Imports = Ending Inventory?</t>
  </si>
  <si>
    <t>Calculated Volume (cwt)</t>
  </si>
  <si>
    <t>Reported Volume equals Calculated Volume:</t>
  </si>
  <si>
    <t>Potato Type (e.g. Russet, White)</t>
  </si>
  <si>
    <t>Total Percentage</t>
  </si>
  <si>
    <t>Potato Packaging</t>
  </si>
  <si>
    <t>5 x 10 lb. film/mesh bag</t>
  </si>
  <si>
    <t>50 lb. carton</t>
  </si>
  <si>
    <t>50 lb. sack</t>
  </si>
  <si>
    <t>100 lb. sack</t>
  </si>
  <si>
    <t>10 lb. paper/poly bags</t>
  </si>
  <si>
    <t>15 lb. paper/poly bags</t>
  </si>
  <si>
    <t>20 lb. paper/poly bags</t>
  </si>
  <si>
    <t>Other: please specify</t>
  </si>
  <si>
    <t xml:space="preserve">     0701.90.00.20</t>
  </si>
  <si>
    <t>AA</t>
  </si>
  <si>
    <t>What is the range of products marketed by your agency?</t>
  </si>
  <si>
    <t>Nature of Association:</t>
  </si>
  <si>
    <t>Role in the Industry:</t>
  </si>
  <si>
    <t>California</t>
  </si>
  <si>
    <t>Idaho</t>
  </si>
  <si>
    <t>Oregon</t>
  </si>
  <si>
    <t>Washington</t>
  </si>
  <si>
    <t>Projected</t>
  </si>
  <si>
    <t>Volume (cwt)</t>
  </si>
  <si>
    <t>Purchase Volume (cwt)</t>
  </si>
  <si>
    <t>Sales Volume (cwt)</t>
  </si>
  <si>
    <t>Actual or Estimated Purchase Delivery Cost (%)</t>
  </si>
  <si>
    <t>Actual or Estimated Selling Delivery Cost (%)</t>
  </si>
  <si>
    <t>Import Volume (cwt)</t>
  </si>
  <si>
    <t>Imported from California</t>
  </si>
  <si>
    <t>Imported from Idaho</t>
  </si>
  <si>
    <t>Imported from Oregon</t>
  </si>
  <si>
    <t>Imported from Washington</t>
  </si>
  <si>
    <t>Imported from Other US States</t>
  </si>
  <si>
    <t>Total sales from USA</t>
  </si>
  <si>
    <t>Total Certain Whole Potatoes Imported into Canada for Use or Consumption in BC</t>
  </si>
  <si>
    <t>If reported and calculated ending inventory volumes do not match, please explain.</t>
  </si>
  <si>
    <t>Please specify provinces:</t>
  </si>
  <si>
    <t>Firm Name</t>
  </si>
  <si>
    <t>Mailing Address</t>
  </si>
  <si>
    <t>Contact Name</t>
  </si>
  <si>
    <t>Telephone No.</t>
  </si>
  <si>
    <t>1.</t>
  </si>
  <si>
    <t>2.</t>
  </si>
  <si>
    <t>3.</t>
  </si>
  <si>
    <t>4.</t>
  </si>
  <si>
    <t>5.</t>
  </si>
  <si>
    <t>6.</t>
  </si>
  <si>
    <t>7.</t>
  </si>
  <si>
    <t>8.</t>
  </si>
  <si>
    <t>9.</t>
  </si>
  <si>
    <t>10.</t>
  </si>
  <si>
    <t>Provide the rationale and assumptions underlying any plans and forecasts, and indicate whether the plans and forecasts were prepared internally or by an outside consultant.  Note: These specific plans and forecasts may already be in the form of “business plans” or equivalent used by your agency. If these types of documents are readily available, you may submit them in lieu of the above. However, if no formal forecast documents exist, provide your agency’s best estimates with regard to the above-mentioned factors. You are not required to provide your agency’s plans and forecasts dealing with products or activities other than certain whole potatoes.</t>
  </si>
  <si>
    <t>Period of Review</t>
  </si>
  <si>
    <t>Crop year is defined as the period Augst 1 to July 31</t>
  </si>
  <si>
    <t>GENERAL FIRM INFORMATION</t>
  </si>
  <si>
    <t>INFORMATIONS GÉNÉRALES SUR L'ENTREPRISE</t>
  </si>
  <si>
    <t>Indicate your firm's trade level with respect to the goods in Canada:</t>
  </si>
  <si>
    <t>Indiquez le niveau commercial de votre entreprise en ce qui concerne les marchandises au Canada :</t>
  </si>
  <si>
    <t>Trade level</t>
  </si>
  <si>
    <t>Niveau commercial</t>
  </si>
  <si>
    <t>If not listed above, other trade level is:</t>
  </si>
  <si>
    <t>Si non mentionné ci-dessus, l'autre niveau commercial est :</t>
  </si>
  <si>
    <t>Distributor</t>
  </si>
  <si>
    <t>Retailer</t>
  </si>
  <si>
    <t>Drop down lists</t>
  </si>
  <si>
    <t>Intro, Public, Confirm</t>
  </si>
  <si>
    <t>Public Question 1</t>
  </si>
  <si>
    <t>Distributeur</t>
  </si>
  <si>
    <t>End user</t>
  </si>
  <si>
    <t>Utilisateur final</t>
  </si>
  <si>
    <t>Broker or trader</t>
  </si>
  <si>
    <t>Courtier ou commerçant</t>
  </si>
  <si>
    <t>Détaillant</t>
  </si>
  <si>
    <t>Provide a brief history of your firm with emphasis on the importation, marketing and distribution of certain whole potatoes.</t>
  </si>
  <si>
    <t xml:space="preserve">When were certain whole potatoes first imported by your firm? </t>
  </si>
  <si>
    <t>What is your firm’s date of incorporation?</t>
  </si>
  <si>
    <t>What is your firm's corporate structure?</t>
  </si>
  <si>
    <t>What is the range of products imported by your firm?</t>
  </si>
  <si>
    <t>IMPORTER QUESTIONNAIRE</t>
  </si>
  <si>
    <t>FIRM INFORMATION</t>
  </si>
  <si>
    <t>Sales data are to be reported on the date of shipment to the customer or the customer’s warehouse.</t>
  </si>
  <si>
    <t>Confirm that all volumes reported are in hundredweight (cwt)</t>
  </si>
  <si>
    <t>Veuillez confirmer que tous les volumes déclarés sont exprimés en quintaux (cwt)</t>
  </si>
  <si>
    <t>Questionnaire Due Date</t>
  </si>
  <si>
    <t>Crop Year</t>
  </si>
  <si>
    <t>Entreprises qui sont liées entre elles d’une manière autre que par une relation indépendante (sans lien de dépendance) entre un client et un fournisseur. Par exemple, des entreprises sont associées ou liées si un dirigeant ou un administrateur d’une entreprise est également dirigeant ou administrateur de l’autre entreprise, si une entreprise détient directement ou indirectement des actions de l’autre entreprise, ou si une entreprise est le distributeur exclusif d’une autre entreprise.</t>
  </si>
  <si>
    <t>Toutes les réponses aux questions portant sur les valeurs doivent être exprimées en dollars canadiens (CAN$).</t>
  </si>
  <si>
    <t>Def</t>
  </si>
  <si>
    <t>Veuillez vous assurer d’inclure toutes les ventes (transactions effectuées aux prix du marché) réalisées auprès de toutes les entreprises associées.</t>
  </si>
  <si>
    <t>Quelle est la date de constitution de votre entreprise?</t>
  </si>
  <si>
    <t>Quelle est la structure juridique de votre entreprise?</t>
  </si>
  <si>
    <t>Quand certaines pommes de terre entières ont-elles été importées pour la première fois par votre entreprise?</t>
  </si>
  <si>
    <t>Quelle est la gamme de produits importés par votre entreprise?</t>
  </si>
  <si>
    <t>Si votre entreprise détient entièrement ou partiellement d’autres entreprises qui sont impliquées de quelque manière que ce soit dans certaines pommes de terre entières, que ce soit en amont ou en aval, veuillez fournir leurs noms et adresses et indiquer l’étendue de la participation ou de l’intérêt de votre entreprise dans ces entreprises.</t>
  </si>
  <si>
    <t>Les entreprises associées sont des entreprises qui sont liées entre elles d’une manière autre que par une relation indépendante (sans lien de dépendance) entre un client et un fournisseur.</t>
  </si>
  <si>
    <t>Veuillez fournir en pièce jointe électronique toute donnée et statistique pertinente provenant de l’USDA ou d’autres sources, telles que :</t>
  </si>
  <si>
    <t>Fournissez un bref historique de votre entreprise en mettant l’accent sur l’importation, la commercialisation et la distribution de certaines pommes de terre entières.</t>
  </si>
  <si>
    <t>Nom de l’entreprise :</t>
  </si>
  <si>
    <t>Adresse de l’entreprise :</t>
  </si>
  <si>
    <t>Pourcentage de participation :</t>
  </si>
  <si>
    <t>Nom de l'entreprise</t>
  </si>
  <si>
    <t>Adresse de l'entreprise</t>
  </si>
  <si>
    <t>Type d'association</t>
  </si>
  <si>
    <t>Rôle dans l’industrie :</t>
  </si>
  <si>
    <t>QUESTIONNAIRE DE L'IMPORTATEUR</t>
  </si>
  <si>
    <t>RENSEIGNEMENTS SUR L'ENTREPRISE</t>
  </si>
  <si>
    <t>CERTAIN WHOLE POTATOES</t>
  </si>
  <si>
    <t>Report the volume and value of your firm's:</t>
  </si>
  <si>
    <t>-Beginning and Ending Inventories of Certain Whole Potatoes for Use or Consumption in BC;</t>
  </si>
  <si>
    <t>IMPORTANT: If your firm is a retailer or end-user, please report your Purchases or Imports only (not Sales).</t>
  </si>
  <si>
    <t xml:space="preserve">Provide a list of your top ten Canadian sales accounts for certain whole potatoes during the 2024-2025 and 2025-2026 crop years.  Please indicate the firm name, contact name, mailing address, e-mail address and telephone number. </t>
  </si>
  <si>
    <t>List the major factors that influence your decision to source certain whole potatoes from foreign suppliers and domestic suppliers.  Examples of such factors are price, quality, range of product, availability, delivery time, terms of sale, relationship with the supplier/grower, etc.</t>
  </si>
  <si>
    <t>IMPORTS</t>
  </si>
  <si>
    <t>AAAAAAAA</t>
  </si>
  <si>
    <t>Please describe the method used to determine the value of your transfers to associated firms, in Canada or outside Canada.</t>
  </si>
  <si>
    <r>
      <t>Report the distribution of sales of Certain Whole Potatoes Imported f</t>
    </r>
    <r>
      <rPr>
        <b/>
        <sz val="11"/>
        <color theme="1"/>
        <rFont val="Calibri"/>
        <family val="2"/>
        <scheme val="minor"/>
      </rPr>
      <t>rom the US</t>
    </r>
    <r>
      <rPr>
        <sz val="11"/>
        <color theme="1"/>
        <rFont val="Calibri"/>
        <family val="2"/>
        <scheme val="minor"/>
      </rPr>
      <t xml:space="preserve"> for Use or Consumption in BC by Type and Packaging.</t>
    </r>
  </si>
  <si>
    <t>PRICING</t>
  </si>
  <si>
    <t>If you do not have price lists, explain the mechanism for calculating prices of certain whole potatoes to your customers. How frequently are price adjustments made (daily, weekly, monthly)? Furthermore, please provide details of your price offers for certain whole potatoes to the BC market and those that were realized. If significant price variations exist, please explain. Have your pricing practices changed since August 1, 2023?</t>
  </si>
  <si>
    <t>AAAAAAAAA</t>
  </si>
  <si>
    <t xml:space="preserve">
</t>
  </si>
  <si>
    <t>2. Imported for use or consumption in BC from:</t>
  </si>
  <si>
    <t>Other trade level (specify)</t>
  </si>
  <si>
    <t>Values</t>
  </si>
  <si>
    <t>Please specify states :</t>
  </si>
  <si>
    <t>Total imports from USA</t>
  </si>
  <si>
    <t>CANADIAN SALES</t>
  </si>
  <si>
    <t>EXPORTERS</t>
  </si>
  <si>
    <t>Russet</t>
  </si>
  <si>
    <t>White</t>
  </si>
  <si>
    <t>FORECAST</t>
  </si>
  <si>
    <t>Please provide the percentage of your sales to the following trade levels, by period, for your imported certain whole potatoes.</t>
  </si>
  <si>
    <t>% of Sales of Imported Certain Potatoes to:</t>
  </si>
  <si>
    <t>Certain Whole Potatoes</t>
  </si>
  <si>
    <t>Report only imports for which your agency was the importer of record.</t>
  </si>
  <si>
    <t>Confirm that all yearly information reported is based on the crop year from August to July, except where otherwise indicated.</t>
  </si>
  <si>
    <t>For the questions in this tab, note the following:</t>
  </si>
  <si>
    <t>Pour les questions de cet onglet, notez ce qui suit :</t>
  </si>
  <si>
    <t>• Report all sales as of the date of shipment to the customer or the customer’s warehouse.</t>
  </si>
  <si>
    <t>• Déclarez toutes les ventes à compter de la date de l’expédition au client ou à son entrepôt.</t>
  </si>
  <si>
    <t>• Report all values in Canadian dollars.</t>
  </si>
  <si>
    <t>• Déclarez toutes les valeurs en dollars canadiens.</t>
  </si>
  <si>
    <t>L’année-récolte est définie comme la période allant du 1er août au 31 juillet.</t>
  </si>
  <si>
    <t>LANGUAGE PREFERENCE | PRÉFÉRENCE LINGUISTIQUE</t>
  </si>
  <si>
    <t>Nom de l’entreprise (en anglais et en français, s’il y a lieu)</t>
  </si>
  <si>
    <t>Adresse de l’entreprise</t>
  </si>
  <si>
    <t>Toutes les informations sont demandées selon l’année-récolte (du 1er août au 31 juillet). Lorsque des ajustements sont nécessaires pour respecter cette exigence, veuillez indiquer les endroits où des ajustements ont été apportés et fournir une explication complète.</t>
  </si>
  <si>
    <t>Les données sur les ventes doivent être déclarées en fonction de la date d’expédition au client ou à l’entrepôt du client.</t>
  </si>
  <si>
    <t>ACHATS, IMPORTATIONS ET VENTES DE CERTAINES POMMES DE TERRE ENTIÈRES</t>
  </si>
  <si>
    <t>Confirmez que toutes les informations annuelles déclarées sont fondées sur l’année-récolte allant d’août à juillet, sauf indication contraire.</t>
  </si>
  <si>
    <t>Déclarez le volume et la valeur des éléments suivants de votre entreprise :</t>
  </si>
  <si>
    <t>IMPORTANT : Si votre entreprise est un détaillant ou un utilisateur final, veuillez déclarer uniquement vos achats ou importations (et non vos ventes).</t>
  </si>
  <si>
    <t>-Importations au Canada en provenance des États-Unis de certaines pommes de terre entières destinées à être utilisées ou consommées dans d’autres provinces ou territoires canadiens, ainsi que les ventes de ces produits ;</t>
  </si>
  <si>
    <t>-Importations au Canada de certaines pommes de terre entières destinées à être utilisées ou consommées en Colombie-Britannique, ainsi que les ventes de ces produits.</t>
  </si>
  <si>
    <t>Veuillez préciser les provinces :</t>
  </si>
  <si>
    <t>Volume des ventes (cwt)</t>
  </si>
  <si>
    <t>Coût de livraison des achats, réel ou estimé (%)</t>
  </si>
  <si>
    <t>Coût de livraison des ventes, réel ou estimé (%)</t>
  </si>
  <si>
    <t>Volume des importations (cwt)</t>
  </si>
  <si>
    <t>Importées de Californie</t>
  </si>
  <si>
    <t>Importées de l’Idaho</t>
  </si>
  <si>
    <t>Importées de l’Oregon</t>
  </si>
  <si>
    <t>Importées de Washington</t>
  </si>
  <si>
    <t>Importées d’autres États des États-Unis</t>
  </si>
  <si>
    <t>Veuillez préciser les États :</t>
  </si>
  <si>
    <t>Veuillez préciser les pays :</t>
  </si>
  <si>
    <t>Total des importations au Canada de certaines pommes de terre entières destinées à être utilisées ou consommées en Colombie-Britannique</t>
  </si>
  <si>
    <t>Le stock d’ouverture + le total des achats et importations déclarés - le total des ventes déclarées des achats et importations = le stock de clôture ?</t>
  </si>
  <si>
    <t>Volume calculé (cwt)</t>
  </si>
  <si>
    <t>Le volume déclaré correspond au volume calculé :</t>
  </si>
  <si>
    <t>Veuillez indiquer, par période, le pourcentage de vos ventes correspondant aux niveaux de commerce suivants pour vos pommes de terre entières importées.</t>
  </si>
  <si>
    <t>% des ventes de certaines pommes de terre importées destinées aux :</t>
  </si>
  <si>
    <t>Grossistes/distributeurs/détaillants en Colombie-Britannique</t>
  </si>
  <si>
    <t>Transformateurs canadiens en Colombie-Britannique</t>
  </si>
  <si>
    <t>Autre niveau de commerce en Colombie-Britannique (préciser)</t>
  </si>
  <si>
    <t>Question 15</t>
  </si>
  <si>
    <t>Please specify countries :</t>
  </si>
  <si>
    <t>Total des importations en provenance des États-Unis</t>
  </si>
  <si>
    <t>Total des ventes en provenance des États-Unis</t>
  </si>
  <si>
    <t>Si vous souhaitez ajouter des commentaires concernant vos réponses, veuillez les inscrire ici. Veuillez indiquer le numéro de la question visée par chaque commentaire.</t>
  </si>
  <si>
    <t>Déclarez uniquement les importations pour lesquelles votre entreprise était l’importateur officiel.</t>
  </si>
  <si>
    <t>Utilisez l’onglet AddPro si vous avez besoin de plus d’espace.</t>
  </si>
  <si>
    <t>IMPORTATIONS</t>
  </si>
  <si>
    <t>Énumérez les principaux facteurs qui influencent votre décision de vous approvisionner en certaines pommes de terre entières auprès de fournisseurs étrangers et de fournisseurs nationaux. Parmi ces facteurs, on peut citer le prix, la qualité, la gamme de produits, la disponibilité, le délai de livraison, les conditions de vente, la relation avec le fournisseur ou le producteur, etc.</t>
  </si>
  <si>
    <t>Veuillez décrire la méthode utilisée pour déterminer la valeur de vos transferts à des entreprises liées, au Canada ou à l’extérieur du Canada.</t>
  </si>
  <si>
    <t>PRIX</t>
  </si>
  <si>
    <t>Si vous n’avez pas de listes de prix, expliquez le mécanisme utilisé pour calculer les prix de certaines pommes de terre entières facturés à vos clients. À quelle fréquence les prix sont-ils ajustés (quotidiennement, hebdomadairement, mensuellement)? De plus, veuillez fournir des précisions sur vos offres de prix pour certaines pommes de terre entières destinées au marché de la Colombie-Britannique et sur les prix effectivement réalisés. S’il existe des écarts de prix importants, veuillez les expliquer. Vos pratiques en matière de prix ont-elles changé depuis le 1er août 2023?</t>
  </si>
  <si>
    <t>Fournissez des renseignements sur le volume des ventes au cours de la période de mai à juillet de chaque année ainsi que sur les ventes de certaines pommes de terre entières non réglementées.</t>
  </si>
  <si>
    <t>PRÉVISIONS</t>
  </si>
  <si>
    <t>Fournissez la justification et les hypothèses sous-jacentes à tout plan et toute prévision, et indiquez si les plans et prévisions ont été préparés à l’interne ou par un consultant externe. Note : Ces plans et prévisions précis peuvent déjà se présenter sous la forme de « plans d’affaires » ou de documents équivalents utilisés par votre entreprise. Si ces types de documents sont facilement accessibles, vous pouvez les soumettre au lieu des renseignements demandés ci-dessus. Toutefois, si aucun document officiel de prévisions n’existe, fournissez les meilleures estimations de votre entreprise concernant les facteurs mentionnés ci-dessus. Vous n’êtes pas tenu de fournir les plans et prévisions de votre entreprise concernant des produits ou activités autres que certaines pommes de terre entières.</t>
  </si>
  <si>
    <t>EXPORTATEURS</t>
  </si>
  <si>
    <t>Nom de l’entreprise</t>
  </si>
  <si>
    <t>Adresse postale</t>
  </si>
  <si>
    <t>Nom de la personne-ressource</t>
  </si>
  <si>
    <t>Numéro de téléphone</t>
  </si>
  <si>
    <t>Courriel</t>
  </si>
  <si>
    <t>Fournissez une liste de vos dix principaux clients au Canada pour les ventes de certaines pommes de terre entières au cours des années-récolte 2024-2025 et 2025-2026. Veuillez indiquer le nom de l’entreprise, le nom de la personne-ressource, l’adresse postale, l’adresse courriel et le numéro de téléphone.</t>
  </si>
  <si>
    <t>VENTES AU CANADA</t>
  </si>
  <si>
    <t>Variété</t>
  </si>
  <si>
    <t>Autre : veuillez préciser</t>
  </si>
  <si>
    <t>Pourcentage total</t>
  </si>
  <si>
    <t>Emballage des pommes de terre</t>
  </si>
  <si>
    <t>Sac de 50 lb</t>
  </si>
  <si>
    <t>Sac de 100 lb</t>
  </si>
  <si>
    <t>Sacs de 10 lb en papier/polyéthylène</t>
  </si>
  <si>
    <t>Sacs de 15 lb en papier/polyéthylène</t>
  </si>
  <si>
    <t>Sacs de 20 lb en papier/polyéthylène</t>
  </si>
  <si>
    <t>Californie</t>
  </si>
  <si>
    <t>Autres provinces canadiennes</t>
  </si>
  <si>
    <t>4. Importations vendues en Colombie-Britannique à :</t>
  </si>
  <si>
    <t>CERTAINES POMMES DE TERRE ENTIÈRES</t>
  </si>
  <si>
    <t>États-Unis</t>
  </si>
  <si>
    <t>343-574-8274</t>
  </si>
  <si>
    <t>United States of America for use or consumption in the province of British Columbia</t>
  </si>
  <si>
    <t>certaines pommes de terre entières</t>
  </si>
  <si>
    <t xml:space="preserve">Whole potatoes for use or consumption in the province of British Columbia, excluding:
- Seed potatoes;
- Imports during the period from May 1 to July 31, inclusive, of each calendar year;
- Red potatoes;
- Yellow potatoes;
- Exotic potato varieties; 
- White and russet potatoes imported in 50-lb. cartons in the following count sizes:  40, 50, 60, 70 and 80; 
- Whole potatoes certified as organic by a recognized certification agency.
  </t>
  </si>
  <si>
    <t>DEFINITION OF THE GOODS</t>
  </si>
  <si>
    <t>Company Address</t>
  </si>
  <si>
    <t>2. Email to citt-tcce@tribunal.gc.ca should you accept the associated risks and you are filing information that belongs to your organization only.</t>
  </si>
  <si>
    <t>2. Par courriel à l'adresse tcce-citt@tribunal.gc.ca si vous acceptez les risques connexes et vous transmettez des renseignements qui sont ceux de votre organisation seulement.</t>
  </si>
  <si>
    <t>QUESTIONNAIRE À L'INTENTION DES IMPORTATEURS</t>
  </si>
  <si>
    <t>IMPORTER QUESTIONNAIRE | QUESTIONNAIRE À L'INTENTION DES IMPORTATEURS</t>
  </si>
  <si>
    <t>The information requested in this questionnaire is for use by the Canadian International Trade Tribunal (the Tribunal) in connection with its expiry review concerning the dumping of certain whole potatoes (as defined below) originating in or exported from the United States of America for use or consumption in the province of British Columbia. Your knowledge and experience would aid the Tribunal in the proper conduct of its inquiry by helping it better understand the Canadian market for certain whole potatoes. The Tribunal therefore requests a response to this questionnaire from your firm.</t>
  </si>
  <si>
    <t>Les renseignements demandés dans le présent questionnaire seront utilisés par le Tribunal canadien du commerce extérieur (le Tribunal) dans le cadre de son réexamen relatif à l'expiration concernant le dumping de certaines pommes de terre entières (telles que définies ci-dessous) originaires ou exportées des États-Unis d'Amérique et destinées  à être utilisées ou consommées dans la province de la Colombie-Britannique. Vos connaissances et votre expérience aideraient le Tribunal à mener correctement son enquête en lui permettant de mieux comprendre le marché canadien de certaines pommes de terre entières. Le Tribunal demande à votre entreprise de répondre à ce questionnaire.</t>
  </si>
  <si>
    <t>Whole potatoes excluding: imports during the period from May 1 to July 31, inclusive, of each calendar year; seed potatoes; red potatoes; yellow potatoes; exotic potato varieties; white and russet potatoes imported in 50-lb. cartons in the following count sizes:  40, 50, 60, 70 and 80;  and whole potatoes certified as organic by a recognized certification agency.</t>
  </si>
  <si>
    <t>Associated Firms</t>
  </si>
  <si>
    <t>Delivery Costs</t>
  </si>
  <si>
    <t>Net Delivered
Purchase Value</t>
  </si>
  <si>
    <t>Net Delivered
Selling Value</t>
  </si>
  <si>
    <t>Other Potatoes</t>
  </si>
  <si>
    <t>Entreprises associées</t>
  </si>
  <si>
    <t>Certaines pommes de terre entières</t>
  </si>
  <si>
    <t>Coûts de livraison</t>
  </si>
  <si>
    <t xml:space="preserve">Valeur d’achat nette rendue
</t>
  </si>
  <si>
    <t>Valeur de vente nette rendue</t>
  </si>
  <si>
    <t>Valeurs</t>
  </si>
  <si>
    <t xml:space="preserve">Autres pommes de terre </t>
  </si>
  <si>
    <t>Pommes de terre entières destinées à être utilisées ou consommées dans la province de la Colombie‑Britannique, excluant:
-des pommes de terre de semence;
-des importations effectuées durant la période du 1er mai au 31 juillet (inclusivement) de chaque année civile;
-des pommes de terre rouges;
-des pommes de terre jaunes;
-des pommes de terre de variétés exotiques;
-des pommes de terre blanches et roussâtres importées dans des boîtes de 50 lb aux calibres suivants : 40, 50, 60, 70 et 80;
-des pommes de terre entières biologiques homologuées par un organisme de certification. </t>
  </si>
  <si>
    <t>Pommes de terre entières, excluant: des importations effectuées durant la période du 1er mai au 31 juillet (inclusivement) de chaque année civile; des pommes de terre de semence; des pommes de terre rouges; des pommes de terre jaunes; des pommes de terre de variétés exotiques; des pommes de terre blanches et roussâtres importées dans des boîtes de 50 lb aux calibres suivants : 40, 50, 60, 70 et 80; et des pommes de terre entières biologiques homologuées par un organisme de certification. </t>
  </si>
  <si>
    <t>La valeur d'achat nette rendue correspond au coût d’acquisition, déduction faite de tous les escomptes au comptant, escomptes de quantité ou escomptes différés, allocations, taxes, remises et incitatifs, qu’ils soient indiqués ou non sur la facture. Toutefois, elle comprend les coûts de livraison (fret, manutention et assurance) jusqu’à votre entrepôt canadien et, s’il y a lieu, tous les coûts d’importation tels que les droits de douane et autres droits, les frais de courtage et les suppléments.</t>
  </si>
  <si>
    <t>Les coûts moyens de livraison (fret, manutention et assurance) entre le point d’expédition directe au Canada et vos clients, qu’ils soient inclus dans la valeur de vente ou engagés séparément par vos clients, exprimés en pourcentage de la valeur d’achat nette rendue ou de vente nette rendue. Si les marchandises sont vendues selon une base FAB (franco à l’usine), veuillez fournir votre meilleure estimation des coûts de livraison engagés par vos clients.</t>
  </si>
  <si>
    <t>La valeur de vente nette rendue comprend les ventes à un tiers ou à une société affiliée. Elle est nette de tous les escomptes au comptant, escomptes de quantité ou escomptes différés, allocations et taxes, qu’ils soient indiqués ou non sur la facture. Ces escomptes, allocations et taxes comprennent notamment les rabais, les escomptes au comptant, les remises et les incitatifs. Toutefois, elle comprend tous les coûts de livraison (fret, manutention et assurance) engagés par votre entreprise entre le point d’expédition directe au Canada et le client, et inclus dans le prix de vente, ou une estimation de ces coûts de livraison s’ils sont engagés par vos clients.</t>
  </si>
  <si>
    <t>Toutes les pommes de terre suivantes : les pommes de terre entières importées durant la période du 1er mai au 31 juillet (inclusivement) de chaque année civile; les pommes de terre de semence; les pommes de terre rouges; les pommes de terre jaunes; les variétés de pommes de terre exotiques; les pommes de terre blanches et roussâtres importées dans des cartons de 50 lb aux calibres suivants : 40, 50, 60, 70 et 80; et les pommes de terre entières biologiques homologuées par un organisme de certification.</t>
  </si>
  <si>
    <t>Si votre entreprise est entièrement ou partiellement détenue par d’autres entreprises qui sont impliquées de quelque manière que ce soit avec certaines pommes de terre entières, que ce soit en amont ou en aval, veuillez fournir les noms et adresses de ces entreprises et indiquer le pourcentage de participation ou d’intérêt détenu par celles-ci.</t>
  </si>
  <si>
    <t>If your firm is associated in any manner with growers of certain whole potatoes, other importers, foreign producers, exporters, distributors, suppliers, or customers that buy certain whole potatoes, either in Canada or elsewhere in the world, please list their names and addresses, and indicate the nature of the association and their role in the industry. Please refer to the definition of "Associated Firms" in the public "Info" worksheet.</t>
  </si>
  <si>
    <t>Si votre entreprise est associée de quelque manière que ce soit à des producteurs de certaines pommes de terre entières, des importateurs, des producteurs étrangers, des exportateurs, des distributeurs, des fournisseurs ou des clients qui achètent certaines pommes de terre entières, au Canada ou ailleurs dans le monde, veuillez fournir leurs noms et adresses, ainsi que la nature de l’association et leur rôle dans l’industrie. La définition pour "entreprises associées" se trouve dans l'onglet "Info".</t>
  </si>
  <si>
    <t>Comment votre entreprise commercialise-t-elle certaines pommes de terre entières? Veuillez expliquer tout changement apporté à vos méthodes au cours de la période entre le 1er août 2023 et le 31 juillet 2026 et indiquer si vos méthodes diffèrent entre les ventes en Colombie-Britannique et les ventes dans d’autres provinces ou pays.</t>
  </si>
  <si>
    <t xml:space="preserve">Quels sont les canaux de distribution utilisés par votre entreprise pour la vente de certaines pommes de terre entières? Veuillez expliquer tout changement apporté à ces canaux au cours de la période entre le 1er août 2023 et le 31 juillet 2026 et indiquer si vos canaux diffèrent entre les ventes nationales et les ventes à l’exportation. </t>
  </si>
  <si>
    <t>Avez-vous apporté des changements importants à la vente de certaines pommes de terre entières au cours de la période entre le 1er août 2023 et le 31 juillet 2026, tels que de nouvelles ententes de commercialisation, etc.? Dans l’affirmative, veuillez indiquer le type de changement, la date et les raisons du changement.</t>
  </si>
  <si>
    <t>Au cours de la période entre le 1er août 2023 et le 31 juillet 2026, des événements liés aux conditions climatiques ou d’autres facteurs liés aux cultures ont-ils eu une incidence sur les types, les variétés, les sources ou les quantités de certaines pommes de terre entières disponibles pour votre entreprise aux fins d’achat ou de vente? Dans l’affirmative, veuillez décrire les changements, préciser la période touchée, la source ou la région touchée ainsi que les raisons de ces changements.</t>
  </si>
  <si>
    <t>Décrivez l’état des marchés des pommes de terre en Colombie-Britannique, au Canada et aux États-Unis au cours de la période entre le 1er août 2023 et le 31 juillet 2026, ainsi que tout changement important survenu. Veuillez fournir des preuves documentaires, le cas échéant.</t>
  </si>
  <si>
    <t>Should you wish to add any comments related to your responses, submit them here. Be sure to indicate the question number being commented on.</t>
  </si>
  <si>
    <t>Si votre entreprise désire ajouter des commentaires concernant ses réponses, vous les inscrivez ici. Indiquez à quelle question se rapportent vos commentaires.</t>
  </si>
  <si>
    <t>• Report only imports for which your firm was the importer of record. Sales of purchased goods from Canadian producers must be excluded.</t>
  </si>
  <si>
    <t xml:space="preserve">• Déclarez uniquement les importations pour lesquelles votre entreprise était l’importateur officiel. Les ventes de marchandises achetées auprès de producteurs canadiens doivent être exclues. </t>
  </si>
  <si>
    <t>• Report all sales to Canadian and foreign associated firms.</t>
  </si>
  <si>
    <t>• Déclarez toutes les ventes aux entreprises associées canadiennes et étrangères.</t>
  </si>
  <si>
    <t>-Imports into Canada from the USA of Certain Whole Potatoes for Use or Consumption in Other Canadian Provinces or Territories and the sales thereof; and</t>
  </si>
  <si>
    <t>-Imports into Canada of Certain Whole Potatoes for Use or Consumption in BC and the sales thereof.</t>
  </si>
  <si>
    <t>PURCHASES, IMPORTS AND SALES OF CERTAIN WHOLE POTATOES</t>
  </si>
  <si>
    <t>-Stock d'ouverture et stock de clôture de certaines pommes de terre entières destinées à être utilisées ou consommées en Colombie-Britannique;</t>
  </si>
  <si>
    <t>-Purchases &amp; Sales of Certain Whole Potatoes from Other Canadian Provinces or Territories for Use or Consumption in BC;</t>
  </si>
  <si>
    <t>-Achats et ventes de certaines pommes de terre entières provenant d’autres provinces ou territoires canadiens et destinées à être utilisées ou consommées en Colombie-Britannique;</t>
  </si>
  <si>
    <t>Aug. 1, 2023 to April 30, 2024</t>
  </si>
  <si>
    <t>Aug. 1, 2024 to April 30, 2025</t>
  </si>
  <si>
    <t>Aug. 1, 2025 to April 30, 2026</t>
  </si>
  <si>
    <t>1er août 2023 au 30 avril 2024</t>
  </si>
  <si>
    <t>1er août 2024 au 30 avril 2025</t>
  </si>
  <si>
    <t>1er août 2025 au 30 avril 2026</t>
  </si>
  <si>
    <t>Aug. 1, 2023 to July 31, 2024</t>
  </si>
  <si>
    <t>Aug. 1, 2024 to July 31, 2025</t>
  </si>
  <si>
    <t>Aug. 1, 2025 to July 31, 2026</t>
  </si>
  <si>
    <t>1er août 2023 au 31 juillet 2024</t>
  </si>
  <si>
    <t>1er août 2024 au31 juillet 2025</t>
  </si>
  <si>
    <t>1er août 2025 au 31 juillet 2026</t>
  </si>
  <si>
    <t>Aug. 1, 2026 to July 31, 2027</t>
  </si>
  <si>
    <t>Aug. 1, 2027 to July 31, 2028</t>
  </si>
  <si>
    <t>Aug. 1, 2028 to July 31, 2029</t>
  </si>
  <si>
    <t>May 1, 2023 to July 31, 2023</t>
  </si>
  <si>
    <t>May 1, 2024 to July 31, 2024</t>
  </si>
  <si>
    <t>May 1, 2025 to July 31, 2025</t>
  </si>
  <si>
    <t>May 1, 2026 to July 31, 2026</t>
  </si>
  <si>
    <t>1er mai 2023 au 31 juillet 2023</t>
  </si>
  <si>
    <t>1er mai 2024 au 31 juillet 2024</t>
  </si>
  <si>
    <t>1er mai 2025 au 31 juillet 2025</t>
  </si>
  <si>
    <t>1er mai 2026 au 31 juillet 2026</t>
  </si>
  <si>
    <t>Value (CAD)</t>
  </si>
  <si>
    <t>Valeur (CAD)</t>
  </si>
  <si>
    <t>Net Delivered Purchase Value (CAD)</t>
  </si>
  <si>
    <t>Net Delivered Selling Value (CAD)</t>
  </si>
  <si>
    <t>Average Purchase Unit Value (CAD/cwt)</t>
  </si>
  <si>
    <t>Average Selling Unit Value (CAD/cwt)</t>
  </si>
  <si>
    <t>Volume d'achats (cwt)</t>
  </si>
  <si>
    <t>Valeur de vente nette rendue (CAD)</t>
  </si>
  <si>
    <t>Valeur d'achat nette rendue (CAD)</t>
  </si>
  <si>
    <t>Volume de ventes (cwt)</t>
  </si>
  <si>
    <t>Valeur unitaire moyenne des achats (CAD/cwt)</t>
  </si>
  <si>
    <t>Valeur unitaire moyenne des ventes (CAD/cwt)</t>
  </si>
  <si>
    <t>Certain Whole Potatoes Purchased from Other Canadian Provinces or Territories for Use or Consumption in BC</t>
  </si>
  <si>
    <t>Certaines pommes de terre entières achetées d’autres provinces ou territoires canadiens pour être utilisées ou consommées en Colombie-Britannique</t>
  </si>
  <si>
    <t>Certain Whole Potatoes Imported into Canada from the U.S. for Use or Consumption in Canadian Provinces or Territories other than BC</t>
  </si>
  <si>
    <t>Certain Whole Potatoes Imported into Canada from the U.S. for Use or Consumption in BC</t>
  </si>
  <si>
    <t>Certaines pommes de terre entières importées des États-Unis au Canada pour être utilisées ou consommées dans d’autres provinces ou territoires canadiens que la Colombie-Britannique</t>
  </si>
  <si>
    <t>Certaines pommes de terre entières importées des États-Unis au Canada pour être utilisées ou consommées en Colombie-Britannique</t>
  </si>
  <si>
    <t xml:space="preserve">Certain Whole Potatoes Imported into Canada from Other Countries for Use or Consumption in BC </t>
  </si>
  <si>
    <t xml:space="preserve">Certaines pommes de terre entières importées d’autres pays au Canada pour être utilisées ou consommées en Colombie-Britannique </t>
  </si>
  <si>
    <t>Valeur unitaire moyenne (CAD/cwt)</t>
  </si>
  <si>
    <t>Average Unit Value (CAD/cwt)</t>
  </si>
  <si>
    <t xml:space="preserve">Vérification </t>
  </si>
  <si>
    <t>Beginning Inventory of Certain Whole Potatoes Imported into Canada or Purchased for Use or Consumption in BC</t>
  </si>
  <si>
    <t>Stock d’ouverture de certaines pommes de terre entières importées au Canada ou achetées pour être utilisées ou consommées en Colombie-Britannique</t>
  </si>
  <si>
    <t>Ending Inventory of Certain Whole Potatoes Imported into Canada or Purchased for Use or Consumption in BC</t>
  </si>
  <si>
    <t>Stock de clôture de certaines pommes de terre entières importées au Canada ou achetées pour être utilisées ou consommées en Colombie-Britannique</t>
  </si>
  <si>
    <t>Si les volumes du stock de clôture déclaré et calculé ne sont par égaux, veuillez fournir une explication.</t>
  </si>
  <si>
    <t>Grossistes/distributeurs/détaillants en Colombie-Britannique (%)</t>
  </si>
  <si>
    <t>Canadian Processors in BC (%)</t>
  </si>
  <si>
    <t>Transformateurs canadiens en Colombie-Britannique (%)</t>
  </si>
  <si>
    <t>Specify trade level:</t>
  </si>
  <si>
    <t>Précisez le niveau commercial:</t>
  </si>
  <si>
    <t>Other Trade Level in BC (%)</t>
  </si>
  <si>
    <t>Autre niveau de commerce en Colombie-Britannique (%)</t>
  </si>
  <si>
    <t>Provide the names and addresses of all exporters from whom your company imported certain whole potatoes between August 1, 2023 and July 31, 2026. If an exporter is not the grower, provide the name and address of the firm that grew the certain whole potatoes.</t>
  </si>
  <si>
    <t>Fournissez les noms et adresses de tous les exportateurs auprès desquels votre entreprise a importé certaines pommes de terre entières au cours de la période entre le 1er août 2023 et le 31 juillet 2026. Si l’exportateur n’est pas le producteur, veuillez fournir le nom et l’adresse de l’entreprise qui a cultivé les certaines pommes de terre entières.</t>
  </si>
  <si>
    <t>DISTRIBUTION OF SALES OF CERTAIN WHOLE POTATOES IMPORTED FROM THE U.S. FOR USE OR CONSUMPTION IN BC BY TYPE AND PACKAGING</t>
  </si>
  <si>
    <t>Au cours de la période entre le 1er août 2023 et le 31 juillet 2026, votre entreprise a-t-elle modifié les types ou les caractéristiques des certaines pommes de terre entières qu’elle a vendues (p. ex. variété, calibre, catégorie, source/origine ou emballage)? Dans l’affirmative, veuillez préciser chaque changement, indiquer à quel moment le changement a eu lieu et en expliquer les raisons.</t>
  </si>
  <si>
    <t>RÉPARTITION DES VENTES DE CERTAINES POMMES DE TERRE ENTIÈRES IMPORTÉES DES É-U POUR ÊTRE UTILISÉES OU CONSOMMÉES EN C.-B., PAR TYPE ET EMBALLAGE</t>
  </si>
  <si>
    <t>Répartition des ventes de certaines pommes de terre entières importées des États-Unis pour être utilisées ou consommées en Colombie-Britannique, par type et emballage.</t>
  </si>
  <si>
    <t>Type de pomme de terre (p.ex. roussâtre, blanche)</t>
  </si>
  <si>
    <t>roussâtre</t>
  </si>
  <si>
    <t>blanche</t>
  </si>
  <si>
    <t>Aug 1, 2025 - April 30, 2026 (% Volumes)</t>
  </si>
  <si>
    <t>1er août 2025 - 30 avril 2026 (% des volumes )</t>
  </si>
  <si>
    <t>Sales Volumes Unaccounted for</t>
  </si>
  <si>
    <t>Volumes des ventes non comptabilisés</t>
  </si>
  <si>
    <t xml:space="preserve">Volumes des ventes non comptabilisés </t>
  </si>
  <si>
    <t>What are your firm's channels of distribution for the sale of certain whole potatoes? Explain any changes in these channels during theperiod from August 1, 2023 to July 31, 2026 and whether your channels vary between domestic and export sales.</t>
  </si>
  <si>
    <t>How does your firm market certain whole potatoes? Explain any changes in your methods during the period from August 1, 2023 to July 31, 2026 and whether your methods vary between sales in BC and sales to other provinces or countries.</t>
  </si>
  <si>
    <t>Have you introduced any significant changes to the sale of certain whole potatoes during the period from August 1, 2023 to July 31, 2026, such as new marketing arrangements, etc.?  If so, indicate the type of change, the date, and the reasons for the change.</t>
  </si>
  <si>
    <t>During the period from August 1, 2023 to July 31, 2026, did your firm change the types or characteristics of certain whole potatoes that it sold (e.g., variety, size, grade, source/origin, or packaging)? If yes, please identify each change, indicate when the change occurred, and explain the reasons for the change.</t>
  </si>
  <si>
    <t>During the period from August 1, 2023 to July 31, 2026, did climate-related events or other crop-related conditions affect the types, varieties, sources, or quantities of certain whole potatoes available to your firm for purchase or sale? If yes, please describe the changes, the period affected, the source or region affected, and the reasons for the change</t>
  </si>
  <si>
    <t>Describe the state of the British Columbia, Canadian and US potato markets during the period from August 1, 2023 to July 31, 2026 and any major changes that occurred. Provide documentary evidence if applicable.</t>
  </si>
  <si>
    <t>Does the average volume of inventories of certain whole potatoes normally carried vary according to the time of the year? If the typical volume of inventory that you maintain has changed significantly during the period from August 1, 2023 to July 31, 2026, please indicate how much it has changed and the reasons for this change. Has this, in any way, affected your ability to supply your customers?</t>
  </si>
  <si>
    <t>Le volume moyen des stocks de certaines pommes de terre entières que vous détenez habituellement varie-t-il selon la période de l’année? Si le volume de stocks que vous maintenez habituellement a changé de façon importante au cours de la période entre le 1er août 2023 et le 31 juillet 2026, veuillez indiquer dans quelle mesure il a changé et les raisons de ce changement. Cela a-t-il, de quelque façon que ce soit, eu une incidence sur votre capacité à approvisionner vos clients?</t>
  </si>
  <si>
    <t>For the period August 1, 2023 to the present, please provide details of terms, discounts, allowances, rebates and incentives or other considerations which had the effect of reducing your firm’s list price of certain whole potatoes to the purchaser. If a discount list is used in selling certain whole potatoes, please provide a copy of the list that was in effect for the above period.</t>
  </si>
  <si>
    <t>Pour la période allant du 1er août 2023 à aujourd’hui, veuillez fournir des précisions sur les modalités, rabais, réductions, remises, primes, ou autres éléments qui ont eu pour effet de réduire le prix courant de votre entreprise pour certaines pommes de terre entières facturé à l’acheteur. Si une liste de remises est utilisée pour la vente de certaines pommes de terre entières, veuillez fournir une copie de la liste en vigueur au cours de la période susmentionnée.</t>
  </si>
  <si>
    <t>Identifiez les principaux facteurs ayant une incidence sur la demande et les prix de certaines pommes de terre entières importées des États-Unis et d’autres pays au cours de la période entre le 1er août 2023 et le 31 juillet 2026.</t>
  </si>
  <si>
    <t>Identify the principal factors affecting the demand and prices for certain whole potatoes imported from the US and from other countries during the period from August 1, 2023 to July 31, 2026.</t>
  </si>
  <si>
    <t>Note: Public/non-confidential information in this table is automatically generated from the information provided in the protected green tabs. Any changes to this public summary must therefore be made in those tabs.</t>
  </si>
  <si>
    <t>Les informations publiques/non confidentielles de ce tableau sont automatiquement générées à partir des informations fournies dans les onglets verts protégés. Toute modification de ce résumé public doit donc être effectuée dans ces onglets.</t>
  </si>
  <si>
    <t>Confirm that all the sources of imports (countries) of the goods have been reported in this questionnaire.</t>
  </si>
  <si>
    <t>Confirmez que toutes les sources d'importations (pays) des marchandises ont été déclarées dans ce questionnaire.</t>
  </si>
  <si>
    <t>Prov./Terr. include:</t>
  </si>
  <si>
    <t>Prov./Terr., y compris :</t>
  </si>
  <si>
    <t>1. Achetées auprès d’autres provinces ou territoires canadiens pour être utilisées ou consommées en Colombie-Britannique</t>
  </si>
  <si>
    <t>1. Purchased from Other Canadian Provinces or Territories for Use or Consumption in BC</t>
  </si>
  <si>
    <t xml:space="preserve">Other Canadian Provinces or Territories Include: </t>
  </si>
  <si>
    <t>Autres provinces ou territoires canadiens incluent:</t>
  </si>
  <si>
    <t>United States</t>
  </si>
  <si>
    <t>Autres pays incluent:</t>
  </si>
  <si>
    <t>Autres États incluent:</t>
  </si>
  <si>
    <t>Other States Include:</t>
  </si>
  <si>
    <t>Other Countries Include:</t>
  </si>
  <si>
    <t>2. Importées pour être utilisées ou consommées en Colombie-Britannique en provenance de :</t>
  </si>
  <si>
    <t>3. Importées des États-Unis vendues dans:</t>
  </si>
  <si>
    <t>Canadian Processors in BC</t>
  </si>
  <si>
    <t xml:space="preserve">Grossistes/distributeurs/détaillants en Colombie-Britannique </t>
  </si>
  <si>
    <t xml:space="preserve">Autre niveau de commerce en Colombie-Britannique </t>
  </si>
  <si>
    <t>Boîte de 50 lb</t>
  </si>
  <si>
    <t>Imports for use or consumption in B.C.</t>
  </si>
  <si>
    <t>Other States</t>
  </si>
  <si>
    <t>Other Countries</t>
  </si>
  <si>
    <t xml:space="preserve">Purchases from other Canadian provinces or territories, for use or consumption in B.C. </t>
  </si>
  <si>
    <t>Activities</t>
  </si>
  <si>
    <t>2017-2018</t>
  </si>
  <si>
    <t>2018-2019</t>
  </si>
  <si>
    <t>2019-2020</t>
  </si>
  <si>
    <t>Aug.-Apr</t>
  </si>
  <si>
    <t>May-July</t>
  </si>
  <si>
    <t>Imports from USA sold in BC to:</t>
  </si>
  <si>
    <t>Wholesalers/Distributer/Retailers</t>
  </si>
  <si>
    <t>Canadian Processors</t>
  </si>
  <si>
    <t>Imports from USA sold in other Canadian Provinces</t>
  </si>
  <si>
    <t>Trade Level</t>
  </si>
  <si>
    <t>Firm Acc</t>
  </si>
  <si>
    <t>Company name</t>
  </si>
  <si>
    <t>ImpMkts</t>
  </si>
  <si>
    <t>Respondent</t>
  </si>
  <si>
    <t>Questionnaire</t>
  </si>
  <si>
    <t>Source</t>
  </si>
  <si>
    <t>Country</t>
  </si>
  <si>
    <t>Other Prov/Coun</t>
  </si>
  <si>
    <t>Transaction</t>
  </si>
  <si>
    <t>Vol -2017 - 
2018</t>
  </si>
  <si>
    <t>Vol - 2018 - 
2019</t>
  </si>
  <si>
    <t>Vol - 2019 - 
2020</t>
  </si>
  <si>
    <t>Val - 2017 - 
2018</t>
  </si>
  <si>
    <t>Val - 2018 - 
2019</t>
  </si>
  <si>
    <t>Val - 2019 - 
2020</t>
  </si>
  <si>
    <t>Importer</t>
  </si>
  <si>
    <t>6 - Other Provinces</t>
  </si>
  <si>
    <t>Other Provinces</t>
  </si>
  <si>
    <t>-</t>
  </si>
  <si>
    <t>Imports for BC</t>
  </si>
  <si>
    <t>Sales of Imports for BC</t>
  </si>
  <si>
    <t>8 - US (re-exp)</t>
  </si>
  <si>
    <t>US</t>
  </si>
  <si>
    <t>Imports for Other Provinces</t>
  </si>
  <si>
    <t>Sales of Imports for Other Provinces</t>
  </si>
  <si>
    <t>1 - California</t>
  </si>
  <si>
    <t>2 - Idaho</t>
  </si>
  <si>
    <t>3 - Oregon</t>
  </si>
  <si>
    <t>4 - Washington</t>
  </si>
  <si>
    <t>5 - Other US States</t>
  </si>
  <si>
    <t>7 - Other Countries</t>
  </si>
  <si>
    <t>Del -2017 - 
2018</t>
  </si>
  <si>
    <t>Del - 2018 - 
2019</t>
  </si>
  <si>
    <t>Del - 2019 - 
2020</t>
  </si>
  <si>
    <t>InventImp</t>
  </si>
  <si>
    <t>RESPONDENT - Ending Inventories</t>
  </si>
  <si>
    <t>TYPE</t>
  </si>
  <si>
    <t>TYPE2</t>
  </si>
  <si>
    <t>Imported</t>
  </si>
  <si>
    <t>Distribution</t>
  </si>
  <si>
    <t>DB1</t>
  </si>
  <si>
    <t>Import</t>
  </si>
  <si>
    <t>a</t>
  </si>
  <si>
    <t>b</t>
  </si>
  <si>
    <t>c</t>
  </si>
  <si>
    <t>Other</t>
  </si>
  <si>
    <t>Respondent Type</t>
  </si>
  <si>
    <t>From</t>
  </si>
  <si>
    <t>Section</t>
  </si>
  <si>
    <t>Potato Type</t>
  </si>
  <si>
    <t>Other Type</t>
  </si>
  <si>
    <t>Aug 1, 2025 - 
Apr 30, 2026
(CWT)</t>
  </si>
  <si>
    <t>Aug 1, 2015 - 
Apr 30, 2026
(% volume)</t>
  </si>
  <si>
    <t>DB2</t>
  </si>
  <si>
    <t>10 X 5 lb. film/mesh bag</t>
  </si>
  <si>
    <t>d</t>
  </si>
  <si>
    <t>e</t>
  </si>
  <si>
    <t>f</t>
  </si>
  <si>
    <t>g</t>
  </si>
  <si>
    <t>h</t>
  </si>
  <si>
    <t>i</t>
  </si>
  <si>
    <r>
      <t xml:space="preserve">PURCHASES, IMPORTS AND SALES OF CERTAIN WHOLE POTATOES </t>
    </r>
    <r>
      <rPr>
        <sz val="10.5"/>
        <color rgb="FFFFFF00"/>
        <rFont val="Calibri"/>
        <family val="2"/>
        <scheme val="minor"/>
      </rPr>
      <t>- EXCLUDED PERIOD</t>
    </r>
  </si>
  <si>
    <t>ACHATS, IMPORTATIONS ET VENTES DE CERTAINES POMMES DE TERRE ENTIÈRES - PÉRIODE EXCLUE</t>
  </si>
  <si>
    <t>4.  Sales of Imported Certain Whole Potatoes were sold in BC to:</t>
  </si>
  <si>
    <t>Certain Whole Potatoes Imported into Canada from the U.S. for Use or Consumption in Other Countries</t>
  </si>
  <si>
    <t>Other countries</t>
  </si>
  <si>
    <t>Other Canadian provinces</t>
  </si>
  <si>
    <t>3.  Imported Certain Whole Potatoes were sold for use or consumption in:</t>
  </si>
  <si>
    <t>British Columbia</t>
  </si>
  <si>
    <t>Wholesalers/Distributor/Retailers in BC (%)</t>
  </si>
  <si>
    <t>Wholesalers/Distributor/Retailers in BC</t>
  </si>
  <si>
    <t>Should you wish to add any comments related to its responses, submit them here. Be sure to indicate the question number being commented on.</t>
  </si>
  <si>
    <t>Provide any documents, plans, forecasts, market analyses or other information setting out your firm’s strategies and objectives, for the crop years 2026-2027 and 2027-2028, concerning certain whole potatoes it sells in BC with respect to the following factors:
-Imports,
-market size and growth,
-market share,
-price levels,
-financial performance,
-export sales,
-any change in product mix of BC grown and imported certain whole potatoes,
-capacity and utilization levels, and
-investments.
Provide the rationale and assumptions underlying any plans and forecasts, and indicate whether the plans and forecasts were prepared internally or by an outside consultant. 
Note: These specific plans and forecasts may already be in the form of “business plans” or equivalent used by your agency. If these types of documents are readily available, you may submit them in lieu of the above. However, if no formal forecast documents exist, provide your agency’s best estimates with regard to the above-mentioned factors.
You are not required to provide your firm’s plans and forecasts dealing with products or activities other than certain whole potatoes.</t>
  </si>
  <si>
    <t>Fournissez tous documents, plans, prévisions, analyses de marché ou autres renseignements présentant les stratégies et objectifs de votre entreprise pour les années-récolte 2026-2027 et  2027-2028 concernant certaines pommes de terre entières que votre entreprise vend en Colombie-Britannique, relativement aux facteurs suivants :
-importations,
-taille et croissance du marché,
-part du marché,
-niveaux de prix,
-rendement financier,
-ventes à l’exportation,
-tout changement dans la gamme de produits de certaines pommes de terre entières cultivées en Colombie-Britannique et importées,
-niveaux de capacité et d’utilisation, et
-investissements.
Fournissez la justification et les hypothèses sous-jacentes à tout plan et toute prévision, et indiquez si les plans et prévisions ont été préparés à l’interne ou par un consultant externe.
Note : Ces plans et prévisions peuvent déjà être disponibles sous la forme de « plans d’affaires » ou de documents équivalents utilisés par votre entreprise. Si ces types de documents sont facilement accessibles, vous pouvez les soumettre au lieu des renseignements demandés ci-dessus. Toutefois, si aucun document officiel de prévisions n’existe, fournissez les meilleures estimations de votre entreprise concernant les facteurs mentionnés ci-dessus. 
Vous n’êtes pas tenu de fournir les plans et prévisions de votre entreprise concernant des produits ou activités autres que certaines pommes de terre entières.</t>
  </si>
  <si>
    <t>Certaines pommes de terre entières importées des États-Unis au Canada pour être utilisées ou consommées dans d’autres pays</t>
  </si>
  <si>
    <t>Sac de 5 x 10 livres en film/filet</t>
  </si>
  <si>
    <t>Sac de 10 x 5 livres en film/filet</t>
  </si>
  <si>
    <t>Please describe the method used to value your reported inventories. Were there any changes in the method of valuation during the period from August 1, 2023 to July 31, 2026? Please provide details of any major write downs of inventory over the period.</t>
  </si>
  <si>
    <t>Veuillez décrire la méthode utilisée pour évaluer vos stocks déclarés ". Y a-t-il eu des changements dans la méthode d’évaluation au cours de la période entre le 1er août 2023 et le 31 juillet 2026? Veuillez fournir les détails de toute réduction importante de la valeur des stocks au cours de la période.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</si>
</sst>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 #,##0_-;_-* &quot;-&quot;_-;_-@_-"/>
    <numFmt numFmtId="165" formatCode="_-* #,##0.00_-;\-* #,##0.00_-;_-* &quot;-&quot;??_-;_-@_-"/>
    <numFmt numFmtId="166" formatCode="_(* #,##0_);_(* \(#,##0\);_(* &quot;-&quot;??_);_(@_)"/>
    <numFmt numFmtId="167" formatCode="_(* #,##0.00_);_(* \(#,##0.00\);_(* &quot;-&quot;_);_(@_)"/>
    <numFmt numFmtId="168" formatCode="0.0%"/>
  </numFmts>
  <fonts count="52"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b/>
      <sz val="10.5"/>
      <name val="Calibri"/>
      <family val="2"/>
      <scheme val="minor"/>
    </font>
    <font>
      <sz val="10.5"/>
      <name val="Calibri"/>
      <family val="2"/>
      <scheme val="minor"/>
    </font>
    <font>
      <sz val="10.5"/>
      <color theme="0"/>
      <name val="Calibri"/>
      <family val="2"/>
      <scheme val="minor"/>
    </font>
    <font>
      <b/>
      <sz val="10.5"/>
      <color theme="1"/>
      <name val="Calibri"/>
      <family val="2"/>
      <scheme val="minor"/>
    </font>
    <font>
      <sz val="10.5"/>
      <color rgb="FF000000"/>
      <name val="Calibri"/>
      <family val="2"/>
      <scheme val="minor"/>
    </font>
    <font>
      <sz val="10"/>
      <name val="Arial"/>
      <family val="2"/>
    </font>
    <font>
      <u/>
      <sz val="10.5"/>
      <color rgb="FF0070C0"/>
      <name val="Calibri"/>
      <family val="2"/>
      <scheme val="minor"/>
    </font>
    <font>
      <b/>
      <u/>
      <sz val="10.5"/>
      <color theme="1"/>
      <name val="Calibri"/>
      <family val="2"/>
      <scheme val="minor"/>
    </font>
    <font>
      <sz val="10.5"/>
      <color rgb="FF000000"/>
      <name val="Calibri"/>
      <family val="2"/>
    </font>
    <font>
      <b/>
      <sz val="16"/>
      <color rgb="FF000000"/>
      <name val="Calibri"/>
      <family val="2"/>
      <scheme val="minor"/>
    </font>
    <font>
      <sz val="8"/>
      <name val="Calibri"/>
      <family val="2"/>
      <scheme val="minor"/>
    </font>
    <font>
      <sz val="10.5"/>
      <color rgb="FFFF0000"/>
      <name val="Calibri"/>
      <family val="2"/>
      <scheme val="minor"/>
    </font>
    <font>
      <i/>
      <sz val="10.5"/>
      <name val="Calibri"/>
      <family val="2"/>
      <scheme val="minor"/>
    </font>
    <font>
      <b/>
      <sz val="9"/>
      <color indexed="81"/>
      <name val="Tahoma"/>
      <family val="2"/>
    </font>
    <font>
      <sz val="9"/>
      <color indexed="81"/>
      <name val="Tahoma"/>
      <family val="2"/>
    </font>
    <font>
      <sz val="11.5"/>
      <color theme="1"/>
      <name val="Calibri"/>
      <family val="2"/>
      <scheme val="minor"/>
    </font>
    <font>
      <sz val="12"/>
      <color theme="1"/>
      <name val="Calibri"/>
      <family val="2"/>
      <scheme val="minor"/>
    </font>
    <font>
      <b/>
      <sz val="11"/>
      <color theme="1"/>
      <name val="Calibri"/>
      <family val="2"/>
      <scheme val="minor"/>
    </font>
    <font>
      <sz val="10"/>
      <color theme="1"/>
      <name val="Symbol"/>
      <family val="1"/>
      <charset val="2"/>
    </font>
    <font>
      <sz val="11"/>
      <color theme="1"/>
      <name val="Calibri"/>
      <family val="2"/>
    </font>
    <font>
      <sz val="9"/>
      <color rgb="FF5A5A5A"/>
      <name val="Arial"/>
      <family val="2"/>
    </font>
    <font>
      <i/>
      <sz val="11"/>
      <color rgb="FF000000"/>
      <name val="Calibri"/>
      <family val="2"/>
    </font>
    <font>
      <b/>
      <i/>
      <sz val="11"/>
      <color theme="1"/>
      <name val="Calibri"/>
      <family val="2"/>
    </font>
    <font>
      <i/>
      <sz val="11"/>
      <color theme="1"/>
      <name val="Calibri"/>
      <family val="2"/>
      <scheme val="minor"/>
    </font>
    <font>
      <sz val="11"/>
      <color rgb="FF000000"/>
      <name val="Calibri"/>
      <family val="2"/>
      <scheme val="minor"/>
    </font>
    <font>
      <i/>
      <sz val="11"/>
      <color rgb="FF000000"/>
      <name val="Calibri"/>
      <family val="2"/>
      <scheme val="minor"/>
    </font>
    <font>
      <b/>
      <u/>
      <sz val="11"/>
      <color rgb="FF000000"/>
      <name val="Calibri"/>
      <family val="2"/>
      <scheme val="minor"/>
    </font>
    <font>
      <sz val="9"/>
      <color rgb="FF000000"/>
      <name val="Calibri"/>
      <family val="2"/>
      <scheme val="minor"/>
    </font>
    <font>
      <sz val="9"/>
      <color theme="1"/>
      <name val="Calibri"/>
      <family val="2"/>
      <scheme val="minor"/>
    </font>
    <font>
      <b/>
      <u/>
      <sz val="9"/>
      <color rgb="FF000000"/>
      <name val="Calibri"/>
      <family val="2"/>
      <scheme val="minor"/>
    </font>
    <font>
      <b/>
      <sz val="11"/>
      <color rgb="FF000000"/>
      <name val="Calibri"/>
      <family val="2"/>
      <scheme val="minor"/>
    </font>
    <font>
      <b/>
      <sz val="9"/>
      <color theme="1"/>
      <name val="Calibri"/>
      <family val="2"/>
      <scheme val="minor"/>
    </font>
    <font>
      <b/>
      <i/>
      <sz val="11"/>
      <color rgb="FF000000"/>
      <name val="Calibri"/>
      <family val="2"/>
      <scheme val="minor"/>
    </font>
    <font>
      <sz val="10"/>
      <name val="Times New Roman"/>
      <family val="1"/>
    </font>
    <font>
      <b/>
      <u/>
      <sz val="11"/>
      <name val="Calibri"/>
      <family val="2"/>
      <scheme val="minor"/>
    </font>
    <font>
      <sz val="11"/>
      <color rgb="FF000000"/>
      <name val="Calibri"/>
      <family val="2"/>
    </font>
    <font>
      <sz val="1"/>
      <color theme="1"/>
      <name val="Calibri"/>
      <family val="2"/>
      <scheme val="minor"/>
    </font>
    <font>
      <b/>
      <sz val="10.5"/>
      <color rgb="FF000000"/>
      <name val="Calibri"/>
      <family val="2"/>
      <scheme val="minor"/>
    </font>
    <font>
      <sz val="11"/>
      <color theme="0"/>
      <name val="Calibri"/>
      <family val="2"/>
      <scheme val="minor"/>
    </font>
    <font>
      <b/>
      <sz val="11"/>
      <name val="Calibri"/>
      <family val="2"/>
      <scheme val="minor"/>
    </font>
    <font>
      <sz val="11"/>
      <name val="Calibri"/>
      <family val="2"/>
      <scheme val="minor"/>
    </font>
    <font>
      <i/>
      <sz val="10.5"/>
      <color theme="1"/>
      <name val="Calibri"/>
      <family val="2"/>
      <scheme val="minor"/>
    </font>
    <font>
      <i/>
      <sz val="11"/>
      <name val="Calibri"/>
      <family val="2"/>
    </font>
    <font>
      <sz val="10.5"/>
      <color rgb="FFFFFF0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14996795556505021"/>
        <bgColor indexed="64"/>
      </patternFill>
    </fill>
    <fill>
      <patternFill patternType="solid">
        <fgColor rgb="FFF3FFFD"/>
        <bgColor indexed="64"/>
      </patternFill>
    </fill>
    <fill>
      <patternFill patternType="solid">
        <fgColor theme="3" tint="0.79998168889431442"/>
        <bgColor indexed="64"/>
      </patternFill>
    </fill>
    <fill>
      <patternFill patternType="solid">
        <fgColor theme="5" tint="0.59999389629810485"/>
        <bgColor indexed="64"/>
      </patternFill>
    </fill>
  </fills>
  <borders count="9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indexed="64"/>
      </left>
      <right/>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style="thin">
        <color indexed="64"/>
      </left>
      <right/>
      <top style="thin">
        <color theme="0" tint="-0.499984740745262"/>
      </top>
      <bottom/>
      <diagonal/>
    </border>
    <border>
      <left style="thin">
        <color indexed="64"/>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theme="0" tint="-0.499984740745262"/>
      </top>
      <bottom/>
      <diagonal/>
    </border>
    <border>
      <left style="thin">
        <color indexed="64"/>
      </left>
      <right style="thin">
        <color indexed="64"/>
      </right>
      <top/>
      <bottom style="thin">
        <color theme="0" tint="-0.499984740745262"/>
      </bottom>
      <diagonal/>
    </border>
    <border>
      <left style="thin">
        <color indexed="64"/>
      </left>
      <right style="thin">
        <color theme="0" tint="-0.499984740745262"/>
      </right>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bottom/>
      <diagonal/>
    </border>
    <border>
      <left style="thin">
        <color indexed="64"/>
      </left>
      <right style="thin">
        <color indexed="64"/>
      </right>
      <top style="thin">
        <color theme="0" tint="-0.499984740745262"/>
      </top>
      <bottom style="thin">
        <color indexed="64"/>
      </bottom>
      <diagonal/>
    </border>
    <border>
      <left style="thin">
        <color theme="1"/>
      </left>
      <right/>
      <top style="thin">
        <color theme="1"/>
      </top>
      <bottom style="thin">
        <color theme="1"/>
      </bottom>
      <diagonal/>
    </border>
    <border>
      <left style="thin">
        <color theme="1"/>
      </left>
      <right/>
      <top/>
      <bottom style="thin">
        <color theme="1"/>
      </bottom>
      <diagonal/>
    </border>
    <border>
      <left/>
      <right style="hair">
        <color indexed="64"/>
      </right>
      <top style="hair">
        <color indexed="64"/>
      </top>
      <bottom style="hair">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top style="thin">
        <color theme="0" tint="-0.24994659260841701"/>
      </top>
      <bottom/>
      <diagonal/>
    </border>
    <border>
      <left/>
      <right/>
      <top style="thin">
        <color theme="0" tint="-0.24994659260841701"/>
      </top>
      <bottom/>
      <diagonal/>
    </border>
    <border>
      <left/>
      <right style="thin">
        <color indexed="64"/>
      </right>
      <top style="thin">
        <color theme="0" tint="-0.24994659260841701"/>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indexed="64"/>
      </top>
      <bottom/>
      <diagonal/>
    </border>
    <border>
      <left style="thin">
        <color theme="0" tint="-0.34998626667073579"/>
      </left>
      <right style="thin">
        <color theme="1"/>
      </right>
      <top style="thin">
        <color indexed="64"/>
      </top>
      <bottom style="thin">
        <color indexed="64"/>
      </bottom>
      <diagonal/>
    </border>
    <border>
      <left style="thin">
        <color theme="0" tint="-0.34998626667073579"/>
      </left>
      <right style="thin">
        <color theme="1"/>
      </right>
      <top/>
      <bottom/>
      <diagonal/>
    </border>
    <border>
      <left style="thin">
        <color indexed="64"/>
      </left>
      <right style="thin">
        <color theme="0" tint="-0.34998626667073579"/>
      </right>
      <top/>
      <bottom style="thin">
        <color indexed="64"/>
      </bottom>
      <diagonal/>
    </border>
    <border>
      <left style="thin">
        <color indexed="64"/>
      </left>
      <right style="thin">
        <color theme="0" tint="-0.34998626667073579"/>
      </right>
      <top/>
      <bottom style="thin">
        <color theme="0" tint="-0.34998626667073579"/>
      </bottom>
      <diagonal/>
    </border>
    <border>
      <left style="thin">
        <color theme="0" tint="-0.34998626667073579"/>
      </left>
      <right/>
      <top style="thin">
        <color indexed="64"/>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indexed="64"/>
      </right>
      <top/>
      <bottom style="thin">
        <color theme="0" tint="-0.34998626667073579"/>
      </bottom>
      <diagonal/>
    </border>
    <border>
      <left style="thin">
        <color indexed="64"/>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indexed="64"/>
      </right>
      <top style="thin">
        <color theme="0" tint="-0.34998626667073579"/>
      </top>
      <bottom/>
      <diagonal/>
    </border>
    <border>
      <left style="thin">
        <color theme="0" tint="-0.34998626667073579"/>
      </left>
      <right/>
      <top/>
      <bottom style="thin">
        <color indexed="64"/>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right style="thin">
        <color theme="0" tint="-0.34998626667073579"/>
      </right>
      <top/>
      <bottom/>
      <diagonal/>
    </border>
    <border>
      <left/>
      <right style="thin">
        <color theme="0" tint="-0.34998626667073579"/>
      </right>
      <top style="thin">
        <color indexed="64"/>
      </top>
      <bottom/>
      <diagonal/>
    </border>
    <border>
      <left style="thin">
        <color indexed="64"/>
      </left>
      <right style="thin">
        <color theme="0" tint="-0.499984740745262"/>
      </right>
      <top/>
      <bottom/>
      <diagonal/>
    </border>
    <border>
      <left style="thin">
        <color indexed="64"/>
      </left>
      <right style="thin">
        <color theme="0" tint="-0.499984740745262"/>
      </right>
      <top style="thin">
        <color indexed="64"/>
      </top>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style="thin">
        <color indexed="64"/>
      </top>
      <bottom/>
      <diagonal/>
    </border>
    <border>
      <left style="thin">
        <color theme="0" tint="-0.499984740745262"/>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s>
  <cellStyleXfs count="8">
    <xf numFmtId="0" fontId="0" fillId="0" borderId="0"/>
    <xf numFmtId="165" fontId="1" fillId="0" borderId="0" applyFont="0" applyFill="0" applyBorder="0" applyAlignment="0" applyProtection="0"/>
    <xf numFmtId="165" fontId="1" fillId="0" borderId="0" applyFont="0" applyFill="0" applyBorder="0" applyAlignment="0" applyProtection="0"/>
    <xf numFmtId="0" fontId="13" fillId="0" borderId="0"/>
    <xf numFmtId="0" fontId="13" fillId="0" borderId="0"/>
    <xf numFmtId="9" fontId="1" fillId="0" borderId="0" applyFont="0" applyFill="0" applyBorder="0" applyAlignment="0" applyProtection="0"/>
    <xf numFmtId="0" fontId="41" fillId="0" borderId="0"/>
    <xf numFmtId="0" fontId="1" fillId="0" borderId="0"/>
  </cellStyleXfs>
  <cellXfs count="864">
    <xf numFmtId="0" fontId="0" fillId="0" borderId="0" xfId="0"/>
    <xf numFmtId="0" fontId="4" fillId="2" borderId="0" xfId="0" applyFont="1" applyFill="1" applyAlignment="1">
      <alignment horizontal="left" vertical="top"/>
    </xf>
    <xf numFmtId="0" fontId="7" fillId="2" borderId="0" xfId="0" applyFont="1" applyFill="1" applyAlignment="1">
      <alignment vertical="top" wrapText="1"/>
    </xf>
    <xf numFmtId="0" fontId="4" fillId="0" borderId="0" xfId="0" applyFont="1" applyAlignment="1">
      <alignment vertical="top" wrapText="1"/>
    </xf>
    <xf numFmtId="0" fontId="10" fillId="0" borderId="0" xfId="0" applyFont="1" applyAlignment="1">
      <alignment vertical="top" wrapText="1"/>
    </xf>
    <xf numFmtId="0" fontId="2" fillId="0" borderId="0" xfId="0" applyFont="1" applyAlignment="1">
      <alignment vertical="top" wrapText="1"/>
    </xf>
    <xf numFmtId="0" fontId="4" fillId="0" borderId="0" xfId="0" applyFont="1" applyAlignment="1">
      <alignment vertical="top"/>
    </xf>
    <xf numFmtId="0" fontId="7" fillId="2" borderId="0" xfId="0" applyFont="1" applyFill="1" applyAlignment="1">
      <alignment vertical="top"/>
    </xf>
    <xf numFmtId="0" fontId="7" fillId="0" borderId="0" xfId="0" applyFont="1" applyAlignment="1">
      <alignment vertical="top"/>
    </xf>
    <xf numFmtId="0" fontId="11" fillId="0" borderId="0" xfId="0" applyFont="1" applyAlignment="1">
      <alignment vertical="top"/>
    </xf>
    <xf numFmtId="0" fontId="8" fillId="0" borderId="0" xfId="0" applyFont="1" applyAlignment="1">
      <alignment horizontal="left" vertical="top" wrapText="1"/>
    </xf>
    <xf numFmtId="0" fontId="4" fillId="2" borderId="0" xfId="0" applyFont="1" applyFill="1" applyAlignment="1">
      <alignment horizontal="left" vertical="center"/>
    </xf>
    <xf numFmtId="0" fontId="11"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6" fillId="0" borderId="0" xfId="0" applyFont="1" applyAlignment="1">
      <alignment horizontal="left" vertical="top" wrapText="1"/>
    </xf>
    <xf numFmtId="0" fontId="5" fillId="0" borderId="0" xfId="0" applyFont="1" applyAlignment="1">
      <alignment vertical="top"/>
    </xf>
    <xf numFmtId="0" fontId="8" fillId="0" borderId="7" xfId="0" applyFont="1" applyBorder="1" applyAlignment="1">
      <alignment horizontal="centerContinuous" vertical="top" wrapText="1"/>
    </xf>
    <xf numFmtId="0" fontId="7" fillId="0" borderId="8" xfId="0" applyFont="1" applyBorder="1" applyAlignment="1">
      <alignment horizontal="centerContinuous" vertical="top" wrapText="1"/>
    </xf>
    <xf numFmtId="0" fontId="6" fillId="3" borderId="3" xfId="0" applyFont="1" applyFill="1" applyBorder="1" applyAlignment="1">
      <alignment horizontal="centerContinuous" vertical="top" wrapText="1"/>
    </xf>
    <xf numFmtId="0" fontId="6" fillId="3" borderId="11" xfId="0" applyFont="1" applyFill="1" applyBorder="1" applyAlignment="1">
      <alignment horizontal="centerContinuous" vertical="top" wrapText="1"/>
    </xf>
    <xf numFmtId="0" fontId="6" fillId="3" borderId="4" xfId="0" applyFont="1" applyFill="1" applyBorder="1" applyAlignment="1">
      <alignment horizontal="centerContinuous" vertical="top" wrapText="1"/>
    </xf>
    <xf numFmtId="0" fontId="9" fillId="0" borderId="0" xfId="0" applyFont="1" applyAlignment="1">
      <alignment horizontal="left" vertical="top"/>
    </xf>
    <xf numFmtId="0" fontId="4" fillId="3" borderId="0" xfId="0" applyFont="1" applyFill="1" applyAlignment="1">
      <alignment vertical="top" wrapText="1"/>
    </xf>
    <xf numFmtId="0" fontId="4" fillId="2" borderId="0" xfId="0" applyFont="1" applyFill="1" applyAlignment="1">
      <alignment vertical="top"/>
    </xf>
    <xf numFmtId="0" fontId="2" fillId="0" borderId="0" xfId="0" applyFont="1" applyAlignment="1">
      <alignment vertical="top"/>
    </xf>
    <xf numFmtId="0" fontId="3" fillId="2" borderId="0" xfId="0" applyFont="1" applyFill="1" applyAlignment="1">
      <alignment vertical="top"/>
    </xf>
    <xf numFmtId="0" fontId="8" fillId="0" borderId="0" xfId="0" applyFont="1" applyAlignment="1">
      <alignment horizontal="centerContinuous" vertical="top" wrapText="1"/>
    </xf>
    <xf numFmtId="0" fontId="7" fillId="0" borderId="0" xfId="0" applyFont="1" applyAlignment="1">
      <alignment horizontal="centerContinuous" vertical="top" wrapText="1"/>
    </xf>
    <xf numFmtId="0" fontId="8" fillId="0" borderId="0" xfId="0" applyFont="1" applyAlignment="1">
      <alignment horizontal="center" vertical="top" wrapText="1"/>
    </xf>
    <xf numFmtId="0" fontId="7" fillId="0" borderId="0" xfId="0" applyFont="1" applyAlignment="1">
      <alignment horizontal="center" vertical="top" wrapText="1"/>
    </xf>
    <xf numFmtId="49" fontId="7" fillId="0" borderId="0" xfId="0" applyNumberFormat="1" applyFont="1" applyAlignment="1">
      <alignment vertical="top" wrapText="1"/>
    </xf>
    <xf numFmtId="0" fontId="7" fillId="0" borderId="0" xfId="0" applyFont="1"/>
    <xf numFmtId="0" fontId="12" fillId="0" borderId="0" xfId="1" applyNumberFormat="1" applyFont="1" applyFill="1" applyBorder="1" applyAlignment="1" applyProtection="1">
      <alignment vertical="center" wrapText="1"/>
    </xf>
    <xf numFmtId="0" fontId="12" fillId="0" borderId="8" xfId="1" applyNumberFormat="1" applyFont="1" applyFill="1" applyBorder="1" applyAlignment="1" applyProtection="1">
      <alignment vertical="center" wrapText="1"/>
    </xf>
    <xf numFmtId="0" fontId="9" fillId="2" borderId="0" xfId="0" applyFont="1" applyFill="1" applyAlignment="1">
      <alignment horizontal="left" vertical="top"/>
    </xf>
    <xf numFmtId="0" fontId="7" fillId="2" borderId="7" xfId="0" applyFont="1" applyFill="1" applyBorder="1" applyAlignment="1">
      <alignment vertical="top" wrapText="1"/>
    </xf>
    <xf numFmtId="0" fontId="12" fillId="2" borderId="0" xfId="1" applyNumberFormat="1" applyFont="1" applyFill="1" applyBorder="1" applyAlignment="1" applyProtection="1">
      <alignment horizontal="center" vertical="center" wrapText="1"/>
    </xf>
    <xf numFmtId="15" fontId="7" fillId="2" borderId="0" xfId="0" applyNumberFormat="1" applyFont="1" applyFill="1" applyAlignment="1">
      <alignment horizontal="left" vertical="top"/>
    </xf>
    <xf numFmtId="15" fontId="7" fillId="2" borderId="0" xfId="0" applyNumberFormat="1" applyFont="1" applyFill="1" applyAlignment="1">
      <alignment vertical="top"/>
    </xf>
    <xf numFmtId="0" fontId="9" fillId="2" borderId="5" xfId="0" applyFont="1" applyFill="1" applyBorder="1" applyAlignment="1">
      <alignment horizontal="left" vertical="top" wrapText="1"/>
    </xf>
    <xf numFmtId="0" fontId="9" fillId="2" borderId="10" xfId="0" applyFont="1" applyFill="1" applyBorder="1" applyAlignment="1">
      <alignment horizontal="left" vertical="top" wrapText="1"/>
    </xf>
    <xf numFmtId="0" fontId="9" fillId="2" borderId="6" xfId="0" applyFont="1" applyFill="1" applyBorder="1" applyAlignment="1">
      <alignment horizontal="left" vertical="top" wrapText="1"/>
    </xf>
    <xf numFmtId="15" fontId="7" fillId="0" borderId="0" xfId="0" applyNumberFormat="1" applyFont="1" applyAlignment="1">
      <alignment vertical="top"/>
    </xf>
    <xf numFmtId="0" fontId="5" fillId="2" borderId="0" xfId="0" applyFont="1" applyFill="1" applyAlignment="1">
      <alignment vertical="top"/>
    </xf>
    <xf numFmtId="0" fontId="7" fillId="2" borderId="0" xfId="0" applyFont="1" applyFill="1"/>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8" xfId="0" applyFont="1" applyBorder="1" applyAlignment="1">
      <alignment horizontal="left" vertical="top" wrapText="1"/>
    </xf>
    <xf numFmtId="0" fontId="9" fillId="0" borderId="7" xfId="0" applyFont="1" applyBorder="1" applyAlignment="1">
      <alignment horizontal="left" vertical="center" wrapText="1"/>
    </xf>
    <xf numFmtId="0" fontId="9" fillId="2" borderId="8" xfId="0" applyFont="1" applyFill="1" applyBorder="1" applyAlignment="1">
      <alignment horizontal="left" vertical="top" wrapText="1"/>
    </xf>
    <xf numFmtId="0" fontId="9" fillId="2" borderId="0" xfId="0" applyFont="1" applyFill="1" applyAlignment="1">
      <alignment horizontal="left" vertical="top" wrapText="1"/>
    </xf>
    <xf numFmtId="0" fontId="9" fillId="0" borderId="8" xfId="0" applyFont="1" applyBorder="1" applyAlignment="1">
      <alignment vertical="top" wrapText="1"/>
    </xf>
    <xf numFmtId="0" fontId="10" fillId="0" borderId="0" xfId="0" applyFont="1" applyAlignment="1">
      <alignment wrapText="1"/>
    </xf>
    <xf numFmtId="0" fontId="7" fillId="0" borderId="5" xfId="0" applyFont="1" applyBorder="1" applyAlignment="1">
      <alignment wrapText="1"/>
    </xf>
    <xf numFmtId="0" fontId="7" fillId="0" borderId="10" xfId="0" applyFont="1" applyBorder="1" applyAlignment="1">
      <alignment wrapText="1"/>
    </xf>
    <xf numFmtId="0" fontId="7" fillId="0" borderId="6" xfId="0" applyFont="1" applyBorder="1" applyAlignment="1">
      <alignment wrapText="1"/>
    </xf>
    <xf numFmtId="0" fontId="7" fillId="0" borderId="7" xfId="0" applyFont="1" applyBorder="1" applyAlignment="1">
      <alignment wrapText="1"/>
    </xf>
    <xf numFmtId="0" fontId="7" fillId="0" borderId="0" xfId="0" applyFont="1" applyAlignment="1">
      <alignment wrapText="1"/>
    </xf>
    <xf numFmtId="0" fontId="7" fillId="0" borderId="8" xfId="0" applyFont="1" applyBorder="1" applyAlignment="1">
      <alignment wrapText="1"/>
    </xf>
    <xf numFmtId="0" fontId="7" fillId="0" borderId="8" xfId="0" applyFont="1" applyBorder="1"/>
    <xf numFmtId="0" fontId="7" fillId="0" borderId="7" xfId="0" applyFont="1" applyBorder="1" applyAlignment="1">
      <alignment vertical="top" wrapText="1"/>
    </xf>
    <xf numFmtId="0" fontId="7" fillId="0" borderId="0" xfId="0" applyFont="1" applyAlignment="1">
      <alignment vertical="top" wrapText="1"/>
    </xf>
    <xf numFmtId="0" fontId="7" fillId="0" borderId="8" xfId="0" applyFont="1" applyBorder="1" applyAlignment="1">
      <alignment vertical="top" wrapText="1"/>
    </xf>
    <xf numFmtId="0" fontId="7" fillId="0" borderId="5" xfId="0" applyFont="1" applyBorder="1" applyAlignment="1">
      <alignment vertical="top" wrapText="1"/>
    </xf>
    <xf numFmtId="0" fontId="7" fillId="0" borderId="10" xfId="0" applyFont="1" applyBorder="1" applyAlignment="1">
      <alignment vertical="top" wrapText="1"/>
    </xf>
    <xf numFmtId="0" fontId="7" fillId="0" borderId="6" xfId="0" applyFont="1" applyBorder="1" applyAlignment="1">
      <alignment vertical="top" wrapText="1"/>
    </xf>
    <xf numFmtId="0" fontId="10" fillId="0" borderId="0" xfId="0" applyFont="1" applyAlignment="1">
      <alignment horizontal="left" vertical="top" wrapText="1"/>
    </xf>
    <xf numFmtId="49" fontId="7" fillId="0" borderId="0" xfId="0" applyNumberFormat="1" applyFont="1" applyAlignment="1">
      <alignment vertical="top"/>
    </xf>
    <xf numFmtId="49" fontId="7" fillId="2" borderId="0" xfId="0" applyNumberFormat="1" applyFont="1" applyFill="1" applyAlignment="1">
      <alignment vertical="top" wrapText="1"/>
    </xf>
    <xf numFmtId="0" fontId="6" fillId="0" borderId="0" xfId="0" applyFont="1" applyAlignment="1">
      <alignment vertical="top" wrapText="1"/>
    </xf>
    <xf numFmtId="0" fontId="7" fillId="0" borderId="0" xfId="0" applyFont="1" applyAlignment="1">
      <alignment horizontal="left" vertical="top"/>
    </xf>
    <xf numFmtId="0" fontId="8" fillId="0" borderId="10" xfId="0" applyFont="1" applyBorder="1" applyAlignment="1">
      <alignment horizontal="center" vertical="top" wrapText="1"/>
    </xf>
    <xf numFmtId="0" fontId="7" fillId="7" borderId="0" xfId="0" applyFont="1" applyFill="1"/>
    <xf numFmtId="0" fontId="7" fillId="7" borderId="0" xfId="0" applyFont="1" applyFill="1" applyAlignment="1">
      <alignment wrapText="1"/>
    </xf>
    <xf numFmtId="0" fontId="7" fillId="0" borderId="0" xfId="0" applyFont="1" applyAlignment="1">
      <alignment horizontal="left"/>
    </xf>
    <xf numFmtId="0" fontId="7" fillId="7" borderId="0" xfId="0" applyFont="1" applyFill="1" applyAlignment="1">
      <alignment vertical="top"/>
    </xf>
    <xf numFmtId="49" fontId="7" fillId="0" borderId="0" xfId="0" quotePrefix="1" applyNumberFormat="1" applyFont="1" applyAlignment="1">
      <alignment vertical="top"/>
    </xf>
    <xf numFmtId="15" fontId="7" fillId="0" borderId="0" xfId="0" quotePrefix="1" applyNumberFormat="1" applyFont="1" applyAlignment="1">
      <alignment vertical="top"/>
    </xf>
    <xf numFmtId="15" fontId="7" fillId="0" borderId="0" xfId="0" quotePrefix="1" applyNumberFormat="1" applyFont="1"/>
    <xf numFmtId="0" fontId="15" fillId="0" borderId="0" xfId="0" applyFont="1"/>
    <xf numFmtId="0" fontId="15" fillId="7" borderId="0" xfId="0" applyFont="1" applyFill="1"/>
    <xf numFmtId="0" fontId="9" fillId="0" borderId="0" xfId="0" applyFont="1" applyAlignment="1">
      <alignment vertical="top" wrapText="1"/>
    </xf>
    <xf numFmtId="0" fontId="4" fillId="3" borderId="0" xfId="0" applyFont="1" applyFill="1" applyAlignment="1">
      <alignment vertical="top"/>
    </xf>
    <xf numFmtId="0" fontId="12" fillId="4" borderId="12" xfId="1" applyNumberFormat="1" applyFont="1" applyFill="1" applyBorder="1" applyAlignment="1" applyProtection="1">
      <alignment horizontal="center" vertical="top" wrapText="1"/>
      <protection locked="0"/>
    </xf>
    <xf numFmtId="0" fontId="16" fillId="8" borderId="0" xfId="0" applyFont="1" applyFill="1" applyAlignment="1">
      <alignment vertical="center"/>
    </xf>
    <xf numFmtId="0" fontId="6" fillId="0" borderId="9" xfId="0" applyFont="1" applyBorder="1" applyAlignment="1">
      <alignment horizontal="left" vertical="top" wrapText="1"/>
    </xf>
    <xf numFmtId="0" fontId="4" fillId="0" borderId="9" xfId="0" applyFont="1" applyBorder="1" applyAlignment="1">
      <alignment vertical="top" wrapText="1"/>
    </xf>
    <xf numFmtId="0" fontId="5" fillId="0" borderId="0" xfId="0" applyFont="1" applyAlignment="1">
      <alignment horizontal="left" vertical="top"/>
    </xf>
    <xf numFmtId="0" fontId="17" fillId="4" borderId="12" xfId="1" applyNumberFormat="1" applyFont="1" applyFill="1" applyBorder="1" applyAlignment="1" applyProtection="1">
      <alignment horizontal="center" vertical="center" wrapText="1"/>
      <protection locked="0"/>
    </xf>
    <xf numFmtId="0" fontId="7" fillId="0" borderId="0" xfId="0" quotePrefix="1" applyFont="1" applyAlignment="1">
      <alignment vertical="top"/>
    </xf>
    <xf numFmtId="0" fontId="7" fillId="7" borderId="0" xfId="0" applyFont="1" applyFill="1" applyAlignment="1">
      <alignment vertical="top" wrapText="1"/>
    </xf>
    <xf numFmtId="0" fontId="11" fillId="6" borderId="12" xfId="0" applyFont="1" applyFill="1" applyBorder="1" applyAlignment="1">
      <alignment horizontal="center" vertical="center" wrapText="1"/>
    </xf>
    <xf numFmtId="0" fontId="6" fillId="3" borderId="0" xfId="0" applyFont="1" applyFill="1" applyAlignment="1">
      <alignment horizontal="left" vertical="top" wrapText="1"/>
    </xf>
    <xf numFmtId="0" fontId="9" fillId="0" borderId="7"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23" fillId="0" borderId="0" xfId="0" applyFont="1"/>
    <xf numFmtId="0" fontId="24" fillId="0" borderId="0" xfId="0" applyFont="1" applyAlignment="1">
      <alignment horizontal="center" vertical="center"/>
    </xf>
    <xf numFmtId="15" fontId="7" fillId="0" borderId="0" xfId="0" applyNumberFormat="1" applyFont="1" applyAlignment="1">
      <alignment vertical="top"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10" fillId="2" borderId="0" xfId="0" applyFont="1" applyFill="1" applyAlignment="1">
      <alignment vertical="top" wrapText="1"/>
    </xf>
    <xf numFmtId="0" fontId="26" fillId="0" borderId="0" xfId="0" applyFont="1" applyAlignment="1">
      <alignment horizontal="left" vertical="center" indent="11"/>
    </xf>
    <xf numFmtId="0" fontId="0" fillId="0" borderId="0" xfId="0" applyAlignment="1">
      <alignment horizontal="left" vertical="top" wrapText="1"/>
    </xf>
    <xf numFmtId="0" fontId="0" fillId="0" borderId="8" xfId="0" applyBorder="1" applyAlignment="1">
      <alignment horizontal="left" vertical="top" wrapText="1"/>
    </xf>
    <xf numFmtId="0" fontId="0" fillId="0" borderId="0" xfId="0" applyAlignment="1">
      <alignment vertical="top" wrapText="1"/>
    </xf>
    <xf numFmtId="0" fontId="0" fillId="2" borderId="0" xfId="0" applyFill="1" applyAlignment="1">
      <alignment horizontal="left" vertical="top" wrapText="1"/>
    </xf>
    <xf numFmtId="0" fontId="0" fillId="2" borderId="1" xfId="0" applyFill="1" applyBorder="1" applyAlignment="1">
      <alignment horizontal="left" vertical="top" wrapText="1"/>
    </xf>
    <xf numFmtId="0" fontId="9" fillId="0" borderId="9" xfId="0" applyFont="1" applyBorder="1" applyAlignment="1">
      <alignment vertical="center" wrapText="1"/>
    </xf>
    <xf numFmtId="0" fontId="0" fillId="2" borderId="9" xfId="0" applyFill="1" applyBorder="1" applyAlignment="1">
      <alignment horizontal="left" vertical="top" wrapText="1"/>
    </xf>
    <xf numFmtId="0" fontId="9" fillId="2" borderId="9" xfId="0" applyFont="1" applyFill="1" applyBorder="1" applyAlignment="1">
      <alignment vertical="center" wrapText="1"/>
    </xf>
    <xf numFmtId="0" fontId="20" fillId="2" borderId="7" xfId="0" applyFont="1" applyFill="1" applyBorder="1" applyAlignment="1">
      <alignment horizontal="left" vertical="top" wrapText="1"/>
    </xf>
    <xf numFmtId="0" fontId="20" fillId="2" borderId="0" xfId="0" applyFont="1" applyFill="1" applyAlignment="1">
      <alignment horizontal="left" vertical="top" wrapText="1"/>
    </xf>
    <xf numFmtId="166" fontId="12" fillId="2" borderId="0" xfId="2" applyNumberFormat="1" applyFont="1" applyFill="1" applyBorder="1" applyAlignment="1" applyProtection="1">
      <alignment horizontal="right" vertical="top" wrapText="1"/>
    </xf>
    <xf numFmtId="0" fontId="9" fillId="2" borderId="0" xfId="0" applyFont="1" applyFill="1" applyAlignment="1">
      <alignment horizontal="center" vertical="top" wrapText="1"/>
    </xf>
    <xf numFmtId="0" fontId="7" fillId="0" borderId="8" xfId="0" applyFont="1" applyBorder="1" applyAlignment="1">
      <alignment vertical="top"/>
    </xf>
    <xf numFmtId="0" fontId="11" fillId="2" borderId="7" xfId="0" applyFont="1" applyFill="1" applyBorder="1" applyAlignment="1">
      <alignment horizontal="left" vertical="top"/>
    </xf>
    <xf numFmtId="0" fontId="0" fillId="2" borderId="0" xfId="0" applyFill="1" applyAlignment="1">
      <alignment horizontal="left" vertical="top"/>
    </xf>
    <xf numFmtId="0" fontId="7" fillId="2" borderId="5" xfId="0" applyFont="1" applyFill="1" applyBorder="1" applyAlignment="1">
      <alignment vertical="top" wrapText="1"/>
    </xf>
    <xf numFmtId="0" fontId="7" fillId="2" borderId="10" xfId="0" applyFont="1" applyFill="1" applyBorder="1" applyAlignment="1">
      <alignment vertical="top" wrapText="1"/>
    </xf>
    <xf numFmtId="0" fontId="7" fillId="2" borderId="6" xfId="0" applyFont="1" applyFill="1" applyBorder="1" applyAlignment="1">
      <alignment vertical="top" wrapText="1"/>
    </xf>
    <xf numFmtId="0" fontId="7" fillId="0" borderId="7" xfId="0" applyFont="1" applyBorder="1" applyAlignment="1">
      <alignment horizontal="right"/>
    </xf>
    <xf numFmtId="0" fontId="7" fillId="0" borderId="7" xfId="0" applyFont="1" applyBorder="1"/>
    <xf numFmtId="0" fontId="10" fillId="0" borderId="0" xfId="0" applyFont="1"/>
    <xf numFmtId="0" fontId="10" fillId="2" borderId="0" xfId="0" applyFont="1" applyFill="1" applyAlignment="1">
      <alignment wrapText="1"/>
    </xf>
    <xf numFmtId="0" fontId="8" fillId="2" borderId="7" xfId="0" applyFont="1" applyFill="1" applyBorder="1" applyAlignment="1">
      <alignment horizontal="center" vertical="top"/>
    </xf>
    <xf numFmtId="0" fontId="8" fillId="2" borderId="0" xfId="0" applyFont="1" applyFill="1" applyAlignment="1">
      <alignment horizontal="center" vertical="top"/>
    </xf>
    <xf numFmtId="0" fontId="8" fillId="2" borderId="8" xfId="0" applyFont="1" applyFill="1" applyBorder="1" applyAlignment="1">
      <alignment horizontal="center" vertical="top"/>
    </xf>
    <xf numFmtId="0" fontId="9" fillId="0" borderId="5" xfId="0" applyFont="1" applyBorder="1" applyAlignment="1">
      <alignment vertical="center" wrapText="1"/>
    </xf>
    <xf numFmtId="9" fontId="12" fillId="2" borderId="0" xfId="5" applyFont="1" applyFill="1" applyBorder="1" applyAlignment="1" applyProtection="1">
      <alignment horizontal="right" vertical="top" wrapText="1"/>
    </xf>
    <xf numFmtId="0" fontId="7" fillId="2" borderId="8" xfId="0" applyFont="1" applyFill="1" applyBorder="1" applyAlignment="1">
      <alignment vertical="top"/>
    </xf>
    <xf numFmtId="164" fontId="35" fillId="0" borderId="0" xfId="5" applyNumberFormat="1" applyFont="1" applyFill="1" applyBorder="1" applyAlignment="1" applyProtection="1">
      <alignment vertical="top" wrapText="1"/>
    </xf>
    <xf numFmtId="9" fontId="35" fillId="0" borderId="0" xfId="5" applyFont="1" applyFill="1" applyBorder="1" applyAlignment="1" applyProtection="1">
      <alignment vertical="top" wrapText="1"/>
    </xf>
    <xf numFmtId="0" fontId="0" fillId="2" borderId="42" xfId="0" applyFill="1" applyBorder="1" applyAlignment="1">
      <alignment horizontal="left" vertical="center" wrapText="1" indent="1"/>
    </xf>
    <xf numFmtId="0" fontId="0" fillId="2" borderId="42" xfId="0" applyFill="1" applyBorder="1" applyAlignment="1">
      <alignment horizontal="left" vertical="top" wrapText="1" indent="1"/>
    </xf>
    <xf numFmtId="0" fontId="31" fillId="2" borderId="42" xfId="0" applyFont="1" applyFill="1" applyBorder="1" applyAlignment="1">
      <alignment horizontal="left" vertical="center" wrapText="1" indent="1"/>
    </xf>
    <xf numFmtId="0" fontId="38" fillId="6" borderId="42" xfId="0" applyFont="1" applyFill="1" applyBorder="1" applyAlignment="1">
      <alignment horizontal="left" vertical="top"/>
    </xf>
    <xf numFmtId="0" fontId="25" fillId="6" borderId="42" xfId="0" applyFont="1" applyFill="1" applyBorder="1" applyAlignment="1">
      <alignment horizontal="left" vertical="top"/>
    </xf>
    <xf numFmtId="0" fontId="25" fillId="6" borderId="42" xfId="0" applyFont="1" applyFill="1" applyBorder="1" applyAlignment="1">
      <alignment horizontal="left" vertical="top" wrapText="1" indent="1"/>
    </xf>
    <xf numFmtId="0" fontId="2" fillId="2" borderId="0" xfId="0" applyFont="1" applyFill="1" applyAlignment="1">
      <alignment vertical="top" wrapText="1"/>
    </xf>
    <xf numFmtId="0" fontId="6" fillId="2" borderId="0" xfId="0" applyFont="1" applyFill="1" applyAlignment="1">
      <alignment horizontal="left" vertical="top" wrapText="1"/>
    </xf>
    <xf numFmtId="0" fontId="0" fillId="2" borderId="7" xfId="0" applyFill="1" applyBorder="1" applyAlignment="1">
      <alignment horizontal="left" vertical="top" wrapText="1"/>
    </xf>
    <xf numFmtId="0" fontId="0" fillId="0" borderId="8" xfId="0" applyBorder="1"/>
    <xf numFmtId="0" fontId="37" fillId="2" borderId="0" xfId="0" applyFont="1" applyFill="1" applyAlignment="1">
      <alignment horizontal="center" wrapText="1"/>
    </xf>
    <xf numFmtId="0" fontId="0" fillId="0" borderId="7" xfId="0" applyBorder="1" applyAlignment="1">
      <alignment horizontal="left" vertical="center" wrapText="1" indent="1"/>
    </xf>
    <xf numFmtId="0" fontId="0" fillId="0" borderId="7" xfId="0" applyBorder="1" applyAlignment="1">
      <alignment horizontal="left" vertical="top" wrapText="1" indent="1"/>
    </xf>
    <xf numFmtId="0" fontId="30" fillId="2" borderId="7" xfId="0" applyFont="1" applyFill="1" applyBorder="1" applyAlignment="1">
      <alignment vertical="top"/>
    </xf>
    <xf numFmtId="0" fontId="0" fillId="0" borderId="10" xfId="0" applyBorder="1"/>
    <xf numFmtId="0" fontId="0" fillId="0" borderId="6" xfId="0" applyBorder="1"/>
    <xf numFmtId="0" fontId="0" fillId="0" borderId="7" xfId="0" quotePrefix="1" applyBorder="1" applyAlignment="1">
      <alignment horizontal="right"/>
    </xf>
    <xf numFmtId="0" fontId="11" fillId="2" borderId="0" xfId="0" applyFont="1" applyFill="1" applyAlignment="1">
      <alignment vertical="top"/>
    </xf>
    <xf numFmtId="0" fontId="11" fillId="0" borderId="0" xfId="0" applyFont="1"/>
    <xf numFmtId="0" fontId="11" fillId="0" borderId="0" xfId="0" applyFont="1" applyAlignment="1">
      <alignment horizontal="left" vertical="top"/>
    </xf>
    <xf numFmtId="0" fontId="11" fillId="7" borderId="0" xfId="0" applyFont="1" applyFill="1"/>
    <xf numFmtId="0" fontId="8" fillId="0" borderId="7" xfId="0" applyFont="1" applyBorder="1" applyAlignment="1">
      <alignment horizontal="center" vertical="top" wrapText="1"/>
    </xf>
    <xf numFmtId="0" fontId="7" fillId="0" borderId="8" xfId="0" applyFont="1" applyBorder="1" applyAlignment="1">
      <alignment horizontal="center" vertical="top" wrapText="1"/>
    </xf>
    <xf numFmtId="0" fontId="0" fillId="0" borderId="0" xfId="0" applyAlignment="1">
      <alignment horizontal="left" vertical="top"/>
    </xf>
    <xf numFmtId="0" fontId="0" fillId="0" borderId="0" xfId="0" applyAlignment="1">
      <alignment vertical="top"/>
    </xf>
    <xf numFmtId="0" fontId="7" fillId="2" borderId="0" xfId="0" applyFont="1" applyFill="1" applyAlignment="1">
      <alignment horizontal="left" vertical="top"/>
    </xf>
    <xf numFmtId="0" fontId="0" fillId="2" borderId="7" xfId="0" applyFill="1" applyBorder="1" applyAlignment="1">
      <alignment horizontal="left" vertical="top" wrapText="1" indent="1"/>
    </xf>
    <xf numFmtId="0" fontId="0" fillId="2" borderId="7" xfId="0" applyFill="1" applyBorder="1" applyAlignment="1">
      <alignment horizontal="left" vertical="center" indent="1"/>
    </xf>
    <xf numFmtId="0" fontId="11" fillId="0" borderId="8" xfId="0" applyFont="1" applyBorder="1" applyAlignment="1">
      <alignment vertical="top"/>
    </xf>
    <xf numFmtId="0" fontId="4" fillId="0" borderId="6" xfId="0" applyFont="1" applyBorder="1" applyAlignment="1">
      <alignment vertical="top" wrapText="1"/>
    </xf>
    <xf numFmtId="0" fontId="6" fillId="0" borderId="5" xfId="0" applyFont="1" applyBorder="1" applyAlignment="1">
      <alignment horizontal="left" vertical="top" wrapText="1"/>
    </xf>
    <xf numFmtId="0" fontId="7" fillId="0" borderId="7" xfId="0" applyFont="1" applyBorder="1" applyAlignment="1">
      <alignment horizontal="right" vertical="top"/>
    </xf>
    <xf numFmtId="0" fontId="8" fillId="6" borderId="0" xfId="0" applyFont="1" applyFill="1" applyAlignment="1">
      <alignment horizontal="left" vertical="top" wrapText="1"/>
    </xf>
    <xf numFmtId="0" fontId="0" fillId="2" borderId="8" xfId="0" applyFill="1" applyBorder="1" applyAlignment="1">
      <alignment horizontal="left" vertical="top"/>
    </xf>
    <xf numFmtId="0" fontId="3" fillId="0" borderId="0" xfId="0" applyFont="1" applyAlignment="1">
      <alignment vertical="center"/>
    </xf>
    <xf numFmtId="0" fontId="16" fillId="0" borderId="0" xfId="0" applyFont="1" applyAlignment="1">
      <alignment vertical="center"/>
    </xf>
    <xf numFmtId="0" fontId="4" fillId="0" borderId="0" xfId="0" applyFont="1" applyAlignment="1">
      <alignment horizontal="left" vertical="top"/>
    </xf>
    <xf numFmtId="0" fontId="40" fillId="2" borderId="1" xfId="2" applyNumberFormat="1" applyFont="1" applyFill="1" applyBorder="1" applyAlignment="1" applyProtection="1">
      <alignment horizontal="right" vertical="top" wrapText="1" indent="1"/>
    </xf>
    <xf numFmtId="0" fontId="9" fillId="0" borderId="7" xfId="0" applyFont="1" applyBorder="1" applyAlignment="1">
      <alignment horizontal="right" vertical="top" wrapText="1"/>
    </xf>
    <xf numFmtId="9" fontId="11" fillId="0" borderId="0" xfId="5" applyFont="1" applyBorder="1" applyAlignment="1" applyProtection="1">
      <alignment horizontal="center" vertical="top" wrapText="1"/>
    </xf>
    <xf numFmtId="0" fontId="11" fillId="0" borderId="7" xfId="0" applyFont="1" applyBorder="1" applyAlignment="1">
      <alignment horizontal="left" vertical="top"/>
    </xf>
    <xf numFmtId="0" fontId="0" fillId="0" borderId="8" xfId="0" applyBorder="1" applyAlignment="1">
      <alignment horizontal="left" vertical="top"/>
    </xf>
    <xf numFmtId="0" fontId="8" fillId="0" borderId="7" xfId="0" applyFont="1" applyBorder="1" applyAlignment="1">
      <alignment horizontal="right" vertical="top" wrapText="1" indent="2"/>
    </xf>
    <xf numFmtId="0" fontId="8" fillId="0" borderId="0" xfId="0" applyFont="1" applyAlignment="1">
      <alignment horizontal="right" vertical="top" wrapText="1" indent="2"/>
    </xf>
    <xf numFmtId="166" fontId="12" fillId="0" borderId="0" xfId="2" applyNumberFormat="1" applyFont="1" applyFill="1" applyBorder="1" applyAlignment="1" applyProtection="1">
      <alignment horizontal="right" vertical="top" wrapText="1"/>
    </xf>
    <xf numFmtId="0" fontId="9" fillId="0" borderId="26" xfId="0" applyFont="1" applyBorder="1" applyAlignment="1">
      <alignment vertical="center"/>
    </xf>
    <xf numFmtId="0" fontId="9" fillId="0" borderId="32" xfId="0" applyFont="1" applyBorder="1" applyAlignment="1">
      <alignment vertical="center"/>
    </xf>
    <xf numFmtId="0" fontId="8" fillId="0" borderId="0" xfId="0" applyFont="1" applyAlignment="1">
      <alignment vertical="top" wrapText="1"/>
    </xf>
    <xf numFmtId="9" fontId="12" fillId="0" borderId="0" xfId="5" applyFont="1" applyFill="1" applyBorder="1" applyAlignment="1" applyProtection="1">
      <alignment horizontal="center" vertical="top" wrapText="1"/>
    </xf>
    <xf numFmtId="0" fontId="0" fillId="0" borderId="3" xfId="0" applyBorder="1"/>
    <xf numFmtId="0" fontId="0" fillId="0" borderId="4" xfId="0" applyBorder="1"/>
    <xf numFmtId="0" fontId="0" fillId="0" borderId="49" xfId="0" applyBorder="1"/>
    <xf numFmtId="0" fontId="7" fillId="2" borderId="8" xfId="0" applyFont="1" applyFill="1" applyBorder="1" applyAlignment="1">
      <alignment vertical="top" wrapText="1"/>
    </xf>
    <xf numFmtId="164" fontId="35" fillId="0" borderId="7" xfId="5" applyNumberFormat="1" applyFont="1" applyFill="1" applyBorder="1" applyAlignment="1" applyProtection="1">
      <alignment vertical="top" wrapText="1"/>
    </xf>
    <xf numFmtId="164" fontId="35" fillId="0" borderId="7" xfId="2" applyNumberFormat="1" applyFont="1" applyFill="1" applyBorder="1" applyAlignment="1" applyProtection="1">
      <alignment vertical="top" wrapText="1"/>
    </xf>
    <xf numFmtId="164" fontId="35" fillId="0" borderId="0" xfId="2" applyNumberFormat="1" applyFont="1" applyFill="1" applyBorder="1" applyAlignment="1" applyProtection="1">
      <alignment vertical="top" wrapText="1"/>
    </xf>
    <xf numFmtId="166" fontId="35" fillId="0" borderId="7" xfId="2" applyNumberFormat="1" applyFont="1" applyFill="1" applyBorder="1" applyAlignment="1" applyProtection="1">
      <alignment vertical="top" wrapText="1"/>
    </xf>
    <xf numFmtId="166" fontId="35" fillId="0" borderId="0" xfId="2" applyNumberFormat="1" applyFont="1" applyFill="1" applyBorder="1" applyAlignment="1" applyProtection="1">
      <alignment vertical="top" wrapText="1"/>
    </xf>
    <xf numFmtId="0" fontId="0" fillId="0" borderId="10" xfId="0" applyBorder="1" applyAlignment="1">
      <alignment horizontal="left" vertical="top" wrapText="1" indent="1"/>
    </xf>
    <xf numFmtId="167" fontId="35" fillId="0" borderId="10" xfId="2" applyNumberFormat="1" applyFont="1" applyFill="1" applyBorder="1" applyAlignment="1">
      <alignment horizontal="center" vertical="top" wrapText="1"/>
    </xf>
    <xf numFmtId="0" fontId="25" fillId="0" borderId="42" xfId="0" applyFont="1" applyBorder="1" applyAlignment="1">
      <alignment horizontal="left" vertical="top" wrapText="1" indent="1"/>
    </xf>
    <xf numFmtId="9" fontId="35" fillId="0" borderId="10" xfId="5" applyFont="1" applyFill="1" applyBorder="1" applyAlignment="1" applyProtection="1">
      <alignment vertical="top" wrapText="1"/>
    </xf>
    <xf numFmtId="0" fontId="32" fillId="2" borderId="42" xfId="0" applyFont="1" applyFill="1" applyBorder="1" applyAlignment="1">
      <alignment horizontal="left" vertical="center" wrapText="1" indent="1"/>
    </xf>
    <xf numFmtId="0" fontId="32" fillId="2" borderId="7" xfId="0" applyFont="1" applyFill="1" applyBorder="1" applyAlignment="1">
      <alignment horizontal="left" vertical="center" wrapText="1"/>
    </xf>
    <xf numFmtId="0" fontId="38" fillId="6" borderId="1" xfId="0" applyFont="1" applyFill="1" applyBorder="1" applyAlignment="1">
      <alignment vertical="top"/>
    </xf>
    <xf numFmtId="0" fontId="40" fillId="10" borderId="42" xfId="2" applyNumberFormat="1" applyFont="1" applyFill="1" applyBorder="1" applyAlignment="1" applyProtection="1">
      <alignment horizontal="left" vertical="top" wrapText="1" indent="1"/>
    </xf>
    <xf numFmtId="0" fontId="0" fillId="0" borderId="9" xfId="0" applyBorder="1" applyAlignment="1">
      <alignment horizontal="left" vertical="top" wrapText="1" indent="1"/>
    </xf>
    <xf numFmtId="168" fontId="35" fillId="0" borderId="9" xfId="5" applyNumberFormat="1" applyFont="1" applyFill="1" applyBorder="1" applyAlignment="1" applyProtection="1">
      <alignment vertical="top" wrapText="1"/>
    </xf>
    <xf numFmtId="168" fontId="35" fillId="0" borderId="0" xfId="5" applyNumberFormat="1" applyFont="1" applyFill="1" applyBorder="1" applyAlignment="1" applyProtection="1">
      <alignment vertical="top" wrapText="1"/>
    </xf>
    <xf numFmtId="9" fontId="12" fillId="4" borderId="12" xfId="5" applyFont="1" applyFill="1" applyBorder="1" applyAlignment="1" applyProtection="1">
      <alignment horizontal="center" vertical="top" wrapText="1"/>
      <protection locked="0"/>
    </xf>
    <xf numFmtId="0" fontId="0" fillId="0" borderId="11" xfId="0" applyBorder="1" applyAlignment="1">
      <alignment horizontal="left" vertical="top" wrapText="1" indent="1"/>
    </xf>
    <xf numFmtId="0" fontId="8" fillId="7" borderId="48" xfId="0" applyFont="1" applyFill="1" applyBorder="1" applyAlignment="1">
      <alignment horizontal="left" vertical="top" wrapText="1"/>
    </xf>
    <xf numFmtId="0" fontId="38" fillId="6" borderId="1" xfId="0" applyFont="1" applyFill="1" applyBorder="1" applyAlignment="1">
      <alignment horizontal="left" vertical="top"/>
    </xf>
    <xf numFmtId="0" fontId="9" fillId="0" borderId="7" xfId="0" applyFont="1" applyBorder="1" applyAlignment="1">
      <alignment horizontal="right" vertical="center" wrapText="1" indent="1"/>
    </xf>
    <xf numFmtId="0" fontId="9" fillId="0" borderId="0" xfId="0" applyFont="1" applyAlignment="1">
      <alignment horizontal="right" vertical="center" wrapText="1" indent="1"/>
    </xf>
    <xf numFmtId="0" fontId="19" fillId="2" borderId="0" xfId="0" applyFont="1" applyFill="1" applyAlignment="1">
      <alignment horizontal="left" vertical="top" wrapText="1"/>
    </xf>
    <xf numFmtId="0" fontId="0" fillId="0" borderId="0" xfId="0" applyAlignment="1">
      <alignment vertical="center" wrapText="1"/>
    </xf>
    <xf numFmtId="0" fontId="8" fillId="6" borderId="31" xfId="0" applyFont="1" applyFill="1" applyBorder="1" applyAlignment="1">
      <alignment horizontal="left" vertical="top" wrapText="1"/>
    </xf>
    <xf numFmtId="0" fontId="6" fillId="2" borderId="7" xfId="0" applyFont="1" applyFill="1" applyBorder="1" applyAlignment="1">
      <alignment horizontal="center" vertical="top"/>
    </xf>
    <xf numFmtId="0" fontId="6" fillId="2" borderId="0" xfId="0" applyFont="1" applyFill="1" applyAlignment="1">
      <alignment horizontal="center" vertical="top"/>
    </xf>
    <xf numFmtId="0" fontId="6" fillId="2" borderId="8" xfId="0" applyFont="1" applyFill="1" applyBorder="1" applyAlignment="1">
      <alignment horizontal="center" vertical="top"/>
    </xf>
    <xf numFmtId="0" fontId="6" fillId="0" borderId="10" xfId="0" applyFont="1" applyBorder="1" applyAlignment="1">
      <alignment horizontal="left" vertical="top" wrapText="1"/>
    </xf>
    <xf numFmtId="0" fontId="4" fillId="0" borderId="10" xfId="0" applyFont="1" applyBorder="1" applyAlignment="1">
      <alignment vertical="top" wrapText="1"/>
    </xf>
    <xf numFmtId="0" fontId="0" fillId="0" borderId="0" xfId="0" quotePrefix="1" applyAlignment="1">
      <alignment horizontal="left" vertical="center" indent="1"/>
    </xf>
    <xf numFmtId="0" fontId="0" fillId="0" borderId="0" xfId="0" quotePrefix="1" applyAlignment="1">
      <alignment horizontal="left" vertical="top" indent="1"/>
    </xf>
    <xf numFmtId="0" fontId="46" fillId="0" borderId="0" xfId="0" applyFont="1" applyAlignment="1">
      <alignment wrapText="1"/>
    </xf>
    <xf numFmtId="0" fontId="46" fillId="2" borderId="0" xfId="0" applyFont="1" applyFill="1" applyAlignment="1">
      <alignment wrapText="1"/>
    </xf>
    <xf numFmtId="0" fontId="25" fillId="0" borderId="0" xfId="0" applyFont="1" applyAlignment="1">
      <alignment horizontal="center" vertical="center" wrapText="1"/>
    </xf>
    <xf numFmtId="0" fontId="9" fillId="0" borderId="32" xfId="0" applyFont="1" applyBorder="1" applyAlignment="1">
      <alignment horizontal="left" vertical="center"/>
    </xf>
    <xf numFmtId="0" fontId="0" fillId="2" borderId="0" xfId="0" applyFill="1" applyAlignment="1">
      <alignment horizontal="left" vertical="top" wrapText="1" indent="1"/>
    </xf>
    <xf numFmtId="0" fontId="8" fillId="6" borderId="32" xfId="0" applyFont="1" applyFill="1" applyBorder="1" applyAlignment="1">
      <alignment horizontal="left" vertical="top"/>
    </xf>
    <xf numFmtId="0" fontId="8" fillId="6" borderId="31" xfId="0" applyFont="1" applyFill="1" applyBorder="1" applyAlignment="1">
      <alignment horizontal="left" vertical="top"/>
    </xf>
    <xf numFmtId="0" fontId="25" fillId="0" borderId="0" xfId="0" applyFont="1" applyAlignment="1">
      <alignment horizontal="center" vertical="center"/>
    </xf>
    <xf numFmtId="0" fontId="0" fillId="0" borderId="0" xfId="0" applyAlignment="1">
      <alignment vertical="center"/>
    </xf>
    <xf numFmtId="0" fontId="0" fillId="2" borderId="7" xfId="0" applyFill="1" applyBorder="1" applyAlignment="1">
      <alignment horizontal="left" vertical="center"/>
    </xf>
    <xf numFmtId="0" fontId="12" fillId="0" borderId="0" xfId="0" applyFont="1" applyAlignment="1">
      <alignment vertical="top"/>
    </xf>
    <xf numFmtId="0" fontId="8" fillId="6" borderId="7" xfId="0" applyFont="1" applyFill="1" applyBorder="1" applyAlignment="1">
      <alignment horizontal="left" vertical="top"/>
    </xf>
    <xf numFmtId="0" fontId="8" fillId="2" borderId="32" xfId="0" applyFont="1" applyFill="1" applyBorder="1" applyAlignment="1">
      <alignment horizontal="left" vertical="top"/>
    </xf>
    <xf numFmtId="0" fontId="8" fillId="2" borderId="31" xfId="0" applyFont="1" applyFill="1" applyBorder="1" applyAlignment="1">
      <alignment horizontal="left" vertical="top"/>
    </xf>
    <xf numFmtId="0" fontId="0" fillId="0" borderId="8" xfId="0" applyBorder="1" applyAlignment="1">
      <alignment vertical="center" wrapText="1"/>
    </xf>
    <xf numFmtId="11" fontId="12" fillId="2" borderId="0" xfId="1" applyNumberFormat="1" applyFont="1" applyFill="1" applyBorder="1" applyAlignment="1" applyProtection="1">
      <alignment horizontal="center" vertical="top" wrapText="1"/>
    </xf>
    <xf numFmtId="11" fontId="12" fillId="0" borderId="0" xfId="1" applyNumberFormat="1" applyFont="1" applyFill="1" applyBorder="1" applyAlignment="1" applyProtection="1">
      <alignment horizontal="center" vertical="top" wrapText="1"/>
    </xf>
    <xf numFmtId="0" fontId="0" fillId="0" borderId="7" xfId="0" applyBorder="1" applyAlignment="1">
      <alignment vertical="center" wrapText="1"/>
    </xf>
    <xf numFmtId="0" fontId="0" fillId="2" borderId="64" xfId="0" applyFill="1" applyBorder="1" applyAlignment="1">
      <alignment horizontal="left" vertical="top" wrapText="1" indent="1"/>
    </xf>
    <xf numFmtId="0" fontId="0" fillId="0" borderId="1" xfId="0" applyBorder="1" applyAlignment="1">
      <alignment horizontal="left" vertical="top" wrapText="1" indent="1"/>
    </xf>
    <xf numFmtId="164" fontId="35" fillId="0" borderId="9" xfId="5" applyNumberFormat="1" applyFont="1" applyFill="1" applyBorder="1" applyAlignment="1" applyProtection="1">
      <alignment vertical="top" wrapText="1"/>
    </xf>
    <xf numFmtId="164" fontId="35" fillId="0" borderId="2" xfId="5" applyNumberFormat="1" applyFont="1" applyFill="1" applyBorder="1" applyAlignment="1" applyProtection="1">
      <alignment vertical="top" wrapText="1"/>
    </xf>
    <xf numFmtId="164" fontId="39" fillId="2" borderId="9" xfId="0" applyNumberFormat="1" applyFont="1" applyFill="1" applyBorder="1" applyAlignment="1">
      <alignment vertical="top" wrapText="1"/>
    </xf>
    <xf numFmtId="164" fontId="39" fillId="2" borderId="2" xfId="0" applyNumberFormat="1" applyFont="1" applyFill="1" applyBorder="1" applyAlignment="1">
      <alignment vertical="top" wrapText="1"/>
    </xf>
    <xf numFmtId="0" fontId="0" fillId="2" borderId="1" xfId="0" applyFill="1" applyBorder="1" applyAlignment="1">
      <alignment horizontal="left" vertical="center" wrapText="1" indent="1"/>
    </xf>
    <xf numFmtId="9" fontId="35" fillId="0" borderId="11" xfId="5" applyFont="1" applyFill="1" applyBorder="1" applyAlignment="1" applyProtection="1">
      <alignment vertical="top" wrapText="1"/>
    </xf>
    <xf numFmtId="0" fontId="27" fillId="2" borderId="10" xfId="0" applyFont="1" applyFill="1" applyBorder="1" applyAlignment="1">
      <alignment horizontal="left" vertical="top"/>
    </xf>
    <xf numFmtId="0" fontId="8" fillId="2" borderId="0" xfId="0" applyFont="1" applyFill="1" applyAlignment="1">
      <alignment horizontal="left" vertical="top" wrapText="1"/>
    </xf>
    <xf numFmtId="0" fontId="8" fillId="2" borderId="0" xfId="0" applyFont="1" applyFill="1" applyAlignment="1">
      <alignment horizontal="left" vertical="top"/>
    </xf>
    <xf numFmtId="0" fontId="0" fillId="0" borderId="7" xfId="0" applyBorder="1" applyAlignment="1">
      <alignment vertical="top" wrapText="1"/>
    </xf>
    <xf numFmtId="0" fontId="0" fillId="0" borderId="8" xfId="0" applyBorder="1" applyAlignment="1">
      <alignment vertical="top" wrapText="1"/>
    </xf>
    <xf numFmtId="0" fontId="9" fillId="0" borderId="0" xfId="0" applyFont="1" applyAlignment="1">
      <alignment vertical="top"/>
    </xf>
    <xf numFmtId="0" fontId="8" fillId="0" borderId="0" xfId="0" applyFont="1" applyAlignment="1">
      <alignment vertical="top"/>
    </xf>
    <xf numFmtId="0" fontId="9" fillId="2" borderId="0" xfId="0" applyFont="1" applyFill="1" applyAlignment="1">
      <alignment horizontal="left" vertical="center"/>
    </xf>
    <xf numFmtId="0" fontId="9" fillId="0" borderId="0" xfId="0" applyFont="1"/>
    <xf numFmtId="0" fontId="9" fillId="8" borderId="0" xfId="0" applyFont="1" applyFill="1" applyAlignment="1">
      <alignment vertical="center"/>
    </xf>
    <xf numFmtId="0" fontId="8" fillId="2" borderId="0" xfId="0" applyFont="1" applyFill="1" applyAlignment="1">
      <alignment vertical="top"/>
    </xf>
    <xf numFmtId="0" fontId="9" fillId="2" borderId="0" xfId="0" applyFont="1" applyFill="1"/>
    <xf numFmtId="0" fontId="9" fillId="2" borderId="3"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43" xfId="0" applyFont="1" applyFill="1" applyBorder="1" applyAlignment="1">
      <alignment horizontal="left" vertical="top" wrapText="1"/>
    </xf>
    <xf numFmtId="0" fontId="9" fillId="2" borderId="42" xfId="0" applyFont="1" applyFill="1" applyBorder="1" applyAlignment="1">
      <alignment horizontal="left" vertical="top" wrapText="1"/>
    </xf>
    <xf numFmtId="0" fontId="9" fillId="2" borderId="44" xfId="0" applyFont="1" applyFill="1" applyBorder="1" applyAlignment="1">
      <alignment horizontal="left" vertical="top" wrapText="1"/>
    </xf>
    <xf numFmtId="0" fontId="8" fillId="0" borderId="7" xfId="0" applyFont="1" applyBorder="1" applyAlignment="1">
      <alignment horizontal="center" vertical="top"/>
    </xf>
    <xf numFmtId="0" fontId="8" fillId="0" borderId="0" xfId="0" applyFont="1" applyAlignment="1">
      <alignment horizontal="center" vertical="top"/>
    </xf>
    <xf numFmtId="0" fontId="8" fillId="0" borderId="8" xfId="0" applyFont="1" applyBorder="1" applyAlignment="1">
      <alignment horizontal="center" vertical="top"/>
    </xf>
    <xf numFmtId="0" fontId="7" fillId="0" borderId="7" xfId="0" applyFont="1" applyBorder="1" applyAlignment="1">
      <alignment horizontal="right" indent="1"/>
    </xf>
    <xf numFmtId="0" fontId="7" fillId="0" borderId="7" xfId="0" applyFont="1" applyBorder="1" applyAlignment="1">
      <alignment horizontal="right" vertical="top" indent="1"/>
    </xf>
    <xf numFmtId="0" fontId="7" fillId="2" borderId="0" xfId="0" applyFont="1" applyFill="1" applyAlignment="1">
      <alignment horizontal="left" vertical="top" wrapText="1"/>
    </xf>
    <xf numFmtId="0" fontId="7" fillId="2" borderId="8" xfId="0" applyFont="1" applyFill="1" applyBorder="1" applyAlignment="1">
      <alignment horizontal="left" vertical="top" wrapText="1"/>
    </xf>
    <xf numFmtId="0" fontId="0" fillId="0" borderId="0" xfId="0" quotePrefix="1" applyAlignment="1">
      <alignment vertical="top"/>
    </xf>
    <xf numFmtId="0" fontId="0" fillId="0" borderId="0" xfId="0" quotePrefix="1" applyAlignment="1">
      <alignment horizontal="left" vertical="top"/>
    </xf>
    <xf numFmtId="0" fontId="0" fillId="2" borderId="81" xfId="0" applyFill="1" applyBorder="1" applyAlignment="1">
      <alignment horizontal="left" vertical="top" indent="1"/>
    </xf>
    <xf numFmtId="0" fontId="0" fillId="2" borderId="23" xfId="0" applyFill="1" applyBorder="1" applyAlignment="1">
      <alignment horizontal="left" vertical="top" indent="1"/>
    </xf>
    <xf numFmtId="0" fontId="0" fillId="2" borderId="84" xfId="0" applyFill="1" applyBorder="1" applyAlignment="1">
      <alignment horizontal="left" vertical="top" indent="1"/>
    </xf>
    <xf numFmtId="167" fontId="12" fillId="11" borderId="25" xfId="2" applyNumberFormat="1" applyFont="1" applyFill="1" applyBorder="1" applyAlignment="1">
      <alignment vertical="top" wrapText="1"/>
    </xf>
    <xf numFmtId="167" fontId="12" fillId="11" borderId="54" xfId="2" applyNumberFormat="1" applyFont="1" applyFill="1" applyBorder="1" applyAlignment="1">
      <alignment vertical="top" wrapText="1"/>
    </xf>
    <xf numFmtId="0" fontId="48" fillId="0" borderId="0" xfId="0" applyFont="1" applyAlignment="1">
      <alignment vertical="center" wrapText="1"/>
    </xf>
    <xf numFmtId="167" fontId="12" fillId="11" borderId="12" xfId="2" applyNumberFormat="1" applyFont="1" applyFill="1" applyBorder="1" applyAlignment="1">
      <alignment vertical="top" wrapText="1"/>
    </xf>
    <xf numFmtId="167" fontId="12" fillId="11" borderId="24" xfId="2" applyNumberFormat="1" applyFont="1" applyFill="1" applyBorder="1" applyAlignment="1">
      <alignment vertical="top" wrapText="1"/>
    </xf>
    <xf numFmtId="0" fontId="0" fillId="2" borderId="23" xfId="0" applyFill="1" applyBorder="1" applyAlignment="1">
      <alignment horizontal="left" vertical="top" wrapText="1" indent="1"/>
    </xf>
    <xf numFmtId="0" fontId="0" fillId="2" borderId="43" xfId="0" applyFill="1" applyBorder="1" applyAlignment="1">
      <alignment horizontal="left" vertical="top" indent="1"/>
    </xf>
    <xf numFmtId="0" fontId="0" fillId="2" borderId="84" xfId="0" applyFill="1" applyBorder="1" applyAlignment="1">
      <alignment horizontal="left" vertical="top" wrapText="1" indent="1"/>
    </xf>
    <xf numFmtId="0" fontId="31" fillId="11" borderId="23" xfId="0" applyFont="1" applyFill="1" applyBorder="1" applyAlignment="1">
      <alignment horizontal="right" vertical="top" indent="1"/>
    </xf>
    <xf numFmtId="0" fontId="38" fillId="6" borderId="81" xfId="0" applyFont="1" applyFill="1" applyBorder="1" applyAlignment="1">
      <alignment horizontal="left" vertical="top"/>
    </xf>
    <xf numFmtId="0" fontId="7" fillId="2" borderId="23" xfId="0" applyFont="1" applyFill="1" applyBorder="1" applyAlignment="1">
      <alignment horizontal="left" vertical="top" wrapText="1" indent="1"/>
    </xf>
    <xf numFmtId="0" fontId="7" fillId="2" borderId="84" xfId="0" applyFont="1" applyFill="1" applyBorder="1" applyAlignment="1">
      <alignment horizontal="left" vertical="top" wrapText="1" indent="1"/>
    </xf>
    <xf numFmtId="0" fontId="33" fillId="11" borderId="23" xfId="2" applyNumberFormat="1" applyFont="1" applyFill="1" applyBorder="1" applyAlignment="1" applyProtection="1">
      <alignment horizontal="right" vertical="top" wrapText="1" indent="1"/>
    </xf>
    <xf numFmtId="0" fontId="25" fillId="0" borderId="81" xfId="0" applyFont="1" applyBorder="1" applyAlignment="1">
      <alignment horizontal="left" vertical="top" wrapText="1" indent="1"/>
    </xf>
    <xf numFmtId="0" fontId="25" fillId="0" borderId="84" xfId="0" applyFont="1" applyBorder="1" applyAlignment="1">
      <alignment horizontal="left" vertical="top" wrapText="1" indent="1"/>
    </xf>
    <xf numFmtId="0" fontId="33" fillId="11" borderId="61" xfId="2" applyNumberFormat="1" applyFont="1" applyFill="1" applyBorder="1" applyAlignment="1" applyProtection="1">
      <alignment horizontal="right" vertical="top" wrapText="1" indent="1"/>
    </xf>
    <xf numFmtId="166" fontId="12" fillId="5" borderId="82" xfId="2" applyNumberFormat="1" applyFont="1" applyFill="1" applyBorder="1" applyAlignment="1" applyProtection="1">
      <alignment vertical="top" wrapText="1"/>
    </xf>
    <xf numFmtId="166" fontId="12" fillId="5" borderId="83" xfId="2" applyNumberFormat="1" applyFont="1" applyFill="1" applyBorder="1" applyAlignment="1" applyProtection="1">
      <alignment vertical="top" wrapText="1"/>
    </xf>
    <xf numFmtId="166" fontId="12" fillId="5" borderId="25" xfId="2" applyNumberFormat="1" applyFont="1" applyFill="1" applyBorder="1" applyAlignment="1" applyProtection="1">
      <alignment vertical="top" wrapText="1"/>
    </xf>
    <xf numFmtId="166" fontId="12" fillId="5" borderId="54" xfId="2" applyNumberFormat="1" applyFont="1" applyFill="1" applyBorder="1" applyAlignment="1" applyProtection="1">
      <alignment vertical="top" wrapText="1"/>
    </xf>
    <xf numFmtId="167" fontId="12" fillId="11" borderId="65" xfId="2" applyNumberFormat="1" applyFont="1" applyFill="1" applyBorder="1" applyAlignment="1">
      <alignment vertical="top" wrapText="1"/>
    </xf>
    <xf numFmtId="167" fontId="12" fillId="11" borderId="66" xfId="2" applyNumberFormat="1" applyFont="1" applyFill="1" applyBorder="1" applyAlignment="1">
      <alignment vertical="top" wrapText="1"/>
    </xf>
    <xf numFmtId="164" fontId="35" fillId="6" borderId="82" xfId="5" applyNumberFormat="1" applyFont="1" applyFill="1" applyBorder="1" applyAlignment="1" applyProtection="1">
      <alignment vertical="top" wrapText="1"/>
    </xf>
    <xf numFmtId="164" fontId="35" fillId="6" borderId="83" xfId="5" applyNumberFormat="1" applyFont="1" applyFill="1" applyBorder="1" applyAlignment="1" applyProtection="1">
      <alignment vertical="top" wrapText="1"/>
    </xf>
    <xf numFmtId="164" fontId="12" fillId="11" borderId="12" xfId="2" applyNumberFormat="1" applyFont="1" applyFill="1" applyBorder="1" applyAlignment="1" applyProtection="1">
      <alignment vertical="top" wrapText="1"/>
    </xf>
    <xf numFmtId="164" fontId="12" fillId="11" borderId="24" xfId="2" applyNumberFormat="1" applyFont="1" applyFill="1" applyBorder="1" applyAlignment="1" applyProtection="1">
      <alignment vertical="top" wrapText="1"/>
    </xf>
    <xf numFmtId="0" fontId="0" fillId="6" borderId="42" xfId="0" applyFill="1" applyBorder="1" applyAlignment="1">
      <alignment horizontal="left" vertical="top"/>
    </xf>
    <xf numFmtId="166" fontId="12" fillId="4" borderId="12" xfId="2" applyNumberFormat="1" applyFont="1" applyFill="1" applyBorder="1" applyAlignment="1" applyProtection="1">
      <alignment vertical="top" wrapText="1"/>
      <protection locked="0"/>
    </xf>
    <xf numFmtId="166" fontId="12" fillId="4" borderId="24" xfId="2" applyNumberFormat="1" applyFont="1" applyFill="1" applyBorder="1" applyAlignment="1" applyProtection="1">
      <alignment vertical="top" wrapText="1"/>
      <protection locked="0"/>
    </xf>
    <xf numFmtId="0" fontId="0" fillId="2" borderId="11" xfId="0" applyFill="1" applyBorder="1" applyAlignment="1">
      <alignment horizontal="left" vertical="top" wrapText="1" indent="1"/>
    </xf>
    <xf numFmtId="0" fontId="25" fillId="2" borderId="10" xfId="0" applyFont="1" applyFill="1" applyBorder="1" applyAlignment="1">
      <alignment horizontal="left" vertical="top" wrapText="1"/>
    </xf>
    <xf numFmtId="0" fontId="31" fillId="2" borderId="23" xfId="0" applyFont="1" applyFill="1" applyBorder="1" applyAlignment="1">
      <alignment horizontal="left" vertical="center" wrapText="1" indent="1"/>
    </xf>
    <xf numFmtId="166" fontId="35" fillId="11" borderId="12" xfId="2" applyNumberFormat="1" applyFont="1" applyFill="1" applyBorder="1" applyAlignment="1" applyProtection="1">
      <alignment vertical="top" wrapText="1"/>
    </xf>
    <xf numFmtId="166" fontId="35" fillId="11" borderId="24" xfId="2" applyNumberFormat="1" applyFont="1" applyFill="1" applyBorder="1" applyAlignment="1" applyProtection="1">
      <alignment vertical="top" wrapText="1"/>
    </xf>
    <xf numFmtId="0" fontId="31" fillId="2" borderId="84" xfId="0" applyFont="1" applyFill="1" applyBorder="1" applyAlignment="1">
      <alignment horizontal="left" vertical="center" wrapText="1" indent="1"/>
    </xf>
    <xf numFmtId="166" fontId="35" fillId="11" borderId="25" xfId="2" applyNumberFormat="1" applyFont="1" applyFill="1" applyBorder="1" applyAlignment="1" applyProtection="1">
      <alignment vertical="top" wrapText="1"/>
    </xf>
    <xf numFmtId="166" fontId="35" fillId="11" borderId="54" xfId="2" applyNumberFormat="1" applyFont="1" applyFill="1" applyBorder="1" applyAlignment="1" applyProtection="1">
      <alignment vertical="top" wrapText="1"/>
    </xf>
    <xf numFmtId="9" fontId="12" fillId="4" borderId="24" xfId="5" applyFont="1" applyFill="1" applyBorder="1" applyAlignment="1" applyProtection="1">
      <alignment horizontal="center" vertical="top" wrapText="1"/>
      <protection locked="0"/>
    </xf>
    <xf numFmtId="166" fontId="35" fillId="0" borderId="11" xfId="2" applyNumberFormat="1" applyFont="1" applyFill="1" applyBorder="1" applyAlignment="1" applyProtection="1">
      <alignment vertical="top" wrapText="1"/>
    </xf>
    <xf numFmtId="0" fontId="0" fillId="0" borderId="0" xfId="0" applyAlignment="1">
      <alignment horizontal="left" vertical="top" wrapText="1" indent="1"/>
    </xf>
    <xf numFmtId="167" fontId="35" fillId="0" borderId="0" xfId="2" applyNumberFormat="1" applyFont="1" applyFill="1" applyBorder="1" applyAlignment="1">
      <alignment horizontal="center" vertical="top" wrapText="1"/>
    </xf>
    <xf numFmtId="0" fontId="35" fillId="4" borderId="24" xfId="2" applyNumberFormat="1" applyFont="1" applyFill="1" applyBorder="1" applyAlignment="1" applyProtection="1">
      <alignment vertical="top" wrapText="1"/>
      <protection locked="0"/>
    </xf>
    <xf numFmtId="0" fontId="35" fillId="4" borderId="54" xfId="2" applyNumberFormat="1" applyFont="1" applyFill="1" applyBorder="1" applyAlignment="1" applyProtection="1">
      <alignment vertical="top" wrapText="1"/>
      <protection locked="0"/>
    </xf>
    <xf numFmtId="0" fontId="43" fillId="10" borderId="0" xfId="2" applyNumberFormat="1" applyFont="1" applyFill="1" applyBorder="1" applyAlignment="1" applyProtection="1">
      <alignment horizontal="left" vertical="top" wrapText="1"/>
    </xf>
    <xf numFmtId="0" fontId="20" fillId="2" borderId="7" xfId="0" applyFont="1" applyFill="1" applyBorder="1" applyAlignment="1">
      <alignment horizontal="right" vertical="top" wrapText="1"/>
    </xf>
    <xf numFmtId="0" fontId="0" fillId="0" borderId="7" xfId="0" applyBorder="1" applyAlignment="1">
      <alignment horizontal="right"/>
    </xf>
    <xf numFmtId="0" fontId="29" fillId="10" borderId="0" xfId="2" applyNumberFormat="1" applyFont="1" applyFill="1" applyBorder="1" applyAlignment="1" applyProtection="1">
      <alignment horizontal="left" wrapText="1" indent="1"/>
    </xf>
    <xf numFmtId="0" fontId="29" fillId="10" borderId="0" xfId="2" applyNumberFormat="1" applyFont="1" applyFill="1" applyBorder="1" applyAlignment="1" applyProtection="1">
      <alignment horizontal="left" vertical="top" wrapText="1"/>
    </xf>
    <xf numFmtId="0" fontId="8" fillId="0" borderId="5" xfId="0" applyFont="1" applyBorder="1" applyAlignment="1">
      <alignment horizontal="center" vertical="top" wrapText="1"/>
    </xf>
    <xf numFmtId="0" fontId="8" fillId="0" borderId="6" xfId="0" applyFont="1" applyBorder="1" applyAlignment="1">
      <alignment horizontal="center" vertical="top" wrapText="1"/>
    </xf>
    <xf numFmtId="0" fontId="29" fillId="0" borderId="0" xfId="2" applyNumberFormat="1" applyFont="1" applyFill="1" applyBorder="1" applyAlignment="1" applyProtection="1">
      <alignment horizontal="left" wrapText="1" indent="1"/>
    </xf>
    <xf numFmtId="9" fontId="7" fillId="4" borderId="24" xfId="5" applyFont="1" applyFill="1" applyBorder="1" applyAlignment="1" applyProtection="1">
      <alignment horizontal="center" vertical="center" wrapText="1"/>
      <protection locked="0"/>
    </xf>
    <xf numFmtId="9" fontId="7" fillId="4" borderId="54" xfId="5" applyFont="1" applyFill="1" applyBorder="1" applyAlignment="1" applyProtection="1">
      <alignment horizontal="center" vertical="center" wrapText="1"/>
      <protection locked="0"/>
    </xf>
    <xf numFmtId="9" fontId="45" fillId="11" borderId="45" xfId="5" applyFont="1" applyFill="1" applyBorder="1" applyAlignment="1" applyProtection="1">
      <alignment horizontal="center" vertical="top" wrapText="1"/>
    </xf>
    <xf numFmtId="9" fontId="11" fillId="11" borderId="47" xfId="5" applyFont="1" applyFill="1" applyBorder="1" applyAlignment="1" applyProtection="1">
      <alignment horizontal="center" vertical="top" wrapText="1"/>
    </xf>
    <xf numFmtId="0" fontId="9" fillId="2" borderId="7" xfId="0" applyFont="1" applyFill="1" applyBorder="1" applyAlignment="1">
      <alignment horizontal="left" vertical="top" wrapText="1"/>
    </xf>
    <xf numFmtId="9" fontId="12" fillId="4" borderId="24" xfId="5" applyFont="1" applyFill="1" applyBorder="1" applyAlignment="1" applyProtection="1">
      <alignment vertical="center" wrapText="1"/>
      <protection locked="0"/>
    </xf>
    <xf numFmtId="9" fontId="12" fillId="4" borderId="54" xfId="5" applyFont="1" applyFill="1" applyBorder="1" applyAlignment="1" applyProtection="1">
      <alignment vertical="top" wrapText="1"/>
      <protection locked="0"/>
    </xf>
    <xf numFmtId="0" fontId="11" fillId="0" borderId="0" xfId="0" applyFont="1" applyAlignment="1">
      <alignment horizontal="right" vertical="top" wrapText="1" indent="1"/>
    </xf>
    <xf numFmtId="0" fontId="0" fillId="0" borderId="0" xfId="0" applyAlignment="1">
      <alignment horizontal="right" vertical="top" wrapText="1"/>
    </xf>
    <xf numFmtId="0" fontId="7" fillId="2" borderId="0" xfId="0" applyFont="1" applyFill="1" applyAlignment="1">
      <alignment horizontal="centerContinuous" vertical="top" wrapText="1"/>
    </xf>
    <xf numFmtId="0" fontId="0" fillId="3" borderId="0" xfId="0" applyFill="1" applyAlignment="1">
      <alignment horizontal="left" vertical="top" wrapText="1"/>
    </xf>
    <xf numFmtId="0" fontId="8" fillId="2" borderId="7" xfId="0" applyFont="1" applyFill="1" applyBorder="1" applyAlignment="1">
      <alignment horizontal="center" vertical="top" wrapText="1"/>
    </xf>
    <xf numFmtId="0" fontId="8" fillId="2" borderId="0" xfId="0" applyFont="1" applyFill="1" applyAlignment="1">
      <alignment horizontal="center" vertical="top" wrapText="1"/>
    </xf>
    <xf numFmtId="0" fontId="8" fillId="2" borderId="8" xfId="0" applyFont="1" applyFill="1" applyBorder="1" applyAlignment="1">
      <alignment horizontal="center" vertical="top" wrapText="1"/>
    </xf>
    <xf numFmtId="0" fontId="8" fillId="0" borderId="8" xfId="0" applyFont="1" applyBorder="1" applyAlignment="1">
      <alignment horizontal="center" vertical="top" wrapText="1"/>
    </xf>
    <xf numFmtId="0" fontId="8" fillId="2" borderId="7" xfId="0" applyFont="1" applyFill="1" applyBorder="1" applyAlignment="1">
      <alignment horizontal="left" vertical="top" wrapText="1"/>
    </xf>
    <xf numFmtId="11" fontId="12" fillId="0" borderId="16" xfId="1" applyNumberFormat="1" applyFont="1" applyFill="1" applyBorder="1" applyAlignment="1" applyProtection="1">
      <alignment horizontal="center" vertical="top" wrapText="1"/>
    </xf>
    <xf numFmtId="1" fontId="12" fillId="0" borderId="0" xfId="1" applyNumberFormat="1" applyFont="1" applyFill="1" applyBorder="1" applyAlignment="1" applyProtection="1">
      <alignment horizontal="center" vertical="center" wrapText="1"/>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7" xfId="0" applyFont="1" applyBorder="1" applyAlignment="1">
      <alignment horizontal="left" vertical="center"/>
    </xf>
    <xf numFmtId="11" fontId="12" fillId="11" borderId="12" xfId="1" applyNumberFormat="1" applyFont="1" applyFill="1" applyBorder="1" applyAlignment="1" applyProtection="1">
      <alignment horizontal="center" vertical="top" wrapText="1"/>
    </xf>
    <xf numFmtId="11" fontId="12" fillId="11" borderId="24" xfId="1" applyNumberFormat="1" applyFont="1" applyFill="1" applyBorder="1" applyAlignment="1" applyProtection="1">
      <alignment horizontal="center" vertical="top" wrapText="1"/>
    </xf>
    <xf numFmtId="0" fontId="0" fillId="2" borderId="0" xfId="0" applyFill="1" applyAlignment="1">
      <alignment horizontal="left" vertical="center" indent="1"/>
    </xf>
    <xf numFmtId="0" fontId="9" fillId="2" borderId="7" xfId="0" applyFont="1" applyFill="1" applyBorder="1" applyAlignment="1">
      <alignment vertical="top" wrapText="1"/>
    </xf>
    <xf numFmtId="0" fontId="8" fillId="0" borderId="3" xfId="0" applyFont="1" applyBorder="1" applyAlignment="1">
      <alignment horizontal="center" vertical="center" wrapText="1"/>
    </xf>
    <xf numFmtId="0" fontId="8" fillId="0" borderId="11" xfId="0" applyFont="1" applyBorder="1" applyAlignment="1">
      <alignment horizontal="center" vertical="center" wrapText="1"/>
    </xf>
    <xf numFmtId="0" fontId="38" fillId="0" borderId="11" xfId="0" applyFont="1" applyBorder="1" applyAlignment="1">
      <alignment horizontal="left" vertical="top" wrapText="1" indent="1"/>
    </xf>
    <xf numFmtId="1" fontId="12" fillId="11" borderId="12" xfId="1" applyNumberFormat="1" applyFont="1" applyFill="1" applyBorder="1" applyAlignment="1" applyProtection="1">
      <alignment horizontal="center" vertical="center" wrapText="1"/>
    </xf>
    <xf numFmtId="0" fontId="0" fillId="0" borderId="0" xfId="0" applyAlignment="1">
      <alignment horizontal="center" vertical="center"/>
    </xf>
    <xf numFmtId="0" fontId="9" fillId="0" borderId="7" xfId="0" applyFont="1" applyBorder="1" applyAlignment="1">
      <alignment horizontal="left" vertical="center" indent="1"/>
    </xf>
    <xf numFmtId="0" fontId="9" fillId="0" borderId="0" xfId="0" applyFont="1" applyAlignment="1">
      <alignment horizontal="left" vertical="center" indent="1"/>
    </xf>
    <xf numFmtId="0" fontId="0" fillId="0" borderId="7" xfId="0" applyBorder="1" applyAlignment="1">
      <alignment horizontal="left" vertical="center"/>
    </xf>
    <xf numFmtId="0" fontId="38" fillId="0" borderId="0" xfId="0" applyFont="1" applyAlignment="1">
      <alignment horizontal="left" vertical="top" wrapText="1" indent="1"/>
    </xf>
    <xf numFmtId="0" fontId="38" fillId="0" borderId="0" xfId="0" applyFont="1" applyAlignment="1">
      <alignment horizontal="center" vertical="top" wrapText="1"/>
    </xf>
    <xf numFmtId="0" fontId="9" fillId="0" borderId="0" xfId="0" applyFont="1" applyAlignment="1">
      <alignment horizontal="left" vertical="center"/>
    </xf>
    <xf numFmtId="0" fontId="9" fillId="0" borderId="33" xfId="0" applyFont="1" applyBorder="1" applyAlignment="1">
      <alignment horizontal="left" vertical="top" wrapText="1"/>
    </xf>
    <xf numFmtId="0" fontId="0" fillId="2" borderId="0" xfId="0" applyFill="1" applyAlignment="1">
      <alignment horizontal="left" vertical="center" wrapText="1" indent="1"/>
    </xf>
    <xf numFmtId="0" fontId="1" fillId="2" borderId="0" xfId="7" applyFill="1" applyAlignment="1">
      <alignment vertical="top" wrapText="1"/>
    </xf>
    <xf numFmtId="0" fontId="1" fillId="2" borderId="0" xfId="7" applyFill="1" applyAlignment="1">
      <alignment horizontal="justify" vertical="center" wrapText="1"/>
    </xf>
    <xf numFmtId="0" fontId="1" fillId="2" borderId="0" xfId="7" applyFill="1" applyAlignment="1">
      <alignment horizontal="justify" vertical="center"/>
    </xf>
    <xf numFmtId="0" fontId="44" fillId="2" borderId="0" xfId="7" applyFont="1" applyFill="1" applyAlignment="1">
      <alignment horizontal="justify" vertical="center"/>
    </xf>
    <xf numFmtId="0" fontId="44" fillId="2" borderId="0" xfId="7" applyFont="1" applyFill="1" applyAlignment="1">
      <alignment vertical="top" wrapText="1"/>
    </xf>
    <xf numFmtId="0" fontId="8" fillId="0" borderId="0" xfId="0" applyFont="1" applyAlignment="1">
      <alignment horizontal="left" vertical="top"/>
    </xf>
    <xf numFmtId="0" fontId="33" fillId="0" borderId="50" xfId="2" applyNumberFormat="1" applyFont="1" applyFill="1" applyBorder="1" applyAlignment="1" applyProtection="1">
      <alignment horizontal="left" vertical="top" wrapText="1" indent="1"/>
    </xf>
    <xf numFmtId="0" fontId="42" fillId="2" borderId="0" xfId="6" applyFont="1" applyFill="1" applyAlignment="1">
      <alignment horizontal="left"/>
    </xf>
    <xf numFmtId="0" fontId="34" fillId="2" borderId="0" xfId="0" applyFont="1" applyFill="1" applyAlignment="1">
      <alignment horizontal="left" wrapText="1"/>
    </xf>
    <xf numFmtId="164" fontId="12" fillId="11" borderId="82" xfId="2" applyNumberFormat="1" applyFont="1" applyFill="1" applyBorder="1" applyAlignment="1" applyProtection="1">
      <alignment vertical="top" wrapText="1"/>
    </xf>
    <xf numFmtId="167" fontId="12" fillId="11" borderId="25" xfId="2" applyNumberFormat="1" applyFont="1" applyFill="1" applyBorder="1" applyAlignment="1" applyProtection="1">
      <alignment vertical="top" wrapText="1"/>
    </xf>
    <xf numFmtId="167" fontId="12" fillId="11" borderId="54" xfId="2" applyNumberFormat="1" applyFont="1" applyFill="1" applyBorder="1" applyAlignment="1" applyProtection="1">
      <alignment vertical="top" wrapText="1"/>
    </xf>
    <xf numFmtId="0" fontId="34" fillId="0" borderId="7" xfId="0" applyFont="1" applyBorder="1" applyAlignment="1">
      <alignment horizontal="left" wrapText="1" indent="1"/>
    </xf>
    <xf numFmtId="0" fontId="34" fillId="0" borderId="0" xfId="0" applyFont="1" applyAlignment="1">
      <alignment horizontal="left" wrapText="1" indent="1"/>
    </xf>
    <xf numFmtId="0" fontId="0" fillId="0" borderId="7" xfId="0" applyBorder="1" applyAlignment="1">
      <alignment vertical="top"/>
    </xf>
    <xf numFmtId="167" fontId="35" fillId="0" borderId="7" xfId="2" applyNumberFormat="1" applyFont="1" applyFill="1" applyBorder="1" applyAlignment="1" applyProtection="1">
      <alignment vertical="top" wrapText="1"/>
    </xf>
    <xf numFmtId="167" fontId="35" fillId="0" borderId="0" xfId="2" applyNumberFormat="1" applyFont="1" applyFill="1" applyBorder="1" applyAlignment="1" applyProtection="1">
      <alignment vertical="top" wrapText="1"/>
    </xf>
    <xf numFmtId="0" fontId="37" fillId="2" borderId="7" xfId="0" applyFont="1" applyFill="1" applyBorder="1" applyAlignment="1">
      <alignment horizontal="center" wrapText="1"/>
    </xf>
    <xf numFmtId="0" fontId="38" fillId="0" borderId="7" xfId="0" applyFont="1" applyBorder="1" applyAlignment="1">
      <alignment vertical="top"/>
    </xf>
    <xf numFmtId="0" fontId="38" fillId="0" borderId="0" xfId="0" applyFont="1" applyAlignment="1">
      <alignment vertical="top"/>
    </xf>
    <xf numFmtId="164" fontId="0" fillId="0" borderId="7" xfId="0" applyNumberFormat="1" applyBorder="1" applyAlignment="1">
      <alignment vertical="top"/>
    </xf>
    <xf numFmtId="164" fontId="0" fillId="0" borderId="0" xfId="0" applyNumberFormat="1" applyAlignment="1">
      <alignment vertical="top"/>
    </xf>
    <xf numFmtId="168" fontId="35" fillId="0" borderId="7" xfId="5" applyNumberFormat="1" applyFont="1" applyFill="1" applyBorder="1" applyAlignment="1" applyProtection="1">
      <alignment vertical="top" wrapText="1"/>
    </xf>
    <xf numFmtId="0" fontId="35" fillId="0" borderId="0" xfId="0" applyFont="1" applyAlignment="1">
      <alignment vertical="top" wrapText="1"/>
    </xf>
    <xf numFmtId="164" fontId="39" fillId="0" borderId="0" xfId="0" applyNumberFormat="1" applyFont="1" applyAlignment="1">
      <alignment vertical="top" wrapText="1"/>
    </xf>
    <xf numFmtId="0" fontId="36" fillId="0" borderId="7" xfId="0" applyFont="1" applyBorder="1" applyAlignment="1">
      <alignment vertical="top"/>
    </xf>
    <xf numFmtId="0" fontId="36" fillId="0" borderId="0" xfId="0" applyFont="1" applyAlignment="1">
      <alignment vertical="top"/>
    </xf>
    <xf numFmtId="0" fontId="27" fillId="0" borderId="0" xfId="0" applyFont="1" applyAlignment="1">
      <alignment horizontal="left" vertical="top"/>
    </xf>
    <xf numFmtId="0" fontId="0" fillId="0" borderId="7" xfId="0" applyBorder="1" applyAlignment="1">
      <alignment horizontal="left" vertical="top"/>
    </xf>
    <xf numFmtId="164" fontId="39" fillId="0" borderId="7" xfId="0" applyNumberFormat="1" applyFont="1" applyBorder="1" applyAlignment="1">
      <alignment vertical="top" wrapText="1"/>
    </xf>
    <xf numFmtId="164" fontId="39" fillId="2" borderId="7" xfId="0" applyNumberFormat="1" applyFont="1" applyFill="1" applyBorder="1" applyAlignment="1">
      <alignment vertical="top" wrapText="1"/>
    </xf>
    <xf numFmtId="164" fontId="39" fillId="2" borderId="0" xfId="0" applyNumberFormat="1" applyFont="1" applyFill="1" applyAlignment="1">
      <alignment vertical="top" wrapText="1"/>
    </xf>
    <xf numFmtId="0" fontId="39" fillId="0" borderId="7" xfId="0" applyFont="1" applyBorder="1" applyAlignment="1">
      <alignment vertical="top" wrapText="1"/>
    </xf>
    <xf numFmtId="0" fontId="39" fillId="0" borderId="0" xfId="0" applyFont="1" applyAlignment="1">
      <alignment vertical="top" wrapText="1"/>
    </xf>
    <xf numFmtId="11" fontId="0" fillId="0" borderId="0" xfId="0" applyNumberFormat="1"/>
    <xf numFmtId="1" fontId="0" fillId="0" borderId="0" xfId="0" applyNumberFormat="1"/>
    <xf numFmtId="164" fontId="0" fillId="0" borderId="0" xfId="0" applyNumberFormat="1"/>
    <xf numFmtId="9" fontId="0" fillId="0" borderId="0" xfId="0" applyNumberFormat="1"/>
    <xf numFmtId="166" fontId="12" fillId="4" borderId="82" xfId="2" applyNumberFormat="1" applyFont="1" applyFill="1" applyBorder="1" applyAlignment="1" applyProtection="1">
      <alignment vertical="top" wrapText="1"/>
      <protection locked="0"/>
    </xf>
    <xf numFmtId="166" fontId="12" fillId="4" borderId="83" xfId="2" applyNumberFormat="1" applyFont="1" applyFill="1" applyBorder="1" applyAlignment="1" applyProtection="1">
      <alignment vertical="top" wrapText="1"/>
      <protection locked="0"/>
    </xf>
    <xf numFmtId="166" fontId="12" fillId="4" borderId="65" xfId="2" applyNumberFormat="1" applyFont="1" applyFill="1" applyBorder="1" applyAlignment="1" applyProtection="1">
      <alignment vertical="top" wrapText="1"/>
      <protection locked="0"/>
    </xf>
    <xf numFmtId="166" fontId="12" fillId="4" borderId="66" xfId="2" applyNumberFormat="1" applyFont="1" applyFill="1" applyBorder="1" applyAlignment="1" applyProtection="1">
      <alignment vertical="top" wrapText="1"/>
      <protection locked="0"/>
    </xf>
    <xf numFmtId="166" fontId="35" fillId="0" borderId="0" xfId="5" applyNumberFormat="1" applyFont="1" applyFill="1" applyBorder="1" applyAlignment="1" applyProtection="1">
      <alignment vertical="top" wrapText="1"/>
    </xf>
    <xf numFmtId="10" fontId="12" fillId="4" borderId="65" xfId="2" applyNumberFormat="1" applyFont="1" applyFill="1" applyBorder="1" applyAlignment="1" applyProtection="1">
      <alignment horizontal="center" vertical="top" wrapText="1"/>
      <protection locked="0"/>
    </xf>
    <xf numFmtId="10" fontId="12" fillId="4" borderId="66" xfId="2" applyNumberFormat="1" applyFont="1" applyFill="1" applyBorder="1" applyAlignment="1" applyProtection="1">
      <alignment horizontal="center" vertical="top" wrapText="1"/>
      <protection locked="0"/>
    </xf>
    <xf numFmtId="10" fontId="12" fillId="4" borderId="12" xfId="2" applyNumberFormat="1" applyFont="1" applyFill="1" applyBorder="1" applyAlignment="1" applyProtection="1">
      <alignment horizontal="center" vertical="top" wrapText="1"/>
      <protection locked="0"/>
    </xf>
    <xf numFmtId="10" fontId="12" fillId="4" borderId="24" xfId="2" applyNumberFormat="1" applyFont="1" applyFill="1" applyBorder="1" applyAlignment="1" applyProtection="1">
      <alignment horizontal="center" vertical="top" wrapText="1"/>
      <protection locked="0"/>
    </xf>
    <xf numFmtId="10" fontId="12" fillId="4" borderId="25" xfId="2" applyNumberFormat="1" applyFont="1" applyFill="1" applyBorder="1" applyAlignment="1" applyProtection="1">
      <alignment horizontal="center" vertical="top" wrapText="1"/>
      <protection locked="0"/>
    </xf>
    <xf numFmtId="10" fontId="12" fillId="4" borderId="54" xfId="2" applyNumberFormat="1" applyFont="1" applyFill="1" applyBorder="1" applyAlignment="1" applyProtection="1">
      <alignment horizontal="center" vertical="top" wrapText="1"/>
      <protection locked="0"/>
    </xf>
    <xf numFmtId="0" fontId="38" fillId="0" borderId="0" xfId="0" applyFont="1" applyAlignment="1">
      <alignment horizontal="left" vertical="top"/>
    </xf>
    <xf numFmtId="0" fontId="7" fillId="0" borderId="0" xfId="0" applyFont="1" applyAlignment="1">
      <alignment horizontal="left" vertical="center" wrapText="1"/>
    </xf>
    <xf numFmtId="0" fontId="7" fillId="0" borderId="38" xfId="0" applyFont="1" applyBorder="1"/>
    <xf numFmtId="0" fontId="7" fillId="0" borderId="3" xfId="0" applyFont="1" applyBorder="1" applyAlignment="1">
      <alignment vertical="top" wrapText="1"/>
    </xf>
    <xf numFmtId="0" fontId="7" fillId="0" borderId="11" xfId="0" applyFont="1" applyBorder="1" applyAlignment="1">
      <alignment vertical="top" wrapText="1"/>
    </xf>
    <xf numFmtId="0" fontId="7" fillId="0" borderId="4" xfId="0" applyFont="1" applyBorder="1" applyAlignment="1">
      <alignment vertical="top" wrapText="1"/>
    </xf>
    <xf numFmtId="0" fontId="11" fillId="0" borderId="0" xfId="0" applyFont="1" applyAlignment="1">
      <alignment horizontal="center" vertical="center"/>
    </xf>
    <xf numFmtId="0" fontId="34" fillId="0" borderId="0" xfId="0" applyFont="1" applyAlignment="1">
      <alignment horizontal="left" vertical="top" wrapText="1" indent="1"/>
    </xf>
    <xf numFmtId="1" fontId="12" fillId="11" borderId="24" xfId="1" applyNumberFormat="1" applyFont="1" applyFill="1" applyBorder="1" applyAlignment="1" applyProtection="1">
      <alignment horizontal="center" vertical="center" wrapText="1"/>
    </xf>
    <xf numFmtId="0" fontId="9" fillId="2" borderId="7" xfId="0" applyFont="1" applyFill="1" applyBorder="1" applyAlignment="1">
      <alignment horizontal="left" vertical="top"/>
    </xf>
    <xf numFmtId="0" fontId="1" fillId="0" borderId="0" xfId="7" applyAlignment="1">
      <alignment horizontal="left" vertical="center" wrapText="1"/>
    </xf>
    <xf numFmtId="0" fontId="3" fillId="0" borderId="0" xfId="0" applyFont="1" applyAlignment="1">
      <alignment vertical="top"/>
    </xf>
    <xf numFmtId="0" fontId="50" fillId="0" borderId="0" xfId="2" applyNumberFormat="1" applyFont="1" applyFill="1" applyBorder="1" applyAlignment="1" applyProtection="1">
      <alignment horizontal="left" wrapText="1" indent="1"/>
    </xf>
    <xf numFmtId="0" fontId="33" fillId="0" borderId="0" xfId="2" applyNumberFormat="1" applyFont="1" applyFill="1" applyBorder="1" applyAlignment="1" applyProtection="1">
      <alignment horizontal="left" vertical="top" wrapText="1" indent="1"/>
    </xf>
    <xf numFmtId="0" fontId="0" fillId="0" borderId="0" xfId="0" applyAlignment="1">
      <alignment horizontal="left" vertical="center" wrapText="1" indent="1"/>
    </xf>
    <xf numFmtId="0" fontId="28" fillId="0" borderId="0" xfId="0" applyFont="1"/>
    <xf numFmtId="0" fontId="0" fillId="0" borderId="0" xfId="7" applyFont="1" applyAlignment="1">
      <alignment vertical="top" wrapText="1"/>
    </xf>
    <xf numFmtId="0" fontId="1" fillId="0" borderId="0" xfId="7" applyAlignment="1">
      <alignment vertical="top" wrapText="1"/>
    </xf>
    <xf numFmtId="0" fontId="1" fillId="0" borderId="0" xfId="7" applyAlignment="1">
      <alignment horizontal="justify" vertical="center" wrapText="1"/>
    </xf>
    <xf numFmtId="0" fontId="0" fillId="0" borderId="0" xfId="7" applyFont="1" applyAlignment="1">
      <alignment horizontal="left" vertical="center"/>
    </xf>
    <xf numFmtId="0" fontId="1" fillId="0" borderId="0" xfId="7" applyAlignment="1">
      <alignment horizontal="justify" vertical="center"/>
    </xf>
    <xf numFmtId="0" fontId="44" fillId="0" borderId="0" xfId="7" applyFont="1" applyAlignment="1">
      <alignment horizontal="justify" vertical="center"/>
    </xf>
    <xf numFmtId="0" fontId="44" fillId="0" borderId="0" xfId="7" applyFont="1" applyAlignment="1">
      <alignment vertical="top" wrapText="1"/>
    </xf>
    <xf numFmtId="0" fontId="0" fillId="0" borderId="0" xfId="0" applyAlignment="1">
      <alignment horizontal="left" vertical="center" indent="1"/>
    </xf>
    <xf numFmtId="15" fontId="9" fillId="0" borderId="0" xfId="0" applyNumberFormat="1" applyFont="1" applyAlignment="1">
      <alignment horizontal="left" vertical="top"/>
    </xf>
    <xf numFmtId="0" fontId="7" fillId="0" borderId="42" xfId="0" applyFont="1" applyBorder="1" applyAlignment="1">
      <alignment horizontal="left" vertical="center" wrapText="1"/>
    </xf>
    <xf numFmtId="0" fontId="32" fillId="0" borderId="0" xfId="2" applyNumberFormat="1" applyFont="1" applyFill="1" applyBorder="1" applyAlignment="1" applyProtection="1">
      <alignment horizontal="left" vertical="top" wrapText="1" indent="1"/>
    </xf>
    <xf numFmtId="0" fontId="32" fillId="0" borderId="95" xfId="2" applyNumberFormat="1" applyFont="1" applyFill="1" applyBorder="1" applyAlignment="1" applyProtection="1">
      <alignment horizontal="left" vertical="top" wrapText="1" indent="1"/>
    </xf>
    <xf numFmtId="0" fontId="9" fillId="0" borderId="7"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top" wrapText="1" indent="1"/>
    </xf>
    <xf numFmtId="0" fontId="9" fillId="0" borderId="0" xfId="0" applyFont="1" applyAlignment="1">
      <alignment horizontal="left" vertical="top" wrapText="1" indent="1"/>
    </xf>
    <xf numFmtId="0" fontId="9" fillId="0" borderId="8" xfId="0" applyFont="1" applyBorder="1" applyAlignment="1">
      <alignment horizontal="left" vertical="top" wrapText="1" indent="1"/>
    </xf>
    <xf numFmtId="0" fontId="9" fillId="6" borderId="23" xfId="0" applyFont="1" applyFill="1" applyBorder="1" applyAlignment="1">
      <alignment horizontal="center" vertical="top" wrapText="1"/>
    </xf>
    <xf numFmtId="0" fontId="9" fillId="6" borderId="12" xfId="0" applyFont="1" applyFill="1" applyBorder="1" applyAlignment="1">
      <alignment horizontal="center" vertical="top" wrapText="1"/>
    </xf>
    <xf numFmtId="0" fontId="9" fillId="6" borderId="24" xfId="0" applyFont="1" applyFill="1" applyBorder="1" applyAlignment="1">
      <alignment horizontal="center" vertical="top" wrapText="1"/>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8" xfId="0" applyFont="1" applyBorder="1" applyAlignment="1">
      <alignment horizontal="left" vertical="top" wrapText="1"/>
    </xf>
    <xf numFmtId="0" fontId="6" fillId="3" borderId="3" xfId="0" applyFont="1" applyFill="1" applyBorder="1" applyAlignment="1">
      <alignment horizontal="center" vertical="top"/>
    </xf>
    <xf numFmtId="0" fontId="6" fillId="3" borderId="11" xfId="0" applyFont="1" applyFill="1" applyBorder="1" applyAlignment="1">
      <alignment horizontal="center" vertical="top"/>
    </xf>
    <xf numFmtId="0" fontId="6" fillId="3" borderId="4" xfId="0" applyFont="1" applyFill="1" applyBorder="1" applyAlignment="1">
      <alignment horizontal="center" vertical="top"/>
    </xf>
    <xf numFmtId="0" fontId="6" fillId="3" borderId="3"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4" xfId="0" applyFont="1" applyFill="1" applyBorder="1" applyAlignment="1">
      <alignment horizontal="center" vertical="top" wrapText="1"/>
    </xf>
    <xf numFmtId="0" fontId="9" fillId="0" borderId="29"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26" xfId="0" applyFont="1" applyBorder="1" applyAlignment="1">
      <alignment horizontal="left"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12" fillId="4" borderId="15" xfId="1" applyNumberFormat="1" applyFont="1" applyFill="1" applyBorder="1" applyAlignment="1" applyProtection="1">
      <alignment horizontal="left" vertical="center" wrapText="1"/>
      <protection locked="0"/>
    </xf>
    <xf numFmtId="0" fontId="12" fillId="4" borderId="16" xfId="1" applyNumberFormat="1" applyFont="1" applyFill="1" applyBorder="1" applyAlignment="1" applyProtection="1">
      <alignment horizontal="left" vertical="center" wrapText="1"/>
      <protection locked="0"/>
    </xf>
    <xf numFmtId="0" fontId="12" fillId="4" borderId="37" xfId="1" applyNumberFormat="1" applyFont="1" applyFill="1" applyBorder="1" applyAlignment="1" applyProtection="1">
      <alignment horizontal="left" vertical="center" wrapText="1"/>
      <protection locked="0"/>
    </xf>
    <xf numFmtId="0" fontId="12" fillId="4" borderId="18" xfId="1" applyNumberFormat="1" applyFont="1" applyFill="1" applyBorder="1" applyAlignment="1" applyProtection="1">
      <alignment horizontal="left" vertical="center" wrapText="1"/>
      <protection locked="0"/>
    </xf>
    <xf numFmtId="0" fontId="12" fillId="4" borderId="19" xfId="1" applyNumberFormat="1" applyFont="1" applyFill="1" applyBorder="1" applyAlignment="1" applyProtection="1">
      <alignment horizontal="left" vertical="center" wrapText="1"/>
      <protection locked="0"/>
    </xf>
    <xf numFmtId="0" fontId="12" fillId="4" borderId="38" xfId="1" applyNumberFormat="1" applyFont="1" applyFill="1" applyBorder="1" applyAlignment="1" applyProtection="1">
      <alignment horizontal="left" vertical="center" wrapText="1"/>
      <protection locked="0"/>
    </xf>
    <xf numFmtId="0" fontId="14" fillId="0" borderId="7"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9" fillId="0" borderId="23" xfId="0" applyFont="1" applyBorder="1" applyAlignment="1">
      <alignment horizontal="left" vertical="center" wrapText="1"/>
    </xf>
    <xf numFmtId="0" fontId="9" fillId="0" borderId="12" xfId="0" applyFont="1" applyBorder="1" applyAlignment="1">
      <alignment horizontal="left" vertical="center" wrapText="1"/>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14" fontId="12" fillId="4" borderId="12" xfId="1" applyNumberFormat="1" applyFont="1" applyFill="1" applyBorder="1" applyAlignment="1" applyProtection="1">
      <alignment horizontal="left" vertical="center" wrapText="1" indent="1"/>
      <protection locked="0"/>
    </xf>
    <xf numFmtId="0" fontId="12" fillId="4" borderId="12" xfId="1" applyNumberFormat="1" applyFont="1" applyFill="1" applyBorder="1" applyAlignment="1" applyProtection="1">
      <alignment horizontal="left" vertical="center" wrapText="1" indent="1"/>
      <protection locked="0"/>
    </xf>
    <xf numFmtId="0" fontId="12" fillId="4" borderId="24" xfId="1" applyNumberFormat="1" applyFont="1" applyFill="1" applyBorder="1" applyAlignment="1" applyProtection="1">
      <alignment horizontal="left" vertical="center" wrapText="1" indent="1"/>
      <protection locked="0"/>
    </xf>
    <xf numFmtId="0" fontId="6" fillId="3" borderId="0" xfId="0" applyFont="1" applyFill="1" applyAlignment="1">
      <alignment horizontal="center" vertical="top" wrapText="1"/>
    </xf>
    <xf numFmtId="0" fontId="7" fillId="0" borderId="0" xfId="0" applyFont="1" applyAlignment="1">
      <alignment wrapText="1"/>
    </xf>
    <xf numFmtId="0" fontId="7" fillId="0" borderId="8" xfId="0" applyFont="1" applyBorder="1" applyAlignment="1">
      <alignment wrapText="1"/>
    </xf>
    <xf numFmtId="0" fontId="9" fillId="6" borderId="15" xfId="0" applyFont="1" applyFill="1" applyBorder="1" applyAlignment="1">
      <alignment horizontal="left" vertical="center" wrapText="1"/>
    </xf>
    <xf numFmtId="0" fontId="9" fillId="6"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22"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19" xfId="0" applyFont="1" applyFill="1" applyBorder="1" applyAlignment="1">
      <alignment horizontal="left" vertical="center" wrapText="1"/>
    </xf>
    <xf numFmtId="0" fontId="9" fillId="6" borderId="20" xfId="0" applyFont="1" applyFill="1" applyBorder="1" applyAlignment="1">
      <alignment horizontal="left" vertical="center" wrapText="1"/>
    </xf>
    <xf numFmtId="0" fontId="7" fillId="0" borderId="0" xfId="0" applyFont="1" applyAlignment="1">
      <alignment horizontal="right" vertical="center" indent="1"/>
    </xf>
    <xf numFmtId="0" fontId="12" fillId="4" borderId="15" xfId="1" applyNumberFormat="1" applyFont="1" applyFill="1" applyBorder="1" applyAlignment="1" applyProtection="1">
      <alignment horizontal="center" vertical="center" wrapText="1"/>
      <protection locked="0"/>
    </xf>
    <xf numFmtId="0" fontId="12" fillId="4" borderId="18" xfId="1" applyNumberFormat="1" applyFont="1" applyFill="1" applyBorder="1" applyAlignment="1" applyProtection="1">
      <alignment horizontal="center" vertical="center" wrapText="1"/>
      <protection locked="0"/>
    </xf>
    <xf numFmtId="0" fontId="12" fillId="6" borderId="27" xfId="1" applyNumberFormat="1" applyFont="1" applyFill="1" applyBorder="1" applyAlignment="1" applyProtection="1">
      <alignment horizontal="left" vertical="center" wrapText="1" indent="2"/>
    </xf>
    <xf numFmtId="0" fontId="12" fillId="6" borderId="34" xfId="1" applyNumberFormat="1" applyFont="1" applyFill="1" applyBorder="1" applyAlignment="1" applyProtection="1">
      <alignment horizontal="left" vertical="center" wrapText="1" indent="2"/>
    </xf>
    <xf numFmtId="0" fontId="12" fillId="6" borderId="30" xfId="1" applyNumberFormat="1" applyFont="1" applyFill="1" applyBorder="1" applyAlignment="1" applyProtection="1">
      <alignment horizontal="left" vertical="center" wrapText="1" indent="2"/>
    </xf>
    <xf numFmtId="0" fontId="12" fillId="6" borderId="28" xfId="1" applyNumberFormat="1" applyFont="1" applyFill="1" applyBorder="1" applyAlignment="1" applyProtection="1">
      <alignment horizontal="left" vertical="center" wrapText="1" indent="2"/>
    </xf>
    <xf numFmtId="0" fontId="12" fillId="6" borderId="35" xfId="1" applyNumberFormat="1" applyFont="1" applyFill="1" applyBorder="1" applyAlignment="1" applyProtection="1">
      <alignment horizontal="left" vertical="center" wrapText="1" indent="2"/>
    </xf>
    <xf numFmtId="0" fontId="12" fillId="6" borderId="36" xfId="1" applyNumberFormat="1" applyFont="1" applyFill="1" applyBorder="1" applyAlignment="1" applyProtection="1">
      <alignment horizontal="left" vertical="center" wrapText="1" indent="2"/>
    </xf>
    <xf numFmtId="0" fontId="6" fillId="3" borderId="0" xfId="0" applyFont="1" applyFill="1" applyAlignment="1">
      <alignment horizontal="center" vertical="top"/>
    </xf>
    <xf numFmtId="0" fontId="12" fillId="4" borderId="12" xfId="1" applyNumberFormat="1" applyFont="1" applyFill="1" applyBorder="1" applyAlignment="1" applyProtection="1">
      <alignment horizontal="left" vertical="center" wrapText="1"/>
      <protection locked="0"/>
    </xf>
    <xf numFmtId="0" fontId="12" fillId="4" borderId="24" xfId="1" applyNumberFormat="1" applyFont="1" applyFill="1" applyBorder="1" applyAlignment="1" applyProtection="1">
      <alignment horizontal="left" vertical="center" wrapText="1"/>
      <protection locked="0"/>
    </xf>
    <xf numFmtId="0" fontId="19" fillId="2" borderId="0" xfId="0" applyFont="1" applyFill="1" applyAlignment="1">
      <alignment horizontal="left" vertical="top" wrapText="1"/>
    </xf>
    <xf numFmtId="0" fontId="8" fillId="6" borderId="15"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9" fillId="0" borderId="7" xfId="0" applyFont="1" applyBorder="1" applyAlignment="1">
      <alignment horizontal="right" vertical="center" wrapText="1" indent="1"/>
    </xf>
    <xf numFmtId="0" fontId="9" fillId="0" borderId="0" xfId="0" applyFont="1" applyAlignment="1">
      <alignment horizontal="right" vertical="center" wrapText="1" indent="1"/>
    </xf>
    <xf numFmtId="0" fontId="7" fillId="4" borderId="13" xfId="0" applyFont="1" applyFill="1" applyBorder="1" applyAlignment="1" applyProtection="1">
      <alignment horizontal="center" vertical="center" wrapText="1"/>
      <protection locked="0"/>
    </xf>
    <xf numFmtId="0" fontId="7" fillId="4" borderId="14" xfId="0" applyFont="1" applyFill="1" applyBorder="1" applyAlignment="1" applyProtection="1">
      <alignment horizontal="center" vertical="center" wrapText="1"/>
      <protection locked="0"/>
    </xf>
    <xf numFmtId="0" fontId="7" fillId="0" borderId="0" xfId="0" applyFont="1" applyAlignment="1">
      <alignment horizontal="left" vertical="center" wrapText="1" indent="1"/>
    </xf>
    <xf numFmtId="0" fontId="7" fillId="0" borderId="8" xfId="0" applyFont="1" applyBorder="1" applyAlignment="1">
      <alignment horizontal="left" vertical="center" wrapText="1" indent="1"/>
    </xf>
    <xf numFmtId="0" fontId="7" fillId="0" borderId="0" xfId="0" applyFont="1" applyAlignment="1">
      <alignment horizontal="left" vertical="top" wrapText="1"/>
    </xf>
    <xf numFmtId="0" fontId="7" fillId="0" borderId="8" xfId="0" applyFont="1" applyBorder="1" applyAlignment="1">
      <alignment horizontal="left" vertical="top" wrapText="1"/>
    </xf>
    <xf numFmtId="0" fontId="7" fillId="7" borderId="0" xfId="0" applyFont="1" applyFill="1" applyAlignment="1">
      <alignment horizontal="center" vertical="top" wrapText="1"/>
    </xf>
    <xf numFmtId="0" fontId="8" fillId="0" borderId="43" xfId="0" applyFont="1" applyBorder="1" applyAlignment="1">
      <alignment horizontal="left" vertical="center" wrapText="1"/>
    </xf>
    <xf numFmtId="0" fontId="8" fillId="0" borderId="46" xfId="0" applyFont="1" applyBorder="1" applyAlignment="1">
      <alignment horizontal="left" vertical="center" wrapText="1"/>
    </xf>
    <xf numFmtId="0" fontId="8" fillId="0" borderId="44" xfId="0" applyFont="1" applyBorder="1" applyAlignment="1">
      <alignment horizontal="left" vertical="center" wrapText="1"/>
    </xf>
    <xf numFmtId="0" fontId="9" fillId="0" borderId="3" xfId="0" applyFont="1" applyBorder="1" applyAlignment="1">
      <alignment horizontal="left" vertical="center" wrapText="1"/>
    </xf>
    <xf numFmtId="0" fontId="9" fillId="0" borderId="11"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10" xfId="0" applyFont="1" applyBorder="1" applyAlignment="1">
      <alignment horizontal="left" vertical="center" wrapText="1"/>
    </xf>
    <xf numFmtId="0" fontId="9" fillId="0" borderId="6" xfId="0" applyFont="1" applyBorder="1" applyAlignment="1">
      <alignment horizontal="left" vertical="center" wrapText="1"/>
    </xf>
    <xf numFmtId="0" fontId="8" fillId="0" borderId="35" xfId="0" applyFont="1" applyBorder="1" applyAlignment="1">
      <alignment horizontal="left" vertical="center" wrapText="1"/>
    </xf>
    <xf numFmtId="0" fontId="9" fillId="0" borderId="38" xfId="0" applyFont="1" applyBorder="1" applyAlignment="1">
      <alignment horizontal="left" vertical="center" wrapText="1"/>
    </xf>
    <xf numFmtId="15" fontId="8" fillId="6" borderId="15" xfId="0" applyNumberFormat="1" applyFont="1" applyFill="1" applyBorder="1" applyAlignment="1">
      <alignment horizontal="center" vertical="center" wrapText="1"/>
    </xf>
    <xf numFmtId="15" fontId="8" fillId="6" borderId="16" xfId="0" applyNumberFormat="1" applyFont="1" applyFill="1" applyBorder="1" applyAlignment="1">
      <alignment horizontal="center" vertical="center" wrapText="1"/>
    </xf>
    <xf numFmtId="15" fontId="8" fillId="6" borderId="17" xfId="0" applyNumberFormat="1" applyFont="1" applyFill="1" applyBorder="1" applyAlignment="1">
      <alignment horizontal="center" vertical="center" wrapText="1"/>
    </xf>
    <xf numFmtId="15" fontId="8" fillId="6" borderId="18" xfId="0" applyNumberFormat="1" applyFont="1" applyFill="1" applyBorder="1" applyAlignment="1">
      <alignment horizontal="center" vertical="center" wrapText="1"/>
    </xf>
    <xf numFmtId="15" fontId="8" fillId="6" borderId="19" xfId="0" applyNumberFormat="1" applyFont="1" applyFill="1" applyBorder="1" applyAlignment="1">
      <alignment horizontal="center" vertical="center" wrapText="1"/>
    </xf>
    <xf numFmtId="15" fontId="8" fillId="6" borderId="20" xfId="0" applyNumberFormat="1" applyFont="1" applyFill="1" applyBorder="1" applyAlignment="1">
      <alignment horizontal="center" vertical="center" wrapText="1"/>
    </xf>
    <xf numFmtId="0" fontId="9" fillId="2" borderId="7"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8" fillId="0" borderId="42" xfId="0" applyFont="1" applyBorder="1" applyAlignment="1">
      <alignment horizontal="left" vertical="center" wrapText="1"/>
    </xf>
    <xf numFmtId="0" fontId="9" fillId="0" borderId="42" xfId="0" applyFont="1" applyBorder="1" applyAlignment="1">
      <alignment horizontal="left" vertical="center" wrapText="1"/>
    </xf>
    <xf numFmtId="0" fontId="7" fillId="4" borderId="29" xfId="0" applyFont="1" applyFill="1" applyBorder="1" applyAlignment="1" applyProtection="1">
      <alignment horizontal="left" vertical="top" wrapText="1"/>
      <protection locked="0"/>
    </xf>
    <xf numFmtId="0" fontId="7" fillId="4" borderId="16" xfId="0" applyFont="1" applyFill="1" applyBorder="1" applyAlignment="1" applyProtection="1">
      <alignment horizontal="left" vertical="top" wrapText="1"/>
      <protection locked="0"/>
    </xf>
    <xf numFmtId="0" fontId="7" fillId="4" borderId="37" xfId="0" applyFont="1" applyFill="1" applyBorder="1" applyAlignment="1" applyProtection="1">
      <alignment horizontal="left" vertical="top" wrapText="1"/>
      <protection locked="0"/>
    </xf>
    <xf numFmtId="0" fontId="7" fillId="4" borderId="7"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8" xfId="0" applyFont="1" applyFill="1" applyBorder="1" applyAlignment="1" applyProtection="1">
      <alignment horizontal="left" vertical="top" wrapText="1"/>
      <protection locked="0"/>
    </xf>
    <xf numFmtId="0" fontId="7" fillId="4" borderId="26" xfId="0" applyFont="1" applyFill="1" applyBorder="1" applyAlignment="1" applyProtection="1">
      <alignment horizontal="left" vertical="top" wrapText="1"/>
      <protection locked="0"/>
    </xf>
    <xf numFmtId="0" fontId="7" fillId="4" borderId="19" xfId="0" applyFont="1" applyFill="1" applyBorder="1" applyAlignment="1" applyProtection="1">
      <alignment horizontal="left" vertical="top" wrapText="1"/>
      <protection locked="0"/>
    </xf>
    <xf numFmtId="0" fontId="7" fillId="4" borderId="38" xfId="0" applyFont="1" applyFill="1" applyBorder="1" applyAlignment="1" applyProtection="1">
      <alignment horizontal="left" vertical="top" wrapText="1"/>
      <protection locked="0"/>
    </xf>
    <xf numFmtId="0" fontId="8" fillId="7" borderId="3" xfId="0" applyFont="1" applyFill="1" applyBorder="1" applyAlignment="1">
      <alignment horizontal="center" vertical="top" wrapText="1"/>
    </xf>
    <xf numFmtId="0" fontId="8" fillId="7" borderId="11" xfId="0" applyFont="1" applyFill="1" applyBorder="1" applyAlignment="1">
      <alignment horizontal="center" vertical="top" wrapText="1"/>
    </xf>
    <xf numFmtId="0" fontId="8" fillId="7" borderId="4" xfId="0" applyFont="1" applyFill="1" applyBorder="1" applyAlignment="1">
      <alignment horizontal="center"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0" fillId="2" borderId="67" xfId="0" applyFill="1" applyBorder="1" applyAlignment="1">
      <alignment horizontal="left" vertical="center" wrapText="1"/>
    </xf>
    <xf numFmtId="0" fontId="0" fillId="2" borderId="71" xfId="0" applyFill="1" applyBorder="1" applyAlignment="1">
      <alignment horizontal="left" vertical="center" wrapText="1"/>
    </xf>
    <xf numFmtId="0" fontId="0" fillId="2" borderId="76" xfId="0" applyFill="1" applyBorder="1" applyAlignment="1">
      <alignment horizontal="left" vertical="center" wrapText="1"/>
    </xf>
    <xf numFmtId="0" fontId="0" fillId="2" borderId="70" xfId="0" applyFill="1" applyBorder="1" applyAlignment="1">
      <alignment horizontal="left" vertical="center" wrapText="1"/>
    </xf>
    <xf numFmtId="0" fontId="9" fillId="4" borderId="82" xfId="0" applyFont="1" applyFill="1" applyBorder="1" applyAlignment="1" applyProtection="1">
      <alignment horizontal="left" vertical="center" wrapText="1"/>
      <protection locked="0"/>
    </xf>
    <xf numFmtId="0" fontId="9" fillId="4" borderId="83" xfId="0" applyFont="1" applyFill="1" applyBorder="1" applyAlignment="1" applyProtection="1">
      <alignment horizontal="left" vertical="center" wrapText="1"/>
      <protection locked="0"/>
    </xf>
    <xf numFmtId="0" fontId="9" fillId="4" borderId="12" xfId="0" applyFont="1" applyFill="1" applyBorder="1" applyAlignment="1" applyProtection="1">
      <alignment horizontal="left" vertical="center" wrapText="1"/>
      <protection locked="0"/>
    </xf>
    <xf numFmtId="0" fontId="9" fillId="4" borderId="24" xfId="0" applyFont="1" applyFill="1" applyBorder="1" applyAlignment="1" applyProtection="1">
      <alignment horizontal="left" vertical="center" wrapText="1"/>
      <protection locked="0"/>
    </xf>
    <xf numFmtId="0" fontId="8" fillId="7" borderId="3" xfId="0" applyFont="1" applyFill="1" applyBorder="1" applyAlignment="1">
      <alignment horizontal="center" vertical="top"/>
    </xf>
    <xf numFmtId="0" fontId="8" fillId="7" borderId="11" xfId="0" applyFont="1" applyFill="1" applyBorder="1" applyAlignment="1">
      <alignment horizontal="center" vertical="top"/>
    </xf>
    <xf numFmtId="0" fontId="8" fillId="7" borderId="4" xfId="0" applyFont="1" applyFill="1" applyBorder="1" applyAlignment="1">
      <alignment horizontal="center" vertical="top"/>
    </xf>
    <xf numFmtId="0" fontId="9" fillId="4" borderId="25" xfId="0" applyFont="1" applyFill="1" applyBorder="1" applyAlignment="1" applyProtection="1">
      <alignment horizontal="left" vertical="center" wrapText="1"/>
      <protection locked="0"/>
    </xf>
    <xf numFmtId="0" fontId="9" fillId="4" borderId="54" xfId="0" applyFont="1" applyFill="1" applyBorder="1" applyAlignment="1" applyProtection="1">
      <alignment horizontal="left" vertical="center" wrapText="1"/>
      <protection locked="0"/>
    </xf>
    <xf numFmtId="0" fontId="0" fillId="2" borderId="81" xfId="0" applyFill="1" applyBorder="1" applyAlignment="1">
      <alignment horizontal="left" vertical="center" wrapText="1"/>
    </xf>
    <xf numFmtId="0" fontId="0" fillId="2" borderId="23" xfId="0" applyFill="1" applyBorder="1" applyAlignment="1">
      <alignment horizontal="left" vertical="center" wrapText="1"/>
    </xf>
    <xf numFmtId="0" fontId="0" fillId="4" borderId="16" xfId="0" applyFill="1" applyBorder="1" applyAlignment="1" applyProtection="1">
      <alignment horizontal="left" vertical="top" wrapText="1"/>
      <protection locked="0"/>
    </xf>
    <xf numFmtId="0" fontId="0" fillId="4" borderId="37"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19" xfId="0" applyFill="1" applyBorder="1" applyAlignment="1" applyProtection="1">
      <alignment horizontal="left" vertical="top" wrapText="1"/>
      <protection locked="0"/>
    </xf>
    <xf numFmtId="0" fontId="0" fillId="4" borderId="38" xfId="0" applyFill="1" applyBorder="1" applyAlignment="1" applyProtection="1">
      <alignment horizontal="left" vertical="top" wrapText="1"/>
      <protection locked="0"/>
    </xf>
    <xf numFmtId="0" fontId="9" fillId="2" borderId="0" xfId="0" applyFont="1" applyFill="1" applyAlignment="1">
      <alignment horizontal="left" vertical="top" wrapText="1"/>
    </xf>
    <xf numFmtId="0" fontId="9" fillId="0" borderId="7"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7" fillId="4" borderId="55" xfId="0" applyFont="1" applyFill="1" applyBorder="1" applyAlignment="1" applyProtection="1">
      <alignment horizontal="left" vertical="top" wrapText="1"/>
      <protection locked="0"/>
    </xf>
    <xf numFmtId="0" fontId="0" fillId="4" borderId="56" xfId="0" applyFill="1" applyBorder="1" applyAlignment="1" applyProtection="1">
      <alignment horizontal="left" vertical="top" wrapText="1"/>
      <protection locked="0"/>
    </xf>
    <xf numFmtId="0" fontId="0" fillId="4" borderId="57" xfId="0" applyFill="1" applyBorder="1" applyAlignment="1" applyProtection="1">
      <alignment horizontal="left" vertical="top" wrapText="1"/>
      <protection locked="0"/>
    </xf>
    <xf numFmtId="0" fontId="7" fillId="4" borderId="58" xfId="0" applyFont="1" applyFill="1" applyBorder="1" applyAlignment="1" applyProtection="1">
      <alignment horizontal="left" vertical="top" wrapText="1"/>
      <protection locked="0"/>
    </xf>
    <xf numFmtId="0" fontId="0" fillId="4" borderId="59" xfId="0" applyFill="1" applyBorder="1" applyAlignment="1" applyProtection="1">
      <alignment horizontal="left" vertical="top" wrapText="1"/>
      <protection locked="0"/>
    </xf>
    <xf numFmtId="0" fontId="0" fillId="4" borderId="60" xfId="0" applyFill="1" applyBorder="1" applyAlignment="1" applyProtection="1">
      <alignment horizontal="left" vertical="top" wrapText="1"/>
      <protection locked="0"/>
    </xf>
    <xf numFmtId="0" fontId="6" fillId="3" borderId="0" xfId="0" applyFont="1" applyFill="1" applyAlignment="1">
      <alignment horizontal="left" vertical="top" wrapText="1"/>
    </xf>
    <xf numFmtId="0" fontId="9" fillId="0" borderId="7" xfId="0" applyFont="1" applyBorder="1" applyAlignment="1">
      <alignment vertical="top" wrapText="1"/>
    </xf>
    <xf numFmtId="0" fontId="9" fillId="0" borderId="0" xfId="0" applyFont="1" applyAlignment="1">
      <alignment vertical="top" wrapText="1"/>
    </xf>
    <xf numFmtId="0" fontId="9" fillId="0" borderId="8" xfId="0" applyFont="1" applyBorder="1" applyAlignment="1">
      <alignment vertical="top" wrapText="1"/>
    </xf>
    <xf numFmtId="0" fontId="0" fillId="0" borderId="11" xfId="0" applyBorder="1" applyAlignment="1">
      <alignment horizontal="center" vertical="top"/>
    </xf>
    <xf numFmtId="0" fontId="0" fillId="0" borderId="4" xfId="0" applyBorder="1" applyAlignment="1">
      <alignment horizontal="center" vertical="top"/>
    </xf>
    <xf numFmtId="0" fontId="0" fillId="0" borderId="0" xfId="0" applyAlignment="1">
      <alignment vertical="center" wrapText="1"/>
    </xf>
    <xf numFmtId="0" fontId="0" fillId="0" borderId="8" xfId="0" applyBorder="1" applyAlignment="1">
      <alignment vertical="center" wrapText="1"/>
    </xf>
    <xf numFmtId="0" fontId="8" fillId="7" borderId="7" xfId="0" applyFont="1" applyFill="1" applyBorder="1" applyAlignment="1">
      <alignment horizontal="center" vertical="top"/>
    </xf>
    <xf numFmtId="0" fontId="8" fillId="7" borderId="0" xfId="0" applyFont="1" applyFill="1" applyAlignment="1">
      <alignment horizontal="center" vertical="top"/>
    </xf>
    <xf numFmtId="0" fontId="8" fillId="7" borderId="8" xfId="0" applyFont="1" applyFill="1" applyBorder="1" applyAlignment="1">
      <alignment horizontal="center" vertical="top"/>
    </xf>
    <xf numFmtId="0" fontId="9" fillId="0" borderId="7" xfId="0" applyFont="1" applyBorder="1" applyAlignment="1">
      <alignment horizontal="right" vertical="top" wrapText="1" indent="1"/>
    </xf>
    <xf numFmtId="0" fontId="9" fillId="0" borderId="0" xfId="0" applyFont="1" applyAlignment="1">
      <alignment horizontal="right" vertical="top" wrapText="1" indent="1"/>
    </xf>
    <xf numFmtId="166" fontId="12" fillId="4" borderId="39" xfId="2" applyNumberFormat="1" applyFont="1" applyFill="1" applyBorder="1" applyAlignment="1" applyProtection="1">
      <alignment horizontal="center" vertical="top" wrapText="1"/>
      <protection locked="0"/>
    </xf>
    <xf numFmtId="166" fontId="12" fillId="4" borderId="31" xfId="2" applyNumberFormat="1" applyFont="1" applyFill="1" applyBorder="1" applyAlignment="1" applyProtection="1">
      <alignment horizontal="center" vertical="top" wrapText="1"/>
      <protection locked="0"/>
    </xf>
    <xf numFmtId="166" fontId="12" fillId="4" borderId="33" xfId="2" applyNumberFormat="1" applyFont="1" applyFill="1" applyBorder="1" applyAlignment="1" applyProtection="1">
      <alignment horizontal="center" vertical="top" wrapText="1"/>
      <protection locked="0"/>
    </xf>
    <xf numFmtId="0" fontId="7" fillId="4" borderId="39" xfId="0" applyFont="1" applyFill="1" applyBorder="1" applyAlignment="1" applyProtection="1">
      <alignment horizontal="center" vertical="top" wrapText="1"/>
      <protection locked="0"/>
    </xf>
    <xf numFmtId="0" fontId="7" fillId="4" borderId="31" xfId="0" applyFont="1" applyFill="1" applyBorder="1" applyAlignment="1" applyProtection="1">
      <alignment horizontal="center" vertical="top" wrapText="1"/>
      <protection locked="0"/>
    </xf>
    <xf numFmtId="0" fontId="7" fillId="4" borderId="33" xfId="0" applyFont="1" applyFill="1" applyBorder="1" applyAlignment="1" applyProtection="1">
      <alignment horizontal="center" vertical="top" wrapText="1"/>
      <protection locked="0"/>
    </xf>
    <xf numFmtId="0" fontId="9" fillId="4" borderId="72" xfId="0" applyFont="1" applyFill="1" applyBorder="1" applyAlignment="1" applyProtection="1">
      <alignment horizontal="left" vertical="center" wrapText="1"/>
      <protection locked="0"/>
    </xf>
    <xf numFmtId="0" fontId="9" fillId="4" borderId="11" xfId="0" applyFont="1" applyFill="1" applyBorder="1" applyAlignment="1" applyProtection="1">
      <alignment horizontal="left" vertical="center" wrapText="1"/>
      <protection locked="0"/>
    </xf>
    <xf numFmtId="0" fontId="9" fillId="4" borderId="4" xfId="0" applyFont="1" applyFill="1" applyBorder="1" applyAlignment="1" applyProtection="1">
      <alignment horizontal="left" vertical="center" wrapText="1"/>
      <protection locked="0"/>
    </xf>
    <xf numFmtId="0" fontId="9" fillId="4" borderId="73" xfId="0" applyFont="1" applyFill="1" applyBorder="1" applyAlignment="1" applyProtection="1">
      <alignment horizontal="left" vertical="center" wrapText="1"/>
      <protection locked="0"/>
    </xf>
    <xf numFmtId="0" fontId="9" fillId="4" borderId="74" xfId="0" applyFont="1" applyFill="1" applyBorder="1" applyAlignment="1" applyProtection="1">
      <alignment horizontal="left" vertical="center" wrapText="1"/>
      <protection locked="0"/>
    </xf>
    <xf numFmtId="0" fontId="9" fillId="4" borderId="75" xfId="0" applyFont="1" applyFill="1" applyBorder="1" applyAlignment="1" applyProtection="1">
      <alignment horizontal="left" vertical="center" wrapText="1"/>
      <protection locked="0"/>
    </xf>
    <xf numFmtId="0" fontId="9" fillId="4" borderId="77" xfId="0" applyFont="1" applyFill="1" applyBorder="1" applyAlignment="1" applyProtection="1">
      <alignment horizontal="left" vertical="center" wrapText="1"/>
      <protection locked="0"/>
    </xf>
    <xf numFmtId="0" fontId="9" fillId="4" borderId="78" xfId="0" applyFont="1" applyFill="1" applyBorder="1" applyAlignment="1" applyProtection="1">
      <alignment horizontal="left" vertical="center" wrapText="1"/>
      <protection locked="0"/>
    </xf>
    <xf numFmtId="0" fontId="9" fillId="4" borderId="79" xfId="0" applyFont="1" applyFill="1" applyBorder="1" applyAlignment="1" applyProtection="1">
      <alignment horizontal="left" vertical="center" wrapText="1"/>
      <protection locked="0"/>
    </xf>
    <xf numFmtId="0" fontId="0" fillId="2" borderId="84" xfId="0" applyFill="1" applyBorder="1" applyAlignment="1">
      <alignment horizontal="left" vertical="center" wrapText="1"/>
    </xf>
    <xf numFmtId="0" fontId="9" fillId="4" borderId="80" xfId="0" applyFont="1" applyFill="1" applyBorder="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4" borderId="6" xfId="0" applyFont="1" applyFill="1" applyBorder="1" applyAlignment="1" applyProtection="1">
      <alignment horizontal="left" vertical="center" wrapText="1"/>
      <protection locked="0"/>
    </xf>
    <xf numFmtId="0" fontId="9" fillId="0" borderId="29" xfId="0" applyFont="1" applyBorder="1" applyAlignment="1">
      <alignment horizontal="left" vertical="top" wrapText="1"/>
    </xf>
    <xf numFmtId="0" fontId="9" fillId="0" borderId="5" xfId="0" applyFont="1" applyBorder="1" applyAlignment="1">
      <alignment horizontal="left" vertical="top" wrapText="1"/>
    </xf>
    <xf numFmtId="0" fontId="12" fillId="4" borderId="12" xfId="1" applyNumberFormat="1" applyFont="1" applyFill="1" applyBorder="1" applyAlignment="1" applyProtection="1">
      <alignment horizontal="left" vertical="top" wrapText="1"/>
      <protection locked="0"/>
    </xf>
    <xf numFmtId="0" fontId="12" fillId="4" borderId="25" xfId="1" applyNumberFormat="1" applyFont="1" applyFill="1" applyBorder="1" applyAlignment="1" applyProtection="1">
      <alignment horizontal="left" vertical="top" wrapText="1"/>
      <protection locked="0"/>
    </xf>
    <xf numFmtId="0" fontId="12" fillId="4" borderId="15" xfId="1" applyNumberFormat="1" applyFont="1" applyFill="1" applyBorder="1" applyAlignment="1" applyProtection="1">
      <alignment horizontal="left" vertical="top" wrapText="1"/>
      <protection locked="0"/>
    </xf>
    <xf numFmtId="0" fontId="12" fillId="4" borderId="16" xfId="1" applyNumberFormat="1" applyFont="1" applyFill="1" applyBorder="1" applyAlignment="1" applyProtection="1">
      <alignment horizontal="left" vertical="top" wrapText="1"/>
      <protection locked="0"/>
    </xf>
    <xf numFmtId="0" fontId="12" fillId="4" borderId="37" xfId="1" applyNumberFormat="1" applyFont="1" applyFill="1" applyBorder="1" applyAlignment="1" applyProtection="1">
      <alignment horizontal="left" vertical="top" wrapText="1"/>
      <protection locked="0"/>
    </xf>
    <xf numFmtId="0" fontId="12" fillId="4" borderId="21" xfId="1" applyNumberFormat="1" applyFont="1" applyFill="1" applyBorder="1" applyAlignment="1" applyProtection="1">
      <alignment horizontal="left" vertical="top" wrapText="1"/>
      <protection locked="0"/>
    </xf>
    <xf numFmtId="0" fontId="12" fillId="4" borderId="0" xfId="1" applyNumberFormat="1" applyFont="1" applyFill="1" applyBorder="1" applyAlignment="1" applyProtection="1">
      <alignment horizontal="left" vertical="top" wrapText="1"/>
      <protection locked="0"/>
    </xf>
    <xf numFmtId="0" fontId="12" fillId="4" borderId="8" xfId="1" applyNumberFormat="1" applyFont="1" applyFill="1" applyBorder="1" applyAlignment="1" applyProtection="1">
      <alignment horizontal="left" vertical="top" wrapText="1"/>
      <protection locked="0"/>
    </xf>
    <xf numFmtId="0" fontId="12" fillId="4" borderId="18" xfId="1" applyNumberFormat="1" applyFont="1" applyFill="1" applyBorder="1" applyAlignment="1" applyProtection="1">
      <alignment horizontal="left" vertical="top" wrapText="1"/>
      <protection locked="0"/>
    </xf>
    <xf numFmtId="0" fontId="12" fillId="4" borderId="19" xfId="1" applyNumberFormat="1" applyFont="1" applyFill="1" applyBorder="1" applyAlignment="1" applyProtection="1">
      <alignment horizontal="left" vertical="top" wrapText="1"/>
      <protection locked="0"/>
    </xf>
    <xf numFmtId="0" fontId="12" fillId="4" borderId="38" xfId="1" applyNumberFormat="1" applyFont="1" applyFill="1" applyBorder="1" applyAlignment="1" applyProtection="1">
      <alignment horizontal="left" vertical="top" wrapText="1"/>
      <protection locked="0"/>
    </xf>
    <xf numFmtId="0" fontId="12" fillId="4" borderId="41" xfId="1" applyNumberFormat="1" applyFont="1" applyFill="1" applyBorder="1" applyAlignment="1" applyProtection="1">
      <alignment horizontal="left" vertical="top" wrapText="1"/>
      <protection locked="0"/>
    </xf>
    <xf numFmtId="0" fontId="12" fillId="4" borderId="10" xfId="1" applyNumberFormat="1" applyFont="1" applyFill="1" applyBorder="1" applyAlignment="1" applyProtection="1">
      <alignment horizontal="left" vertical="top" wrapText="1"/>
      <protection locked="0"/>
    </xf>
    <xf numFmtId="0" fontId="12" fillId="4" borderId="6" xfId="1" applyNumberFormat="1" applyFont="1" applyFill="1" applyBorder="1" applyAlignment="1" applyProtection="1">
      <alignment horizontal="left" vertical="top" wrapText="1"/>
      <protection locked="0"/>
    </xf>
    <xf numFmtId="0" fontId="9" fillId="0" borderId="26" xfId="0" applyFont="1" applyBorder="1" applyAlignment="1">
      <alignment horizontal="left" vertical="top" wrapText="1"/>
    </xf>
    <xf numFmtId="0" fontId="11" fillId="6" borderId="39" xfId="0" applyFont="1" applyFill="1" applyBorder="1" applyAlignment="1">
      <alignment horizontal="center" vertical="center" wrapText="1"/>
    </xf>
    <xf numFmtId="0" fontId="11" fillId="6" borderId="31" xfId="0" applyFont="1" applyFill="1" applyBorder="1" applyAlignment="1">
      <alignment horizontal="center" vertical="center" wrapText="1"/>
    </xf>
    <xf numFmtId="0" fontId="11" fillId="6" borderId="40" xfId="0" applyFont="1" applyFill="1" applyBorder="1" applyAlignment="1">
      <alignment horizontal="center" vertical="center" wrapText="1"/>
    </xf>
    <xf numFmtId="0" fontId="25" fillId="6" borderId="3" xfId="0" applyFont="1" applyFill="1" applyBorder="1" applyAlignment="1">
      <alignment horizontal="left" vertical="center" wrapText="1"/>
    </xf>
    <xf numFmtId="0" fontId="25" fillId="6" borderId="11" xfId="0" applyFont="1" applyFill="1" applyBorder="1" applyAlignment="1">
      <alignment horizontal="left" vertical="center" wrapText="1"/>
    </xf>
    <xf numFmtId="0" fontId="25" fillId="6" borderId="4" xfId="0" applyFont="1" applyFill="1" applyBorder="1" applyAlignment="1">
      <alignment horizontal="left" vertical="center" wrapText="1"/>
    </xf>
    <xf numFmtId="0" fontId="25" fillId="6" borderId="5" xfId="0" applyFont="1" applyFill="1" applyBorder="1" applyAlignment="1">
      <alignment horizontal="left" vertical="center" wrapText="1"/>
    </xf>
    <xf numFmtId="0" fontId="25" fillId="6" borderId="10" xfId="0" applyFont="1" applyFill="1" applyBorder="1" applyAlignment="1">
      <alignment horizontal="left" vertical="center" wrapText="1"/>
    </xf>
    <xf numFmtId="0" fontId="25" fillId="6" borderId="6" xfId="0" applyFont="1" applyFill="1" applyBorder="1" applyAlignment="1">
      <alignment horizontal="left" vertical="center" wrapText="1"/>
    </xf>
    <xf numFmtId="0" fontId="25" fillId="6" borderId="26" xfId="0" applyFont="1" applyFill="1" applyBorder="1" applyAlignment="1">
      <alignment horizontal="left" vertical="center" wrapText="1"/>
    </xf>
    <xf numFmtId="0" fontId="25" fillId="6" borderId="19" xfId="0" applyFont="1" applyFill="1" applyBorder="1" applyAlignment="1">
      <alignment horizontal="left" vertical="center" wrapText="1"/>
    </xf>
    <xf numFmtId="0" fontId="25" fillId="6" borderId="38" xfId="0" applyFont="1" applyFill="1" applyBorder="1" applyAlignment="1">
      <alignment horizontal="left" vertical="center" wrapText="1"/>
    </xf>
    <xf numFmtId="0" fontId="35" fillId="4" borderId="3" xfId="5" applyNumberFormat="1" applyFont="1" applyFill="1" applyBorder="1" applyAlignment="1" applyProtection="1">
      <alignment horizontal="left" vertical="top" wrapText="1"/>
      <protection locked="0"/>
    </xf>
    <xf numFmtId="0" fontId="35" fillId="4" borderId="11" xfId="5" applyNumberFormat="1" applyFont="1" applyFill="1" applyBorder="1" applyAlignment="1" applyProtection="1">
      <alignment horizontal="left" vertical="top" wrapText="1"/>
      <protection locked="0"/>
    </xf>
    <xf numFmtId="0" fontId="35" fillId="4" borderId="4" xfId="5" applyNumberFormat="1" applyFont="1" applyFill="1" applyBorder="1" applyAlignment="1" applyProtection="1">
      <alignment horizontal="left" vertical="top" wrapText="1"/>
      <protection locked="0"/>
    </xf>
    <xf numFmtId="0" fontId="35" fillId="4" borderId="7" xfId="5" applyNumberFormat="1" applyFont="1" applyFill="1" applyBorder="1" applyAlignment="1" applyProtection="1">
      <alignment horizontal="left" vertical="top" wrapText="1"/>
      <protection locked="0"/>
    </xf>
    <xf numFmtId="0" fontId="35" fillId="4" borderId="0" xfId="5" applyNumberFormat="1" applyFont="1" applyFill="1" applyBorder="1" applyAlignment="1" applyProtection="1">
      <alignment horizontal="left" vertical="top" wrapText="1"/>
      <protection locked="0"/>
    </xf>
    <xf numFmtId="0" fontId="35" fillId="4" borderId="8" xfId="5" applyNumberFormat="1" applyFont="1" applyFill="1" applyBorder="1" applyAlignment="1" applyProtection="1">
      <alignment horizontal="left" vertical="top" wrapText="1"/>
      <protection locked="0"/>
    </xf>
    <xf numFmtId="0" fontId="35" fillId="4" borderId="5" xfId="5" applyNumberFormat="1" applyFont="1" applyFill="1" applyBorder="1" applyAlignment="1" applyProtection="1">
      <alignment horizontal="left" vertical="top" wrapText="1"/>
      <protection locked="0"/>
    </xf>
    <xf numFmtId="0" fontId="35" fillId="4" borderId="10" xfId="5" applyNumberFormat="1" applyFont="1" applyFill="1" applyBorder="1" applyAlignment="1" applyProtection="1">
      <alignment horizontal="left" vertical="top" wrapText="1"/>
      <protection locked="0"/>
    </xf>
    <xf numFmtId="0" fontId="35" fillId="4" borderId="6" xfId="5" applyNumberFormat="1" applyFont="1" applyFill="1" applyBorder="1" applyAlignment="1" applyProtection="1">
      <alignment horizontal="left" vertical="top" wrapText="1"/>
      <protection locked="0"/>
    </xf>
    <xf numFmtId="0" fontId="7" fillId="4" borderId="62" xfId="0" applyFont="1" applyFill="1" applyBorder="1" applyAlignment="1" applyProtection="1">
      <alignment horizontal="left" vertical="top"/>
      <protection locked="0"/>
    </xf>
    <xf numFmtId="0" fontId="7" fillId="4" borderId="63" xfId="0" applyFont="1" applyFill="1" applyBorder="1" applyAlignment="1" applyProtection="1">
      <alignment horizontal="left" vertical="top"/>
      <protection locked="0"/>
    </xf>
    <xf numFmtId="0" fontId="0" fillId="2" borderId="81" xfId="0" applyFill="1" applyBorder="1" applyAlignment="1">
      <alignment horizontal="left" vertical="top" wrapText="1"/>
    </xf>
    <xf numFmtId="0" fontId="0" fillId="2" borderId="82" xfId="0" applyFill="1" applyBorder="1" applyAlignment="1">
      <alignment horizontal="left" vertical="top" wrapText="1"/>
    </xf>
    <xf numFmtId="0" fontId="0" fillId="2" borderId="83" xfId="0" applyFill="1" applyBorder="1" applyAlignment="1">
      <alignment horizontal="left" vertical="top" wrapText="1"/>
    </xf>
    <xf numFmtId="0" fontId="31" fillId="2" borderId="7" xfId="0" applyFont="1" applyFill="1" applyBorder="1" applyAlignment="1">
      <alignment horizontal="left" vertical="top" wrapText="1"/>
    </xf>
    <xf numFmtId="0" fontId="31" fillId="2" borderId="5" xfId="0" applyFont="1" applyFill="1" applyBorder="1" applyAlignment="1">
      <alignment horizontal="left" vertical="top" wrapText="1"/>
    </xf>
    <xf numFmtId="0" fontId="0" fillId="2" borderId="7" xfId="0" applyFill="1" applyBorder="1" applyAlignment="1">
      <alignment horizontal="left" vertical="top" wrapText="1"/>
    </xf>
    <xf numFmtId="0" fontId="7" fillId="4" borderId="39" xfId="0" applyFont="1" applyFill="1" applyBorder="1" applyAlignment="1" applyProtection="1">
      <alignment horizontal="left" vertical="top"/>
      <protection locked="0"/>
    </xf>
    <xf numFmtId="0" fontId="7" fillId="4" borderId="31" xfId="0" applyFont="1" applyFill="1" applyBorder="1" applyAlignment="1" applyProtection="1">
      <alignment horizontal="left" vertical="top"/>
      <protection locked="0"/>
    </xf>
    <xf numFmtId="0" fontId="7" fillId="4" borderId="40" xfId="0" applyFont="1" applyFill="1" applyBorder="1" applyAlignment="1" applyProtection="1">
      <alignment horizontal="left" vertical="top"/>
      <protection locked="0"/>
    </xf>
    <xf numFmtId="0" fontId="38" fillId="6" borderId="81" xfId="0" applyFont="1" applyFill="1" applyBorder="1" applyAlignment="1">
      <alignment horizontal="left" vertical="center" wrapText="1"/>
    </xf>
    <xf numFmtId="0" fontId="38" fillId="6" borderId="82" xfId="0" applyFont="1" applyFill="1" applyBorder="1" applyAlignment="1">
      <alignment horizontal="left" vertical="center" wrapText="1"/>
    </xf>
    <xf numFmtId="0" fontId="38" fillId="6" borderId="83" xfId="0" applyFont="1" applyFill="1" applyBorder="1" applyAlignment="1">
      <alignment horizontal="left" vertical="center" wrapText="1"/>
    </xf>
    <xf numFmtId="0" fontId="38" fillId="6" borderId="23" xfId="0" applyFont="1" applyFill="1" applyBorder="1" applyAlignment="1">
      <alignment horizontal="left" vertical="center" wrapText="1"/>
    </xf>
    <xf numFmtId="0" fontId="38" fillId="6" borderId="12" xfId="0" applyFont="1" applyFill="1" applyBorder="1" applyAlignment="1">
      <alignment horizontal="left" vertical="center" wrapText="1"/>
    </xf>
    <xf numFmtId="0" fontId="38" fillId="6" borderId="24" xfId="0" applyFont="1" applyFill="1" applyBorder="1" applyAlignment="1">
      <alignment horizontal="left" vertical="center" wrapText="1"/>
    </xf>
    <xf numFmtId="0" fontId="25" fillId="0" borderId="7" xfId="0" applyFont="1" applyBorder="1" applyAlignment="1">
      <alignment horizontal="center" vertical="top" wrapText="1"/>
    </xf>
    <xf numFmtId="0" fontId="25" fillId="0" borderId="5" xfId="0" applyFont="1" applyBorder="1" applyAlignment="1">
      <alignment horizontal="center" vertical="top" wrapText="1"/>
    </xf>
    <xf numFmtId="0" fontId="38" fillId="6" borderId="42" xfId="0" applyFont="1" applyFill="1" applyBorder="1" applyAlignment="1">
      <alignment horizontal="center" vertical="center" wrapText="1"/>
    </xf>
    <xf numFmtId="0" fontId="25" fillId="2" borderId="7" xfId="0" applyFont="1" applyFill="1" applyBorder="1" applyAlignment="1">
      <alignment horizontal="left" vertical="top" wrapText="1"/>
    </xf>
    <xf numFmtId="0" fontId="25" fillId="0" borderId="0" xfId="0" applyFont="1"/>
    <xf numFmtId="0" fontId="25" fillId="0" borderId="8" xfId="0" applyFont="1" applyBorder="1"/>
    <xf numFmtId="0" fontId="0" fillId="0" borderId="0" xfId="0"/>
    <xf numFmtId="0" fontId="0" fillId="0" borderId="8" xfId="0" applyBorder="1"/>
    <xf numFmtId="0" fontId="6" fillId="3" borderId="1" xfId="0" applyFont="1" applyFill="1" applyBorder="1" applyAlignment="1">
      <alignment horizontal="center" vertical="top"/>
    </xf>
    <xf numFmtId="0" fontId="6" fillId="3" borderId="9" xfId="0" applyFont="1" applyFill="1" applyBorder="1" applyAlignment="1">
      <alignment horizontal="center" vertical="top"/>
    </xf>
    <xf numFmtId="0" fontId="6" fillId="3" borderId="2" xfId="0" applyFont="1" applyFill="1" applyBorder="1" applyAlignment="1">
      <alignment horizontal="center" vertical="top"/>
    </xf>
    <xf numFmtId="0" fontId="25" fillId="11" borderId="32" xfId="0" applyFont="1" applyFill="1" applyBorder="1" applyAlignment="1">
      <alignment horizontal="left" vertical="top" wrapText="1" indent="1"/>
    </xf>
    <xf numFmtId="0" fontId="25" fillId="11" borderId="31" xfId="0" applyFont="1" applyFill="1" applyBorder="1" applyAlignment="1">
      <alignment horizontal="left" vertical="top" wrapText="1" indent="1"/>
    </xf>
    <xf numFmtId="0" fontId="25" fillId="11" borderId="40" xfId="0" applyFont="1" applyFill="1" applyBorder="1" applyAlignment="1">
      <alignment horizontal="left" vertical="top" wrapText="1" indent="1"/>
    </xf>
    <xf numFmtId="0" fontId="25" fillId="11" borderId="81" xfId="0" applyFont="1" applyFill="1" applyBorder="1" applyAlignment="1">
      <alignment horizontal="left" vertical="top" wrapText="1" indent="1"/>
    </xf>
    <xf numFmtId="0" fontId="25" fillId="11" borderId="82" xfId="0" applyFont="1" applyFill="1" applyBorder="1" applyAlignment="1">
      <alignment horizontal="left" vertical="top" wrapText="1" indent="1"/>
    </xf>
    <xf numFmtId="0" fontId="25" fillId="11" borderId="83" xfId="0" applyFont="1" applyFill="1" applyBorder="1" applyAlignment="1">
      <alignment horizontal="left" vertical="top" wrapText="1" indent="1"/>
    </xf>
    <xf numFmtId="0" fontId="25" fillId="6" borderId="1" xfId="0" applyFont="1" applyFill="1" applyBorder="1" applyAlignment="1">
      <alignment horizontal="left" vertical="top" wrapText="1"/>
    </xf>
    <xf numFmtId="0" fontId="25" fillId="6" borderId="9" xfId="0" applyFont="1" applyFill="1" applyBorder="1" applyAlignment="1">
      <alignment horizontal="left" vertical="top" wrapText="1"/>
    </xf>
    <xf numFmtId="0" fontId="25" fillId="6" borderId="2" xfId="0" applyFont="1" applyFill="1" applyBorder="1" applyAlignment="1">
      <alignment horizontal="left" vertical="top" wrapText="1"/>
    </xf>
    <xf numFmtId="0" fontId="11" fillId="6" borderId="81" xfId="0" applyFont="1" applyFill="1" applyBorder="1" applyAlignment="1">
      <alignment horizontal="center" vertical="center" wrapText="1"/>
    </xf>
    <xf numFmtId="0" fontId="11" fillId="6" borderId="30" xfId="0" applyFont="1" applyFill="1" applyBorder="1" applyAlignment="1">
      <alignment horizontal="center" vertical="center" wrapText="1"/>
    </xf>
    <xf numFmtId="9" fontId="12" fillId="5" borderId="12" xfId="5" applyFont="1" applyFill="1" applyBorder="1" applyAlignment="1" applyProtection="1">
      <alignment horizontal="center" vertical="center" wrapText="1"/>
    </xf>
    <xf numFmtId="9" fontId="12" fillId="5" borderId="25" xfId="5" applyFont="1" applyFill="1" applyBorder="1" applyAlignment="1" applyProtection="1">
      <alignment horizontal="center" vertical="center" wrapText="1"/>
    </xf>
    <xf numFmtId="9" fontId="12" fillId="5" borderId="24" xfId="5" applyFont="1" applyFill="1" applyBorder="1" applyAlignment="1" applyProtection="1">
      <alignment horizontal="center" vertical="center" wrapText="1"/>
    </xf>
    <xf numFmtId="9" fontId="12" fillId="5" borderId="54" xfId="5" applyFont="1" applyFill="1" applyBorder="1" applyAlignment="1" applyProtection="1">
      <alignment horizontal="center" vertical="center" wrapText="1"/>
    </xf>
    <xf numFmtId="0" fontId="9" fillId="4" borderId="12" xfId="0" applyFont="1" applyFill="1" applyBorder="1" applyAlignment="1" applyProtection="1">
      <alignment horizontal="center" vertical="center"/>
      <protection locked="0"/>
    </xf>
    <xf numFmtId="0" fontId="9" fillId="4" borderId="25" xfId="0" applyFont="1" applyFill="1" applyBorder="1" applyAlignment="1" applyProtection="1">
      <alignment horizontal="center" vertical="center"/>
      <protection locked="0"/>
    </xf>
    <xf numFmtId="0" fontId="9" fillId="0" borderId="23" xfId="0" applyFont="1" applyBorder="1" applyAlignment="1">
      <alignment horizontal="right" vertical="top"/>
    </xf>
    <xf numFmtId="0" fontId="9" fillId="0" borderId="84" xfId="0" applyFont="1" applyBorder="1" applyAlignment="1">
      <alignment horizontal="right" vertical="top"/>
    </xf>
    <xf numFmtId="0" fontId="9" fillId="2" borderId="23" xfId="0" applyFont="1" applyFill="1" applyBorder="1" applyAlignment="1">
      <alignment horizontal="left" vertical="top" wrapText="1"/>
    </xf>
    <xf numFmtId="0" fontId="9" fillId="2" borderId="12" xfId="0" applyFont="1" applyFill="1" applyBorder="1" applyAlignment="1">
      <alignment horizontal="left" vertical="top" wrapText="1"/>
    </xf>
    <xf numFmtId="0" fontId="11" fillId="6" borderId="83"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0" borderId="0" xfId="0" applyFont="1" applyAlignment="1">
      <alignment horizontal="center" vertical="center" wrapText="1"/>
    </xf>
    <xf numFmtId="0" fontId="11" fillId="0" borderId="36"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15" xfId="0" applyFont="1" applyBorder="1" applyAlignment="1">
      <alignment horizontal="center" vertical="center" wrapText="1"/>
    </xf>
    <xf numFmtId="0" fontId="0" fillId="2" borderId="0" xfId="0" applyFill="1" applyAlignment="1">
      <alignment horizontal="left" vertical="top" wrapText="1"/>
    </xf>
    <xf numFmtId="0" fontId="0" fillId="2" borderId="8" xfId="0" applyFill="1" applyBorder="1" applyAlignment="1">
      <alignment horizontal="left" vertical="top" wrapText="1"/>
    </xf>
    <xf numFmtId="0" fontId="8" fillId="7" borderId="51" xfId="0" applyFont="1" applyFill="1" applyBorder="1" applyAlignment="1">
      <alignment horizontal="left" vertical="top" wrapText="1"/>
    </xf>
    <xf numFmtId="0" fontId="8" fillId="7" borderId="52" xfId="0" applyFont="1" applyFill="1" applyBorder="1" applyAlignment="1">
      <alignment horizontal="left" vertical="top" wrapText="1"/>
    </xf>
    <xf numFmtId="0" fontId="8" fillId="7" borderId="53" xfId="0" applyFont="1" applyFill="1" applyBorder="1" applyAlignment="1">
      <alignment horizontal="left" vertical="top" wrapText="1"/>
    </xf>
    <xf numFmtId="0" fontId="9" fillId="0" borderId="23" xfId="0" applyFont="1" applyBorder="1" applyAlignment="1">
      <alignment horizontal="left" vertical="center"/>
    </xf>
    <xf numFmtId="0" fontId="9" fillId="0" borderId="12" xfId="0" applyFont="1" applyBorder="1" applyAlignment="1">
      <alignment horizontal="left" vertical="center"/>
    </xf>
    <xf numFmtId="0" fontId="7" fillId="4" borderId="12" xfId="0" applyFont="1" applyFill="1" applyBorder="1" applyAlignment="1" applyProtection="1">
      <alignment horizontal="left" vertical="top"/>
      <protection locked="0"/>
    </xf>
    <xf numFmtId="0" fontId="7" fillId="4" borderId="24" xfId="0" applyFont="1" applyFill="1" applyBorder="1" applyAlignment="1" applyProtection="1">
      <alignment horizontal="left" vertical="top"/>
      <protection locked="0"/>
    </xf>
    <xf numFmtId="0" fontId="38" fillId="6" borderId="81" xfId="0" applyFont="1" applyFill="1" applyBorder="1" applyAlignment="1">
      <alignment horizontal="left" vertical="top"/>
    </xf>
    <xf numFmtId="0" fontId="38" fillId="6" borderId="82" xfId="0" applyFont="1" applyFill="1" applyBorder="1" applyAlignment="1">
      <alignment horizontal="left" vertical="top"/>
    </xf>
    <xf numFmtId="0" fontId="38" fillId="6" borderId="83" xfId="0" applyFont="1" applyFill="1" applyBorder="1" applyAlignment="1">
      <alignment horizontal="left" vertical="top"/>
    </xf>
    <xf numFmtId="0" fontId="11" fillId="6" borderId="82"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25" fillId="12" borderId="3" xfId="0" applyFont="1" applyFill="1" applyBorder="1" applyAlignment="1">
      <alignment horizontal="left" vertical="center" wrapText="1"/>
    </xf>
    <xf numFmtId="0" fontId="25" fillId="12" borderId="11" xfId="0" applyFont="1" applyFill="1" applyBorder="1" applyAlignment="1">
      <alignment horizontal="left" vertical="center" wrapText="1"/>
    </xf>
    <xf numFmtId="0" fontId="25" fillId="12" borderId="4" xfId="0" applyFont="1" applyFill="1" applyBorder="1" applyAlignment="1">
      <alignment horizontal="left" vertical="center" wrapText="1"/>
    </xf>
    <xf numFmtId="0" fontId="25" fillId="12" borderId="26" xfId="0" applyFont="1" applyFill="1" applyBorder="1" applyAlignment="1">
      <alignment horizontal="left" vertical="center" wrapText="1"/>
    </xf>
    <xf numFmtId="0" fontId="25" fillId="12" borderId="19" xfId="0" applyFont="1" applyFill="1" applyBorder="1" applyAlignment="1">
      <alignment horizontal="left" vertical="center" wrapText="1"/>
    </xf>
    <xf numFmtId="0" fontId="25" fillId="12" borderId="38" xfId="0" applyFont="1" applyFill="1" applyBorder="1" applyAlignment="1">
      <alignment horizontal="left" vertical="center" wrapText="1"/>
    </xf>
    <xf numFmtId="0" fontId="38" fillId="12" borderId="42" xfId="0" applyFont="1" applyFill="1" applyBorder="1" applyAlignment="1">
      <alignment horizontal="center" vertical="center" wrapText="1"/>
    </xf>
    <xf numFmtId="0" fontId="38" fillId="12" borderId="81" xfId="0" applyFont="1" applyFill="1" applyBorder="1" applyAlignment="1">
      <alignment horizontal="left" vertical="top"/>
    </xf>
    <xf numFmtId="0" fontId="38" fillId="12" borderId="82" xfId="0" applyFont="1" applyFill="1" applyBorder="1" applyAlignment="1">
      <alignment horizontal="left" vertical="top"/>
    </xf>
    <xf numFmtId="0" fontId="38" fillId="12" borderId="83" xfId="0" applyFont="1" applyFill="1" applyBorder="1" applyAlignment="1">
      <alignment horizontal="left" vertical="top"/>
    </xf>
    <xf numFmtId="0" fontId="25" fillId="12" borderId="1" xfId="0" applyFont="1" applyFill="1" applyBorder="1" applyAlignment="1">
      <alignment horizontal="left" vertical="top" wrapText="1"/>
    </xf>
    <xf numFmtId="0" fontId="25" fillId="12" borderId="9" xfId="0" applyFont="1" applyFill="1" applyBorder="1" applyAlignment="1">
      <alignment horizontal="left" vertical="top" wrapText="1"/>
    </xf>
    <xf numFmtId="0" fontId="25" fillId="12" borderId="2" xfId="0" applyFont="1" applyFill="1" applyBorder="1" applyAlignment="1">
      <alignment horizontal="left" vertical="top" wrapText="1"/>
    </xf>
    <xf numFmtId="0" fontId="38" fillId="12" borderId="51" xfId="0" applyFont="1" applyFill="1" applyBorder="1" applyAlignment="1">
      <alignment horizontal="left" vertical="top"/>
    </xf>
    <xf numFmtId="0" fontId="38" fillId="12" borderId="52" xfId="0" applyFont="1" applyFill="1" applyBorder="1" applyAlignment="1">
      <alignment horizontal="left" vertical="top"/>
    </xf>
    <xf numFmtId="0" fontId="38" fillId="12" borderId="53" xfId="0" applyFont="1" applyFill="1" applyBorder="1" applyAlignment="1">
      <alignment horizontal="left" vertical="top"/>
    </xf>
    <xf numFmtId="0" fontId="25" fillId="12" borderId="5" xfId="0" applyFont="1" applyFill="1" applyBorder="1" applyAlignment="1">
      <alignment horizontal="left" vertical="center" wrapText="1"/>
    </xf>
    <xf numFmtId="0" fontId="25" fillId="12" borderId="10" xfId="0" applyFont="1" applyFill="1" applyBorder="1" applyAlignment="1">
      <alignment horizontal="left" vertical="center" wrapText="1"/>
    </xf>
    <xf numFmtId="0" fontId="25" fillId="12" borderId="6" xfId="0" applyFont="1" applyFill="1" applyBorder="1" applyAlignment="1">
      <alignment horizontal="left" vertical="center" wrapText="1"/>
    </xf>
    <xf numFmtId="0" fontId="11" fillId="12" borderId="81" xfId="0" applyFont="1" applyFill="1" applyBorder="1" applyAlignment="1">
      <alignment horizontal="center" vertical="center"/>
    </xf>
    <xf numFmtId="0" fontId="11" fillId="12" borderId="30" xfId="0" applyFont="1" applyFill="1" applyBorder="1" applyAlignment="1">
      <alignment horizontal="center" vertical="center"/>
    </xf>
    <xf numFmtId="0" fontId="11" fillId="12" borderId="82" xfId="0" applyFont="1" applyFill="1" applyBorder="1" applyAlignment="1">
      <alignment horizontal="center" vertical="center"/>
    </xf>
    <xf numFmtId="0" fontId="11" fillId="12" borderId="13" xfId="0" applyFont="1" applyFill="1" applyBorder="1" applyAlignment="1">
      <alignment horizontal="center" vertical="center"/>
    </xf>
    <xf numFmtId="0" fontId="11" fillId="12" borderId="83" xfId="0" applyFont="1" applyFill="1" applyBorder="1" applyAlignment="1">
      <alignment horizontal="center" vertical="center" wrapText="1"/>
    </xf>
    <xf numFmtId="0" fontId="11" fillId="12" borderId="27" xfId="0" applyFont="1" applyFill="1" applyBorder="1" applyAlignment="1">
      <alignment horizontal="center" vertical="center" wrapText="1"/>
    </xf>
    <xf numFmtId="0" fontId="32" fillId="4" borderId="23" xfId="2" applyNumberFormat="1" applyFont="1" applyFill="1" applyBorder="1" applyAlignment="1" applyProtection="1">
      <alignment horizontal="left" vertical="top" wrapText="1"/>
      <protection locked="0"/>
    </xf>
    <xf numFmtId="0" fontId="0" fillId="0" borderId="12" xfId="0" applyBorder="1" applyAlignment="1" applyProtection="1">
      <alignment vertical="top"/>
      <protection locked="0"/>
    </xf>
    <xf numFmtId="0" fontId="32" fillId="4" borderId="12" xfId="2" applyNumberFormat="1" applyFont="1" applyFill="1" applyBorder="1" applyAlignment="1" applyProtection="1">
      <alignment horizontal="left" vertical="top" wrapText="1"/>
      <protection locked="0"/>
    </xf>
    <xf numFmtId="0" fontId="9" fillId="2" borderId="7" xfId="0" applyFont="1" applyFill="1" applyBorder="1" applyAlignment="1">
      <alignment horizontal="left" vertical="top" wrapText="1"/>
    </xf>
    <xf numFmtId="0" fontId="9" fillId="2" borderId="8" xfId="0" applyFont="1" applyFill="1" applyBorder="1" applyAlignment="1">
      <alignment horizontal="left" vertical="top" wrapText="1"/>
    </xf>
    <xf numFmtId="0" fontId="32" fillId="4" borderId="84" xfId="2" applyNumberFormat="1" applyFont="1" applyFill="1" applyBorder="1" applyAlignment="1" applyProtection="1">
      <alignment horizontal="left" vertical="top" wrapText="1"/>
      <protection locked="0"/>
    </xf>
    <xf numFmtId="0" fontId="0" fillId="0" borderId="25" xfId="0" applyBorder="1" applyAlignment="1" applyProtection="1">
      <alignment vertical="top"/>
      <protection locked="0"/>
    </xf>
    <xf numFmtId="0" fontId="32" fillId="4" borderId="25" xfId="2" applyNumberFormat="1" applyFont="1" applyFill="1" applyBorder="1" applyAlignment="1" applyProtection="1">
      <alignment horizontal="left" vertical="top" wrapText="1"/>
      <protection locked="0"/>
    </xf>
    <xf numFmtId="0" fontId="1" fillId="0" borderId="0" xfId="7" applyAlignment="1">
      <alignment horizontal="left" vertical="center" wrapText="1"/>
    </xf>
    <xf numFmtId="0" fontId="1" fillId="2" borderId="0" xfId="7" applyFill="1" applyAlignment="1">
      <alignment horizontal="justify" vertical="center"/>
    </xf>
    <xf numFmtId="0" fontId="1" fillId="2" borderId="0" xfId="7" applyFill="1" applyAlignment="1">
      <alignment horizontal="left" vertical="top" wrapText="1"/>
    </xf>
    <xf numFmtId="0" fontId="49" fillId="0" borderId="23" xfId="0" applyFont="1" applyBorder="1" applyAlignment="1">
      <alignment horizontal="right" vertical="center" wrapText="1"/>
    </xf>
    <xf numFmtId="0" fontId="49" fillId="0" borderId="12" xfId="0" applyFont="1" applyBorder="1" applyAlignment="1">
      <alignment horizontal="right" vertical="center" wrapText="1"/>
    </xf>
    <xf numFmtId="0" fontId="7" fillId="4" borderId="12" xfId="0" applyFont="1" applyFill="1" applyBorder="1" applyAlignment="1" applyProtection="1">
      <alignment horizontal="center" vertical="center" wrapText="1"/>
      <protection locked="0"/>
    </xf>
    <xf numFmtId="0" fontId="7" fillId="4" borderId="25" xfId="0" applyFont="1" applyFill="1" applyBorder="1" applyAlignment="1" applyProtection="1">
      <alignment horizontal="center" vertical="center" wrapText="1"/>
      <protection locked="0"/>
    </xf>
    <xf numFmtId="0" fontId="11" fillId="6" borderId="24" xfId="0" applyFont="1" applyFill="1"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8" fillId="9" borderId="7" xfId="0" applyFont="1" applyFill="1" applyBorder="1" applyAlignment="1">
      <alignment horizontal="center" vertical="top" wrapText="1"/>
    </xf>
    <xf numFmtId="0" fontId="8" fillId="9" borderId="0" xfId="0" applyFont="1" applyFill="1" applyAlignment="1">
      <alignment horizontal="center" vertical="top" wrapText="1"/>
    </xf>
    <xf numFmtId="0" fontId="8" fillId="9" borderId="8" xfId="0" applyFont="1" applyFill="1" applyBorder="1" applyAlignment="1">
      <alignment horizontal="center" vertical="top" wrapText="1"/>
    </xf>
    <xf numFmtId="0" fontId="7" fillId="0" borderId="23" xfId="0" applyFont="1" applyBorder="1" applyAlignment="1">
      <alignment horizontal="left" vertical="center" wrapText="1"/>
    </xf>
    <xf numFmtId="0" fontId="7" fillId="0" borderId="12" xfId="0" applyFont="1" applyBorder="1" applyAlignment="1">
      <alignment horizontal="left" vertical="center" wrapText="1"/>
    </xf>
    <xf numFmtId="0" fontId="11" fillId="6" borderId="23"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8" fillId="0" borderId="3" xfId="0" applyFont="1" applyBorder="1" applyAlignment="1">
      <alignment horizontal="right" vertical="top" wrapText="1" indent="1"/>
    </xf>
    <xf numFmtId="0" fontId="8" fillId="0" borderId="11" xfId="0" applyFont="1" applyBorder="1" applyAlignment="1">
      <alignment horizontal="right" vertical="top" wrapText="1" indent="1"/>
    </xf>
    <xf numFmtId="0" fontId="8" fillId="0" borderId="86" xfId="0" applyFont="1" applyBorder="1" applyAlignment="1">
      <alignment horizontal="right" vertical="top" wrapText="1" indent="1"/>
    </xf>
    <xf numFmtId="0" fontId="11" fillId="4" borderId="25" xfId="0" applyFont="1" applyFill="1" applyBorder="1" applyAlignment="1" applyProtection="1">
      <alignment horizontal="left" vertical="center" wrapText="1"/>
      <protection locked="0"/>
    </xf>
    <xf numFmtId="0" fontId="11" fillId="0" borderId="0" xfId="0" applyFont="1" applyAlignment="1">
      <alignment horizontal="right" vertical="top" wrapText="1" indent="1"/>
    </xf>
    <xf numFmtId="0" fontId="11" fillId="0" borderId="8" xfId="0" applyFont="1" applyBorder="1" applyAlignment="1">
      <alignment horizontal="right" vertical="top" wrapText="1" indent="1"/>
    </xf>
    <xf numFmtId="0" fontId="8" fillId="0" borderId="3" xfId="0" applyFont="1" applyBorder="1" applyAlignment="1">
      <alignment horizontal="right" vertical="top" wrapText="1"/>
    </xf>
    <xf numFmtId="0" fontId="8" fillId="0" borderId="11" xfId="0" applyFont="1" applyBorder="1" applyAlignment="1">
      <alignment horizontal="right" vertical="top" wrapText="1"/>
    </xf>
    <xf numFmtId="0" fontId="0" fillId="0" borderId="11" xfId="0" applyBorder="1" applyAlignment="1">
      <alignment horizontal="right" vertical="top" wrapText="1"/>
    </xf>
    <xf numFmtId="0" fontId="9" fillId="2" borderId="23" xfId="0" applyFont="1" applyFill="1" applyBorder="1" applyAlignment="1">
      <alignment horizontal="left" vertical="center"/>
    </xf>
    <xf numFmtId="0" fontId="9" fillId="2" borderId="12" xfId="0" applyFont="1" applyFill="1" applyBorder="1" applyAlignment="1">
      <alignment horizontal="left" vertical="center"/>
    </xf>
    <xf numFmtId="0" fontId="11" fillId="0" borderId="7" xfId="0" applyFont="1" applyBorder="1" applyAlignment="1">
      <alignment horizontal="right" vertical="top" wrapText="1" indent="1"/>
    </xf>
    <xf numFmtId="0" fontId="8" fillId="0" borderId="7" xfId="0" applyFont="1" applyBorder="1" applyAlignment="1">
      <alignment horizontal="right" vertical="top" wrapText="1" indent="1"/>
    </xf>
    <xf numFmtId="0" fontId="8" fillId="0" borderId="0" xfId="0" applyFont="1" applyAlignment="1">
      <alignment horizontal="right" vertical="top" wrapText="1" indent="1"/>
    </xf>
    <xf numFmtId="0" fontId="8" fillId="0" borderId="85" xfId="0" applyFont="1" applyBorder="1" applyAlignment="1">
      <alignment horizontal="right" vertical="top" wrapText="1" indent="1"/>
    </xf>
    <xf numFmtId="0" fontId="8" fillId="6" borderId="81" xfId="0" applyFont="1" applyFill="1" applyBorder="1" applyAlignment="1">
      <alignment horizontal="center" vertical="center" wrapText="1"/>
    </xf>
    <xf numFmtId="0" fontId="8" fillId="6" borderId="82"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20" fillId="2" borderId="23" xfId="0" applyFont="1" applyFill="1" applyBorder="1" applyAlignment="1">
      <alignment horizontal="right" vertical="center"/>
    </xf>
    <xf numFmtId="0" fontId="20" fillId="2" borderId="12" xfId="0" applyFont="1" applyFill="1" applyBorder="1" applyAlignment="1">
      <alignment horizontal="right" vertical="center"/>
    </xf>
    <xf numFmtId="0" fontId="20" fillId="2" borderId="84" xfId="0" applyFont="1" applyFill="1" applyBorder="1" applyAlignment="1">
      <alignment horizontal="right" vertical="center"/>
    </xf>
    <xf numFmtId="0" fontId="20" fillId="2" borderId="25" xfId="0" applyFont="1" applyFill="1" applyBorder="1" applyAlignment="1">
      <alignment horizontal="right" vertical="center"/>
    </xf>
    <xf numFmtId="0" fontId="1" fillId="0" borderId="0" xfId="7" applyAlignment="1">
      <alignment horizontal="left" vertical="top" wrapText="1"/>
    </xf>
    <xf numFmtId="0" fontId="1" fillId="0" borderId="0" xfId="7" applyAlignment="1">
      <alignment horizontal="justify" vertical="center"/>
    </xf>
    <xf numFmtId="0" fontId="8" fillId="9" borderId="3" xfId="0" applyFont="1" applyFill="1" applyBorder="1" applyAlignment="1">
      <alignment horizontal="center" vertical="top" wrapText="1"/>
    </xf>
    <xf numFmtId="0" fontId="8" fillId="9" borderId="11" xfId="0" applyFont="1" applyFill="1" applyBorder="1" applyAlignment="1">
      <alignment horizontal="center" vertical="top" wrapText="1"/>
    </xf>
    <xf numFmtId="0" fontId="8" fillId="9" borderId="4" xfId="0" applyFont="1" applyFill="1" applyBorder="1" applyAlignment="1">
      <alignment horizontal="center" vertical="top" wrapText="1"/>
    </xf>
    <xf numFmtId="0" fontId="9" fillId="2" borderId="0" xfId="0" applyFont="1" applyFill="1" applyAlignment="1">
      <alignment horizontal="left" vertical="center" wrapText="1"/>
    </xf>
    <xf numFmtId="0" fontId="9" fillId="2" borderId="8" xfId="0" applyFont="1" applyFill="1" applyBorder="1" applyAlignment="1">
      <alignment horizontal="left" vertical="center" wrapText="1"/>
    </xf>
    <xf numFmtId="0" fontId="7" fillId="4" borderId="7" xfId="0" applyFont="1" applyFill="1" applyBorder="1" applyAlignment="1" applyProtection="1">
      <alignment horizontal="center" vertical="top" wrapText="1"/>
      <protection locked="0"/>
    </xf>
    <xf numFmtId="0" fontId="7" fillId="4" borderId="0" xfId="0" applyFont="1" applyFill="1" applyAlignment="1" applyProtection="1">
      <alignment horizontal="center" vertical="top" wrapText="1"/>
      <protection locked="0"/>
    </xf>
    <xf numFmtId="0" fontId="7" fillId="4" borderId="8" xfId="0" applyFont="1" applyFill="1" applyBorder="1" applyAlignment="1" applyProtection="1">
      <alignment horizontal="center" vertical="top" wrapText="1"/>
      <protection locked="0"/>
    </xf>
    <xf numFmtId="0" fontId="7" fillId="4" borderId="5" xfId="0" applyFont="1" applyFill="1" applyBorder="1" applyAlignment="1" applyProtection="1">
      <alignment horizontal="center" vertical="top" wrapText="1"/>
      <protection locked="0"/>
    </xf>
    <xf numFmtId="0" fontId="7" fillId="4" borderId="10" xfId="0" applyFont="1" applyFill="1" applyBorder="1" applyAlignment="1" applyProtection="1">
      <alignment horizontal="center" vertical="top" wrapText="1"/>
      <protection locked="0"/>
    </xf>
    <xf numFmtId="0" fontId="7" fillId="4" borderId="6" xfId="0" applyFont="1" applyFill="1" applyBorder="1" applyAlignment="1" applyProtection="1">
      <alignment horizontal="center" vertical="top" wrapText="1"/>
      <protection locked="0"/>
    </xf>
    <xf numFmtId="0" fontId="8" fillId="4" borderId="7"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8" xfId="0" applyFont="1" applyFill="1" applyBorder="1" applyAlignment="1" applyProtection="1">
      <alignment horizontal="left" vertical="top" wrapText="1"/>
      <protection locked="0"/>
    </xf>
    <xf numFmtId="0" fontId="9" fillId="0" borderId="23" xfId="0" applyFont="1" applyBorder="1" applyAlignment="1">
      <alignment horizontal="left" vertical="top" wrapText="1"/>
    </xf>
    <xf numFmtId="0" fontId="9" fillId="0" borderId="12" xfId="0" applyFont="1" applyBorder="1" applyAlignment="1">
      <alignment horizontal="left" vertical="top" wrapText="1"/>
    </xf>
    <xf numFmtId="0" fontId="9" fillId="0" borderId="39" xfId="0" applyFont="1" applyBorder="1" applyAlignment="1">
      <alignment horizontal="left" vertical="top" wrapText="1"/>
    </xf>
    <xf numFmtId="0" fontId="8" fillId="6" borderId="88" xfId="0" applyFont="1" applyFill="1" applyBorder="1" applyAlignment="1">
      <alignment horizontal="center" vertical="center" wrapText="1"/>
    </xf>
    <xf numFmtId="0" fontId="8" fillId="6" borderId="89" xfId="0" applyFont="1" applyFill="1" applyBorder="1" applyAlignment="1">
      <alignment horizontal="center" vertical="center" wrapText="1"/>
    </xf>
    <xf numFmtId="0" fontId="8" fillId="6" borderId="91" xfId="0" applyFont="1" applyFill="1" applyBorder="1" applyAlignment="1">
      <alignment horizontal="center" vertical="center" wrapText="1"/>
    </xf>
    <xf numFmtId="0" fontId="8" fillId="6" borderId="92" xfId="0" applyFont="1" applyFill="1" applyBorder="1" applyAlignment="1">
      <alignment horizontal="center" vertical="center" wrapText="1"/>
    </xf>
    <xf numFmtId="0" fontId="9" fillId="0" borderId="87" xfId="0" applyFont="1" applyBorder="1" applyAlignment="1">
      <alignment horizontal="center" vertical="center"/>
    </xf>
    <xf numFmtId="0" fontId="9" fillId="0" borderId="90" xfId="0" applyFont="1" applyBorder="1" applyAlignment="1">
      <alignment horizontal="center" vertical="center"/>
    </xf>
    <xf numFmtId="0" fontId="9" fillId="2" borderId="39" xfId="0" applyFont="1" applyFill="1" applyBorder="1" applyAlignment="1">
      <alignment horizontal="left" vertical="top" wrapText="1"/>
    </xf>
    <xf numFmtId="0" fontId="12" fillId="4" borderId="7" xfId="1" applyNumberFormat="1" applyFont="1" applyFill="1" applyBorder="1" applyAlignment="1" applyProtection="1">
      <alignment horizontal="left" vertical="top" wrapText="1"/>
      <protection locked="0"/>
    </xf>
    <xf numFmtId="0" fontId="38" fillId="6" borderId="89" xfId="0" applyFont="1" applyFill="1" applyBorder="1" applyAlignment="1">
      <alignment horizontal="center" vertical="top" wrapText="1"/>
    </xf>
    <xf numFmtId="0" fontId="38" fillId="6" borderId="92" xfId="0" applyFont="1" applyFill="1" applyBorder="1" applyAlignment="1">
      <alignment horizontal="center" vertical="top" wrapText="1"/>
    </xf>
    <xf numFmtId="0" fontId="38" fillId="6" borderId="93" xfId="0" applyFont="1" applyFill="1" applyBorder="1" applyAlignment="1">
      <alignment horizontal="center" vertical="top" wrapText="1"/>
    </xf>
    <xf numFmtId="0" fontId="38" fillId="6" borderId="94" xfId="0" applyFont="1" applyFill="1" applyBorder="1" applyAlignment="1">
      <alignment horizontal="center" vertical="top" wrapText="1"/>
    </xf>
    <xf numFmtId="0" fontId="38" fillId="12" borderId="89" xfId="0" applyFont="1" applyFill="1" applyBorder="1" applyAlignment="1">
      <alignment horizontal="center" vertical="top" wrapText="1"/>
    </xf>
    <xf numFmtId="0" fontId="38" fillId="12" borderId="92" xfId="0" applyFont="1" applyFill="1" applyBorder="1" applyAlignment="1">
      <alignment horizontal="center" vertical="top" wrapText="1"/>
    </xf>
    <xf numFmtId="0" fontId="38" fillId="12" borderId="93" xfId="0" applyFont="1" applyFill="1" applyBorder="1" applyAlignment="1">
      <alignment horizontal="center" vertical="top" wrapText="1"/>
    </xf>
    <xf numFmtId="0" fontId="38" fillId="12" borderId="94" xfId="0" applyFont="1" applyFill="1" applyBorder="1" applyAlignment="1">
      <alignment horizontal="center" vertical="top" wrapText="1"/>
    </xf>
    <xf numFmtId="0" fontId="9" fillId="0" borderId="7" xfId="0" applyFont="1" applyBorder="1" applyAlignment="1">
      <alignment horizontal="left" vertical="center" indent="1"/>
    </xf>
    <xf numFmtId="0" fontId="9" fillId="0" borderId="0" xfId="0" applyFont="1" applyAlignment="1">
      <alignment horizontal="left" vertical="center" indent="1"/>
    </xf>
    <xf numFmtId="0" fontId="9" fillId="0" borderId="22" xfId="0" applyFont="1" applyBorder="1" applyAlignment="1">
      <alignment horizontal="left" vertical="center" indent="1"/>
    </xf>
    <xf numFmtId="0" fontId="9" fillId="0" borderId="87" xfId="0" applyFont="1" applyBorder="1" applyAlignment="1">
      <alignment horizontal="left" vertical="center" indent="2"/>
    </xf>
    <xf numFmtId="0" fontId="9" fillId="0" borderId="90" xfId="0" applyFont="1" applyBorder="1" applyAlignment="1">
      <alignment horizontal="left" vertical="center" indent="2"/>
    </xf>
    <xf numFmtId="0" fontId="9" fillId="0" borderId="14" xfId="0" applyFont="1" applyBorder="1" applyAlignment="1">
      <alignment horizontal="left" vertical="center" indent="2"/>
    </xf>
    <xf numFmtId="0" fontId="0" fillId="11" borderId="12" xfId="0" applyFill="1" applyBorder="1" applyAlignment="1">
      <alignment horizontal="left" vertical="top"/>
    </xf>
    <xf numFmtId="1" fontId="12" fillId="11" borderId="13" xfId="1" applyNumberFormat="1" applyFont="1" applyFill="1" applyBorder="1" applyAlignment="1" applyProtection="1">
      <alignment horizontal="center" vertical="center" wrapText="1"/>
    </xf>
    <xf numFmtId="1" fontId="12" fillId="11" borderId="14" xfId="1" applyNumberFormat="1" applyFont="1" applyFill="1" applyBorder="1" applyAlignment="1" applyProtection="1">
      <alignment horizontal="center" vertical="center" wrapText="1"/>
    </xf>
    <xf numFmtId="0" fontId="8" fillId="2" borderId="7" xfId="0" applyFont="1" applyFill="1" applyBorder="1" applyAlignment="1">
      <alignment horizontal="left" vertical="top" wrapText="1"/>
    </xf>
    <xf numFmtId="0" fontId="38" fillId="12" borderId="88" xfId="0" applyFont="1" applyFill="1" applyBorder="1" applyAlignment="1">
      <alignment horizontal="center" vertical="top" wrapText="1"/>
    </xf>
    <xf numFmtId="0" fontId="38" fillId="12" borderId="91" xfId="0" applyFont="1" applyFill="1" applyBorder="1" applyAlignment="1">
      <alignment horizontal="center" vertical="top" wrapText="1"/>
    </xf>
    <xf numFmtId="0" fontId="9" fillId="11" borderId="12" xfId="0" applyFont="1" applyFill="1" applyBorder="1" applyAlignment="1">
      <alignment horizontal="left" vertical="center"/>
    </xf>
    <xf numFmtId="0" fontId="9" fillId="0" borderId="13" xfId="0" applyFont="1" applyBorder="1" applyAlignment="1">
      <alignment horizontal="center" vertical="center"/>
    </xf>
    <xf numFmtId="0" fontId="9" fillId="0" borderId="87" xfId="0" applyFont="1" applyBorder="1" applyAlignment="1">
      <alignment horizontal="left" vertical="top" indent="2"/>
    </xf>
    <xf numFmtId="0" fontId="9" fillId="0" borderId="90" xfId="0" applyFont="1" applyBorder="1" applyAlignment="1">
      <alignment horizontal="left" vertical="top" indent="2"/>
    </xf>
    <xf numFmtId="0" fontId="8" fillId="2" borderId="0" xfId="0" applyFont="1" applyFill="1" applyAlignment="1">
      <alignment horizontal="left" vertical="top" wrapText="1"/>
    </xf>
    <xf numFmtId="0" fontId="8" fillId="2" borderId="19" xfId="0" applyFont="1" applyFill="1" applyBorder="1" applyAlignment="1">
      <alignment horizontal="left" vertical="top" wrapText="1"/>
    </xf>
    <xf numFmtId="0" fontId="9" fillId="0" borderId="87" xfId="0" applyFont="1" applyBorder="1" applyAlignment="1">
      <alignment horizontal="left" vertical="top" wrapText="1"/>
    </xf>
    <xf numFmtId="0" fontId="9" fillId="0" borderId="90" xfId="0" applyFont="1" applyBorder="1" applyAlignment="1">
      <alignment horizontal="left" vertical="top" wrapText="1"/>
    </xf>
    <xf numFmtId="0" fontId="9" fillId="11" borderId="24" xfId="0" applyFont="1" applyFill="1" applyBorder="1" applyAlignment="1">
      <alignment horizontal="left" vertical="center"/>
    </xf>
    <xf numFmtId="0" fontId="47" fillId="6" borderId="81" xfId="6" applyFont="1" applyFill="1" applyBorder="1" applyAlignment="1">
      <alignment horizontal="center" vertical="center"/>
    </xf>
    <xf numFmtId="0" fontId="47" fillId="6" borderId="82" xfId="6" applyFont="1" applyFill="1" applyBorder="1" applyAlignment="1">
      <alignment horizontal="center" vertical="center"/>
    </xf>
    <xf numFmtId="0" fontId="38" fillId="6" borderId="82" xfId="0" applyFont="1" applyFill="1" applyBorder="1" applyAlignment="1">
      <alignment horizontal="center" vertical="center" wrapText="1"/>
    </xf>
    <xf numFmtId="0" fontId="38" fillId="6" borderId="83" xfId="0" applyFont="1" applyFill="1" applyBorder="1" applyAlignment="1">
      <alignment horizontal="center" vertical="center" wrapText="1"/>
    </xf>
    <xf numFmtId="0" fontId="47" fillId="6" borderId="23" xfId="6" applyFont="1" applyFill="1" applyBorder="1" applyAlignment="1">
      <alignment horizontal="center" vertical="center"/>
    </xf>
    <xf numFmtId="0" fontId="47" fillId="6" borderId="12" xfId="6" applyFont="1" applyFill="1" applyBorder="1" applyAlignment="1">
      <alignment horizontal="center" vertical="center"/>
    </xf>
    <xf numFmtId="0" fontId="38" fillId="6" borderId="12" xfId="0" applyFont="1" applyFill="1" applyBorder="1" applyAlignment="1">
      <alignment horizontal="center" vertical="center" wrapText="1"/>
    </xf>
    <xf numFmtId="0" fontId="38" fillId="6" borderId="24" xfId="0" applyFont="1" applyFill="1" applyBorder="1" applyAlignment="1">
      <alignment horizontal="center" vertical="center" wrapText="1"/>
    </xf>
    <xf numFmtId="9" fontId="45" fillId="5" borderId="69" xfId="5" applyFont="1" applyFill="1" applyBorder="1" applyAlignment="1" applyProtection="1">
      <alignment horizontal="center" vertical="top" wrapText="1"/>
    </xf>
    <xf numFmtId="9" fontId="45" fillId="5" borderId="68" xfId="5" applyFont="1" applyFill="1" applyBorder="1" applyAlignment="1" applyProtection="1">
      <alignment horizontal="center" vertical="top" wrapText="1"/>
    </xf>
  </cellXfs>
  <cellStyles count="8">
    <cellStyle name="Comma" xfId="2" builtinId="3"/>
    <cellStyle name="Comma 15 10" xfId="1" xr:uid="{0CB25CF5-E223-4920-A393-539B228925A9}"/>
    <cellStyle name="Normal" xfId="0" builtinId="0"/>
    <cellStyle name="Normal 10 2" xfId="4" xr:uid="{FFA36334-3E75-4ECD-9854-BBCB4711D8E2}"/>
    <cellStyle name="Normal 15" xfId="7" xr:uid="{08C75252-F078-47C8-B4AF-25784E20B94B}"/>
    <cellStyle name="Normal 3" xfId="3" xr:uid="{140A1D81-DB17-498C-BB95-96196E394EFB}"/>
    <cellStyle name="Normal_ERQ - Cdn Producer Tables" xfId="6" xr:uid="{8A084706-9B48-4D64-936F-04EB2278FD6C}"/>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57150</xdr:colOff>
      <xdr:row>0</xdr:row>
      <xdr:rowOff>0</xdr:rowOff>
    </xdr:from>
    <xdr:to>
      <xdr:col>11</xdr:col>
      <xdr:colOff>631825</xdr:colOff>
      <xdr:row>2</xdr:row>
      <xdr:rowOff>111126</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a:srcRect l="2122" t="11760" r="2122" b="10205"/>
        <a:stretch/>
      </xdr:blipFill>
      <xdr:spPr>
        <a:xfrm>
          <a:off x="7458075" y="0"/>
          <a:ext cx="1549400" cy="473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10875"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10875"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782425" y="1085850"/>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77664D80-6252-4955-8A78-CAAFB82570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98480" y="109728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10B15E53-585F-4E00-8150-6C4EA92479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98480" y="109728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FDC4EBE-A950-4CE2-A9C0-8C99DF6AB46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308080" y="109728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5" name="Picture 4">
          <a:extLst>
            <a:ext uri="{FF2B5EF4-FFF2-40B4-BE49-F238E27FC236}">
              <a16:creationId xmlns:a16="http://schemas.microsoft.com/office/drawing/2014/main" id="{C9B0F8E5-1122-4F13-9E28-C4F1D7BC0F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15800" y="109728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6" name="Picture 5">
          <a:extLst>
            <a:ext uri="{FF2B5EF4-FFF2-40B4-BE49-F238E27FC236}">
              <a16:creationId xmlns:a16="http://schemas.microsoft.com/office/drawing/2014/main" id="{9C9C3689-561D-4CC9-BF9D-E9D7A13715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15800" y="109728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7" name="Picture 6">
          <a:extLst>
            <a:ext uri="{FF2B5EF4-FFF2-40B4-BE49-F238E27FC236}">
              <a16:creationId xmlns:a16="http://schemas.microsoft.com/office/drawing/2014/main" id="{E793DB07-FAAA-4D4A-996B-2F29074161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25400" y="1097280"/>
          <a:ext cx="0" cy="182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58500" y="109728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58500" y="109728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56720" y="1097280"/>
          <a:ext cx="0" cy="182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58500" y="109728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58500" y="109728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56720" y="1097280"/>
          <a:ext cx="0" cy="182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13</xdr:col>
      <xdr:colOff>0</xdr:colOff>
      <xdr:row>2</xdr:row>
      <xdr:rowOff>0</xdr:rowOff>
    </xdr:from>
    <xdr:to>
      <xdr:col>13</xdr:col>
      <xdr:colOff>0</xdr:colOff>
      <xdr:row>5</xdr:row>
      <xdr:rowOff>0</xdr:rowOff>
    </xdr:to>
    <xdr:pic>
      <xdr:nvPicPr>
        <xdr:cNvPr id="2" name="Picture 1">
          <a:extLst>
            <a:ext uri="{FF2B5EF4-FFF2-40B4-BE49-F238E27FC236}">
              <a16:creationId xmlns:a16="http://schemas.microsoft.com/office/drawing/2014/main" id="{0CD2271E-81EE-46A2-9229-0209E094D3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09960" y="381000"/>
          <a:ext cx="0" cy="5715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BEC9F60B-CF11-41C2-B1A1-2FBE9567C01F}" userId="S::Jameyn.Arboleda@tribunal.gc.ca::914a611a-fd6b-460a-90bd-5bd9dc82c70e" providerId="AD"/>
</personList>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7:44.36" personId="{BEC9F60B-CF11-41C2-B1A1-2FBE9567C01F}" id="{F1391105-183D-4858-8437-BDA7810B7A14}">
    <text>Hide EN and FR columns
TRIB &gt; Hide R/C</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9D90-A5E0-4E32-AC1E-636F2B5EC08C}">
  <sheetPr>
    <tabColor rgb="FFFFC000"/>
  </sheetPr>
  <dimension ref="A1:O52"/>
  <sheetViews>
    <sheetView showGridLines="0" topLeftCell="A21" workbookViewId="0">
      <selection activeCell="B33" sqref="B33"/>
    </sheetView>
  </sheetViews>
  <sheetFormatPr defaultColWidth="9.140625" defaultRowHeight="14.25" x14ac:dyDescent="0.25"/>
  <cols>
    <col min="1" max="1" width="24.42578125" style="73" bestFit="1" customWidth="1"/>
    <col min="2" max="2" width="31.140625" style="32" customWidth="1"/>
    <col min="3" max="3" width="22.140625" style="32" bestFit="1" customWidth="1"/>
    <col min="4" max="4" width="12.42578125" style="32" bestFit="1" customWidth="1"/>
    <col min="5" max="16384" width="9.140625" style="32"/>
  </cols>
  <sheetData>
    <row r="1" spans="1:6" s="81" customFormat="1" x14ac:dyDescent="0.25">
      <c r="A1" s="81" t="s">
        <v>35</v>
      </c>
      <c r="B1" s="81" t="s">
        <v>36</v>
      </c>
      <c r="C1" s="81" t="s">
        <v>37</v>
      </c>
      <c r="F1" s="81" t="s">
        <v>38</v>
      </c>
    </row>
    <row r="2" spans="1:6" x14ac:dyDescent="0.25">
      <c r="A2" s="73" t="s">
        <v>39</v>
      </c>
      <c r="B2" s="32" t="s">
        <v>141</v>
      </c>
      <c r="C2" s="32" t="str">
        <f>B2</f>
        <v>RR-2026-001</v>
      </c>
      <c r="F2" s="32" t="s">
        <v>87</v>
      </c>
    </row>
    <row r="3" spans="1:6" x14ac:dyDescent="0.25">
      <c r="A3" s="73" t="s">
        <v>40</v>
      </c>
      <c r="B3" s="8" t="s">
        <v>322</v>
      </c>
      <c r="C3" s="8" t="s">
        <v>403</v>
      </c>
      <c r="F3" s="32" t="s">
        <v>88</v>
      </c>
    </row>
    <row r="4" spans="1:6" x14ac:dyDescent="0.25">
      <c r="A4" s="73" t="s">
        <v>76</v>
      </c>
      <c r="B4" s="32" t="s">
        <v>126</v>
      </c>
      <c r="C4" s="32" t="s">
        <v>127</v>
      </c>
      <c r="F4" s="32" t="s">
        <v>89</v>
      </c>
    </row>
    <row r="5" spans="1:6" ht="42.75" x14ac:dyDescent="0.25">
      <c r="A5" s="74" t="s">
        <v>131</v>
      </c>
      <c r="B5" s="32" t="s">
        <v>402</v>
      </c>
      <c r="C5" s="32" t="s">
        <v>142</v>
      </c>
      <c r="D5" s="32" t="s">
        <v>124</v>
      </c>
    </row>
    <row r="6" spans="1:6" x14ac:dyDescent="0.25">
      <c r="A6" s="76" t="s">
        <v>96</v>
      </c>
      <c r="B6" s="71">
        <v>2023</v>
      </c>
      <c r="C6" s="71">
        <f>B6</f>
        <v>2023</v>
      </c>
      <c r="F6" s="80" t="s">
        <v>99</v>
      </c>
    </row>
    <row r="7" spans="1:6" x14ac:dyDescent="0.25">
      <c r="A7" s="76" t="s">
        <v>97</v>
      </c>
      <c r="B7" s="78" t="s">
        <v>143</v>
      </c>
      <c r="C7" s="90" t="s">
        <v>145</v>
      </c>
      <c r="F7" s="32" t="s">
        <v>129</v>
      </c>
    </row>
    <row r="8" spans="1:6" x14ac:dyDescent="0.25">
      <c r="A8" s="76" t="s">
        <v>98</v>
      </c>
      <c r="B8" s="71">
        <v>2026</v>
      </c>
      <c r="C8" s="71">
        <f>B8</f>
        <v>2026</v>
      </c>
      <c r="F8" s="32" t="s">
        <v>128</v>
      </c>
    </row>
    <row r="9" spans="1:6" x14ac:dyDescent="0.25">
      <c r="C9" s="71"/>
    </row>
    <row r="10" spans="1:6" x14ac:dyDescent="0.25">
      <c r="A10" s="154" t="s">
        <v>242</v>
      </c>
      <c r="B10" s="8" t="s">
        <v>452</v>
      </c>
      <c r="C10" s="8" t="s">
        <v>455</v>
      </c>
      <c r="F10" s="75" t="s">
        <v>100</v>
      </c>
    </row>
    <row r="11" spans="1:6" x14ac:dyDescent="0.25">
      <c r="B11" s="8" t="s">
        <v>453</v>
      </c>
      <c r="C11" s="8" t="s">
        <v>456</v>
      </c>
    </row>
    <row r="12" spans="1:6" x14ac:dyDescent="0.25">
      <c r="B12" s="8" t="s">
        <v>454</v>
      </c>
      <c r="C12" s="8" t="s">
        <v>457</v>
      </c>
    </row>
    <row r="13" spans="1:6" x14ac:dyDescent="0.25">
      <c r="B13" s="8"/>
      <c r="C13" s="8"/>
    </row>
    <row r="14" spans="1:6" x14ac:dyDescent="0.25">
      <c r="A14" s="154" t="s">
        <v>273</v>
      </c>
      <c r="B14" s="77" t="s">
        <v>144</v>
      </c>
      <c r="C14" s="78" t="s">
        <v>146</v>
      </c>
    </row>
    <row r="16" spans="1:6" ht="15" x14ac:dyDescent="0.25">
      <c r="B16" s="153" t="s">
        <v>243</v>
      </c>
      <c r="C16" t="s">
        <v>331</v>
      </c>
    </row>
    <row r="17" spans="1:8" x14ac:dyDescent="0.25">
      <c r="A17" s="154" t="s">
        <v>274</v>
      </c>
      <c r="B17" s="32" t="s">
        <v>458</v>
      </c>
      <c r="C17" s="8" t="s">
        <v>461</v>
      </c>
      <c r="H17" s="103"/>
    </row>
    <row r="18" spans="1:8" x14ac:dyDescent="0.25">
      <c r="B18" s="32" t="s">
        <v>459</v>
      </c>
      <c r="C18" s="8" t="s">
        <v>462</v>
      </c>
      <c r="H18" s="103"/>
    </row>
    <row r="19" spans="1:8" x14ac:dyDescent="0.25">
      <c r="B19" s="32" t="s">
        <v>460</v>
      </c>
      <c r="C19" s="8" t="s">
        <v>463</v>
      </c>
    </row>
    <row r="21" spans="1:8" x14ac:dyDescent="0.25">
      <c r="A21" s="152" t="s">
        <v>211</v>
      </c>
      <c r="B21" s="32" t="s">
        <v>464</v>
      </c>
    </row>
    <row r="22" spans="1:8" x14ac:dyDescent="0.25">
      <c r="B22" s="32" t="s">
        <v>465</v>
      </c>
    </row>
    <row r="23" spans="1:8" x14ac:dyDescent="0.25">
      <c r="B23" s="32" t="s">
        <v>466</v>
      </c>
    </row>
    <row r="25" spans="1:8" x14ac:dyDescent="0.25">
      <c r="A25" s="154" t="s">
        <v>165</v>
      </c>
      <c r="B25" s="32" t="s">
        <v>467</v>
      </c>
      <c r="C25" s="32" t="s">
        <v>471</v>
      </c>
    </row>
    <row r="26" spans="1:8" x14ac:dyDescent="0.25">
      <c r="B26" s="32" t="s">
        <v>468</v>
      </c>
      <c r="C26" s="32" t="s">
        <v>472</v>
      </c>
    </row>
    <row r="27" spans="1:8" x14ac:dyDescent="0.25">
      <c r="B27" s="32" t="s">
        <v>469</v>
      </c>
      <c r="C27" s="32" t="s">
        <v>473</v>
      </c>
    </row>
    <row r="28" spans="1:8" x14ac:dyDescent="0.25">
      <c r="B28" s="32" t="s">
        <v>470</v>
      </c>
      <c r="C28" s="32" t="s">
        <v>474</v>
      </c>
    </row>
    <row r="30" spans="1:8" ht="15" x14ac:dyDescent="0.25">
      <c r="A30" s="73" t="s">
        <v>94</v>
      </c>
      <c r="B30" s="32" t="s">
        <v>147</v>
      </c>
      <c r="C30" s="32" t="s">
        <v>150</v>
      </c>
      <c r="D30" s="97" t="s">
        <v>401</v>
      </c>
    </row>
    <row r="31" spans="1:8" ht="15" x14ac:dyDescent="0.25">
      <c r="A31" s="73" t="s">
        <v>95</v>
      </c>
      <c r="B31" s="32" t="s">
        <v>148</v>
      </c>
      <c r="C31" s="32" t="s">
        <v>151</v>
      </c>
      <c r="D31" s="97" t="s">
        <v>149</v>
      </c>
    </row>
    <row r="33" spans="1:4" ht="409.5" x14ac:dyDescent="0.25">
      <c r="A33" s="73" t="s">
        <v>41</v>
      </c>
      <c r="B33" s="99" t="s">
        <v>404</v>
      </c>
      <c r="C33" s="82" t="s">
        <v>426</v>
      </c>
    </row>
    <row r="34" spans="1:4" x14ac:dyDescent="0.25">
      <c r="A34" s="91" t="s">
        <v>132</v>
      </c>
      <c r="B34" s="8"/>
      <c r="C34" s="8"/>
    </row>
    <row r="36" spans="1:4" x14ac:dyDescent="0.25">
      <c r="A36" s="76" t="s">
        <v>42</v>
      </c>
      <c r="B36" s="79"/>
      <c r="C36" s="79"/>
    </row>
    <row r="37" spans="1:4" ht="15.75" x14ac:dyDescent="0.25">
      <c r="A37" s="76" t="s">
        <v>43</v>
      </c>
      <c r="B37" s="98"/>
      <c r="C37" s="78"/>
    </row>
    <row r="38" spans="1:4" ht="15.75" x14ac:dyDescent="0.25">
      <c r="A38" s="76" t="s">
        <v>44</v>
      </c>
      <c r="B38" s="98" t="s">
        <v>202</v>
      </c>
      <c r="C38" s="78"/>
    </row>
    <row r="40" spans="1:4" x14ac:dyDescent="0.25">
      <c r="A40" s="519" t="s">
        <v>254</v>
      </c>
      <c r="B40" s="519"/>
      <c r="C40" s="519"/>
      <c r="D40" s="519"/>
    </row>
    <row r="41" spans="1:4" x14ac:dyDescent="0.25">
      <c r="A41" s="91" t="s">
        <v>255</v>
      </c>
      <c r="B41" s="8" t="s">
        <v>111</v>
      </c>
      <c r="C41" s="8" t="s">
        <v>112</v>
      </c>
      <c r="D41" s="76" t="str">
        <f>IF(Intro!$G$23="English",B41,C41)</f>
        <v>Yes</v>
      </c>
    </row>
    <row r="42" spans="1:4" x14ac:dyDescent="0.25">
      <c r="A42" s="91"/>
      <c r="B42" s="8" t="s">
        <v>113</v>
      </c>
      <c r="C42" s="8" t="s">
        <v>114</v>
      </c>
      <c r="D42" s="76" t="str">
        <f>IF(Intro!$G$23="English",B42,C42)</f>
        <v>No</v>
      </c>
    </row>
    <row r="43" spans="1:4" x14ac:dyDescent="0.25">
      <c r="A43" s="91" t="s">
        <v>256</v>
      </c>
      <c r="B43" s="8" t="s">
        <v>252</v>
      </c>
      <c r="C43" s="8" t="s">
        <v>257</v>
      </c>
      <c r="D43" s="76" t="str">
        <f>IF(Intro!$G$23="English",B43,C43)</f>
        <v>Distributor</v>
      </c>
    </row>
    <row r="44" spans="1:4" x14ac:dyDescent="0.25">
      <c r="A44" s="91"/>
      <c r="B44" s="8" t="s">
        <v>260</v>
      </c>
      <c r="C44" s="8" t="s">
        <v>261</v>
      </c>
      <c r="D44" s="76" t="str">
        <f>IF(Intro!$G$23="English",B44,C44)</f>
        <v>Broker or trader</v>
      </c>
    </row>
    <row r="45" spans="1:4" x14ac:dyDescent="0.25">
      <c r="A45" s="91"/>
      <c r="B45" s="32" t="s">
        <v>253</v>
      </c>
      <c r="C45" s="32" t="s">
        <v>262</v>
      </c>
      <c r="D45" s="76" t="str">
        <f>IF(Intro!$G$23="English",B45,C45)</f>
        <v>Retailer</v>
      </c>
    </row>
    <row r="46" spans="1:4" x14ac:dyDescent="0.25">
      <c r="B46" s="8" t="s">
        <v>258</v>
      </c>
      <c r="C46" s="8" t="s">
        <v>259</v>
      </c>
      <c r="D46" s="76" t="str">
        <f>IF(Intro!$G$23="English",B46,C46)</f>
        <v>End user</v>
      </c>
    </row>
    <row r="50" spans="1:15" s="8" customFormat="1" x14ac:dyDescent="0.25">
      <c r="A50" s="4"/>
      <c r="B50" s="17"/>
      <c r="C50" s="27"/>
      <c r="D50" s="27"/>
      <c r="E50" s="28"/>
      <c r="F50" s="28"/>
      <c r="G50" s="28"/>
      <c r="H50" s="28"/>
      <c r="I50" s="28"/>
      <c r="J50" s="28"/>
      <c r="K50" s="28"/>
      <c r="L50" s="18"/>
    </row>
    <row r="51" spans="1:15" s="8" customFormat="1" ht="14.25" customHeight="1" x14ac:dyDescent="0.25">
      <c r="A51" s="4"/>
      <c r="B51" s="207" t="s">
        <v>46</v>
      </c>
      <c r="C51" s="208"/>
      <c r="D51" s="208"/>
      <c r="E51" s="208"/>
      <c r="F51" s="208"/>
      <c r="H51" s="515" t="s">
        <v>85</v>
      </c>
      <c r="I51" s="515"/>
      <c r="J51" s="515"/>
      <c r="K51" s="515"/>
      <c r="L51" s="516"/>
      <c r="O51" s="22"/>
    </row>
    <row r="52" spans="1:15" s="8" customFormat="1" x14ac:dyDescent="0.25">
      <c r="A52" s="4"/>
      <c r="B52" s="207"/>
      <c r="C52" s="208"/>
      <c r="D52" s="208"/>
      <c r="E52" s="208"/>
      <c r="F52" s="208"/>
      <c r="H52" s="515"/>
      <c r="I52" s="515"/>
      <c r="J52" s="515"/>
      <c r="K52" s="515"/>
      <c r="L52" s="516"/>
      <c r="O52" s="22"/>
    </row>
  </sheetData>
  <sheetProtection algorithmName="SHA-512" hashValue="k6w0KMy3C0qD+agEq0s0yAuA9aaY+DReCRwtTuWNFUC93t+OGjrpxUcMgIHj0CcBnInKCRCJPJFCoXioclDlSQ==" saltValue="ZolQKz8TmBZWz2kgrMqWqg==" spinCount="100000" sheet="1" objects="1" scenarios="1" selectLockedCells="1"/>
  <mergeCells count="2">
    <mergeCell ref="A40:D40"/>
    <mergeCell ref="H51:L52"/>
  </mergeCells>
  <phoneticPr fontId="18" type="noConversion"/>
  <dataValidations count="2">
    <dataValidation type="list" allowBlank="1" showInputMessage="1" showErrorMessage="1" sqref="C4" xr:uid="{79D9E1D0-566B-42B5-9783-D48DCF4BB7CE}">
      <formula1>"le dumping, le dumping et le subventionnement"</formula1>
    </dataValidation>
    <dataValidation type="list" allowBlank="1" showInputMessage="1" showErrorMessage="1" sqref="B4" xr:uid="{4BDFC5B1-8329-4F98-9044-C4933079444F}">
      <formula1>"dumping, dumping and the subsidizing"</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EF7D6-2FC2-44FA-AE62-41FAE8941C98}">
  <sheetPr>
    <tabColor rgb="FF92D050"/>
    <pageSetUpPr fitToPage="1"/>
  </sheetPr>
  <dimension ref="A1:R159"/>
  <sheetViews>
    <sheetView showGridLines="0" zoomScaleNormal="100" zoomScaleSheetLayoutView="100" workbookViewId="0"/>
  </sheetViews>
  <sheetFormatPr defaultColWidth="9.140625" defaultRowHeight="15" customHeight="1" x14ac:dyDescent="0.25"/>
  <cols>
    <col min="1" max="1" width="1.85546875" style="4" customWidth="1"/>
    <col min="2" max="8" width="14.5703125" style="2" customWidth="1"/>
    <col min="9" max="9" width="12.28515625" style="2" customWidth="1"/>
    <col min="10" max="10" width="8.42578125" style="2" customWidth="1"/>
    <col min="11" max="11" width="11.42578125" style="2" customWidth="1"/>
    <col min="12" max="12" width="22.28515625" style="2" customWidth="1"/>
    <col min="13" max="13" width="14.5703125" style="7" customWidth="1"/>
    <col min="14" max="14" width="14.5703125" style="8" customWidth="1"/>
    <col min="15" max="15" width="23.85546875" style="8" hidden="1" customWidth="1"/>
    <col min="16" max="16" width="14.5703125" style="8" hidden="1" customWidth="1"/>
    <col min="17" max="17" width="9.140625" style="8" customWidth="1"/>
    <col min="18" max="16384" width="9.140625" style="8"/>
  </cols>
  <sheetData>
    <row r="1" spans="1:18" ht="15" customHeight="1" x14ac:dyDescent="0.25">
      <c r="O1" s="8" t="s">
        <v>130</v>
      </c>
      <c r="P1" s="8" t="s">
        <v>130</v>
      </c>
    </row>
    <row r="2" spans="1:18" ht="15" customHeight="1" x14ac:dyDescent="0.25">
      <c r="B2" s="10" t="str">
        <f>IF(Intro!$G$23="English",O3,P3)</f>
        <v>PROTECTED</v>
      </c>
      <c r="C2" s="10"/>
      <c r="D2" s="10"/>
      <c r="O2" s="9" t="s">
        <v>36</v>
      </c>
      <c r="P2" s="9" t="s">
        <v>45</v>
      </c>
    </row>
    <row r="3" spans="1:18" ht="15" customHeight="1" x14ac:dyDescent="0.25">
      <c r="B3" s="12"/>
      <c r="C3" s="12"/>
      <c r="D3" s="12"/>
      <c r="O3" s="170" t="s">
        <v>115</v>
      </c>
      <c r="P3" s="170" t="s">
        <v>116</v>
      </c>
    </row>
    <row r="4" spans="1:18" s="1" customFormat="1" ht="15" customHeight="1" x14ac:dyDescent="0.25">
      <c r="A4" s="5"/>
      <c r="B4" s="501" t="str">
        <f>Info!B4</f>
        <v>IMPORTER QUESTIONNAIRE | QUESTIONNAIRE À L'INTENTION DES IMPORTATEURS</v>
      </c>
      <c r="C4" s="501"/>
      <c r="D4" s="501"/>
      <c r="E4" s="501"/>
      <c r="F4" s="501"/>
      <c r="G4" s="501"/>
      <c r="H4" s="501"/>
      <c r="I4" s="501"/>
      <c r="J4" s="501"/>
      <c r="K4" s="501"/>
      <c r="L4" s="501"/>
      <c r="M4" s="26"/>
      <c r="N4" s="423"/>
      <c r="O4" s="6"/>
      <c r="P4" s="6"/>
      <c r="Q4" s="170"/>
      <c r="R4" s="170"/>
    </row>
    <row r="5" spans="1:18" s="1" customFormat="1" ht="15" customHeight="1" x14ac:dyDescent="0.25">
      <c r="A5" s="5"/>
      <c r="B5" s="501" t="str">
        <f>Info!B5</f>
        <v>RR-2026-001</v>
      </c>
      <c r="C5" s="501"/>
      <c r="D5" s="501"/>
      <c r="E5" s="501"/>
      <c r="F5" s="501"/>
      <c r="G5" s="501"/>
      <c r="H5" s="501"/>
      <c r="I5" s="501"/>
      <c r="J5" s="501"/>
      <c r="K5" s="501"/>
      <c r="L5" s="501"/>
      <c r="M5" s="26"/>
      <c r="N5" s="423"/>
      <c r="O5" s="6"/>
      <c r="P5" s="6"/>
      <c r="Q5" s="170"/>
      <c r="R5" s="170"/>
    </row>
    <row r="6" spans="1:18" s="6" customFormat="1" ht="15" customHeight="1" x14ac:dyDescent="0.25">
      <c r="A6" s="5"/>
      <c r="B6" s="501" t="str">
        <f>Info!B6</f>
        <v>CERTAIN WHOLE POTATOES | CERTAINES POMMES DE TERRE ENTIÈRES</v>
      </c>
      <c r="C6" s="501"/>
      <c r="D6" s="501"/>
      <c r="E6" s="501"/>
      <c r="F6" s="501"/>
      <c r="G6" s="501"/>
      <c r="H6" s="501"/>
      <c r="I6" s="501"/>
      <c r="J6" s="501"/>
      <c r="K6" s="501"/>
      <c r="L6" s="501"/>
      <c r="M6" s="24"/>
      <c r="O6" s="16"/>
      <c r="P6" s="16"/>
    </row>
    <row r="7" spans="1:18" s="6" customFormat="1" ht="15" customHeight="1" x14ac:dyDescent="0.25">
      <c r="A7" s="5"/>
      <c r="B7" s="23"/>
      <c r="C7" s="23"/>
      <c r="D7" s="23"/>
      <c r="E7" s="23"/>
      <c r="F7" s="23"/>
      <c r="G7" s="23"/>
      <c r="H7" s="23"/>
      <c r="I7" s="23"/>
      <c r="J7" s="23"/>
      <c r="K7" s="23"/>
      <c r="L7" s="23"/>
      <c r="M7" s="24"/>
      <c r="O7" s="25"/>
    </row>
    <row r="8" spans="1:18" s="6" customFormat="1" ht="15" customHeight="1" x14ac:dyDescent="0.25">
      <c r="A8" s="5"/>
      <c r="B8" s="586" t="str">
        <f>Public!B8</f>
        <v>The goods in the following questions refer to Certain Whole Potatoes as defined in the product description on the Intro tab.</v>
      </c>
      <c r="C8" s="586"/>
      <c r="D8" s="586"/>
      <c r="E8" s="586"/>
      <c r="F8" s="586"/>
      <c r="G8" s="586"/>
      <c r="H8" s="586"/>
      <c r="I8" s="586"/>
      <c r="J8" s="586"/>
      <c r="K8" s="586"/>
      <c r="L8" s="586"/>
      <c r="M8" s="24"/>
      <c r="O8" s="16"/>
      <c r="P8" s="16"/>
    </row>
    <row r="9" spans="1:18" s="6" customFormat="1" ht="15" customHeight="1" x14ac:dyDescent="0.25">
      <c r="A9" s="5" t="s">
        <v>203</v>
      </c>
      <c r="B9" s="586" t="str">
        <f>IF(Intro!$G$23="English",O9,P9)</f>
        <v>Report only imports for which your agency was the importer of record.</v>
      </c>
      <c r="C9" s="553"/>
      <c r="D9" s="553"/>
      <c r="E9" s="553"/>
      <c r="F9" s="553"/>
      <c r="G9" s="553"/>
      <c r="H9" s="553"/>
      <c r="I9" s="553"/>
      <c r="J9" s="553"/>
      <c r="K9" s="553"/>
      <c r="L9" s="553"/>
      <c r="M9" s="24"/>
      <c r="O9" s="16" t="s">
        <v>323</v>
      </c>
      <c r="P9" t="s">
        <v>369</v>
      </c>
    </row>
    <row r="10" spans="1:18" s="6" customFormat="1" ht="15" customHeight="1" x14ac:dyDescent="0.25">
      <c r="A10" s="5"/>
      <c r="B10" s="93"/>
      <c r="C10" s="335"/>
      <c r="D10" s="335"/>
      <c r="E10" s="335"/>
      <c r="F10" s="335"/>
      <c r="G10" s="335"/>
      <c r="H10" s="335"/>
      <c r="I10" s="335"/>
      <c r="J10" s="335"/>
      <c r="K10" s="335"/>
      <c r="L10" s="335"/>
      <c r="M10" s="24"/>
      <c r="O10" s="16"/>
      <c r="P10"/>
    </row>
    <row r="11" spans="1:18" s="6" customFormat="1" ht="15" customHeight="1" x14ac:dyDescent="0.25">
      <c r="A11" s="5"/>
      <c r="B11" s="586" t="str">
        <f>IF(Intro!$G$23="English",O11,P11)</f>
        <v xml:space="preserve">Use the AddPro tab if more space is needed.
</v>
      </c>
      <c r="C11" s="586"/>
      <c r="D11" s="586"/>
      <c r="E11" s="586"/>
      <c r="F11" s="586"/>
      <c r="G11" s="586"/>
      <c r="H11" s="586"/>
      <c r="I11" s="586"/>
      <c r="J11" s="586"/>
      <c r="K11" s="586"/>
      <c r="L11" s="586"/>
      <c r="M11" s="24"/>
      <c r="O11" s="16" t="s">
        <v>73</v>
      </c>
      <c r="P11" t="s">
        <v>370</v>
      </c>
    </row>
    <row r="12" spans="1:18" s="6" customFormat="1" ht="15" customHeight="1" x14ac:dyDescent="0.25">
      <c r="A12" s="5"/>
      <c r="B12" s="15"/>
      <c r="C12" s="15"/>
      <c r="D12" s="15"/>
      <c r="E12" s="3"/>
      <c r="F12" s="3"/>
      <c r="G12" s="3"/>
      <c r="H12" s="3"/>
      <c r="I12" s="3"/>
      <c r="J12" s="3"/>
      <c r="K12" s="3"/>
      <c r="L12" s="3"/>
      <c r="O12" s="16"/>
      <c r="P12"/>
    </row>
    <row r="13" spans="1:18" ht="15" customHeight="1" x14ac:dyDescent="0.25">
      <c r="B13" s="681" t="str">
        <f>IF(Intro!$G$23="English",O13,P13)</f>
        <v>IMPORTS</v>
      </c>
      <c r="C13" s="682"/>
      <c r="D13" s="682"/>
      <c r="E13" s="682"/>
      <c r="F13" s="682"/>
      <c r="G13" s="682"/>
      <c r="H13" s="682"/>
      <c r="I13" s="682"/>
      <c r="J13" s="682"/>
      <c r="K13" s="682"/>
      <c r="L13" s="683"/>
      <c r="M13" s="8"/>
      <c r="O13" s="8" t="s">
        <v>302</v>
      </c>
      <c r="P13" t="s">
        <v>371</v>
      </c>
    </row>
    <row r="14" spans="1:18" s="9" customFormat="1" ht="15" customHeight="1" x14ac:dyDescent="0.25">
      <c r="A14" s="70"/>
      <c r="B14" s="112"/>
      <c r="C14" s="113"/>
      <c r="D14" s="113"/>
      <c r="E14" s="115"/>
      <c r="F14" s="114"/>
      <c r="G14" s="114"/>
      <c r="H14" s="114"/>
      <c r="I14" s="114"/>
      <c r="J14" s="114"/>
      <c r="K14" s="32"/>
      <c r="L14" s="60"/>
      <c r="O14" s="324" t="s">
        <v>324</v>
      </c>
      <c r="P14" s="158" t="s">
        <v>338</v>
      </c>
    </row>
    <row r="15" spans="1:18" ht="15" customHeight="1" x14ac:dyDescent="0.25">
      <c r="B15" s="800" t="s">
        <v>17</v>
      </c>
      <c r="C15" s="801"/>
      <c r="D15" s="801"/>
      <c r="E15" s="801"/>
      <c r="F15" s="801"/>
      <c r="G15" s="801"/>
      <c r="H15" s="801"/>
      <c r="I15" s="801"/>
      <c r="J15" s="801"/>
      <c r="K15" s="801"/>
      <c r="L15" s="802"/>
      <c r="M15" s="8"/>
      <c r="O15" s="324"/>
    </row>
    <row r="16" spans="1:18" s="7" customFormat="1" ht="15" customHeight="1" x14ac:dyDescent="0.25">
      <c r="A16" s="102"/>
      <c r="B16" s="336"/>
      <c r="C16" s="337"/>
      <c r="D16" s="337"/>
      <c r="E16" s="337"/>
      <c r="F16" s="337"/>
      <c r="G16" s="337"/>
      <c r="H16" s="337"/>
      <c r="I16" s="337"/>
      <c r="J16" s="337"/>
      <c r="K16" s="337"/>
      <c r="L16" s="338"/>
      <c r="N16" s="8"/>
      <c r="O16" s="324"/>
      <c r="P16"/>
      <c r="Q16" s="8"/>
      <c r="R16" s="8"/>
    </row>
    <row r="17" spans="1:18" ht="15" customHeight="1" x14ac:dyDescent="0.25">
      <c r="B17" s="537" t="str">
        <f>IF(Intro!$G$23="English",O17,P17)</f>
        <v>List the major factors that influence your decision to source certain whole potatoes from foreign suppliers and domestic suppliers.  Examples of such factors are price, quality, range of product, availability, delivery time, terms of sale, relationship with the supplier/grower, etc.</v>
      </c>
      <c r="C17" s="803"/>
      <c r="D17" s="803"/>
      <c r="E17" s="803"/>
      <c r="F17" s="803"/>
      <c r="G17" s="803"/>
      <c r="H17" s="803"/>
      <c r="I17" s="803"/>
      <c r="J17" s="803"/>
      <c r="K17" s="803"/>
      <c r="L17" s="804"/>
      <c r="M17" s="8"/>
      <c r="O17" s="324" t="s">
        <v>301</v>
      </c>
      <c r="P17" t="s">
        <v>372</v>
      </c>
    </row>
    <row r="18" spans="1:18" ht="15" customHeight="1" x14ac:dyDescent="0.25">
      <c r="B18" s="537"/>
      <c r="C18" s="803"/>
      <c r="D18" s="803"/>
      <c r="E18" s="803"/>
      <c r="F18" s="803"/>
      <c r="G18" s="803"/>
      <c r="H18" s="803"/>
      <c r="I18" s="803"/>
      <c r="J18" s="803"/>
      <c r="K18" s="803"/>
      <c r="L18" s="804"/>
      <c r="M18" s="8"/>
      <c r="O18" s="324"/>
      <c r="P18"/>
    </row>
    <row r="19" spans="1:18" s="7" customFormat="1" ht="15" customHeight="1" x14ac:dyDescent="0.25">
      <c r="A19" s="102"/>
      <c r="B19" s="336"/>
      <c r="C19" s="337"/>
      <c r="D19" s="337"/>
      <c r="E19" s="337"/>
      <c r="F19" s="337"/>
      <c r="G19" s="337"/>
      <c r="H19" s="337"/>
      <c r="I19" s="337"/>
      <c r="J19" s="337"/>
      <c r="K19" s="337"/>
      <c r="L19" s="338"/>
      <c r="N19" s="8"/>
      <c r="O19" s="324"/>
      <c r="P19"/>
      <c r="Q19" s="8"/>
      <c r="R19" s="8"/>
    </row>
    <row r="20" spans="1:18" ht="15" customHeight="1" x14ac:dyDescent="0.25">
      <c r="B20" s="811"/>
      <c r="C20" s="812"/>
      <c r="D20" s="812"/>
      <c r="E20" s="812"/>
      <c r="F20" s="812"/>
      <c r="G20" s="812"/>
      <c r="H20" s="812"/>
      <c r="I20" s="812"/>
      <c r="J20" s="812"/>
      <c r="K20" s="812"/>
      <c r="L20" s="813"/>
      <c r="M20" s="8"/>
      <c r="O20" s="324"/>
    </row>
    <row r="21" spans="1:18" ht="15" customHeight="1" x14ac:dyDescent="0.25">
      <c r="B21" s="811"/>
      <c r="C21" s="812"/>
      <c r="D21" s="812"/>
      <c r="E21" s="812"/>
      <c r="F21" s="812"/>
      <c r="G21" s="812"/>
      <c r="H21" s="812"/>
      <c r="I21" s="812"/>
      <c r="J21" s="812"/>
      <c r="K21" s="812"/>
      <c r="L21" s="813"/>
      <c r="M21" s="8"/>
      <c r="O21" s="324"/>
      <c r="P21"/>
    </row>
    <row r="22" spans="1:18" ht="15" customHeight="1" x14ac:dyDescent="0.25">
      <c r="B22" s="811"/>
      <c r="C22" s="812"/>
      <c r="D22" s="812"/>
      <c r="E22" s="812"/>
      <c r="F22" s="812"/>
      <c r="G22" s="812"/>
      <c r="H22" s="812"/>
      <c r="I22" s="812"/>
      <c r="J22" s="812"/>
      <c r="K22" s="812"/>
      <c r="L22" s="813"/>
      <c r="M22" s="8"/>
      <c r="O22" s="324"/>
      <c r="P22"/>
    </row>
    <row r="23" spans="1:18" ht="15" customHeight="1" x14ac:dyDescent="0.25">
      <c r="B23" s="811"/>
      <c r="C23" s="812"/>
      <c r="D23" s="812"/>
      <c r="E23" s="812"/>
      <c r="F23" s="812"/>
      <c r="G23" s="812"/>
      <c r="H23" s="812"/>
      <c r="I23" s="812"/>
      <c r="J23" s="812"/>
      <c r="K23" s="812"/>
      <c r="L23" s="813"/>
      <c r="M23" s="8"/>
      <c r="O23" s="324"/>
      <c r="P23"/>
    </row>
    <row r="24" spans="1:18" ht="15" customHeight="1" x14ac:dyDescent="0.25">
      <c r="B24" s="811"/>
      <c r="C24" s="812"/>
      <c r="D24" s="812"/>
      <c r="E24" s="812"/>
      <c r="F24" s="812"/>
      <c r="G24" s="812"/>
      <c r="H24" s="812"/>
      <c r="I24" s="812"/>
      <c r="J24" s="812"/>
      <c r="K24" s="812"/>
      <c r="L24" s="813"/>
      <c r="M24" s="8"/>
      <c r="O24" s="324"/>
    </row>
    <row r="25" spans="1:18" ht="15" customHeight="1" x14ac:dyDescent="0.25">
      <c r="B25" s="811"/>
      <c r="C25" s="812"/>
      <c r="D25" s="812"/>
      <c r="E25" s="812"/>
      <c r="F25" s="812"/>
      <c r="G25" s="812"/>
      <c r="H25" s="812"/>
      <c r="I25" s="812"/>
      <c r="J25" s="812"/>
      <c r="K25" s="812"/>
      <c r="L25" s="813"/>
      <c r="M25" s="8"/>
      <c r="O25" s="324"/>
      <c r="P25"/>
    </row>
    <row r="26" spans="1:18" ht="15" customHeight="1" x14ac:dyDescent="0.25">
      <c r="B26" s="811"/>
      <c r="C26" s="812"/>
      <c r="D26" s="812"/>
      <c r="E26" s="812"/>
      <c r="F26" s="812"/>
      <c r="G26" s="812"/>
      <c r="H26" s="812"/>
      <c r="I26" s="812"/>
      <c r="J26" s="812"/>
      <c r="K26" s="812"/>
      <c r="L26" s="813"/>
      <c r="M26" s="8"/>
      <c r="O26" s="324"/>
      <c r="P26"/>
    </row>
    <row r="27" spans="1:18" ht="15" customHeight="1" x14ac:dyDescent="0.25">
      <c r="B27" s="811"/>
      <c r="C27" s="812"/>
      <c r="D27" s="812"/>
      <c r="E27" s="812"/>
      <c r="F27" s="812"/>
      <c r="G27" s="812"/>
      <c r="H27" s="812"/>
      <c r="I27" s="812"/>
      <c r="J27" s="812"/>
      <c r="K27" s="812"/>
      <c r="L27" s="813"/>
      <c r="M27" s="8"/>
      <c r="O27" s="324"/>
      <c r="P27"/>
    </row>
    <row r="28" spans="1:18" ht="15" customHeight="1" x14ac:dyDescent="0.25">
      <c r="B28" s="155"/>
      <c r="C28" s="29"/>
      <c r="D28" s="29"/>
      <c r="E28" s="29"/>
      <c r="F28" s="29"/>
      <c r="G28" s="29"/>
      <c r="H28" s="29"/>
      <c r="I28" s="29"/>
      <c r="J28" s="29"/>
      <c r="K28" s="29"/>
      <c r="L28" s="339"/>
      <c r="M28" s="8"/>
      <c r="O28" s="324"/>
    </row>
    <row r="29" spans="1:18" ht="15" customHeight="1" x14ac:dyDescent="0.25">
      <c r="B29" s="800" t="s">
        <v>18</v>
      </c>
      <c r="C29" s="801"/>
      <c r="D29" s="801"/>
      <c r="E29" s="801"/>
      <c r="F29" s="801"/>
      <c r="G29" s="801"/>
      <c r="H29" s="801"/>
      <c r="I29" s="801"/>
      <c r="J29" s="801"/>
      <c r="K29" s="801"/>
      <c r="L29" s="802"/>
      <c r="M29" s="8"/>
      <c r="O29" s="324"/>
      <c r="P29"/>
    </row>
    <row r="30" spans="1:18" s="7" customFormat="1" ht="15" customHeight="1" x14ac:dyDescent="0.25">
      <c r="A30" s="102"/>
      <c r="B30" s="336"/>
      <c r="C30" s="337"/>
      <c r="D30" s="337"/>
      <c r="E30" s="337"/>
      <c r="F30" s="337"/>
      <c r="G30" s="337"/>
      <c r="H30" s="337"/>
      <c r="I30" s="337"/>
      <c r="J30" s="337"/>
      <c r="K30" s="337"/>
      <c r="L30" s="338"/>
      <c r="N30" s="8"/>
      <c r="O30" s="324"/>
      <c r="P30"/>
      <c r="Q30" s="8"/>
      <c r="R30" s="8"/>
    </row>
    <row r="31" spans="1:18" ht="15" customHeight="1" x14ac:dyDescent="0.25">
      <c r="B31" s="754" t="str">
        <f>IF(Intro!$G$23="English",O31,P31)</f>
        <v>Please describe the method used to determine the value of your transfers to associated firms, in Canada or outside Canada.</v>
      </c>
      <c r="C31" s="576"/>
      <c r="D31" s="576"/>
      <c r="E31" s="576"/>
      <c r="F31" s="576"/>
      <c r="G31" s="576"/>
      <c r="H31" s="576"/>
      <c r="I31" s="576"/>
      <c r="J31" s="576"/>
      <c r="K31" s="576"/>
      <c r="L31" s="755"/>
      <c r="M31" s="8"/>
      <c r="O31" s="324" t="s">
        <v>304</v>
      </c>
      <c r="P31" t="s">
        <v>373</v>
      </c>
    </row>
    <row r="32" spans="1:18" ht="15" customHeight="1" x14ac:dyDescent="0.25">
      <c r="B32" s="329"/>
      <c r="C32" s="51"/>
      <c r="D32" s="51"/>
      <c r="E32" s="51"/>
      <c r="F32" s="51"/>
      <c r="G32" s="51"/>
      <c r="H32" s="51"/>
      <c r="I32" s="51"/>
      <c r="J32" s="51"/>
      <c r="K32" s="51"/>
      <c r="L32" s="50"/>
      <c r="M32" s="8"/>
      <c r="O32" s="324"/>
      <c r="P32"/>
    </row>
    <row r="33" spans="1:18" ht="15" customHeight="1" x14ac:dyDescent="0.25">
      <c r="B33" s="811"/>
      <c r="C33" s="812"/>
      <c r="D33" s="812"/>
      <c r="E33" s="812"/>
      <c r="F33" s="812"/>
      <c r="G33" s="812"/>
      <c r="H33" s="812"/>
      <c r="I33" s="812"/>
      <c r="J33" s="812"/>
      <c r="K33" s="812"/>
      <c r="L33" s="813"/>
      <c r="M33" s="8"/>
      <c r="O33" s="324"/>
      <c r="P33"/>
    </row>
    <row r="34" spans="1:18" ht="15" customHeight="1" x14ac:dyDescent="0.25">
      <c r="B34" s="811"/>
      <c r="C34" s="812"/>
      <c r="D34" s="812"/>
      <c r="E34" s="812"/>
      <c r="F34" s="812"/>
      <c r="G34" s="812"/>
      <c r="H34" s="812"/>
      <c r="I34" s="812"/>
      <c r="J34" s="812"/>
      <c r="K34" s="812"/>
      <c r="L34" s="813"/>
      <c r="M34" s="8"/>
      <c r="O34" s="324"/>
      <c r="P34"/>
    </row>
    <row r="35" spans="1:18" ht="15" customHeight="1" x14ac:dyDescent="0.25">
      <c r="B35" s="811"/>
      <c r="C35" s="812"/>
      <c r="D35" s="812"/>
      <c r="E35" s="812"/>
      <c r="F35" s="812"/>
      <c r="G35" s="812"/>
      <c r="H35" s="812"/>
      <c r="I35" s="812"/>
      <c r="J35" s="812"/>
      <c r="K35" s="812"/>
      <c r="L35" s="813"/>
      <c r="M35" s="8"/>
      <c r="O35" s="324"/>
      <c r="P35"/>
    </row>
    <row r="36" spans="1:18" ht="15" customHeight="1" x14ac:dyDescent="0.25">
      <c r="B36" s="811"/>
      <c r="C36" s="812"/>
      <c r="D36" s="812"/>
      <c r="E36" s="812"/>
      <c r="F36" s="812"/>
      <c r="G36" s="812"/>
      <c r="H36" s="812"/>
      <c r="I36" s="812"/>
      <c r="J36" s="812"/>
      <c r="K36" s="812"/>
      <c r="L36" s="813"/>
      <c r="M36" s="8"/>
      <c r="O36" s="324"/>
      <c r="P36"/>
    </row>
    <row r="37" spans="1:18" ht="15" customHeight="1" x14ac:dyDescent="0.25">
      <c r="B37" s="811"/>
      <c r="C37" s="812"/>
      <c r="D37" s="812"/>
      <c r="E37" s="812"/>
      <c r="F37" s="812"/>
      <c r="G37" s="812"/>
      <c r="H37" s="812"/>
      <c r="I37" s="812"/>
      <c r="J37" s="812"/>
      <c r="K37" s="812"/>
      <c r="L37" s="813"/>
      <c r="M37" s="8"/>
      <c r="O37" s="324"/>
      <c r="P37"/>
    </row>
    <row r="38" spans="1:18" ht="15" customHeight="1" x14ac:dyDescent="0.25">
      <c r="B38" s="811"/>
      <c r="C38" s="812"/>
      <c r="D38" s="812"/>
      <c r="E38" s="812"/>
      <c r="F38" s="812"/>
      <c r="G38" s="812"/>
      <c r="H38" s="812"/>
      <c r="I38" s="812"/>
      <c r="J38" s="812"/>
      <c r="K38" s="812"/>
      <c r="L38" s="813"/>
      <c r="M38" s="8"/>
      <c r="O38" s="324"/>
      <c r="P38"/>
    </row>
    <row r="39" spans="1:18" ht="15" customHeight="1" x14ac:dyDescent="0.25">
      <c r="B39" s="811"/>
      <c r="C39" s="812"/>
      <c r="D39" s="812"/>
      <c r="E39" s="812"/>
      <c r="F39" s="812"/>
      <c r="G39" s="812"/>
      <c r="H39" s="812"/>
      <c r="I39" s="812"/>
      <c r="J39" s="812"/>
      <c r="K39" s="812"/>
      <c r="L39" s="813"/>
      <c r="M39" s="8"/>
      <c r="O39" s="324"/>
      <c r="P39"/>
    </row>
    <row r="40" spans="1:18" ht="15" customHeight="1" x14ac:dyDescent="0.25">
      <c r="A40" s="4" t="s">
        <v>303</v>
      </c>
      <c r="B40" s="811"/>
      <c r="C40" s="812"/>
      <c r="D40" s="812"/>
      <c r="E40" s="812"/>
      <c r="F40" s="812"/>
      <c r="G40" s="812"/>
      <c r="H40" s="812"/>
      <c r="I40" s="812"/>
      <c r="J40" s="812"/>
      <c r="K40" s="812"/>
      <c r="L40" s="813"/>
      <c r="M40" s="8"/>
      <c r="O40" s="324"/>
      <c r="P40"/>
    </row>
    <row r="41" spans="1:18" s="7" customFormat="1" ht="15" customHeight="1" x14ac:dyDescent="0.25">
      <c r="A41" s="102"/>
      <c r="B41" s="336"/>
      <c r="C41" s="337"/>
      <c r="D41" s="337"/>
      <c r="E41" s="337"/>
      <c r="F41" s="337"/>
      <c r="G41" s="337"/>
      <c r="H41" s="337"/>
      <c r="I41" s="337"/>
      <c r="J41" s="337"/>
      <c r="K41" s="337"/>
      <c r="L41" s="338"/>
      <c r="N41" s="8"/>
      <c r="O41" s="324"/>
      <c r="P41"/>
      <c r="Q41" s="8"/>
      <c r="R41" s="8"/>
    </row>
    <row r="42" spans="1:18" ht="15" customHeight="1" x14ac:dyDescent="0.25">
      <c r="B42" s="800" t="s">
        <v>19</v>
      </c>
      <c r="C42" s="801"/>
      <c r="D42" s="801"/>
      <c r="E42" s="801"/>
      <c r="F42" s="801"/>
      <c r="G42" s="801"/>
      <c r="H42" s="801"/>
      <c r="I42" s="801"/>
      <c r="J42" s="801"/>
      <c r="K42" s="801"/>
      <c r="L42" s="802"/>
      <c r="M42" s="8"/>
      <c r="O42" s="324"/>
      <c r="P42"/>
    </row>
    <row r="43" spans="1:18" s="7" customFormat="1" ht="15" customHeight="1" x14ac:dyDescent="0.25">
      <c r="A43" s="102"/>
      <c r="B43" s="336"/>
      <c r="C43" s="337"/>
      <c r="D43" s="337"/>
      <c r="E43" s="337"/>
      <c r="F43" s="337"/>
      <c r="G43" s="337"/>
      <c r="H43" s="337"/>
      <c r="I43" s="337"/>
      <c r="J43" s="337"/>
      <c r="K43" s="337"/>
      <c r="L43" s="338"/>
      <c r="N43" s="8"/>
      <c r="O43" s="324"/>
      <c r="P43"/>
      <c r="Q43" s="8"/>
      <c r="R43" s="8"/>
    </row>
    <row r="44" spans="1:18" ht="15" customHeight="1" x14ac:dyDescent="0.25">
      <c r="B44" s="754" t="str">
        <f>IF(Intro!$G$23="English",O44,P44)</f>
        <v>Please describe the method used to value your reported inventories. Were there any changes in the method of valuation during the period from August 1, 2023 to July 31, 2026? Please provide details of any major write downs of inventory over the period.</v>
      </c>
      <c r="C44" s="576"/>
      <c r="D44" s="576"/>
      <c r="E44" s="576"/>
      <c r="F44" s="576"/>
      <c r="G44" s="576"/>
      <c r="H44" s="576"/>
      <c r="I44" s="576"/>
      <c r="J44" s="576"/>
      <c r="K44" s="576"/>
      <c r="L44" s="755"/>
      <c r="M44" s="8"/>
      <c r="O44" s="424" t="s">
        <v>649</v>
      </c>
      <c r="P44" t="s">
        <v>650</v>
      </c>
    </row>
    <row r="45" spans="1:18" ht="15" customHeight="1" x14ac:dyDescent="0.25">
      <c r="B45" s="754"/>
      <c r="C45" s="576"/>
      <c r="D45" s="576"/>
      <c r="E45" s="576"/>
      <c r="F45" s="576"/>
      <c r="G45" s="576"/>
      <c r="H45" s="576"/>
      <c r="I45" s="576"/>
      <c r="J45" s="576"/>
      <c r="K45" s="576"/>
      <c r="L45" s="755"/>
      <c r="M45" s="8"/>
      <c r="O45" s="424"/>
      <c r="P45"/>
    </row>
    <row r="46" spans="1:18" s="7" customFormat="1" ht="15" customHeight="1" x14ac:dyDescent="0.25">
      <c r="A46" s="102"/>
      <c r="B46" s="336"/>
      <c r="C46" s="337"/>
      <c r="D46" s="337"/>
      <c r="E46" s="337"/>
      <c r="F46" s="337"/>
      <c r="G46" s="337"/>
      <c r="H46" s="337"/>
      <c r="I46" s="337"/>
      <c r="J46" s="337"/>
      <c r="K46" s="337"/>
      <c r="L46" s="338"/>
      <c r="N46" s="8"/>
      <c r="O46" s="324"/>
      <c r="P46"/>
      <c r="Q46" s="8"/>
      <c r="R46" s="8"/>
    </row>
    <row r="47" spans="1:18" s="7" customFormat="1" ht="15" customHeight="1" x14ac:dyDescent="0.25">
      <c r="A47" s="102"/>
      <c r="B47" s="811"/>
      <c r="C47" s="812"/>
      <c r="D47" s="812"/>
      <c r="E47" s="812"/>
      <c r="F47" s="812"/>
      <c r="G47" s="812"/>
      <c r="H47" s="812"/>
      <c r="I47" s="812"/>
      <c r="J47" s="812"/>
      <c r="K47" s="812"/>
      <c r="L47" s="813"/>
      <c r="N47" s="8"/>
      <c r="O47" s="324"/>
      <c r="P47"/>
      <c r="Q47" s="8"/>
      <c r="R47" s="8"/>
    </row>
    <row r="48" spans="1:18" s="7" customFormat="1" ht="15" customHeight="1" x14ac:dyDescent="0.25">
      <c r="A48" s="102"/>
      <c r="B48" s="811"/>
      <c r="C48" s="812"/>
      <c r="D48" s="812"/>
      <c r="E48" s="812"/>
      <c r="F48" s="812"/>
      <c r="G48" s="812"/>
      <c r="H48" s="812"/>
      <c r="I48" s="812"/>
      <c r="J48" s="812"/>
      <c r="K48" s="812"/>
      <c r="L48" s="813"/>
      <c r="N48" s="8"/>
      <c r="O48" s="324"/>
      <c r="P48"/>
      <c r="Q48" s="8"/>
      <c r="R48" s="8"/>
    </row>
    <row r="49" spans="1:18" s="7" customFormat="1" ht="15" customHeight="1" x14ac:dyDescent="0.25">
      <c r="A49" s="102"/>
      <c r="B49" s="811"/>
      <c r="C49" s="812"/>
      <c r="D49" s="812"/>
      <c r="E49" s="812"/>
      <c r="F49" s="812"/>
      <c r="G49" s="812"/>
      <c r="H49" s="812"/>
      <c r="I49" s="812"/>
      <c r="J49" s="812"/>
      <c r="K49" s="812"/>
      <c r="L49" s="813"/>
      <c r="N49" s="8"/>
      <c r="O49" s="324"/>
      <c r="P49"/>
      <c r="Q49" s="8"/>
      <c r="R49" s="8"/>
    </row>
    <row r="50" spans="1:18" s="7" customFormat="1" ht="15" customHeight="1" x14ac:dyDescent="0.25">
      <c r="A50" s="102"/>
      <c r="B50" s="811"/>
      <c r="C50" s="812"/>
      <c r="D50" s="812"/>
      <c r="E50" s="812"/>
      <c r="F50" s="812"/>
      <c r="G50" s="812"/>
      <c r="H50" s="812"/>
      <c r="I50" s="812"/>
      <c r="J50" s="812"/>
      <c r="K50" s="812"/>
      <c r="L50" s="813"/>
      <c r="N50" s="8"/>
      <c r="O50" s="324"/>
      <c r="P50"/>
      <c r="Q50" s="8"/>
      <c r="R50" s="8"/>
    </row>
    <row r="51" spans="1:18" s="7" customFormat="1" ht="15" customHeight="1" x14ac:dyDescent="0.25">
      <c r="A51" s="102"/>
      <c r="B51" s="811"/>
      <c r="C51" s="812"/>
      <c r="D51" s="812"/>
      <c r="E51" s="812"/>
      <c r="F51" s="812"/>
      <c r="G51" s="812"/>
      <c r="H51" s="812"/>
      <c r="I51" s="812"/>
      <c r="J51" s="812"/>
      <c r="K51" s="812"/>
      <c r="L51" s="813"/>
      <c r="N51" s="8"/>
      <c r="O51" s="324"/>
      <c r="P51"/>
      <c r="Q51" s="8"/>
      <c r="R51" s="8"/>
    </row>
    <row r="52" spans="1:18" s="7" customFormat="1" ht="15" customHeight="1" x14ac:dyDescent="0.25">
      <c r="A52" s="102"/>
      <c r="B52" s="811"/>
      <c r="C52" s="812"/>
      <c r="D52" s="812"/>
      <c r="E52" s="812"/>
      <c r="F52" s="812"/>
      <c r="G52" s="812"/>
      <c r="H52" s="812"/>
      <c r="I52" s="812"/>
      <c r="J52" s="812"/>
      <c r="K52" s="812"/>
      <c r="L52" s="813"/>
      <c r="N52" s="8"/>
      <c r="O52" s="324"/>
      <c r="P52"/>
      <c r="Q52" s="8"/>
      <c r="R52" s="8"/>
    </row>
    <row r="53" spans="1:18" s="7" customFormat="1" ht="15" customHeight="1" x14ac:dyDescent="0.25">
      <c r="A53" s="102"/>
      <c r="B53" s="811"/>
      <c r="C53" s="812"/>
      <c r="D53" s="812"/>
      <c r="E53" s="812"/>
      <c r="F53" s="812"/>
      <c r="G53" s="812"/>
      <c r="H53" s="812"/>
      <c r="I53" s="812"/>
      <c r="J53" s="812"/>
      <c r="K53" s="812"/>
      <c r="L53" s="813"/>
      <c r="N53" s="8"/>
      <c r="O53" s="324"/>
      <c r="P53"/>
      <c r="Q53" s="8"/>
      <c r="R53" s="8"/>
    </row>
    <row r="54" spans="1:18" ht="15" customHeight="1" x14ac:dyDescent="0.25">
      <c r="A54" s="4" t="s">
        <v>303</v>
      </c>
      <c r="B54" s="811"/>
      <c r="C54" s="812"/>
      <c r="D54" s="812"/>
      <c r="E54" s="812"/>
      <c r="F54" s="812"/>
      <c r="G54" s="812"/>
      <c r="H54" s="812"/>
      <c r="I54" s="812"/>
      <c r="J54" s="812"/>
      <c r="K54" s="812"/>
      <c r="L54" s="813"/>
      <c r="M54" s="8"/>
      <c r="O54" s="324"/>
    </row>
    <row r="55" spans="1:18" s="7" customFormat="1" ht="15" customHeight="1" x14ac:dyDescent="0.25">
      <c r="A55" s="102"/>
      <c r="B55" s="336"/>
      <c r="C55" s="337"/>
      <c r="D55" s="337"/>
      <c r="E55" s="337"/>
      <c r="F55" s="337"/>
      <c r="G55" s="337"/>
      <c r="H55" s="337"/>
      <c r="I55" s="337"/>
      <c r="J55" s="337"/>
      <c r="K55" s="337"/>
      <c r="L55" s="338"/>
      <c r="N55" s="8"/>
      <c r="O55" s="324"/>
      <c r="P55"/>
      <c r="Q55" s="8"/>
      <c r="R55" s="8"/>
    </row>
    <row r="56" spans="1:18" ht="15" customHeight="1" x14ac:dyDescent="0.25">
      <c r="B56" s="800" t="s">
        <v>20</v>
      </c>
      <c r="C56" s="801"/>
      <c r="D56" s="801"/>
      <c r="E56" s="801"/>
      <c r="F56" s="801"/>
      <c r="G56" s="801"/>
      <c r="H56" s="801"/>
      <c r="I56" s="801"/>
      <c r="J56" s="801"/>
      <c r="K56" s="801"/>
      <c r="L56" s="802"/>
      <c r="M56" s="8"/>
      <c r="O56" s="324"/>
      <c r="P56"/>
    </row>
    <row r="57" spans="1:18" s="7" customFormat="1" ht="15" customHeight="1" x14ac:dyDescent="0.25">
      <c r="A57" s="102"/>
      <c r="B57" s="336"/>
      <c r="C57" s="337"/>
      <c r="D57" s="337"/>
      <c r="E57" s="337"/>
      <c r="F57" s="337"/>
      <c r="G57" s="337"/>
      <c r="H57" s="337"/>
      <c r="I57" s="337"/>
      <c r="J57" s="337"/>
      <c r="K57" s="337"/>
      <c r="L57" s="338"/>
      <c r="N57" s="8"/>
      <c r="O57" s="324"/>
      <c r="P57"/>
      <c r="Q57" s="8"/>
      <c r="R57" s="8"/>
    </row>
    <row r="58" spans="1:18" ht="15" customHeight="1" x14ac:dyDescent="0.25">
      <c r="A58" s="4" t="s">
        <v>160</v>
      </c>
      <c r="B58" s="754" t="str">
        <f>IF(Intro!$G$23="English",O58,P58)</f>
        <v>Does the average volume of inventories of certain whole potatoes normally carried vary according to the time of the year? If the typical volume of inventory that you maintain has changed significantly during the period from August 1, 2023 to July 31, 2026, please indicate how much it has changed and the reasons for this change. Has this, in any way, affected your ability to supply your customers?</v>
      </c>
      <c r="C58" s="576"/>
      <c r="D58" s="576"/>
      <c r="E58" s="576"/>
      <c r="F58" s="576"/>
      <c r="G58" s="576"/>
      <c r="H58" s="576"/>
      <c r="I58" s="576"/>
      <c r="J58" s="576"/>
      <c r="K58" s="576"/>
      <c r="L58" s="755"/>
      <c r="M58" s="8"/>
      <c r="O58" s="8" t="s">
        <v>530</v>
      </c>
      <c r="P58" t="s">
        <v>531</v>
      </c>
    </row>
    <row r="59" spans="1:18" ht="15" customHeight="1" x14ac:dyDescent="0.25">
      <c r="B59" s="754"/>
      <c r="C59" s="576"/>
      <c r="D59" s="576"/>
      <c r="E59" s="576"/>
      <c r="F59" s="576"/>
      <c r="G59" s="576"/>
      <c r="H59" s="576"/>
      <c r="I59" s="576"/>
      <c r="J59" s="576"/>
      <c r="K59" s="576"/>
      <c r="L59" s="755"/>
      <c r="M59" s="8"/>
      <c r="P59"/>
    </row>
    <row r="60" spans="1:18" ht="15" customHeight="1" x14ac:dyDescent="0.25">
      <c r="B60" s="754"/>
      <c r="C60" s="576"/>
      <c r="D60" s="576"/>
      <c r="E60" s="576"/>
      <c r="F60" s="576"/>
      <c r="G60" s="576"/>
      <c r="H60" s="576"/>
      <c r="I60" s="576"/>
      <c r="J60" s="576"/>
      <c r="K60" s="576"/>
      <c r="L60" s="755"/>
      <c r="M60" s="8"/>
      <c r="P60"/>
    </row>
    <row r="61" spans="1:18" s="7" customFormat="1" ht="15" customHeight="1" x14ac:dyDescent="0.25">
      <c r="A61" s="102"/>
      <c r="B61" s="336"/>
      <c r="C61" s="337"/>
      <c r="D61" s="337"/>
      <c r="E61" s="337"/>
      <c r="F61" s="337"/>
      <c r="G61" s="337"/>
      <c r="H61" s="337"/>
      <c r="I61" s="337"/>
      <c r="J61" s="337"/>
      <c r="K61" s="337"/>
      <c r="L61" s="338"/>
      <c r="N61" s="8"/>
      <c r="O61" s="324"/>
      <c r="P61"/>
      <c r="Q61" s="8"/>
      <c r="R61" s="8"/>
    </row>
    <row r="62" spans="1:18" s="7" customFormat="1" ht="15" customHeight="1" x14ac:dyDescent="0.25">
      <c r="A62" s="102"/>
      <c r="B62" s="811"/>
      <c r="C62" s="812"/>
      <c r="D62" s="812"/>
      <c r="E62" s="812"/>
      <c r="F62" s="812"/>
      <c r="G62" s="812"/>
      <c r="H62" s="812"/>
      <c r="I62" s="812"/>
      <c r="J62" s="812"/>
      <c r="K62" s="812"/>
      <c r="L62" s="813"/>
      <c r="N62" s="8"/>
      <c r="O62" s="324"/>
      <c r="P62"/>
      <c r="Q62" s="8"/>
      <c r="R62" s="8"/>
    </row>
    <row r="63" spans="1:18" s="7" customFormat="1" ht="15" customHeight="1" x14ac:dyDescent="0.25">
      <c r="A63" s="102"/>
      <c r="B63" s="811"/>
      <c r="C63" s="812"/>
      <c r="D63" s="812"/>
      <c r="E63" s="812"/>
      <c r="F63" s="812"/>
      <c r="G63" s="812"/>
      <c r="H63" s="812"/>
      <c r="I63" s="812"/>
      <c r="J63" s="812"/>
      <c r="K63" s="812"/>
      <c r="L63" s="813"/>
      <c r="N63" s="8"/>
      <c r="O63" s="324"/>
      <c r="P63"/>
      <c r="Q63" s="8"/>
      <c r="R63" s="8"/>
    </row>
    <row r="64" spans="1:18" s="7" customFormat="1" ht="15" customHeight="1" x14ac:dyDescent="0.25">
      <c r="A64" s="102"/>
      <c r="B64" s="811"/>
      <c r="C64" s="812"/>
      <c r="D64" s="812"/>
      <c r="E64" s="812"/>
      <c r="F64" s="812"/>
      <c r="G64" s="812"/>
      <c r="H64" s="812"/>
      <c r="I64" s="812"/>
      <c r="J64" s="812"/>
      <c r="K64" s="812"/>
      <c r="L64" s="813"/>
      <c r="N64" s="8"/>
      <c r="O64" s="324"/>
      <c r="P64"/>
      <c r="Q64" s="8"/>
      <c r="R64" s="8"/>
    </row>
    <row r="65" spans="1:18" s="7" customFormat="1" ht="15" customHeight="1" x14ac:dyDescent="0.25">
      <c r="A65" s="102"/>
      <c r="B65" s="811"/>
      <c r="C65" s="812"/>
      <c r="D65" s="812"/>
      <c r="E65" s="812"/>
      <c r="F65" s="812"/>
      <c r="G65" s="812"/>
      <c r="H65" s="812"/>
      <c r="I65" s="812"/>
      <c r="J65" s="812"/>
      <c r="K65" s="812"/>
      <c r="L65" s="813"/>
      <c r="N65" s="8"/>
      <c r="O65" s="324"/>
      <c r="P65"/>
      <c r="Q65" s="8"/>
      <c r="R65" s="8"/>
    </row>
    <row r="66" spans="1:18" s="7" customFormat="1" ht="15" customHeight="1" x14ac:dyDescent="0.25">
      <c r="A66" s="102"/>
      <c r="B66" s="811"/>
      <c r="C66" s="812"/>
      <c r="D66" s="812"/>
      <c r="E66" s="812"/>
      <c r="F66" s="812"/>
      <c r="G66" s="812"/>
      <c r="H66" s="812"/>
      <c r="I66" s="812"/>
      <c r="J66" s="812"/>
      <c r="K66" s="812"/>
      <c r="L66" s="813"/>
      <c r="N66" s="8"/>
      <c r="O66" s="324"/>
      <c r="P66"/>
      <c r="Q66" s="8"/>
      <c r="R66" s="8"/>
    </row>
    <row r="67" spans="1:18" s="7" customFormat="1" ht="15" customHeight="1" x14ac:dyDescent="0.25">
      <c r="A67" s="102"/>
      <c r="B67" s="811"/>
      <c r="C67" s="812"/>
      <c r="D67" s="812"/>
      <c r="E67" s="812"/>
      <c r="F67" s="812"/>
      <c r="G67" s="812"/>
      <c r="H67" s="812"/>
      <c r="I67" s="812"/>
      <c r="J67" s="812"/>
      <c r="K67" s="812"/>
      <c r="L67" s="813"/>
      <c r="N67" s="8"/>
      <c r="O67" s="324"/>
      <c r="P67"/>
      <c r="Q67" s="8"/>
      <c r="R67" s="8"/>
    </row>
    <row r="68" spans="1:18" s="7" customFormat="1" ht="15" customHeight="1" x14ac:dyDescent="0.25">
      <c r="A68" s="102"/>
      <c r="B68" s="811"/>
      <c r="C68" s="812"/>
      <c r="D68" s="812"/>
      <c r="E68" s="812"/>
      <c r="F68" s="812"/>
      <c r="G68" s="812"/>
      <c r="H68" s="812"/>
      <c r="I68" s="812"/>
      <c r="J68" s="812"/>
      <c r="K68" s="812"/>
      <c r="L68" s="813"/>
      <c r="N68" s="8"/>
      <c r="O68" s="324"/>
      <c r="P68"/>
      <c r="Q68" s="8"/>
      <c r="R68" s="8"/>
    </row>
    <row r="69" spans="1:18" ht="15" customHeight="1" x14ac:dyDescent="0.25">
      <c r="A69" s="4" t="s">
        <v>303</v>
      </c>
      <c r="B69" s="811"/>
      <c r="C69" s="812"/>
      <c r="D69" s="812"/>
      <c r="E69" s="812"/>
      <c r="F69" s="812"/>
      <c r="G69" s="812"/>
      <c r="H69" s="812"/>
      <c r="I69" s="812"/>
      <c r="J69" s="812"/>
      <c r="K69" s="812"/>
      <c r="L69" s="813"/>
      <c r="M69" s="8"/>
      <c r="O69" s="324"/>
      <c r="P69"/>
    </row>
    <row r="70" spans="1:18" ht="15" customHeight="1" x14ac:dyDescent="0.25">
      <c r="B70" s="340"/>
      <c r="C70" s="107"/>
      <c r="D70" s="107"/>
      <c r="E70" s="107"/>
      <c r="F70" s="130"/>
      <c r="G70" s="334"/>
      <c r="H70" s="334"/>
      <c r="I70" s="334"/>
      <c r="J70" s="334"/>
      <c r="K70" s="334"/>
      <c r="L70" s="131"/>
      <c r="M70" s="8"/>
      <c r="N70" s="425"/>
      <c r="P70"/>
    </row>
    <row r="71" spans="1:18" s="9" customFormat="1" ht="15" customHeight="1" x14ac:dyDescent="0.25">
      <c r="A71" s="70"/>
      <c r="B71" s="681" t="str">
        <f>IF(Intro!$G$23="English",O71,P71)</f>
        <v>PRICING</v>
      </c>
      <c r="C71" s="682"/>
      <c r="D71" s="682"/>
      <c r="E71" s="682"/>
      <c r="F71" s="682"/>
      <c r="G71" s="682"/>
      <c r="H71" s="682"/>
      <c r="I71" s="682"/>
      <c r="J71" s="682"/>
      <c r="K71" s="682"/>
      <c r="L71" s="683"/>
      <c r="O71" s="426" t="s">
        <v>306</v>
      </c>
      <c r="P71" t="s">
        <v>374</v>
      </c>
    </row>
    <row r="72" spans="1:18" ht="15" customHeight="1" x14ac:dyDescent="0.25">
      <c r="B72" s="800" t="s">
        <v>21</v>
      </c>
      <c r="C72" s="801"/>
      <c r="D72" s="801"/>
      <c r="E72" s="801"/>
      <c r="F72" s="801"/>
      <c r="G72" s="801"/>
      <c r="H72" s="801"/>
      <c r="I72" s="801"/>
      <c r="J72" s="801"/>
      <c r="K72" s="801"/>
      <c r="L72" s="802"/>
      <c r="M72" s="8"/>
      <c r="O72" s="22"/>
      <c r="P72"/>
    </row>
    <row r="73" spans="1:18" ht="15" customHeight="1" x14ac:dyDescent="0.25">
      <c r="B73" s="46"/>
      <c r="C73" s="47"/>
      <c r="D73" s="8"/>
      <c r="E73" s="29"/>
      <c r="F73" s="30"/>
      <c r="G73" s="30"/>
      <c r="H73" s="30"/>
      <c r="I73" s="30"/>
      <c r="J73" s="30"/>
      <c r="K73" s="32"/>
      <c r="L73" s="60"/>
      <c r="M73" s="8"/>
    </row>
    <row r="74" spans="1:18" ht="15" customHeight="1" x14ac:dyDescent="0.25">
      <c r="A74" s="4" t="s">
        <v>153</v>
      </c>
      <c r="B74" s="449" t="str">
        <f>IF(Intro!$G$23="English",O74,P74)</f>
        <v>For the period August 1, 2023 to the present, please provide details of terms, discounts, allowances, rebates and incentives or other considerations which had the effect of reducing your firm’s list price of certain whole potatoes to the purchaser. If a discount list is used in selling certain whole potatoes, please provide a copy of the list that was in effect for the above period.</v>
      </c>
      <c r="C74" s="450"/>
      <c r="D74" s="450"/>
      <c r="E74" s="450"/>
      <c r="F74" s="450"/>
      <c r="G74" s="450"/>
      <c r="H74" s="450"/>
      <c r="I74" s="450"/>
      <c r="J74" s="450"/>
      <c r="K74" s="450"/>
      <c r="L74" s="451"/>
      <c r="M74" s="8"/>
      <c r="O74" t="s">
        <v>532</v>
      </c>
      <c r="P74" t="s">
        <v>533</v>
      </c>
    </row>
    <row r="75" spans="1:18" ht="15" customHeight="1" x14ac:dyDescent="0.25">
      <c r="B75" s="449"/>
      <c r="C75" s="450"/>
      <c r="D75" s="450"/>
      <c r="E75" s="450"/>
      <c r="F75" s="450"/>
      <c r="G75" s="450"/>
      <c r="H75" s="450"/>
      <c r="I75" s="450"/>
      <c r="J75" s="450"/>
      <c r="K75" s="450"/>
      <c r="L75" s="451"/>
      <c r="M75" s="8"/>
      <c r="O75"/>
      <c r="P75"/>
    </row>
    <row r="76" spans="1:18" ht="15" customHeight="1" x14ac:dyDescent="0.25">
      <c r="B76" s="449"/>
      <c r="C76" s="450"/>
      <c r="D76" s="450"/>
      <c r="E76" s="450"/>
      <c r="F76" s="450"/>
      <c r="G76" s="450"/>
      <c r="H76" s="450"/>
      <c r="I76" s="450"/>
      <c r="J76" s="450"/>
      <c r="K76" s="450"/>
      <c r="L76" s="451"/>
      <c r="M76" s="8"/>
      <c r="O76"/>
      <c r="P76"/>
    </row>
    <row r="77" spans="1:18" ht="15" customHeight="1" x14ac:dyDescent="0.25">
      <c r="B77" s="46"/>
      <c r="C77" s="47"/>
      <c r="D77" s="47"/>
      <c r="E77" s="47"/>
      <c r="F77" s="47"/>
      <c r="G77" s="47"/>
      <c r="H77" s="47"/>
      <c r="I77" s="47"/>
      <c r="J77" s="47"/>
      <c r="K77" s="47"/>
      <c r="L77" s="48"/>
      <c r="M77" s="8"/>
      <c r="O77"/>
      <c r="P77"/>
    </row>
    <row r="78" spans="1:18" ht="15" customHeight="1" x14ac:dyDescent="0.25">
      <c r="A78" s="4" t="s">
        <v>153</v>
      </c>
      <c r="B78" s="811"/>
      <c r="C78" s="812"/>
      <c r="D78" s="812"/>
      <c r="E78" s="812"/>
      <c r="F78" s="812"/>
      <c r="G78" s="812"/>
      <c r="H78" s="812"/>
      <c r="I78" s="812"/>
      <c r="J78" s="812"/>
      <c r="K78" s="812"/>
      <c r="L78" s="813"/>
      <c r="M78" s="8"/>
      <c r="O78" s="32"/>
      <c r="P78"/>
    </row>
    <row r="79" spans="1:18" ht="15" customHeight="1" x14ac:dyDescent="0.25">
      <c r="B79" s="811"/>
      <c r="C79" s="812"/>
      <c r="D79" s="812"/>
      <c r="E79" s="812"/>
      <c r="F79" s="812"/>
      <c r="G79" s="812"/>
      <c r="H79" s="812"/>
      <c r="I79" s="812"/>
      <c r="J79" s="812"/>
      <c r="K79" s="812"/>
      <c r="L79" s="813"/>
      <c r="M79" s="8"/>
      <c r="O79" s="32"/>
      <c r="P79"/>
    </row>
    <row r="80" spans="1:18" ht="15" customHeight="1" x14ac:dyDescent="0.25">
      <c r="B80" s="811"/>
      <c r="C80" s="812"/>
      <c r="D80" s="812"/>
      <c r="E80" s="812"/>
      <c r="F80" s="812"/>
      <c r="G80" s="812"/>
      <c r="H80" s="812"/>
      <c r="I80" s="812"/>
      <c r="J80" s="812"/>
      <c r="K80" s="812"/>
      <c r="L80" s="813"/>
      <c r="M80" s="8"/>
      <c r="O80" s="32"/>
      <c r="P80"/>
    </row>
    <row r="81" spans="1:16" ht="15" customHeight="1" x14ac:dyDescent="0.25">
      <c r="B81" s="811"/>
      <c r="C81" s="812"/>
      <c r="D81" s="812"/>
      <c r="E81" s="812"/>
      <c r="F81" s="812"/>
      <c r="G81" s="812"/>
      <c r="H81" s="812"/>
      <c r="I81" s="812"/>
      <c r="J81" s="812"/>
      <c r="K81" s="812"/>
      <c r="L81" s="813"/>
      <c r="M81" s="8"/>
      <c r="O81" s="32"/>
      <c r="P81"/>
    </row>
    <row r="82" spans="1:16" ht="15" customHeight="1" x14ac:dyDescent="0.25">
      <c r="B82" s="811"/>
      <c r="C82" s="812"/>
      <c r="D82" s="812"/>
      <c r="E82" s="812"/>
      <c r="F82" s="812"/>
      <c r="G82" s="812"/>
      <c r="H82" s="812"/>
      <c r="I82" s="812"/>
      <c r="J82" s="812"/>
      <c r="K82" s="812"/>
      <c r="L82" s="813"/>
      <c r="M82" s="8"/>
      <c r="O82" s="32"/>
      <c r="P82"/>
    </row>
    <row r="83" spans="1:16" ht="15" customHeight="1" x14ac:dyDescent="0.25">
      <c r="B83" s="811"/>
      <c r="C83" s="812"/>
      <c r="D83" s="812"/>
      <c r="E83" s="812"/>
      <c r="F83" s="812"/>
      <c r="G83" s="812"/>
      <c r="H83" s="812"/>
      <c r="I83" s="812"/>
      <c r="J83" s="812"/>
      <c r="K83" s="812"/>
      <c r="L83" s="813"/>
      <c r="M83" s="8"/>
      <c r="O83" s="32"/>
      <c r="P83"/>
    </row>
    <row r="84" spans="1:16" ht="15" customHeight="1" x14ac:dyDescent="0.25">
      <c r="B84" s="811"/>
      <c r="C84" s="812"/>
      <c r="D84" s="812"/>
      <c r="E84" s="812"/>
      <c r="F84" s="812"/>
      <c r="G84" s="812"/>
      <c r="H84" s="812"/>
      <c r="I84" s="812"/>
      <c r="J84" s="812"/>
      <c r="K84" s="812"/>
      <c r="L84" s="813"/>
      <c r="M84" s="8"/>
      <c r="O84" s="32"/>
      <c r="P84"/>
    </row>
    <row r="85" spans="1:16" ht="15" customHeight="1" x14ac:dyDescent="0.25">
      <c r="A85" s="4" t="s">
        <v>153</v>
      </c>
      <c r="B85" s="811"/>
      <c r="C85" s="812"/>
      <c r="D85" s="812"/>
      <c r="E85" s="812"/>
      <c r="F85" s="812"/>
      <c r="G85" s="812"/>
      <c r="H85" s="812"/>
      <c r="I85" s="812"/>
      <c r="J85" s="812"/>
      <c r="K85" s="812"/>
      <c r="L85" s="813"/>
      <c r="M85" s="8"/>
      <c r="P85"/>
    </row>
    <row r="86" spans="1:16" ht="15" customHeight="1" x14ac:dyDescent="0.25">
      <c r="B86" s="174"/>
      <c r="C86" s="157"/>
      <c r="D86" s="157"/>
      <c r="E86" s="157"/>
      <c r="F86" s="157"/>
      <c r="G86" s="157"/>
      <c r="H86" s="157"/>
      <c r="I86" s="157"/>
      <c r="J86" s="157"/>
      <c r="K86" s="157"/>
      <c r="L86" s="175"/>
      <c r="M86" s="8"/>
      <c r="P86"/>
    </row>
    <row r="87" spans="1:16" ht="15" customHeight="1" x14ac:dyDescent="0.25">
      <c r="B87" s="800" t="s">
        <v>22</v>
      </c>
      <c r="C87" s="801"/>
      <c r="D87" s="801"/>
      <c r="E87" s="801"/>
      <c r="F87" s="801"/>
      <c r="G87" s="801"/>
      <c r="H87" s="801"/>
      <c r="I87" s="801"/>
      <c r="J87" s="801"/>
      <c r="K87" s="801"/>
      <c r="L87" s="802"/>
      <c r="M87" s="8"/>
      <c r="O87" s="22"/>
      <c r="P87"/>
    </row>
    <row r="88" spans="1:16" ht="15" customHeight="1" x14ac:dyDescent="0.25">
      <c r="B88" s="46"/>
      <c r="C88" s="47"/>
      <c r="D88" s="8"/>
      <c r="E88" s="29"/>
      <c r="F88" s="30"/>
      <c r="G88" s="30"/>
      <c r="H88" s="30"/>
      <c r="I88" s="30"/>
      <c r="J88" s="30"/>
      <c r="K88" s="32"/>
      <c r="L88" s="60"/>
      <c r="M88" s="8"/>
      <c r="O88" t="s">
        <v>307</v>
      </c>
      <c r="P88" t="s">
        <v>375</v>
      </c>
    </row>
    <row r="89" spans="1:16" ht="15" customHeight="1" x14ac:dyDescent="0.25">
      <c r="B89" s="449" t="str">
        <f>IF(Intro!$G$23="English",O88,P88)</f>
        <v>If you do not have price lists, explain the mechanism for calculating prices of certain whole potatoes to your customers. How frequently are price adjustments made (daily, weekly, monthly)? Furthermore, please provide details of your price offers for certain whole potatoes to the BC market and those that were realized. If significant price variations exist, please explain. Have your pricing practices changed since August 1, 2023?</v>
      </c>
      <c r="C89" s="450"/>
      <c r="D89" s="450"/>
      <c r="E89" s="450"/>
      <c r="F89" s="450"/>
      <c r="G89" s="450"/>
      <c r="H89" s="450"/>
      <c r="I89" s="450"/>
      <c r="J89" s="450"/>
      <c r="K89" s="450"/>
      <c r="L89" s="451"/>
      <c r="M89" s="8"/>
      <c r="O89"/>
      <c r="P89"/>
    </row>
    <row r="90" spans="1:16" ht="15" customHeight="1" x14ac:dyDescent="0.25">
      <c r="B90" s="449"/>
      <c r="C90" s="450"/>
      <c r="D90" s="450"/>
      <c r="E90" s="450"/>
      <c r="F90" s="450"/>
      <c r="G90" s="450"/>
      <c r="H90" s="450"/>
      <c r="I90" s="450"/>
      <c r="J90" s="450"/>
      <c r="K90" s="450"/>
      <c r="L90" s="451"/>
      <c r="M90" s="8"/>
      <c r="O90"/>
      <c r="P90"/>
    </row>
    <row r="91" spans="1:16" ht="15" customHeight="1" x14ac:dyDescent="0.25">
      <c r="B91" s="449"/>
      <c r="C91" s="450"/>
      <c r="D91" s="450"/>
      <c r="E91" s="450"/>
      <c r="F91" s="450"/>
      <c r="G91" s="450"/>
      <c r="H91" s="450"/>
      <c r="I91" s="450"/>
      <c r="J91" s="450"/>
      <c r="K91" s="450"/>
      <c r="L91" s="451"/>
      <c r="M91" s="8"/>
      <c r="O91"/>
      <c r="P91"/>
    </row>
    <row r="92" spans="1:16" ht="15" customHeight="1" x14ac:dyDescent="0.25">
      <c r="A92" s="4" t="s">
        <v>163</v>
      </c>
      <c r="B92" s="449"/>
      <c r="C92" s="450"/>
      <c r="D92" s="450"/>
      <c r="E92" s="450"/>
      <c r="F92" s="450"/>
      <c r="G92" s="450"/>
      <c r="H92" s="450"/>
      <c r="I92" s="450"/>
      <c r="J92" s="450"/>
      <c r="K92" s="450"/>
      <c r="L92" s="451"/>
      <c r="M92" s="8"/>
      <c r="O92" s="22"/>
      <c r="P92"/>
    </row>
    <row r="93" spans="1:16" ht="15" customHeight="1" x14ac:dyDescent="0.25">
      <c r="B93" s="46"/>
      <c r="C93" s="47"/>
      <c r="D93" s="47"/>
      <c r="E93" s="47"/>
      <c r="F93" s="47"/>
      <c r="G93" s="47"/>
      <c r="H93" s="47"/>
      <c r="I93" s="47"/>
      <c r="J93" s="47"/>
      <c r="K93" s="47"/>
      <c r="L93" s="48"/>
      <c r="M93" s="8"/>
      <c r="O93" s="22"/>
      <c r="P93"/>
    </row>
    <row r="94" spans="1:16" ht="15" customHeight="1" x14ac:dyDescent="0.25">
      <c r="A94" s="4" t="s">
        <v>153</v>
      </c>
      <c r="B94" s="811"/>
      <c r="C94" s="812"/>
      <c r="D94" s="812"/>
      <c r="E94" s="812"/>
      <c r="F94" s="812"/>
      <c r="G94" s="812"/>
      <c r="H94" s="812"/>
      <c r="I94" s="812"/>
      <c r="J94" s="812"/>
      <c r="K94" s="812"/>
      <c r="L94" s="813"/>
      <c r="M94" s="8"/>
      <c r="O94" s="32"/>
      <c r="P94"/>
    </row>
    <row r="95" spans="1:16" ht="15" customHeight="1" x14ac:dyDescent="0.25">
      <c r="B95" s="811"/>
      <c r="C95" s="812"/>
      <c r="D95" s="812"/>
      <c r="E95" s="812"/>
      <c r="F95" s="812"/>
      <c r="G95" s="812"/>
      <c r="H95" s="812"/>
      <c r="I95" s="812"/>
      <c r="J95" s="812"/>
      <c r="K95" s="812"/>
      <c r="L95" s="813"/>
      <c r="M95" s="8"/>
      <c r="O95" s="32"/>
      <c r="P95"/>
    </row>
    <row r="96" spans="1:16" ht="15" customHeight="1" x14ac:dyDescent="0.25">
      <c r="B96" s="811"/>
      <c r="C96" s="812"/>
      <c r="D96" s="812"/>
      <c r="E96" s="812"/>
      <c r="F96" s="812"/>
      <c r="G96" s="812"/>
      <c r="H96" s="812"/>
      <c r="I96" s="812"/>
      <c r="J96" s="812"/>
      <c r="K96" s="812"/>
      <c r="L96" s="813"/>
      <c r="M96" s="8"/>
      <c r="O96" s="32"/>
      <c r="P96"/>
    </row>
    <row r="97" spans="1:16" ht="15" customHeight="1" x14ac:dyDescent="0.25">
      <c r="B97" s="811"/>
      <c r="C97" s="812"/>
      <c r="D97" s="812"/>
      <c r="E97" s="812"/>
      <c r="F97" s="812"/>
      <c r="G97" s="812"/>
      <c r="H97" s="812"/>
      <c r="I97" s="812"/>
      <c r="J97" s="812"/>
      <c r="K97" s="812"/>
      <c r="L97" s="813"/>
      <c r="M97" s="8"/>
      <c r="O97" s="32"/>
      <c r="P97"/>
    </row>
    <row r="98" spans="1:16" ht="15" customHeight="1" x14ac:dyDescent="0.25">
      <c r="B98" s="811"/>
      <c r="C98" s="812"/>
      <c r="D98" s="812"/>
      <c r="E98" s="812"/>
      <c r="F98" s="812"/>
      <c r="G98" s="812"/>
      <c r="H98" s="812"/>
      <c r="I98" s="812"/>
      <c r="J98" s="812"/>
      <c r="K98" s="812"/>
      <c r="L98" s="813"/>
      <c r="M98" s="8"/>
      <c r="O98" s="32"/>
      <c r="P98"/>
    </row>
    <row r="99" spans="1:16" ht="15" customHeight="1" x14ac:dyDescent="0.25">
      <c r="B99" s="811"/>
      <c r="C99" s="812"/>
      <c r="D99" s="812"/>
      <c r="E99" s="812"/>
      <c r="F99" s="812"/>
      <c r="G99" s="812"/>
      <c r="H99" s="812"/>
      <c r="I99" s="812"/>
      <c r="J99" s="812"/>
      <c r="K99" s="812"/>
      <c r="L99" s="813"/>
      <c r="M99" s="8"/>
      <c r="O99" s="32"/>
      <c r="P99"/>
    </row>
    <row r="100" spans="1:16" ht="15" customHeight="1" x14ac:dyDescent="0.25">
      <c r="B100" s="811"/>
      <c r="C100" s="812"/>
      <c r="D100" s="812"/>
      <c r="E100" s="812"/>
      <c r="F100" s="812"/>
      <c r="G100" s="812"/>
      <c r="H100" s="812"/>
      <c r="I100" s="812"/>
      <c r="J100" s="812"/>
      <c r="K100" s="812"/>
      <c r="L100" s="813"/>
      <c r="M100" s="8"/>
      <c r="O100" s="32"/>
      <c r="P100"/>
    </row>
    <row r="101" spans="1:16" ht="15" customHeight="1" x14ac:dyDescent="0.25">
      <c r="A101" s="4" t="s">
        <v>153</v>
      </c>
      <c r="B101" s="811"/>
      <c r="C101" s="812"/>
      <c r="D101" s="812"/>
      <c r="E101" s="812"/>
      <c r="F101" s="812"/>
      <c r="G101" s="812"/>
      <c r="H101" s="812"/>
      <c r="I101" s="812"/>
      <c r="J101" s="812"/>
      <c r="K101" s="812"/>
      <c r="L101" s="813"/>
      <c r="M101" s="8"/>
      <c r="P101" s="435"/>
    </row>
    <row r="102" spans="1:16" ht="15" customHeight="1" x14ac:dyDescent="0.25">
      <c r="B102" s="49"/>
      <c r="C102" s="100"/>
      <c r="D102" s="100"/>
      <c r="E102" s="100"/>
      <c r="F102" s="100"/>
      <c r="G102" s="100"/>
      <c r="H102" s="100"/>
      <c r="I102" s="100"/>
      <c r="J102" s="100"/>
      <c r="K102" s="100"/>
      <c r="L102" s="101"/>
      <c r="O102" s="8" t="s">
        <v>164</v>
      </c>
      <c r="P102" t="s">
        <v>376</v>
      </c>
    </row>
    <row r="103" spans="1:16" s="9" customFormat="1" ht="15" customHeight="1" x14ac:dyDescent="0.25">
      <c r="A103" s="4"/>
      <c r="B103" s="550" t="s">
        <v>23</v>
      </c>
      <c r="C103" s="551"/>
      <c r="D103" s="551"/>
      <c r="E103" s="551"/>
      <c r="F103" s="551"/>
      <c r="G103" s="551"/>
      <c r="H103" s="551"/>
      <c r="I103" s="551"/>
      <c r="J103" s="551"/>
      <c r="K103" s="551"/>
      <c r="L103" s="552"/>
      <c r="M103" s="71"/>
      <c r="O103" s="8"/>
      <c r="P103" s="435"/>
    </row>
    <row r="104" spans="1:16" s="32" customFormat="1" ht="15" customHeight="1" x14ac:dyDescent="0.25">
      <c r="A104" s="53"/>
      <c r="B104" s="57"/>
      <c r="C104" s="58"/>
      <c r="D104" s="58"/>
      <c r="E104" s="58"/>
      <c r="F104" s="58"/>
      <c r="G104" s="58"/>
      <c r="H104" s="58"/>
      <c r="I104" s="58"/>
      <c r="J104" s="58"/>
      <c r="K104" s="58"/>
      <c r="L104" s="59"/>
      <c r="O104" s="9"/>
      <c r="P104" s="435"/>
    </row>
    <row r="105" spans="1:16" s="32" customFormat="1" ht="15" customHeight="1" x14ac:dyDescent="0.25">
      <c r="A105" s="53"/>
      <c r="B105" s="449" t="str">
        <f>IF(Intro!$G$23="English",O106,P106)</f>
        <v>Identify the principal factors affecting the demand and prices for certain whole potatoes imported from the US and from other countries during the period from August 1, 2023 to July 31, 2026.</v>
      </c>
      <c r="C105" s="450"/>
      <c r="D105" s="450"/>
      <c r="E105" s="450"/>
      <c r="F105" s="450"/>
      <c r="G105" s="450"/>
      <c r="H105" s="450"/>
      <c r="I105" s="450"/>
      <c r="J105" s="450"/>
      <c r="K105" s="450"/>
      <c r="L105" s="451"/>
      <c r="P105" s="435"/>
    </row>
    <row r="106" spans="1:16" s="32" customFormat="1" ht="15" customHeight="1" x14ac:dyDescent="0.25">
      <c r="A106" s="53"/>
      <c r="B106" s="449"/>
      <c r="C106" s="450"/>
      <c r="D106" s="450"/>
      <c r="E106" s="450"/>
      <c r="F106" s="450"/>
      <c r="G106" s="450"/>
      <c r="H106" s="450"/>
      <c r="I106" s="450"/>
      <c r="J106" s="450"/>
      <c r="K106" s="450"/>
      <c r="L106" s="451"/>
      <c r="O106" s="427" t="s">
        <v>535</v>
      </c>
      <c r="P106" t="s">
        <v>534</v>
      </c>
    </row>
    <row r="107" spans="1:16" s="32" customFormat="1" ht="15" customHeight="1" x14ac:dyDescent="0.25">
      <c r="A107" s="53"/>
      <c r="B107" s="46"/>
      <c r="C107" s="47"/>
      <c r="D107" s="47"/>
      <c r="E107" s="47"/>
      <c r="F107" s="47"/>
      <c r="G107" s="47"/>
      <c r="H107" s="47"/>
      <c r="I107" s="47"/>
      <c r="J107" s="47"/>
      <c r="K107" s="47"/>
      <c r="L107" s="48"/>
      <c r="O107" s="427"/>
      <c r="P107"/>
    </row>
    <row r="108" spans="1:16" ht="15" customHeight="1" x14ac:dyDescent="0.25">
      <c r="A108" s="4" t="s">
        <v>153</v>
      </c>
      <c r="B108" s="811"/>
      <c r="C108" s="812"/>
      <c r="D108" s="812"/>
      <c r="E108" s="812"/>
      <c r="F108" s="812"/>
      <c r="G108" s="812"/>
      <c r="H108" s="812"/>
      <c r="I108" s="812"/>
      <c r="J108" s="812"/>
      <c r="K108" s="812"/>
      <c r="L108" s="813"/>
      <c r="M108" s="8"/>
      <c r="O108" s="32"/>
      <c r="P108" s="435"/>
    </row>
    <row r="109" spans="1:16" ht="15" customHeight="1" x14ac:dyDescent="0.25">
      <c r="B109" s="811"/>
      <c r="C109" s="812"/>
      <c r="D109" s="812"/>
      <c r="E109" s="812"/>
      <c r="F109" s="812"/>
      <c r="G109" s="812"/>
      <c r="H109" s="812"/>
      <c r="I109" s="812"/>
      <c r="J109" s="812"/>
      <c r="K109" s="812"/>
      <c r="L109" s="813"/>
      <c r="M109" s="8"/>
      <c r="O109" s="32"/>
      <c r="P109" s="435"/>
    </row>
    <row r="110" spans="1:16" ht="15" customHeight="1" x14ac:dyDescent="0.25">
      <c r="B110" s="811"/>
      <c r="C110" s="812"/>
      <c r="D110" s="812"/>
      <c r="E110" s="812"/>
      <c r="F110" s="812"/>
      <c r="G110" s="812"/>
      <c r="H110" s="812"/>
      <c r="I110" s="812"/>
      <c r="J110" s="812"/>
      <c r="K110" s="812"/>
      <c r="L110" s="813"/>
      <c r="M110" s="8"/>
      <c r="O110" s="32"/>
      <c r="P110" s="435"/>
    </row>
    <row r="111" spans="1:16" ht="15" customHeight="1" x14ac:dyDescent="0.25">
      <c r="B111" s="811"/>
      <c r="C111" s="812"/>
      <c r="D111" s="812"/>
      <c r="E111" s="812"/>
      <c r="F111" s="812"/>
      <c r="G111" s="812"/>
      <c r="H111" s="812"/>
      <c r="I111" s="812"/>
      <c r="J111" s="812"/>
      <c r="K111" s="812"/>
      <c r="L111" s="813"/>
      <c r="M111" s="8"/>
      <c r="O111" s="32"/>
      <c r="P111" s="435"/>
    </row>
    <row r="112" spans="1:16" ht="15" customHeight="1" x14ac:dyDescent="0.25">
      <c r="B112" s="811"/>
      <c r="C112" s="812"/>
      <c r="D112" s="812"/>
      <c r="E112" s="812"/>
      <c r="F112" s="812"/>
      <c r="G112" s="812"/>
      <c r="H112" s="812"/>
      <c r="I112" s="812"/>
      <c r="J112" s="812"/>
      <c r="K112" s="812"/>
      <c r="L112" s="813"/>
      <c r="M112" s="8"/>
      <c r="O112" s="32"/>
      <c r="P112" s="435"/>
    </row>
    <row r="113" spans="1:18" ht="15" customHeight="1" x14ac:dyDescent="0.25">
      <c r="B113" s="811"/>
      <c r="C113" s="812"/>
      <c r="D113" s="812"/>
      <c r="E113" s="812"/>
      <c r="F113" s="812"/>
      <c r="G113" s="812"/>
      <c r="H113" s="812"/>
      <c r="I113" s="812"/>
      <c r="J113" s="812"/>
      <c r="K113" s="812"/>
      <c r="L113" s="813"/>
      <c r="M113" s="8"/>
      <c r="O113" s="32"/>
      <c r="P113" s="435"/>
    </row>
    <row r="114" spans="1:18" ht="15" customHeight="1" x14ac:dyDescent="0.25">
      <c r="B114" s="811"/>
      <c r="C114" s="812"/>
      <c r="D114" s="812"/>
      <c r="E114" s="812"/>
      <c r="F114" s="812"/>
      <c r="G114" s="812"/>
      <c r="H114" s="812"/>
      <c r="I114" s="812"/>
      <c r="J114" s="812"/>
      <c r="K114" s="812"/>
      <c r="L114" s="813"/>
      <c r="M114" s="8"/>
      <c r="O114" s="32"/>
      <c r="P114" s="435"/>
    </row>
    <row r="115" spans="1:18" ht="15" customHeight="1" x14ac:dyDescent="0.25">
      <c r="A115" s="4" t="s">
        <v>153</v>
      </c>
      <c r="B115" s="811"/>
      <c r="C115" s="812"/>
      <c r="D115" s="812"/>
      <c r="E115" s="812"/>
      <c r="F115" s="812"/>
      <c r="G115" s="812"/>
      <c r="H115" s="812"/>
      <c r="I115" s="812"/>
      <c r="J115" s="812"/>
      <c r="K115" s="812"/>
      <c r="L115" s="813"/>
      <c r="M115" s="8"/>
      <c r="P115" s="435"/>
    </row>
    <row r="116" spans="1:18" s="7" customFormat="1" ht="15" customHeight="1" x14ac:dyDescent="0.25">
      <c r="A116" s="102"/>
      <c r="B116" s="117"/>
      <c r="C116" s="118"/>
      <c r="D116" s="118"/>
      <c r="E116" s="118"/>
      <c r="F116" s="118"/>
      <c r="G116" s="118"/>
      <c r="H116" s="118"/>
      <c r="I116" s="118"/>
      <c r="J116" s="118"/>
      <c r="K116" s="118"/>
      <c r="L116" s="118"/>
      <c r="N116" s="8"/>
      <c r="O116" s="8"/>
      <c r="P116" s="435"/>
      <c r="Q116" s="8"/>
      <c r="R116" s="8"/>
    </row>
    <row r="117" spans="1:18" s="7" customFormat="1" ht="15" customHeight="1" x14ac:dyDescent="0.25">
      <c r="A117" s="102"/>
      <c r="B117" s="681" t="str">
        <f>IF(Intro!$G$23="English",O117,P117)</f>
        <v>FORECAST</v>
      </c>
      <c r="C117" s="682"/>
      <c r="D117" s="682"/>
      <c r="E117" s="682"/>
      <c r="F117" s="682"/>
      <c r="G117" s="682"/>
      <c r="H117" s="682"/>
      <c r="I117" s="682"/>
      <c r="J117" s="682"/>
      <c r="K117" s="682"/>
      <c r="L117" s="683"/>
      <c r="N117" s="8"/>
      <c r="O117" s="8" t="s">
        <v>319</v>
      </c>
      <c r="P117" t="s">
        <v>377</v>
      </c>
      <c r="Q117" s="8"/>
      <c r="R117" s="8"/>
    </row>
    <row r="118" spans="1:18" ht="15" customHeight="1" x14ac:dyDescent="0.25">
      <c r="B118" s="563" t="s">
        <v>180</v>
      </c>
      <c r="C118" s="564"/>
      <c r="D118" s="564"/>
      <c r="E118" s="564"/>
      <c r="F118" s="564"/>
      <c r="G118" s="564"/>
      <c r="H118" s="564"/>
      <c r="I118" s="564"/>
      <c r="J118" s="564"/>
      <c r="K118" s="564"/>
      <c r="L118" s="565"/>
      <c r="P118"/>
    </row>
    <row r="119" spans="1:18" ht="15" customHeight="1" x14ac:dyDescent="0.25">
      <c r="B119" s="36"/>
      <c r="L119" s="186"/>
    </row>
    <row r="120" spans="1:18" ht="15" customHeight="1" x14ac:dyDescent="0.25">
      <c r="B120" s="449" t="str">
        <f>IF(Intro!$G$23="English",O120,P120)</f>
        <v>Provide any documents, plans, forecasts, market analyses or other information setting out your firm’s strategies and objectives, for the crop years 2026-2027 and 2027-2028, concerning certain whole potatoes it sells in BC with respect to the following factors:
-Imports,
-market size and growth,
-market share,
-price levels,
-financial performance,
-export sales,
-any change in product mix of BC grown and imported certain whole potatoes,
-capacity and utilization levels, and
-investments.
Provide the rationale and assumptions underlying any plans and forecasts, and indicate whether the plans and forecasts were prepared internally or by an outside consultant. 
Note: These specific plans and forecasts may already be in the form of “business plans” or equivalent used by your agency. If these types of documents are readily available, you may submit them in lieu of the above. However, if no formal forecast documents exist, provide your agency’s best estimates with regard to the above-mentioned factors.
You are not required to provide your firm’s plans and forecasts dealing with products or activities other than certain whole potatoes.</v>
      </c>
      <c r="C120" s="450"/>
      <c r="D120" s="450"/>
      <c r="E120" s="450"/>
      <c r="F120" s="450"/>
      <c r="G120" s="450"/>
      <c r="H120" s="450"/>
      <c r="I120" s="450"/>
      <c r="J120" s="450"/>
      <c r="K120" s="450"/>
      <c r="L120" s="451"/>
      <c r="O120" s="428" t="s">
        <v>644</v>
      </c>
      <c r="P120" s="62" t="s">
        <v>645</v>
      </c>
    </row>
    <row r="121" spans="1:18" ht="15" customHeight="1" x14ac:dyDescent="0.25">
      <c r="B121" s="449"/>
      <c r="C121" s="450"/>
      <c r="D121" s="450"/>
      <c r="E121" s="450"/>
      <c r="F121" s="450"/>
      <c r="G121" s="450"/>
      <c r="H121" s="450"/>
      <c r="I121" s="450"/>
      <c r="J121" s="450"/>
      <c r="K121" s="450"/>
      <c r="L121" s="451"/>
    </row>
    <row r="122" spans="1:18" ht="15" customHeight="1" x14ac:dyDescent="0.25">
      <c r="B122" s="449"/>
      <c r="C122" s="450"/>
      <c r="D122" s="450"/>
      <c r="E122" s="450"/>
      <c r="F122" s="450"/>
      <c r="G122" s="450"/>
      <c r="H122" s="450"/>
      <c r="I122" s="450"/>
      <c r="J122" s="450"/>
      <c r="K122" s="450"/>
      <c r="L122" s="451"/>
    </row>
    <row r="123" spans="1:18" ht="15" customHeight="1" x14ac:dyDescent="0.25">
      <c r="B123" s="449"/>
      <c r="C123" s="450"/>
      <c r="D123" s="450"/>
      <c r="E123" s="450"/>
      <c r="F123" s="450"/>
      <c r="G123" s="450"/>
      <c r="H123" s="450"/>
      <c r="I123" s="450"/>
      <c r="J123" s="450"/>
      <c r="K123" s="450"/>
      <c r="L123" s="451"/>
    </row>
    <row r="124" spans="1:18" ht="15" customHeight="1" x14ac:dyDescent="0.25">
      <c r="B124" s="449"/>
      <c r="C124" s="450"/>
      <c r="D124" s="450"/>
      <c r="E124" s="450"/>
      <c r="F124" s="450"/>
      <c r="G124" s="450"/>
      <c r="H124" s="450"/>
      <c r="I124" s="450"/>
      <c r="J124" s="450"/>
      <c r="K124" s="450"/>
      <c r="L124" s="451"/>
    </row>
    <row r="125" spans="1:18" ht="15" customHeight="1" x14ac:dyDescent="0.25">
      <c r="B125" s="449"/>
      <c r="C125" s="450"/>
      <c r="D125" s="450"/>
      <c r="E125" s="450"/>
      <c r="F125" s="450"/>
      <c r="G125" s="450"/>
      <c r="H125" s="450"/>
      <c r="I125" s="450"/>
      <c r="J125" s="450"/>
      <c r="K125" s="450"/>
      <c r="L125" s="451"/>
    </row>
    <row r="126" spans="1:18" ht="15" customHeight="1" x14ac:dyDescent="0.25">
      <c r="B126" s="449"/>
      <c r="C126" s="450"/>
      <c r="D126" s="450"/>
      <c r="E126" s="450"/>
      <c r="F126" s="450"/>
      <c r="G126" s="450"/>
      <c r="H126" s="450"/>
      <c r="I126" s="450"/>
      <c r="J126" s="450"/>
      <c r="K126" s="450"/>
      <c r="L126" s="451"/>
    </row>
    <row r="127" spans="1:18" ht="15" customHeight="1" x14ac:dyDescent="0.25">
      <c r="B127" s="449"/>
      <c r="C127" s="450"/>
      <c r="D127" s="450"/>
      <c r="E127" s="450"/>
      <c r="F127" s="450"/>
      <c r="G127" s="450"/>
      <c r="H127" s="450"/>
      <c r="I127" s="450"/>
      <c r="J127" s="450"/>
      <c r="K127" s="450"/>
      <c r="L127" s="451"/>
    </row>
    <row r="128" spans="1:18" ht="15" customHeight="1" x14ac:dyDescent="0.25">
      <c r="B128" s="449"/>
      <c r="C128" s="450"/>
      <c r="D128" s="450"/>
      <c r="E128" s="450"/>
      <c r="F128" s="450"/>
      <c r="G128" s="450"/>
      <c r="H128" s="450"/>
      <c r="I128" s="450"/>
      <c r="J128" s="450"/>
      <c r="K128" s="450"/>
      <c r="L128" s="451"/>
    </row>
    <row r="129" spans="1:17" ht="15" customHeight="1" x14ac:dyDescent="0.25">
      <c r="B129" s="449"/>
      <c r="C129" s="450"/>
      <c r="D129" s="450"/>
      <c r="E129" s="450"/>
      <c r="F129" s="450"/>
      <c r="G129" s="450"/>
      <c r="H129" s="450"/>
      <c r="I129" s="450"/>
      <c r="J129" s="450"/>
      <c r="K129" s="450"/>
      <c r="L129" s="451"/>
    </row>
    <row r="130" spans="1:17" ht="15" customHeight="1" x14ac:dyDescent="0.25">
      <c r="B130" s="449"/>
      <c r="C130" s="450"/>
      <c r="D130" s="450"/>
      <c r="E130" s="450"/>
      <c r="F130" s="450"/>
      <c r="G130" s="450"/>
      <c r="H130" s="450"/>
      <c r="I130" s="450"/>
      <c r="J130" s="450"/>
      <c r="K130" s="450"/>
      <c r="L130" s="451"/>
    </row>
    <row r="131" spans="1:17" ht="15" customHeight="1" x14ac:dyDescent="0.25">
      <c r="B131" s="449"/>
      <c r="C131" s="450"/>
      <c r="D131" s="450"/>
      <c r="E131" s="450"/>
      <c r="F131" s="450"/>
      <c r="G131" s="450"/>
      <c r="H131" s="450"/>
      <c r="I131" s="450"/>
      <c r="J131" s="450"/>
      <c r="K131" s="450"/>
      <c r="L131" s="451"/>
    </row>
    <row r="132" spans="1:17" ht="15" customHeight="1" x14ac:dyDescent="0.25">
      <c r="B132" s="449"/>
      <c r="C132" s="450"/>
      <c r="D132" s="450"/>
      <c r="E132" s="450"/>
      <c r="F132" s="450"/>
      <c r="G132" s="450"/>
      <c r="H132" s="450"/>
      <c r="I132" s="450"/>
      <c r="J132" s="450"/>
      <c r="K132" s="450"/>
      <c r="L132" s="451"/>
    </row>
    <row r="133" spans="1:17" ht="15" customHeight="1" x14ac:dyDescent="0.25">
      <c r="B133" s="449"/>
      <c r="C133" s="450"/>
      <c r="D133" s="450"/>
      <c r="E133" s="450"/>
      <c r="F133" s="450"/>
      <c r="G133" s="450"/>
      <c r="H133" s="450"/>
      <c r="I133" s="450"/>
      <c r="J133" s="450"/>
      <c r="K133" s="450"/>
      <c r="L133" s="451"/>
    </row>
    <row r="134" spans="1:17" ht="15" customHeight="1" x14ac:dyDescent="0.25">
      <c r="B134" s="449"/>
      <c r="C134" s="450"/>
      <c r="D134" s="450"/>
      <c r="E134" s="450"/>
      <c r="F134" s="450"/>
      <c r="G134" s="450"/>
      <c r="H134" s="450"/>
      <c r="I134" s="450"/>
      <c r="J134" s="450"/>
      <c r="K134" s="450"/>
      <c r="L134" s="451"/>
    </row>
    <row r="135" spans="1:17" ht="15" customHeight="1" x14ac:dyDescent="0.25">
      <c r="B135" s="449"/>
      <c r="C135" s="450"/>
      <c r="D135" s="450"/>
      <c r="E135" s="450"/>
      <c r="F135" s="450"/>
      <c r="G135" s="450"/>
      <c r="H135" s="450"/>
      <c r="I135" s="450"/>
      <c r="J135" s="450"/>
      <c r="K135" s="450"/>
      <c r="L135" s="451"/>
    </row>
    <row r="136" spans="1:17" ht="15" customHeight="1" x14ac:dyDescent="0.25">
      <c r="B136" s="449"/>
      <c r="C136" s="450"/>
      <c r="D136" s="450"/>
      <c r="E136" s="450"/>
      <c r="F136" s="450"/>
      <c r="G136" s="450"/>
      <c r="H136" s="450"/>
      <c r="I136" s="450"/>
      <c r="J136" s="450"/>
      <c r="K136" s="450"/>
      <c r="L136" s="451"/>
    </row>
    <row r="137" spans="1:17" ht="15" customHeight="1" x14ac:dyDescent="0.25">
      <c r="B137" s="449"/>
      <c r="C137" s="450"/>
      <c r="D137" s="450"/>
      <c r="E137" s="450"/>
      <c r="F137" s="450"/>
      <c r="G137" s="450"/>
      <c r="H137" s="450"/>
      <c r="I137" s="450"/>
      <c r="J137" s="450"/>
      <c r="K137" s="450"/>
      <c r="L137" s="451"/>
    </row>
    <row r="138" spans="1:17" ht="15" customHeight="1" x14ac:dyDescent="0.25">
      <c r="A138" s="4" t="s">
        <v>308</v>
      </c>
      <c r="B138" s="449"/>
      <c r="C138" s="450"/>
      <c r="D138" s="450"/>
      <c r="E138" s="450"/>
      <c r="F138" s="450"/>
      <c r="G138" s="450"/>
      <c r="H138" s="450"/>
      <c r="I138" s="450"/>
      <c r="J138" s="450"/>
      <c r="K138" s="450"/>
      <c r="L138" s="451"/>
    </row>
    <row r="139" spans="1:17" ht="15" customHeight="1" x14ac:dyDescent="0.25">
      <c r="B139" s="46"/>
      <c r="C139" s="104"/>
      <c r="D139" s="104"/>
      <c r="E139" s="104"/>
      <c r="F139" s="104"/>
      <c r="G139" s="104"/>
      <c r="H139" s="104"/>
      <c r="I139" s="104"/>
      <c r="J139" s="104"/>
      <c r="K139" s="104"/>
      <c r="L139" s="105"/>
      <c r="O139" s="429"/>
      <c r="P139" s="62"/>
    </row>
    <row r="140" spans="1:17" ht="15" customHeight="1" x14ac:dyDescent="0.25">
      <c r="B140" s="805"/>
      <c r="C140" s="806"/>
      <c r="D140" s="806"/>
      <c r="E140" s="806"/>
      <c r="F140" s="806"/>
      <c r="G140" s="806"/>
      <c r="H140" s="806"/>
      <c r="I140" s="806"/>
      <c r="J140" s="806"/>
      <c r="K140" s="806"/>
      <c r="L140" s="807"/>
      <c r="O140" s="430" t="s">
        <v>309</v>
      </c>
      <c r="P140" s="432"/>
      <c r="Q140" s="429"/>
    </row>
    <row r="141" spans="1:17" ht="15" customHeight="1" x14ac:dyDescent="0.25">
      <c r="B141" s="805"/>
      <c r="C141" s="806"/>
      <c r="D141" s="806"/>
      <c r="E141" s="806"/>
      <c r="F141" s="806"/>
      <c r="G141" s="806"/>
      <c r="H141" s="806"/>
      <c r="I141" s="806"/>
      <c r="J141" s="806"/>
      <c r="K141" s="806"/>
      <c r="L141" s="807"/>
      <c r="O141" s="431" t="s">
        <v>241</v>
      </c>
      <c r="P141" t="s">
        <v>378</v>
      </c>
      <c r="Q141" s="422"/>
    </row>
    <row r="142" spans="1:17" ht="15" customHeight="1" x14ac:dyDescent="0.25">
      <c r="B142" s="805"/>
      <c r="C142" s="806"/>
      <c r="D142" s="806"/>
      <c r="E142" s="806"/>
      <c r="F142" s="806"/>
      <c r="G142" s="806"/>
      <c r="H142" s="806"/>
      <c r="I142" s="806"/>
      <c r="J142" s="806"/>
      <c r="K142" s="806"/>
      <c r="L142" s="807"/>
      <c r="O142" s="422"/>
      <c r="P142" s="422"/>
      <c r="Q142" s="422"/>
    </row>
    <row r="143" spans="1:17" ht="15" customHeight="1" x14ac:dyDescent="0.25">
      <c r="B143" s="805"/>
      <c r="C143" s="806"/>
      <c r="D143" s="806"/>
      <c r="E143" s="806"/>
      <c r="F143" s="806"/>
      <c r="G143" s="806"/>
      <c r="H143" s="806"/>
      <c r="I143" s="806"/>
      <c r="J143" s="806"/>
      <c r="K143" s="806"/>
      <c r="L143" s="807"/>
      <c r="O143" s="799"/>
      <c r="P143" s="799"/>
      <c r="Q143" s="799"/>
    </row>
    <row r="144" spans="1:17" ht="15" customHeight="1" x14ac:dyDescent="0.25">
      <c r="B144" s="805"/>
      <c r="C144" s="806"/>
      <c r="D144" s="806"/>
      <c r="E144" s="806"/>
      <c r="F144" s="806"/>
      <c r="G144" s="806"/>
      <c r="H144" s="806"/>
      <c r="I144" s="806"/>
      <c r="J144" s="806"/>
      <c r="K144" s="806"/>
      <c r="L144" s="807"/>
      <c r="O144" s="432"/>
      <c r="P144" s="432"/>
      <c r="Q144" s="429"/>
    </row>
    <row r="145" spans="2:17" ht="15" customHeight="1" x14ac:dyDescent="0.25">
      <c r="B145" s="805"/>
      <c r="C145" s="806"/>
      <c r="D145" s="806"/>
      <c r="E145" s="806"/>
      <c r="F145" s="806"/>
      <c r="G145" s="806"/>
      <c r="H145" s="806"/>
      <c r="I145" s="806"/>
      <c r="J145" s="806"/>
      <c r="K145" s="806"/>
      <c r="L145" s="807"/>
      <c r="O145" s="798"/>
      <c r="P145" s="798"/>
      <c r="Q145" s="798"/>
    </row>
    <row r="146" spans="2:17" ht="15" customHeight="1" x14ac:dyDescent="0.25">
      <c r="B146" s="805"/>
      <c r="C146" s="806"/>
      <c r="D146" s="806"/>
      <c r="E146" s="806"/>
      <c r="F146" s="806"/>
      <c r="G146" s="806"/>
      <c r="H146" s="806"/>
      <c r="I146" s="806"/>
      <c r="J146" s="806"/>
      <c r="K146" s="806"/>
      <c r="L146" s="807"/>
      <c r="O146" s="798"/>
      <c r="P146" s="798"/>
      <c r="Q146" s="798"/>
    </row>
    <row r="147" spans="2:17" ht="15" customHeight="1" x14ac:dyDescent="0.25">
      <c r="B147" s="808"/>
      <c r="C147" s="809"/>
      <c r="D147" s="809"/>
      <c r="E147" s="809"/>
      <c r="F147" s="809"/>
      <c r="G147" s="809"/>
      <c r="H147" s="809"/>
      <c r="I147" s="809"/>
      <c r="J147" s="809"/>
      <c r="K147" s="809"/>
      <c r="L147" s="810"/>
      <c r="O147" s="798"/>
      <c r="P147" s="798"/>
      <c r="Q147" s="798"/>
    </row>
    <row r="148" spans="2:17" ht="15" customHeight="1" x14ac:dyDescent="0.25">
      <c r="O148" s="799"/>
      <c r="P148" s="799"/>
      <c r="Q148" s="799"/>
    </row>
    <row r="149" spans="2:17" ht="15" customHeight="1" x14ac:dyDescent="0.25">
      <c r="O149" s="798"/>
      <c r="P149" s="798"/>
      <c r="Q149" s="798"/>
    </row>
    <row r="150" spans="2:17" ht="15" customHeight="1" x14ac:dyDescent="0.25">
      <c r="O150" s="798"/>
      <c r="P150" s="798"/>
      <c r="Q150" s="798"/>
    </row>
    <row r="151" spans="2:17" ht="15" customHeight="1" x14ac:dyDescent="0.25">
      <c r="O151" s="432"/>
      <c r="P151" s="432"/>
      <c r="Q151" s="429"/>
    </row>
    <row r="152" spans="2:17" ht="15" customHeight="1" x14ac:dyDescent="0.25">
      <c r="O152" s="433"/>
      <c r="P152" s="433"/>
      <c r="Q152" s="434"/>
    </row>
    <row r="153" spans="2:17" ht="15" customHeight="1" x14ac:dyDescent="0.25">
      <c r="O153" s="759"/>
      <c r="P153" s="759"/>
      <c r="Q153" s="759"/>
    </row>
    <row r="154" spans="2:17" ht="15" customHeight="1" x14ac:dyDescent="0.25">
      <c r="O154" s="759"/>
      <c r="P154" s="759"/>
      <c r="Q154" s="759"/>
    </row>
    <row r="155" spans="2:17" ht="15" customHeight="1" x14ac:dyDescent="0.25">
      <c r="O155" s="434"/>
      <c r="P155" s="434"/>
      <c r="Q155" s="434"/>
    </row>
    <row r="159" spans="2:17" ht="15" customHeight="1" x14ac:dyDescent="0.25">
      <c r="O159" s="434"/>
      <c r="P159" s="434"/>
      <c r="Q159" s="434"/>
    </row>
  </sheetData>
  <sheetProtection algorithmName="SHA-512" hashValue="u8Ru85mTFidvTxWtvfRnRlpcDawlQInp+yZ/bfeJgbUIjzgOQSnpYBgKGUviAo6rWHVtgEnWoKvMUCpV4dDTkg==" saltValue="0Q4lZhJXkOhZ71+JECao9A==" spinCount="100000" sheet="1" objects="1" scenarios="1" selectLockedCells="1"/>
  <mergeCells count="38">
    <mergeCell ref="B118:L118"/>
    <mergeCell ref="B87:L87"/>
    <mergeCell ref="B103:L103"/>
    <mergeCell ref="B105:L106"/>
    <mergeCell ref="B72:L72"/>
    <mergeCell ref="B78:L85"/>
    <mergeCell ref="B94:L101"/>
    <mergeCell ref="B33:L40"/>
    <mergeCell ref="B44:L45"/>
    <mergeCell ref="B47:L54"/>
    <mergeCell ref="B108:L115"/>
    <mergeCell ref="B71:L71"/>
    <mergeCell ref="B4:L4"/>
    <mergeCell ref="B5:L5"/>
    <mergeCell ref="B6:L6"/>
    <mergeCell ref="B8:L8"/>
    <mergeCell ref="B11:L11"/>
    <mergeCell ref="B13:L13"/>
    <mergeCell ref="B9:L9"/>
    <mergeCell ref="B15:L15"/>
    <mergeCell ref="B17:L18"/>
    <mergeCell ref="B140:L147"/>
    <mergeCell ref="B117:L117"/>
    <mergeCell ref="B58:L60"/>
    <mergeCell ref="B62:L69"/>
    <mergeCell ref="B29:L29"/>
    <mergeCell ref="B31:L31"/>
    <mergeCell ref="B42:L42"/>
    <mergeCell ref="B56:L56"/>
    <mergeCell ref="B74:L76"/>
    <mergeCell ref="B89:L92"/>
    <mergeCell ref="B120:L138"/>
    <mergeCell ref="B20:L27"/>
    <mergeCell ref="O153:Q154"/>
    <mergeCell ref="O145:Q147"/>
    <mergeCell ref="O149:Q150"/>
    <mergeCell ref="O143:Q143"/>
    <mergeCell ref="O148:Q148"/>
  </mergeCells>
  <phoneticPr fontId="18" type="noConversion"/>
  <dataValidations disablePrompts="1" count="2">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70 F14:J14" xr:uid="{102DFA18-B4AE-4543-8974-ABA606ED0B79}">
      <formula1>1000</formula1>
    </dataValidation>
    <dataValidation type="textLength" operator="lessThanOrEqual" allowBlank="1" showInputMessage="1" showErrorMessage="1" sqref="N70" xr:uid="{56F58C99-D6DE-4576-8868-C3C350ECE63D}">
      <formula1>1000</formula1>
    </dataValidation>
  </dataValidations>
  <printOptions horizontalCentered="1"/>
  <pageMargins left="0.23622047244094491" right="0.23622047244094491" top="0.74803149606299213" bottom="0.74803149606299213" header="0.31496062992125984" footer="0.31496062992125984"/>
  <pageSetup scale="65" fitToHeight="0" orientation="portrait" r:id="rId1"/>
  <headerFooter>
    <oddFooter>&amp;L&amp;A</oddFooter>
  </headerFooter>
  <rowBreaks count="2" manualBreakCount="2">
    <brk id="55" min="1" max="11" man="1"/>
    <brk id="116" min="1" max="1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EEF7E-F165-45C0-82CA-03A8076A4F8C}">
  <sheetPr>
    <tabColor rgb="FF92D050"/>
    <pageSetUpPr fitToPage="1"/>
  </sheetPr>
  <dimension ref="A1:P63"/>
  <sheetViews>
    <sheetView showGridLines="0" zoomScaleNormal="100" zoomScaleSheetLayoutView="100" workbookViewId="0"/>
  </sheetViews>
  <sheetFormatPr defaultColWidth="9.140625" defaultRowHeight="14.25" x14ac:dyDescent="0.25"/>
  <cols>
    <col min="1" max="1" width="1.85546875" style="4" customWidth="1"/>
    <col min="2" max="12" width="14.5703125" style="2" customWidth="1"/>
    <col min="13" max="13" width="14.5703125" style="7" customWidth="1"/>
    <col min="14" max="14" width="14.5703125" style="8" customWidth="1"/>
    <col min="15" max="16" width="14.5703125" style="8" hidden="1" customWidth="1"/>
    <col min="17" max="17" width="9.140625" style="8" customWidth="1"/>
    <col min="18" max="16384" width="9.140625" style="8"/>
  </cols>
  <sheetData>
    <row r="1" spans="1:16" x14ac:dyDescent="0.25">
      <c r="O1" s="8" t="s">
        <v>130</v>
      </c>
      <c r="P1" s="8" t="s">
        <v>130</v>
      </c>
    </row>
    <row r="2" spans="1:16" x14ac:dyDescent="0.25">
      <c r="B2" s="10" t="str">
        <f>UPPER(IF(Intro!$G$23="English",O3,P3))</f>
        <v>PROTECTED</v>
      </c>
      <c r="C2" s="10"/>
      <c r="O2" s="9" t="s">
        <v>36</v>
      </c>
      <c r="P2" s="9" t="s">
        <v>45</v>
      </c>
    </row>
    <row r="3" spans="1:16" x14ac:dyDescent="0.25">
      <c r="B3" s="12"/>
      <c r="C3" s="12"/>
      <c r="O3" s="1" t="s">
        <v>71</v>
      </c>
      <c r="P3" s="1" t="s">
        <v>72</v>
      </c>
    </row>
    <row r="4" spans="1:16" s="1" customFormat="1" x14ac:dyDescent="0.25">
      <c r="A4" s="5"/>
      <c r="B4" s="501" t="str">
        <f>Info!B4</f>
        <v>IMPORTER QUESTIONNAIRE | QUESTIONNAIRE À L'INTENTION DES IMPORTATEURS</v>
      </c>
      <c r="C4" s="501"/>
      <c r="D4" s="501"/>
      <c r="E4" s="501"/>
      <c r="F4" s="501"/>
      <c r="G4" s="501"/>
      <c r="H4" s="501"/>
      <c r="I4" s="501"/>
      <c r="J4" s="501"/>
      <c r="K4" s="501"/>
      <c r="L4" s="501"/>
      <c r="M4" s="26"/>
      <c r="N4" s="26"/>
      <c r="O4" s="24"/>
      <c r="P4" s="24"/>
    </row>
    <row r="5" spans="1:16" s="1" customFormat="1" x14ac:dyDescent="0.25">
      <c r="A5" s="5"/>
      <c r="B5" s="501" t="str">
        <f>Info!B5</f>
        <v>RR-2026-001</v>
      </c>
      <c r="C5" s="501"/>
      <c r="D5" s="501"/>
      <c r="E5" s="501"/>
      <c r="F5" s="501"/>
      <c r="G5" s="501"/>
      <c r="H5" s="501"/>
      <c r="I5" s="501"/>
      <c r="J5" s="501"/>
      <c r="K5" s="501"/>
      <c r="L5" s="501"/>
      <c r="M5" s="26"/>
      <c r="N5" s="26"/>
      <c r="O5" s="24"/>
      <c r="P5" s="24"/>
    </row>
    <row r="6" spans="1:16" s="6" customFormat="1" x14ac:dyDescent="0.25">
      <c r="A6" s="5"/>
      <c r="B6" s="501" t="str">
        <f>Info!B6</f>
        <v>CERTAIN WHOLE POTATOES | CERTAINES POMMES DE TERRE ENTIÈRES</v>
      </c>
      <c r="C6" s="501"/>
      <c r="D6" s="501"/>
      <c r="E6" s="501"/>
      <c r="F6" s="501"/>
      <c r="G6" s="501"/>
      <c r="H6" s="501"/>
      <c r="I6" s="501"/>
      <c r="J6" s="501"/>
      <c r="K6" s="501"/>
      <c r="L6" s="501"/>
      <c r="M6" s="24"/>
      <c r="N6" s="24"/>
      <c r="O6" s="16"/>
      <c r="P6" s="16"/>
    </row>
    <row r="7" spans="1:16" s="6" customFormat="1" x14ac:dyDescent="0.25">
      <c r="A7" s="5"/>
      <c r="B7" s="15"/>
      <c r="C7" s="15"/>
      <c r="D7" s="3"/>
      <c r="E7" s="3"/>
      <c r="F7" s="3"/>
      <c r="G7" s="3"/>
      <c r="H7" s="3"/>
      <c r="I7" s="3"/>
      <c r="J7" s="3"/>
      <c r="K7" s="3"/>
      <c r="L7" s="3"/>
      <c r="O7" s="16"/>
      <c r="P7" s="16"/>
    </row>
    <row r="8" spans="1:16" x14ac:dyDescent="0.25">
      <c r="B8" s="452" t="str">
        <f>UPPER(IF(Intro!$G$23="English",O8,P8))</f>
        <v>PROTECTED COMMENTS</v>
      </c>
      <c r="C8" s="453"/>
      <c r="D8" s="453"/>
      <c r="E8" s="453"/>
      <c r="F8" s="453"/>
      <c r="G8" s="453"/>
      <c r="H8" s="453"/>
      <c r="I8" s="453"/>
      <c r="J8" s="453"/>
      <c r="K8" s="453"/>
      <c r="L8" s="454"/>
      <c r="M8" s="8"/>
      <c r="O8" s="8" t="s">
        <v>34</v>
      </c>
      <c r="P8" s="8" t="s">
        <v>86</v>
      </c>
    </row>
    <row r="9" spans="1:16" x14ac:dyDescent="0.25">
      <c r="B9" s="17"/>
      <c r="C9" s="27"/>
      <c r="D9" s="28"/>
      <c r="E9" s="28"/>
      <c r="F9" s="28"/>
      <c r="G9" s="28"/>
      <c r="H9" s="28"/>
      <c r="I9" s="28"/>
      <c r="J9" s="28"/>
      <c r="K9" s="28"/>
      <c r="L9" s="18"/>
      <c r="M9" s="8"/>
    </row>
    <row r="10" spans="1:16" ht="15" x14ac:dyDescent="0.25">
      <c r="B10" s="449" t="str">
        <f>IF(Intro!$G$23="English",O10,P10)</f>
        <v>Should you wish to add any comments related to its responses, submit them here. Be sure to indicate the question number being commented on.</v>
      </c>
      <c r="C10" s="450"/>
      <c r="D10" s="450"/>
      <c r="E10" s="450"/>
      <c r="F10" s="450"/>
      <c r="G10" s="450"/>
      <c r="H10" s="450"/>
      <c r="I10" s="450"/>
      <c r="J10" s="450"/>
      <c r="K10" s="450"/>
      <c r="L10" s="451"/>
      <c r="M10" s="8"/>
      <c r="O10" s="22" t="s">
        <v>643</v>
      </c>
      <c r="P10" t="s">
        <v>368</v>
      </c>
    </row>
    <row r="11" spans="1:16" x14ac:dyDescent="0.25">
      <c r="B11" s="46"/>
      <c r="C11" s="27"/>
      <c r="D11" s="28"/>
      <c r="E11" s="28"/>
      <c r="F11" s="28"/>
      <c r="G11" s="28"/>
      <c r="H11" s="28"/>
      <c r="I11" s="28"/>
      <c r="J11" s="28"/>
      <c r="K11" s="28"/>
      <c r="L11" s="18"/>
      <c r="M11" s="8"/>
      <c r="O11" s="35" t="s">
        <v>122</v>
      </c>
      <c r="P11" s="35" t="s">
        <v>123</v>
      </c>
    </row>
    <row r="12" spans="1:16" ht="28.5" x14ac:dyDescent="0.25">
      <c r="B12" s="46"/>
      <c r="C12" s="92" t="str">
        <f>IF(Intro!$G$23="English",O11,P11)</f>
        <v>Tab and Question</v>
      </c>
      <c r="D12" s="635" t="str">
        <f>IF(Intro!$G$23="English",O12,P12)</f>
        <v>Comments</v>
      </c>
      <c r="E12" s="636"/>
      <c r="F12" s="636"/>
      <c r="G12" s="636"/>
      <c r="H12" s="636"/>
      <c r="I12" s="636"/>
      <c r="J12" s="636"/>
      <c r="K12" s="636"/>
      <c r="L12" s="637"/>
      <c r="M12" s="8"/>
      <c r="O12" s="22" t="s">
        <v>59</v>
      </c>
      <c r="P12" s="8" t="s">
        <v>60</v>
      </c>
    </row>
    <row r="13" spans="1:16" x14ac:dyDescent="0.25">
      <c r="B13" s="618" t="str">
        <f>IF(Intro!$G$23="English",O13,P13)</f>
        <v>Comment 1</v>
      </c>
      <c r="C13" s="620"/>
      <c r="D13" s="622"/>
      <c r="E13" s="623"/>
      <c r="F13" s="623"/>
      <c r="G13" s="623"/>
      <c r="H13" s="623"/>
      <c r="I13" s="623"/>
      <c r="J13" s="623"/>
      <c r="K13" s="623"/>
      <c r="L13" s="624"/>
      <c r="M13" s="8"/>
      <c r="O13" s="22" t="s">
        <v>61</v>
      </c>
      <c r="P13" s="8" t="s">
        <v>62</v>
      </c>
    </row>
    <row r="14" spans="1:16" x14ac:dyDescent="0.25">
      <c r="B14" s="449"/>
      <c r="C14" s="620"/>
      <c r="D14" s="625"/>
      <c r="E14" s="626"/>
      <c r="F14" s="626"/>
      <c r="G14" s="626"/>
      <c r="H14" s="626"/>
      <c r="I14" s="626"/>
      <c r="J14" s="626"/>
      <c r="K14" s="626"/>
      <c r="L14" s="627"/>
      <c r="M14" s="8"/>
      <c r="O14" s="22" t="s">
        <v>324</v>
      </c>
    </row>
    <row r="15" spans="1:16" x14ac:dyDescent="0.25">
      <c r="B15" s="449"/>
      <c r="C15" s="620"/>
      <c r="D15" s="625"/>
      <c r="E15" s="626"/>
      <c r="F15" s="626"/>
      <c r="G15" s="626"/>
      <c r="H15" s="626"/>
      <c r="I15" s="626"/>
      <c r="J15" s="626"/>
      <c r="K15" s="626"/>
      <c r="L15" s="627"/>
      <c r="M15" s="8"/>
      <c r="O15" s="22"/>
    </row>
    <row r="16" spans="1:16" x14ac:dyDescent="0.25">
      <c r="B16" s="449"/>
      <c r="C16" s="620"/>
      <c r="D16" s="625"/>
      <c r="E16" s="626"/>
      <c r="F16" s="626"/>
      <c r="G16" s="626"/>
      <c r="H16" s="626"/>
      <c r="I16" s="626"/>
      <c r="J16" s="626"/>
      <c r="K16" s="626"/>
      <c r="L16" s="627"/>
      <c r="M16" s="8"/>
      <c r="O16" s="22"/>
    </row>
    <row r="17" spans="1:16" x14ac:dyDescent="0.25">
      <c r="B17" s="449"/>
      <c r="C17" s="620"/>
      <c r="D17" s="625"/>
      <c r="E17" s="626"/>
      <c r="F17" s="626"/>
      <c r="G17" s="626"/>
      <c r="H17" s="626"/>
      <c r="I17" s="626"/>
      <c r="J17" s="626"/>
      <c r="K17" s="626"/>
      <c r="L17" s="627"/>
      <c r="M17" s="8"/>
      <c r="O17" s="22"/>
    </row>
    <row r="18" spans="1:16" x14ac:dyDescent="0.25">
      <c r="B18" s="449"/>
      <c r="C18" s="620"/>
      <c r="D18" s="625"/>
      <c r="E18" s="626"/>
      <c r="F18" s="626"/>
      <c r="G18" s="626"/>
      <c r="H18" s="626"/>
      <c r="I18" s="626"/>
      <c r="J18" s="626"/>
      <c r="K18" s="626"/>
      <c r="L18" s="627"/>
      <c r="M18" s="8"/>
      <c r="O18" s="22"/>
    </row>
    <row r="19" spans="1:16" x14ac:dyDescent="0.25">
      <c r="B19" s="449"/>
      <c r="C19" s="620"/>
      <c r="D19" s="625"/>
      <c r="E19" s="626"/>
      <c r="F19" s="626"/>
      <c r="G19" s="626"/>
      <c r="H19" s="626"/>
      <c r="I19" s="626"/>
      <c r="J19" s="626"/>
      <c r="K19" s="626"/>
      <c r="L19" s="627"/>
      <c r="M19" s="8"/>
      <c r="O19" s="22"/>
    </row>
    <row r="20" spans="1:16" x14ac:dyDescent="0.25">
      <c r="B20" s="449"/>
      <c r="C20" s="620"/>
      <c r="D20" s="625"/>
      <c r="E20" s="626"/>
      <c r="F20" s="626"/>
      <c r="G20" s="626"/>
      <c r="H20" s="626"/>
      <c r="I20" s="626"/>
      <c r="J20" s="626"/>
      <c r="K20" s="626"/>
      <c r="L20" s="627"/>
      <c r="M20" s="8"/>
      <c r="O20" s="22"/>
    </row>
    <row r="21" spans="1:16" x14ac:dyDescent="0.25">
      <c r="B21" s="449"/>
      <c r="C21" s="620"/>
      <c r="D21" s="625"/>
      <c r="E21" s="626"/>
      <c r="F21" s="626"/>
      <c r="G21" s="626"/>
      <c r="H21" s="626"/>
      <c r="I21" s="626"/>
      <c r="J21" s="626"/>
      <c r="K21" s="626"/>
      <c r="L21" s="627"/>
      <c r="M21" s="8"/>
      <c r="O21" s="22"/>
    </row>
    <row r="22" spans="1:16" x14ac:dyDescent="0.25">
      <c r="B22" s="634"/>
      <c r="C22" s="620"/>
      <c r="D22" s="628"/>
      <c r="E22" s="629"/>
      <c r="F22" s="629"/>
      <c r="G22" s="629"/>
      <c r="H22" s="629"/>
      <c r="I22" s="629"/>
      <c r="J22" s="629"/>
      <c r="K22" s="629"/>
      <c r="L22" s="630"/>
      <c r="M22" s="8"/>
      <c r="O22" s="22"/>
    </row>
    <row r="23" spans="1:16" x14ac:dyDescent="0.25">
      <c r="B23" s="618" t="str">
        <f>IF(Intro!$G$23="English",O23,P23)</f>
        <v>Comment 2</v>
      </c>
      <c r="C23" s="620"/>
      <c r="D23" s="622"/>
      <c r="E23" s="623"/>
      <c r="F23" s="623"/>
      <c r="G23" s="623"/>
      <c r="H23" s="623"/>
      <c r="I23" s="623"/>
      <c r="J23" s="623"/>
      <c r="K23" s="623"/>
      <c r="L23" s="624"/>
      <c r="M23" s="8"/>
      <c r="O23" s="22" t="s">
        <v>63</v>
      </c>
      <c r="P23" s="8" t="s">
        <v>64</v>
      </c>
    </row>
    <row r="24" spans="1:16" x14ac:dyDescent="0.25">
      <c r="B24" s="449"/>
      <c r="C24" s="620"/>
      <c r="D24" s="625"/>
      <c r="E24" s="626"/>
      <c r="F24" s="626"/>
      <c r="G24" s="626"/>
      <c r="H24" s="626"/>
      <c r="I24" s="626"/>
      <c r="J24" s="626"/>
      <c r="K24" s="626"/>
      <c r="L24" s="627"/>
      <c r="M24" s="8"/>
    </row>
    <row r="25" spans="1:16" x14ac:dyDescent="0.25">
      <c r="B25" s="449"/>
      <c r="C25" s="620"/>
      <c r="D25" s="625"/>
      <c r="E25" s="626"/>
      <c r="F25" s="626"/>
      <c r="G25" s="626"/>
      <c r="H25" s="626"/>
      <c r="I25" s="626"/>
      <c r="J25" s="626"/>
      <c r="K25" s="626"/>
      <c r="L25" s="627"/>
      <c r="M25" s="8"/>
    </row>
    <row r="26" spans="1:16" x14ac:dyDescent="0.25">
      <c r="B26" s="449"/>
      <c r="C26" s="620"/>
      <c r="D26" s="625"/>
      <c r="E26" s="626"/>
      <c r="F26" s="626"/>
      <c r="G26" s="626"/>
      <c r="H26" s="626"/>
      <c r="I26" s="626"/>
      <c r="J26" s="626"/>
      <c r="K26" s="626"/>
      <c r="L26" s="627"/>
      <c r="M26" s="8"/>
      <c r="O26" s="22"/>
    </row>
    <row r="27" spans="1:16" x14ac:dyDescent="0.25">
      <c r="B27" s="449"/>
      <c r="C27" s="620"/>
      <c r="D27" s="625"/>
      <c r="E27" s="626"/>
      <c r="F27" s="626"/>
      <c r="G27" s="626"/>
      <c r="H27" s="626"/>
      <c r="I27" s="626"/>
      <c r="J27" s="626"/>
      <c r="K27" s="626"/>
      <c r="L27" s="627"/>
      <c r="M27" s="8"/>
      <c r="O27" s="22"/>
    </row>
    <row r="28" spans="1:16" x14ac:dyDescent="0.25">
      <c r="B28" s="449"/>
      <c r="C28" s="620"/>
      <c r="D28" s="625"/>
      <c r="E28" s="626"/>
      <c r="F28" s="626"/>
      <c r="G28" s="626"/>
      <c r="H28" s="626"/>
      <c r="I28" s="626"/>
      <c r="J28" s="626"/>
      <c r="K28" s="626"/>
      <c r="L28" s="627"/>
      <c r="M28" s="8"/>
    </row>
    <row r="29" spans="1:16" s="31" customFormat="1" x14ac:dyDescent="0.25">
      <c r="A29" s="67"/>
      <c r="B29" s="449"/>
      <c r="C29" s="620"/>
      <c r="D29" s="625"/>
      <c r="E29" s="626"/>
      <c r="F29" s="626"/>
      <c r="G29" s="626"/>
      <c r="H29" s="626"/>
      <c r="I29" s="626"/>
      <c r="J29" s="626"/>
      <c r="K29" s="626"/>
      <c r="L29" s="627"/>
      <c r="N29" s="68"/>
    </row>
    <row r="30" spans="1:16" x14ac:dyDescent="0.25">
      <c r="B30" s="449"/>
      <c r="C30" s="620"/>
      <c r="D30" s="625"/>
      <c r="E30" s="626"/>
      <c r="F30" s="626"/>
      <c r="G30" s="626"/>
      <c r="H30" s="626"/>
      <c r="I30" s="626"/>
      <c r="J30" s="626"/>
      <c r="K30" s="626"/>
      <c r="L30" s="627"/>
    </row>
    <row r="31" spans="1:16" x14ac:dyDescent="0.25">
      <c r="B31" s="449"/>
      <c r="C31" s="620"/>
      <c r="D31" s="625"/>
      <c r="E31" s="626"/>
      <c r="F31" s="626"/>
      <c r="G31" s="626"/>
      <c r="H31" s="626"/>
      <c r="I31" s="626"/>
      <c r="J31" s="626"/>
      <c r="K31" s="626"/>
      <c r="L31" s="627"/>
    </row>
    <row r="32" spans="1:16" x14ac:dyDescent="0.25">
      <c r="B32" s="634"/>
      <c r="C32" s="620"/>
      <c r="D32" s="628"/>
      <c r="E32" s="629"/>
      <c r="F32" s="629"/>
      <c r="G32" s="629"/>
      <c r="H32" s="629"/>
      <c r="I32" s="629"/>
      <c r="J32" s="629"/>
      <c r="K32" s="629"/>
      <c r="L32" s="630"/>
    </row>
    <row r="33" spans="2:16" x14ac:dyDescent="0.25">
      <c r="B33" s="618" t="str">
        <f>IF(Intro!$G$23="English",O33,P33)</f>
        <v>Comment 3</v>
      </c>
      <c r="C33" s="620"/>
      <c r="D33" s="622"/>
      <c r="E33" s="623"/>
      <c r="F33" s="623"/>
      <c r="G33" s="623"/>
      <c r="H33" s="623"/>
      <c r="I33" s="623"/>
      <c r="J33" s="623"/>
      <c r="K33" s="623"/>
      <c r="L33" s="624"/>
      <c r="O33" s="22" t="s">
        <v>65</v>
      </c>
      <c r="P33" s="8" t="s">
        <v>66</v>
      </c>
    </row>
    <row r="34" spans="2:16" x14ac:dyDescent="0.25">
      <c r="B34" s="449"/>
      <c r="C34" s="620"/>
      <c r="D34" s="625"/>
      <c r="E34" s="626"/>
      <c r="F34" s="626"/>
      <c r="G34" s="626"/>
      <c r="H34" s="626"/>
      <c r="I34" s="626"/>
      <c r="J34" s="626"/>
      <c r="K34" s="626"/>
      <c r="L34" s="627"/>
    </row>
    <row r="35" spans="2:16" x14ac:dyDescent="0.25">
      <c r="B35" s="449"/>
      <c r="C35" s="620"/>
      <c r="D35" s="625"/>
      <c r="E35" s="626"/>
      <c r="F35" s="626"/>
      <c r="G35" s="626"/>
      <c r="H35" s="626"/>
      <c r="I35" s="626"/>
      <c r="J35" s="626"/>
      <c r="K35" s="626"/>
      <c r="L35" s="627"/>
    </row>
    <row r="36" spans="2:16" x14ac:dyDescent="0.25">
      <c r="B36" s="449"/>
      <c r="C36" s="620"/>
      <c r="D36" s="625"/>
      <c r="E36" s="626"/>
      <c r="F36" s="626"/>
      <c r="G36" s="626"/>
      <c r="H36" s="626"/>
      <c r="I36" s="626"/>
      <c r="J36" s="626"/>
      <c r="K36" s="626"/>
      <c r="L36" s="627"/>
    </row>
    <row r="37" spans="2:16" x14ac:dyDescent="0.25">
      <c r="B37" s="449"/>
      <c r="C37" s="620"/>
      <c r="D37" s="625"/>
      <c r="E37" s="626"/>
      <c r="F37" s="626"/>
      <c r="G37" s="626"/>
      <c r="H37" s="626"/>
      <c r="I37" s="626"/>
      <c r="J37" s="626"/>
      <c r="K37" s="626"/>
      <c r="L37" s="627"/>
      <c r="M37" s="8"/>
      <c r="O37" s="22"/>
    </row>
    <row r="38" spans="2:16" x14ac:dyDescent="0.25">
      <c r="B38" s="449"/>
      <c r="C38" s="620"/>
      <c r="D38" s="625"/>
      <c r="E38" s="626"/>
      <c r="F38" s="626"/>
      <c r="G38" s="626"/>
      <c r="H38" s="626"/>
      <c r="I38" s="626"/>
      <c r="J38" s="626"/>
      <c r="K38" s="626"/>
      <c r="L38" s="627"/>
      <c r="M38" s="8"/>
      <c r="O38" s="22"/>
    </row>
    <row r="39" spans="2:16" x14ac:dyDescent="0.25">
      <c r="B39" s="449"/>
      <c r="C39" s="620"/>
      <c r="D39" s="625"/>
      <c r="E39" s="626"/>
      <c r="F39" s="626"/>
      <c r="G39" s="626"/>
      <c r="H39" s="626"/>
      <c r="I39" s="626"/>
      <c r="J39" s="626"/>
      <c r="K39" s="626"/>
      <c r="L39" s="627"/>
    </row>
    <row r="40" spans="2:16" x14ac:dyDescent="0.25">
      <c r="B40" s="449"/>
      <c r="C40" s="620"/>
      <c r="D40" s="625"/>
      <c r="E40" s="626"/>
      <c r="F40" s="626"/>
      <c r="G40" s="626"/>
      <c r="H40" s="626"/>
      <c r="I40" s="626"/>
      <c r="J40" s="626"/>
      <c r="K40" s="626"/>
      <c r="L40" s="627"/>
    </row>
    <row r="41" spans="2:16" x14ac:dyDescent="0.25">
      <c r="B41" s="449"/>
      <c r="C41" s="620"/>
      <c r="D41" s="625"/>
      <c r="E41" s="626"/>
      <c r="F41" s="626"/>
      <c r="G41" s="626"/>
      <c r="H41" s="626"/>
      <c r="I41" s="626"/>
      <c r="J41" s="626"/>
      <c r="K41" s="626"/>
      <c r="L41" s="627"/>
    </row>
    <row r="42" spans="2:16" x14ac:dyDescent="0.25">
      <c r="B42" s="634"/>
      <c r="C42" s="620"/>
      <c r="D42" s="628"/>
      <c r="E42" s="629"/>
      <c r="F42" s="629"/>
      <c r="G42" s="629"/>
      <c r="H42" s="629"/>
      <c r="I42" s="629"/>
      <c r="J42" s="629"/>
      <c r="K42" s="629"/>
      <c r="L42" s="630"/>
    </row>
    <row r="43" spans="2:16" x14ac:dyDescent="0.25">
      <c r="B43" s="618" t="str">
        <f>IF(Intro!$G$23="English",O43,P43)</f>
        <v>Comment 4</v>
      </c>
      <c r="C43" s="620"/>
      <c r="D43" s="622"/>
      <c r="E43" s="623"/>
      <c r="F43" s="623"/>
      <c r="G43" s="623"/>
      <c r="H43" s="623"/>
      <c r="I43" s="623"/>
      <c r="J43" s="623"/>
      <c r="K43" s="623"/>
      <c r="L43" s="624"/>
      <c r="O43" s="22" t="s">
        <v>67</v>
      </c>
      <c r="P43" s="8" t="s">
        <v>68</v>
      </c>
    </row>
    <row r="44" spans="2:16" x14ac:dyDescent="0.25">
      <c r="B44" s="449"/>
      <c r="C44" s="620"/>
      <c r="D44" s="625"/>
      <c r="E44" s="626"/>
      <c r="F44" s="626"/>
      <c r="G44" s="626"/>
      <c r="H44" s="626"/>
      <c r="I44" s="626"/>
      <c r="J44" s="626"/>
      <c r="K44" s="626"/>
      <c r="L44" s="627"/>
    </row>
    <row r="45" spans="2:16" x14ac:dyDescent="0.25">
      <c r="B45" s="449"/>
      <c r="C45" s="620"/>
      <c r="D45" s="625"/>
      <c r="E45" s="626"/>
      <c r="F45" s="626"/>
      <c r="G45" s="626"/>
      <c r="H45" s="626"/>
      <c r="I45" s="626"/>
      <c r="J45" s="626"/>
      <c r="K45" s="626"/>
      <c r="L45" s="627"/>
    </row>
    <row r="46" spans="2:16" x14ac:dyDescent="0.25">
      <c r="B46" s="449"/>
      <c r="C46" s="620"/>
      <c r="D46" s="625"/>
      <c r="E46" s="626"/>
      <c r="F46" s="626"/>
      <c r="G46" s="626"/>
      <c r="H46" s="626"/>
      <c r="I46" s="626"/>
      <c r="J46" s="626"/>
      <c r="K46" s="626"/>
      <c r="L46" s="627"/>
    </row>
    <row r="47" spans="2:16" x14ac:dyDescent="0.25">
      <c r="B47" s="449"/>
      <c r="C47" s="620"/>
      <c r="D47" s="625"/>
      <c r="E47" s="626"/>
      <c r="F47" s="626"/>
      <c r="G47" s="626"/>
      <c r="H47" s="626"/>
      <c r="I47" s="626"/>
      <c r="J47" s="626"/>
      <c r="K47" s="626"/>
      <c r="L47" s="627"/>
      <c r="M47" s="8"/>
      <c r="O47" s="22"/>
    </row>
    <row r="48" spans="2:16" x14ac:dyDescent="0.25">
      <c r="B48" s="449"/>
      <c r="C48" s="620"/>
      <c r="D48" s="625"/>
      <c r="E48" s="626"/>
      <c r="F48" s="626"/>
      <c r="G48" s="626"/>
      <c r="H48" s="626"/>
      <c r="I48" s="626"/>
      <c r="J48" s="626"/>
      <c r="K48" s="626"/>
      <c r="L48" s="627"/>
      <c r="M48" s="8"/>
      <c r="O48" s="22"/>
    </row>
    <row r="49" spans="1:16" x14ac:dyDescent="0.25">
      <c r="B49" s="449"/>
      <c r="C49" s="620"/>
      <c r="D49" s="625"/>
      <c r="E49" s="626"/>
      <c r="F49" s="626"/>
      <c r="G49" s="626"/>
      <c r="H49" s="626"/>
      <c r="I49" s="626"/>
      <c r="J49" s="626"/>
      <c r="K49" s="626"/>
      <c r="L49" s="627"/>
    </row>
    <row r="50" spans="1:16" x14ac:dyDescent="0.25">
      <c r="B50" s="449"/>
      <c r="C50" s="620"/>
      <c r="D50" s="625"/>
      <c r="E50" s="626"/>
      <c r="F50" s="626"/>
      <c r="G50" s="626"/>
      <c r="H50" s="626"/>
      <c r="I50" s="626"/>
      <c r="J50" s="626"/>
      <c r="K50" s="626"/>
      <c r="L50" s="627"/>
    </row>
    <row r="51" spans="1:16" x14ac:dyDescent="0.25">
      <c r="B51" s="449"/>
      <c r="C51" s="620"/>
      <c r="D51" s="625"/>
      <c r="E51" s="626"/>
      <c r="F51" s="626"/>
      <c r="G51" s="626"/>
      <c r="H51" s="626"/>
      <c r="I51" s="626"/>
      <c r="J51" s="626"/>
      <c r="K51" s="626"/>
      <c r="L51" s="627"/>
    </row>
    <row r="52" spans="1:16" x14ac:dyDescent="0.25">
      <c r="B52" s="634"/>
      <c r="C52" s="620"/>
      <c r="D52" s="628"/>
      <c r="E52" s="629"/>
      <c r="F52" s="629"/>
      <c r="G52" s="629"/>
      <c r="H52" s="629"/>
      <c r="I52" s="629"/>
      <c r="J52" s="629"/>
      <c r="K52" s="629"/>
      <c r="L52" s="630"/>
    </row>
    <row r="53" spans="1:16" x14ac:dyDescent="0.25">
      <c r="B53" s="618" t="str">
        <f>IF(Intro!$G$23="English",O53,P53)</f>
        <v>Comment 5</v>
      </c>
      <c r="C53" s="620"/>
      <c r="D53" s="622"/>
      <c r="E53" s="623"/>
      <c r="F53" s="623"/>
      <c r="G53" s="623"/>
      <c r="H53" s="623"/>
      <c r="I53" s="623"/>
      <c r="J53" s="623"/>
      <c r="K53" s="623"/>
      <c r="L53" s="624"/>
      <c r="O53" s="22" t="s">
        <v>69</v>
      </c>
      <c r="P53" s="8" t="s">
        <v>70</v>
      </c>
    </row>
    <row r="54" spans="1:16" x14ac:dyDescent="0.25">
      <c r="B54" s="449"/>
      <c r="C54" s="620"/>
      <c r="D54" s="625"/>
      <c r="E54" s="626"/>
      <c r="F54" s="626"/>
      <c r="G54" s="626"/>
      <c r="H54" s="626"/>
      <c r="I54" s="626"/>
      <c r="J54" s="626"/>
      <c r="K54" s="626"/>
      <c r="L54" s="627"/>
    </row>
    <row r="55" spans="1:16" x14ac:dyDescent="0.25">
      <c r="B55" s="449"/>
      <c r="C55" s="620"/>
      <c r="D55" s="625"/>
      <c r="E55" s="626"/>
      <c r="F55" s="626"/>
      <c r="G55" s="626"/>
      <c r="H55" s="626"/>
      <c r="I55" s="626"/>
      <c r="J55" s="626"/>
      <c r="K55" s="626"/>
      <c r="L55" s="627"/>
    </row>
    <row r="56" spans="1:16" x14ac:dyDescent="0.25">
      <c r="B56" s="449"/>
      <c r="C56" s="620"/>
      <c r="D56" s="625"/>
      <c r="E56" s="626"/>
      <c r="F56" s="626"/>
      <c r="G56" s="626"/>
      <c r="H56" s="626"/>
      <c r="I56" s="626"/>
      <c r="J56" s="626"/>
      <c r="K56" s="626"/>
      <c r="L56" s="627"/>
      <c r="M56" s="8"/>
      <c r="O56" s="22"/>
    </row>
    <row r="57" spans="1:16" x14ac:dyDescent="0.25">
      <c r="B57" s="449"/>
      <c r="C57" s="620"/>
      <c r="D57" s="625"/>
      <c r="E57" s="626"/>
      <c r="F57" s="626"/>
      <c r="G57" s="626"/>
      <c r="H57" s="626"/>
      <c r="I57" s="626"/>
      <c r="J57" s="626"/>
      <c r="K57" s="626"/>
      <c r="L57" s="627"/>
      <c r="M57" s="8"/>
      <c r="O57" s="22"/>
    </row>
    <row r="58" spans="1:16" x14ac:dyDescent="0.25">
      <c r="B58" s="449"/>
      <c r="C58" s="620"/>
      <c r="D58" s="625"/>
      <c r="E58" s="626"/>
      <c r="F58" s="626"/>
      <c r="G58" s="626"/>
      <c r="H58" s="626"/>
      <c r="I58" s="626"/>
      <c r="J58" s="626"/>
      <c r="K58" s="626"/>
      <c r="L58" s="627"/>
    </row>
    <row r="59" spans="1:16" x14ac:dyDescent="0.25">
      <c r="B59" s="449"/>
      <c r="C59" s="620"/>
      <c r="D59" s="625"/>
      <c r="E59" s="626"/>
      <c r="F59" s="626"/>
      <c r="G59" s="626"/>
      <c r="H59" s="626"/>
      <c r="I59" s="626"/>
      <c r="J59" s="626"/>
      <c r="K59" s="626"/>
      <c r="L59" s="627"/>
    </row>
    <row r="60" spans="1:16" x14ac:dyDescent="0.25">
      <c r="B60" s="449"/>
      <c r="C60" s="620"/>
      <c r="D60" s="625"/>
      <c r="E60" s="626"/>
      <c r="F60" s="626"/>
      <c r="G60" s="626"/>
      <c r="H60" s="626"/>
      <c r="I60" s="626"/>
      <c r="J60" s="626"/>
      <c r="K60" s="626"/>
      <c r="L60" s="627"/>
    </row>
    <row r="61" spans="1:16" x14ac:dyDescent="0.25">
      <c r="B61" s="449"/>
      <c r="C61" s="620"/>
      <c r="D61" s="625"/>
      <c r="E61" s="626"/>
      <c r="F61" s="626"/>
      <c r="G61" s="626"/>
      <c r="H61" s="626"/>
      <c r="I61" s="626"/>
      <c r="J61" s="626"/>
      <c r="K61" s="626"/>
      <c r="L61" s="627"/>
    </row>
    <row r="62" spans="1:16" x14ac:dyDescent="0.25">
      <c r="B62" s="619"/>
      <c r="C62" s="621"/>
      <c r="D62" s="631"/>
      <c r="E62" s="632"/>
      <c r="F62" s="632"/>
      <c r="G62" s="632"/>
      <c r="H62" s="632"/>
      <c r="I62" s="632"/>
      <c r="J62" s="632"/>
      <c r="K62" s="632"/>
      <c r="L62" s="633"/>
    </row>
    <row r="63" spans="1:16" s="31" customFormat="1" x14ac:dyDescent="0.25">
      <c r="A63" s="67"/>
      <c r="B63" s="5"/>
      <c r="C63" s="69"/>
      <c r="D63" s="69"/>
      <c r="E63" s="69"/>
      <c r="F63" s="69"/>
      <c r="G63" s="69"/>
      <c r="H63" s="69"/>
      <c r="I63" s="69"/>
      <c r="J63" s="69"/>
      <c r="K63" s="69"/>
      <c r="L63" s="69"/>
      <c r="N63" s="68"/>
    </row>
  </sheetData>
  <sheetProtection algorithmName="SHA-512" hashValue="YOWaklWu7GJwt05lXkDds44shUO5qSkwrFcIfJ8dgfodyEJPuV0ytVhq/dr9xR6zjFKFzAh5psE+Lx+ScVe2Hg==" saltValue="jGDD2DsLof8HgLpNLwDYxg==" spinCount="100000" sheet="1" objects="1" scenarios="1" selectLockedCells="1"/>
  <mergeCells count="21">
    <mergeCell ref="B4:L4"/>
    <mergeCell ref="B5:L5"/>
    <mergeCell ref="B6:L6"/>
    <mergeCell ref="B8:L8"/>
    <mergeCell ref="D12:L12"/>
    <mergeCell ref="B10:L10"/>
    <mergeCell ref="B13:B22"/>
    <mergeCell ref="C13:C22"/>
    <mergeCell ref="D13:L22"/>
    <mergeCell ref="B23:B32"/>
    <mergeCell ref="C23:C32"/>
    <mergeCell ref="D23:L32"/>
    <mergeCell ref="B53:B62"/>
    <mergeCell ref="C53:C62"/>
    <mergeCell ref="D53:L62"/>
    <mergeCell ref="B33:B42"/>
    <mergeCell ref="C33:C42"/>
    <mergeCell ref="D33:L42"/>
    <mergeCell ref="B43:B52"/>
    <mergeCell ref="C43:C52"/>
    <mergeCell ref="D43:L52"/>
  </mergeCells>
  <dataValidations count="1">
    <dataValidation allowBlank="1" showInputMessage="1" showErrorMessage="1" sqref="C13:C62 D13 D23 D33 D43 D53" xr:uid="{6A49B456-01D6-4751-A22B-413518085119}"/>
  </dataValidations>
  <printOptions horizontalCentered="1"/>
  <pageMargins left="0.23622047244094491" right="0.23622047244094491" top="0.74803149606299213" bottom="0.74803149606299213" header="0.31496062992125984" footer="0.31496062992125984"/>
  <pageSetup scale="63" fitToHeight="0" orientation="portrait" r:id="rId1"/>
  <headerFooter>
    <oddFooter>&amp;L&amp;A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56068-57BE-4EA3-97E8-A5E7DE9078F4}">
  <sheetPr>
    <tabColor rgb="FF00B0F0"/>
    <pageSetUpPr fitToPage="1"/>
  </sheetPr>
  <dimension ref="A1:X58"/>
  <sheetViews>
    <sheetView showGridLines="0" zoomScaleNormal="100" zoomScaleSheetLayoutView="100" workbookViewId="0"/>
  </sheetViews>
  <sheetFormatPr defaultColWidth="9.140625" defaultRowHeight="15" customHeight="1" x14ac:dyDescent="0.25"/>
  <cols>
    <col min="1" max="1" width="1.85546875" style="4" customWidth="1"/>
    <col min="2" max="5" width="14.5703125" style="2" customWidth="1"/>
    <col min="6" max="6" width="7.28515625" style="2" customWidth="1"/>
    <col min="7" max="9" width="15.7109375" style="2" customWidth="1"/>
    <col min="10" max="10" width="2.28515625" style="62" customWidth="1"/>
    <col min="11" max="13" width="14.5703125" style="2" customWidth="1"/>
    <col min="14" max="14" width="14.5703125" style="7" customWidth="1"/>
    <col min="15" max="15" width="14.5703125" style="8" customWidth="1"/>
    <col min="16" max="17" width="14.5703125" style="8" hidden="1" customWidth="1"/>
    <col min="18" max="18" width="9.140625" style="8" hidden="1" customWidth="1"/>
    <col min="19" max="24" width="9.140625" style="7"/>
    <col min="25" max="16384" width="9.140625" style="8"/>
  </cols>
  <sheetData>
    <row r="1" spans="1:24" ht="15" customHeight="1" x14ac:dyDescent="0.25">
      <c r="P1" s="8" t="s">
        <v>130</v>
      </c>
      <c r="Q1" s="8" t="s">
        <v>130</v>
      </c>
    </row>
    <row r="2" spans="1:24" ht="15" customHeight="1" x14ac:dyDescent="0.25">
      <c r="B2" s="10" t="s">
        <v>0</v>
      </c>
      <c r="C2" s="10"/>
      <c r="D2" s="10"/>
      <c r="P2" s="9" t="s">
        <v>36</v>
      </c>
      <c r="Q2" s="9" t="s">
        <v>45</v>
      </c>
    </row>
    <row r="3" spans="1:24" ht="15" customHeight="1" x14ac:dyDescent="0.25">
      <c r="B3" s="12"/>
      <c r="C3" s="12"/>
      <c r="D3" s="12"/>
      <c r="P3" s="1"/>
      <c r="Q3" s="1"/>
    </row>
    <row r="4" spans="1:24" s="1" customFormat="1" ht="15" customHeight="1" x14ac:dyDescent="0.25">
      <c r="A4" s="5"/>
      <c r="B4" s="501" t="str">
        <f>Info!B4</f>
        <v>IMPORTER QUESTIONNAIRE | QUESTIONNAIRE À L'INTENTION DES IMPORTATEURS</v>
      </c>
      <c r="C4" s="501"/>
      <c r="D4" s="501"/>
      <c r="E4" s="501"/>
      <c r="F4" s="501"/>
      <c r="G4" s="501"/>
      <c r="H4" s="501"/>
      <c r="I4" s="501"/>
      <c r="J4" s="501"/>
      <c r="K4" s="501"/>
      <c r="L4" s="501"/>
      <c r="M4" s="501"/>
      <c r="N4" s="26"/>
      <c r="O4" s="26"/>
      <c r="P4" s="24"/>
      <c r="Q4" s="24"/>
    </row>
    <row r="5" spans="1:24" s="1" customFormat="1" ht="15" customHeight="1" x14ac:dyDescent="0.25">
      <c r="A5" s="5"/>
      <c r="B5" s="501" t="str">
        <f>Info!B5</f>
        <v>RR-2026-001</v>
      </c>
      <c r="C5" s="501"/>
      <c r="D5" s="501"/>
      <c r="E5" s="501"/>
      <c r="F5" s="501"/>
      <c r="G5" s="501"/>
      <c r="H5" s="501"/>
      <c r="I5" s="501"/>
      <c r="J5" s="501"/>
      <c r="K5" s="501"/>
      <c r="L5" s="501"/>
      <c r="M5" s="501"/>
      <c r="N5" s="26"/>
      <c r="O5" s="26"/>
      <c r="P5" s="24"/>
      <c r="Q5" s="24"/>
    </row>
    <row r="6" spans="1:24" s="6" customFormat="1" ht="15" customHeight="1" x14ac:dyDescent="0.25">
      <c r="A6" s="5"/>
      <c r="B6" s="501" t="str">
        <f>Info!B6</f>
        <v>CERTAIN WHOLE POTATOES | CERTAINES POMMES DE TERRE ENTIÈRES</v>
      </c>
      <c r="C6" s="501"/>
      <c r="D6" s="501"/>
      <c r="E6" s="501"/>
      <c r="F6" s="501"/>
      <c r="G6" s="501"/>
      <c r="H6" s="501"/>
      <c r="I6" s="501"/>
      <c r="J6" s="501"/>
      <c r="K6" s="501"/>
      <c r="L6" s="501"/>
      <c r="M6" s="501"/>
      <c r="N6" s="24"/>
      <c r="O6" s="24"/>
      <c r="P6" s="16"/>
      <c r="Q6" s="16"/>
      <c r="S6" s="24"/>
      <c r="T6" s="24"/>
      <c r="U6" s="24"/>
      <c r="V6" s="24"/>
      <c r="W6" s="24"/>
      <c r="X6" s="24"/>
    </row>
    <row r="7" spans="1:24" s="6" customFormat="1" ht="15" customHeight="1" x14ac:dyDescent="0.25">
      <c r="A7" s="5"/>
      <c r="B7" s="15"/>
      <c r="C7" s="15"/>
      <c r="D7" s="15"/>
      <c r="E7" s="3"/>
      <c r="F7" s="3"/>
      <c r="G7" s="3"/>
      <c r="H7" s="3"/>
      <c r="I7" s="3"/>
      <c r="J7" s="3"/>
      <c r="K7" s="3"/>
      <c r="L7" s="3"/>
      <c r="M7" s="3"/>
      <c r="P7" s="16"/>
      <c r="Q7" s="16"/>
      <c r="S7" s="24"/>
      <c r="T7" s="24"/>
      <c r="U7" s="24"/>
      <c r="V7" s="24"/>
      <c r="W7" s="24"/>
      <c r="X7" s="24"/>
    </row>
    <row r="8" spans="1:24" ht="15" customHeight="1" x14ac:dyDescent="0.25">
      <c r="B8" s="681" t="str">
        <f>UPPER(IF(Intro!$G$23="English",P8,Q8))</f>
        <v>CONFIRMATION OF REPORTED DATA</v>
      </c>
      <c r="C8" s="682"/>
      <c r="D8" s="682"/>
      <c r="E8" s="682"/>
      <c r="F8" s="682"/>
      <c r="G8" s="682"/>
      <c r="H8" s="682"/>
      <c r="I8" s="682"/>
      <c r="J8" s="682"/>
      <c r="K8" s="682"/>
      <c r="L8" s="682"/>
      <c r="M8" s="683"/>
      <c r="N8" s="8"/>
      <c r="P8" s="8" t="s">
        <v>26</v>
      </c>
      <c r="Q8" s="8" t="s">
        <v>15</v>
      </c>
    </row>
    <row r="9" spans="1:24" ht="15" customHeight="1" x14ac:dyDescent="0.25">
      <c r="B9" s="415"/>
      <c r="C9" s="416"/>
      <c r="D9" s="416"/>
      <c r="E9" s="416"/>
      <c r="F9" s="416"/>
      <c r="G9" s="416"/>
      <c r="H9" s="416"/>
      <c r="I9" s="416"/>
      <c r="J9" s="416"/>
      <c r="K9" s="416"/>
      <c r="L9" s="416"/>
      <c r="M9" s="417"/>
      <c r="N9" s="8"/>
    </row>
    <row r="10" spans="1:24" ht="15" customHeight="1" x14ac:dyDescent="0.25">
      <c r="B10" s="61"/>
      <c r="C10" s="62"/>
      <c r="D10" s="62"/>
      <c r="E10" s="62"/>
      <c r="F10" s="62"/>
      <c r="G10" s="62"/>
      <c r="H10" s="62"/>
      <c r="I10" s="62"/>
      <c r="K10" s="418" t="str">
        <f>IF(Intro!$G$23="English",P10,Q10)</f>
        <v>Select Yes or No</v>
      </c>
      <c r="L10" s="62"/>
      <c r="M10" s="63"/>
      <c r="N10" s="8"/>
      <c r="P10" s="22" t="s">
        <v>77</v>
      </c>
      <c r="Q10" s="8" t="s">
        <v>119</v>
      </c>
    </row>
    <row r="11" spans="1:24" s="32" customFormat="1" ht="15" customHeight="1" x14ac:dyDescent="0.25">
      <c r="A11" s="53"/>
      <c r="B11" s="814" t="str">
        <f>IF(Intro!$G$23="English",P11,Q11)</f>
        <v>Confirm that all data reported pertain to the goods as defined in the "Intro" tab.</v>
      </c>
      <c r="C11" s="815"/>
      <c r="D11" s="815"/>
      <c r="E11" s="815"/>
      <c r="F11" s="815"/>
      <c r="G11" s="815"/>
      <c r="H11" s="815"/>
      <c r="I11" s="816"/>
      <c r="J11" s="361"/>
      <c r="K11" s="84"/>
      <c r="L11" s="58"/>
      <c r="M11" s="59"/>
      <c r="P11" s="32" t="s">
        <v>120</v>
      </c>
      <c r="Q11" s="32" t="s">
        <v>121</v>
      </c>
      <c r="S11" s="45"/>
      <c r="T11" s="45"/>
      <c r="U11" s="45"/>
      <c r="V11" s="45"/>
      <c r="W11" s="45"/>
      <c r="X11" s="45"/>
    </row>
    <row r="12" spans="1:24" s="32" customFormat="1" ht="15" customHeight="1" x14ac:dyDescent="0.25">
      <c r="A12" s="53"/>
      <c r="B12" s="814" t="str">
        <f>IF(Intro!$G$23="English",P12,Q12)</f>
        <v>Confirm that all the sources of imports (countries) of the goods have been reported in this questionnaire.</v>
      </c>
      <c r="C12" s="815"/>
      <c r="D12" s="815"/>
      <c r="E12" s="815"/>
      <c r="F12" s="815"/>
      <c r="G12" s="815"/>
      <c r="H12" s="815"/>
      <c r="I12" s="816"/>
      <c r="J12" s="361"/>
      <c r="K12" s="84"/>
      <c r="L12" s="58"/>
      <c r="M12" s="59"/>
      <c r="P12" s="32" t="s">
        <v>538</v>
      </c>
      <c r="Q12" s="32" t="s">
        <v>539</v>
      </c>
      <c r="S12" s="45"/>
      <c r="T12" s="45"/>
      <c r="U12" s="45"/>
      <c r="V12" s="45"/>
      <c r="W12" s="45"/>
      <c r="X12" s="45"/>
    </row>
    <row r="13" spans="1:24" s="32" customFormat="1" ht="15" customHeight="1" x14ac:dyDescent="0.25">
      <c r="A13" s="53"/>
      <c r="B13" s="814" t="str">
        <f>IF(Intro!$G$23="English",P13,Q13)</f>
        <v>Confirm that all volumes reported are in hundredweight (cwt)</v>
      </c>
      <c r="C13" s="815"/>
      <c r="D13" s="815"/>
      <c r="E13" s="815" t="e">
        <f>IF(SUM(#REF!)&lt;&gt;0,"X","-")</f>
        <v>#REF!</v>
      </c>
      <c r="F13" s="815" t="e">
        <f>IF(SUM(#REF!)&lt;&gt;0,"X","-")</f>
        <v>#REF!</v>
      </c>
      <c r="G13" s="815" t="e">
        <f>IF(SUM(#REF!)&lt;&gt;0,"X","-")</f>
        <v>#REF!</v>
      </c>
      <c r="H13" s="815" t="e">
        <f>IF(SUM(#REF!)&lt;&gt;0,"X","-")</f>
        <v>#REF!</v>
      </c>
      <c r="I13" s="816" t="e">
        <f>IF(SUM(#REF!)&lt;&gt;0,"X","-")</f>
        <v>#REF!</v>
      </c>
      <c r="J13" s="361"/>
      <c r="K13" s="84"/>
      <c r="M13" s="60"/>
      <c r="P13" s="32" t="s">
        <v>271</v>
      </c>
      <c r="Q13" t="s">
        <v>272</v>
      </c>
      <c r="S13" s="45"/>
      <c r="T13" s="45"/>
      <c r="U13" s="45"/>
      <c r="V13" s="45"/>
      <c r="W13" s="45"/>
      <c r="X13" s="45"/>
    </row>
    <row r="14" spans="1:24" s="32" customFormat="1" ht="15" customHeight="1" x14ac:dyDescent="0.25">
      <c r="A14" s="53"/>
      <c r="B14" s="814" t="str">
        <f>IF(Intro!$G$23="English",P14,Q14)</f>
        <v>Confirm that all values reported are in Canadian dollars.</v>
      </c>
      <c r="C14" s="815"/>
      <c r="D14" s="815"/>
      <c r="E14" s="815" t="e">
        <f>IF(SUM(#REF!)&lt;&gt;0,"X","-")</f>
        <v>#REF!</v>
      </c>
      <c r="F14" s="815" t="e">
        <f>IF(SUM(#REF!)&lt;&gt;0,"X","-")</f>
        <v>#REF!</v>
      </c>
      <c r="G14" s="815" t="e">
        <f>IF(SUM(#REF!)&lt;&gt;0,"X","-")</f>
        <v>#REF!</v>
      </c>
      <c r="H14" s="815" t="e">
        <f>IF(SUM(#REF!)&lt;&gt;0,"X","-")</f>
        <v>#REF!</v>
      </c>
      <c r="I14" s="816" t="e">
        <f>IF(SUM(#REF!)&lt;&gt;0,"X","-")</f>
        <v>#REF!</v>
      </c>
      <c r="J14" s="361"/>
      <c r="K14" s="84"/>
      <c r="M14" s="60"/>
      <c r="P14" s="32" t="s">
        <v>92</v>
      </c>
      <c r="Q14" s="32" t="s">
        <v>93</v>
      </c>
      <c r="S14" s="45"/>
      <c r="T14" s="45"/>
      <c r="U14" s="45"/>
      <c r="V14" s="45"/>
      <c r="W14" s="45"/>
      <c r="X14" s="45"/>
    </row>
    <row r="15" spans="1:24" s="32" customFormat="1" ht="15" customHeight="1" x14ac:dyDescent="0.25">
      <c r="A15" s="53"/>
      <c r="B15" s="703" t="str">
        <f>IF(Intro!$G$23="English",P15,Q15)</f>
        <v>Confirm that all yearly information reported is based on the crop year from August to July, except where otherwise indicated.</v>
      </c>
      <c r="C15" s="704"/>
      <c r="D15" s="704"/>
      <c r="E15" s="704" t="e">
        <f>IF(SUM(#REF!)&lt;&gt;0,"X","-")</f>
        <v>#REF!</v>
      </c>
      <c r="F15" s="704" t="e">
        <f>IF(SUM(#REF!)&lt;&gt;0,"X","-")</f>
        <v>#REF!</v>
      </c>
      <c r="G15" s="704" t="e">
        <f>IF(SUM(#REF!)&lt;&gt;0,"X","-")</f>
        <v>#REF!</v>
      </c>
      <c r="H15" s="704" t="e">
        <f>IF(SUM(#REF!)&lt;&gt;0,"X","-")</f>
        <v>#REF!</v>
      </c>
      <c r="I15" s="823" t="e">
        <f>IF(SUM(#REF!)&lt;&gt;0,"X","-")</f>
        <v>#REF!</v>
      </c>
      <c r="J15" s="361"/>
      <c r="K15" s="84"/>
      <c r="L15" s="58"/>
      <c r="M15" s="59"/>
      <c r="P15" s="32" t="s">
        <v>324</v>
      </c>
      <c r="Q15" t="s">
        <v>338</v>
      </c>
      <c r="S15" s="45"/>
      <c r="T15" s="45"/>
      <c r="U15" s="45"/>
      <c r="V15" s="45"/>
      <c r="W15" s="45"/>
      <c r="X15" s="45"/>
    </row>
    <row r="16" spans="1:24" ht="15" customHeight="1" x14ac:dyDescent="0.25">
      <c r="B16" s="61"/>
      <c r="C16" s="62"/>
      <c r="D16" s="62"/>
      <c r="E16" s="62"/>
      <c r="F16" s="62"/>
      <c r="G16" s="62"/>
      <c r="H16" s="62"/>
      <c r="I16" s="62"/>
      <c r="K16" s="62"/>
      <c r="L16" s="62"/>
      <c r="M16" s="63"/>
      <c r="N16" s="8"/>
    </row>
    <row r="17" spans="1:24" s="32" customFormat="1" ht="15" customHeight="1" x14ac:dyDescent="0.25">
      <c r="A17" s="53"/>
      <c r="B17" s="449" t="str">
        <f>IF(Intro!$G$23="English",P17,Q17)</f>
        <v>If no, explain.</v>
      </c>
      <c r="C17" s="450"/>
      <c r="D17" s="450"/>
      <c r="E17" s="450"/>
      <c r="F17" s="450"/>
      <c r="G17" s="450"/>
      <c r="H17" s="450"/>
      <c r="I17" s="450"/>
      <c r="J17" s="450"/>
      <c r="K17" s="450"/>
      <c r="L17" s="82"/>
      <c r="M17" s="59"/>
      <c r="P17" s="88" t="s">
        <v>117</v>
      </c>
      <c r="Q17" s="6" t="s">
        <v>118</v>
      </c>
      <c r="S17" s="45"/>
      <c r="T17" s="45"/>
      <c r="U17" s="45"/>
      <c r="V17" s="45"/>
      <c r="W17" s="45"/>
      <c r="X17" s="45"/>
    </row>
    <row r="18" spans="1:24" s="32" customFormat="1" ht="15" customHeight="1" x14ac:dyDescent="0.25">
      <c r="A18" s="53"/>
      <c r="B18" s="46"/>
      <c r="C18" s="47"/>
      <c r="D18" s="47"/>
      <c r="E18" s="47"/>
      <c r="F18" s="47"/>
      <c r="G18" s="47"/>
      <c r="H18" s="47"/>
      <c r="I18" s="47"/>
      <c r="J18" s="47"/>
      <c r="K18" s="47"/>
      <c r="L18" s="82"/>
      <c r="M18" s="59"/>
      <c r="P18" s="88"/>
      <c r="Q18" s="6"/>
      <c r="S18" s="45"/>
      <c r="T18" s="45"/>
      <c r="U18" s="45"/>
      <c r="V18" s="45"/>
      <c r="W18" s="45"/>
      <c r="X18" s="45"/>
    </row>
    <row r="19" spans="1:24" s="32" customFormat="1" ht="15" customHeight="1" x14ac:dyDescent="0.25">
      <c r="A19" s="53"/>
      <c r="B19" s="824"/>
      <c r="C19" s="626"/>
      <c r="D19" s="626"/>
      <c r="E19" s="626"/>
      <c r="F19" s="626"/>
      <c r="G19" s="626"/>
      <c r="H19" s="626"/>
      <c r="I19" s="626"/>
      <c r="J19" s="626"/>
      <c r="K19" s="626"/>
      <c r="L19" s="626"/>
      <c r="M19" s="627"/>
      <c r="S19" s="45"/>
      <c r="T19" s="45"/>
      <c r="U19" s="45"/>
      <c r="V19" s="45"/>
      <c r="W19" s="45"/>
      <c r="X19" s="45"/>
    </row>
    <row r="20" spans="1:24" s="32" customFormat="1" ht="15" customHeight="1" x14ac:dyDescent="0.25">
      <c r="A20" s="53"/>
      <c r="B20" s="824"/>
      <c r="C20" s="626"/>
      <c r="D20" s="626"/>
      <c r="E20" s="626"/>
      <c r="F20" s="626"/>
      <c r="G20" s="626"/>
      <c r="H20" s="626"/>
      <c r="I20" s="626"/>
      <c r="J20" s="626"/>
      <c r="K20" s="626"/>
      <c r="L20" s="626"/>
      <c r="M20" s="627"/>
      <c r="S20" s="45"/>
      <c r="T20" s="45"/>
      <c r="U20" s="45"/>
      <c r="V20" s="45"/>
      <c r="W20" s="45"/>
      <c r="X20" s="45"/>
    </row>
    <row r="21" spans="1:24" s="32" customFormat="1" ht="15" customHeight="1" x14ac:dyDescent="0.25">
      <c r="A21" s="53"/>
      <c r="B21" s="824"/>
      <c r="C21" s="626"/>
      <c r="D21" s="626"/>
      <c r="E21" s="626"/>
      <c r="F21" s="626"/>
      <c r="G21" s="626"/>
      <c r="H21" s="626"/>
      <c r="I21" s="626"/>
      <c r="J21" s="626"/>
      <c r="K21" s="626"/>
      <c r="L21" s="626"/>
      <c r="M21" s="627"/>
      <c r="S21" s="45"/>
      <c r="T21" s="45"/>
      <c r="U21" s="45"/>
      <c r="V21" s="45"/>
      <c r="W21" s="45"/>
      <c r="X21" s="45"/>
    </row>
    <row r="22" spans="1:24" s="32" customFormat="1" ht="15" customHeight="1" x14ac:dyDescent="0.25">
      <c r="A22" s="53"/>
      <c r="B22" s="824"/>
      <c r="C22" s="626"/>
      <c r="D22" s="626"/>
      <c r="E22" s="626"/>
      <c r="F22" s="626"/>
      <c r="G22" s="626"/>
      <c r="H22" s="626"/>
      <c r="I22" s="626"/>
      <c r="J22" s="626"/>
      <c r="K22" s="626"/>
      <c r="L22" s="626"/>
      <c r="M22" s="627"/>
      <c r="S22" s="45"/>
      <c r="T22" s="45"/>
      <c r="U22" s="45"/>
      <c r="V22" s="45"/>
      <c r="W22" s="45"/>
      <c r="X22" s="45"/>
    </row>
    <row r="23" spans="1:24" s="32" customFormat="1" ht="15" customHeight="1" x14ac:dyDescent="0.25">
      <c r="A23" s="53"/>
      <c r="B23" s="824"/>
      <c r="C23" s="626"/>
      <c r="D23" s="626"/>
      <c r="E23" s="626"/>
      <c r="F23" s="626"/>
      <c r="G23" s="626"/>
      <c r="H23" s="626"/>
      <c r="I23" s="626"/>
      <c r="J23" s="626"/>
      <c r="K23" s="626"/>
      <c r="L23" s="626"/>
      <c r="M23" s="627"/>
      <c r="S23" s="45"/>
      <c r="T23" s="45"/>
      <c r="U23" s="45"/>
      <c r="V23" s="45"/>
      <c r="W23" s="45"/>
      <c r="X23" s="45"/>
    </row>
    <row r="24" spans="1:24" s="32" customFormat="1" ht="15" customHeight="1" x14ac:dyDescent="0.25">
      <c r="A24" s="53"/>
      <c r="B24" s="824"/>
      <c r="C24" s="626"/>
      <c r="D24" s="626"/>
      <c r="E24" s="626"/>
      <c r="F24" s="626"/>
      <c r="G24" s="626"/>
      <c r="H24" s="626"/>
      <c r="I24" s="626"/>
      <c r="J24" s="626"/>
      <c r="K24" s="626"/>
      <c r="L24" s="626"/>
      <c r="M24" s="627"/>
      <c r="S24" s="45"/>
      <c r="T24" s="45"/>
      <c r="U24" s="45"/>
      <c r="V24" s="45"/>
      <c r="W24" s="45"/>
      <c r="X24" s="45"/>
    </row>
    <row r="25" spans="1:24" s="32" customFormat="1" ht="15" customHeight="1" x14ac:dyDescent="0.25">
      <c r="A25" s="53"/>
      <c r="B25" s="824"/>
      <c r="C25" s="626"/>
      <c r="D25" s="626"/>
      <c r="E25" s="626"/>
      <c r="F25" s="626"/>
      <c r="G25" s="626"/>
      <c r="H25" s="626"/>
      <c r="I25" s="626"/>
      <c r="J25" s="626"/>
      <c r="K25" s="626"/>
      <c r="L25" s="626"/>
      <c r="M25" s="627"/>
      <c r="S25" s="45"/>
      <c r="T25" s="45"/>
      <c r="U25" s="45"/>
      <c r="V25" s="45"/>
      <c r="W25" s="45"/>
      <c r="X25" s="45"/>
    </row>
    <row r="26" spans="1:24" s="32" customFormat="1" ht="15" customHeight="1" x14ac:dyDescent="0.25">
      <c r="A26" s="53"/>
      <c r="B26" s="824"/>
      <c r="C26" s="626"/>
      <c r="D26" s="626"/>
      <c r="E26" s="626"/>
      <c r="F26" s="626"/>
      <c r="G26" s="626"/>
      <c r="H26" s="626"/>
      <c r="I26" s="626"/>
      <c r="J26" s="626"/>
      <c r="K26" s="626"/>
      <c r="L26" s="626"/>
      <c r="M26" s="627"/>
      <c r="S26" s="45"/>
      <c r="T26" s="45"/>
      <c r="U26" s="45"/>
      <c r="V26" s="45"/>
      <c r="W26" s="45"/>
      <c r="X26" s="45"/>
    </row>
    <row r="27" spans="1:24" ht="15" customHeight="1" x14ac:dyDescent="0.25">
      <c r="B27" s="64"/>
      <c r="C27" s="65"/>
      <c r="D27" s="65"/>
      <c r="E27" s="65"/>
      <c r="F27" s="65"/>
      <c r="G27" s="65"/>
      <c r="H27" s="65"/>
      <c r="I27" s="65"/>
      <c r="J27" s="65"/>
      <c r="K27" s="65"/>
      <c r="L27" s="65"/>
      <c r="M27" s="66"/>
      <c r="N27" s="8"/>
    </row>
    <row r="28" spans="1:24" ht="15" customHeight="1" x14ac:dyDescent="0.25">
      <c r="B28" s="440" t="str">
        <f>IF(Intro!$G$23="English",P28,Q28)</f>
        <v>Note: Public/non-confidential information in this table is automatically generated from the information provided in the protected green tabs. Any changes to this public summary must therefore be made in those tabs.</v>
      </c>
      <c r="C28" s="441"/>
      <c r="D28" s="441"/>
      <c r="E28" s="441"/>
      <c r="F28" s="441"/>
      <c r="G28" s="441"/>
      <c r="H28" s="441"/>
      <c r="I28" s="441"/>
      <c r="J28" s="441"/>
      <c r="K28" s="441"/>
      <c r="L28" s="441"/>
      <c r="M28" s="442"/>
      <c r="N28" s="8"/>
      <c r="P28" s="8" t="s">
        <v>536</v>
      </c>
      <c r="Q28" s="8" t="s">
        <v>537</v>
      </c>
    </row>
    <row r="29" spans="1:24" ht="15" customHeight="1" x14ac:dyDescent="0.25">
      <c r="B29" s="440"/>
      <c r="C29" s="441"/>
      <c r="D29" s="441"/>
      <c r="E29" s="441"/>
      <c r="F29" s="441"/>
      <c r="G29" s="441"/>
      <c r="H29" s="441"/>
      <c r="I29" s="441"/>
      <c r="J29" s="441"/>
      <c r="K29" s="441"/>
      <c r="L29" s="441"/>
      <c r="M29" s="442"/>
      <c r="N29" s="8"/>
    </row>
    <row r="30" spans="1:24" ht="15" customHeight="1" x14ac:dyDescent="0.25">
      <c r="B30" s="46"/>
      <c r="E30" s="8"/>
      <c r="F30" s="8"/>
      <c r="G30" s="8"/>
      <c r="H30" s="8"/>
      <c r="I30" s="8"/>
      <c r="J30" s="8"/>
      <c r="K30" s="32"/>
      <c r="L30" s="32"/>
      <c r="M30" s="60"/>
      <c r="N30" s="8"/>
      <c r="P30" s="22"/>
    </row>
    <row r="31" spans="1:24" ht="15" customHeight="1" x14ac:dyDescent="0.25">
      <c r="B31" s="817" t="str">
        <f>IF(Intro!$G$23="English",P32,Q32)</f>
        <v>CERTAIN WHOLE POTATOES</v>
      </c>
      <c r="C31" s="818"/>
      <c r="D31" s="818"/>
      <c r="E31" s="818"/>
      <c r="F31" s="818"/>
      <c r="G31" s="825" t="str">
        <f>IF(Intro!$G$23="English",Variables!B10,Variables!C10)</f>
        <v>Aug. 1, 2023 to April 30, 2024</v>
      </c>
      <c r="H31" s="825" t="str">
        <f>IF(Intro!$G$23="English",Variables!B11,Variables!C11)</f>
        <v>Aug. 1, 2024 to April 30, 2025</v>
      </c>
      <c r="I31" s="827" t="str">
        <f>IF(Intro!$G$23="English",Variables!B12,Variables!C12)</f>
        <v>Aug. 1, 2025 to April 30, 2026</v>
      </c>
      <c r="J31" s="359"/>
      <c r="K31" s="843" t="str">
        <f>IF(Intro!$G$23="English",Variables!B26,Variables!C26)</f>
        <v>May 1, 2024 to July 31, 2024</v>
      </c>
      <c r="L31" s="829" t="str">
        <f>IF(Intro!$G$23="English",Variables!B27,Variables!C27)</f>
        <v>May 1, 2025 to July 31, 2025</v>
      </c>
      <c r="M31" s="831" t="str">
        <f>IF(Intro!$G$23="English",Variables!B28,Variables!C28)</f>
        <v>May 1, 2026 to July 31, 2026</v>
      </c>
      <c r="N31" s="8"/>
      <c r="P31" s="22"/>
    </row>
    <row r="32" spans="1:24" ht="14.45" customHeight="1" x14ac:dyDescent="0.25">
      <c r="B32" s="819"/>
      <c r="C32" s="820"/>
      <c r="D32" s="820"/>
      <c r="E32" s="820"/>
      <c r="F32" s="820"/>
      <c r="G32" s="826"/>
      <c r="H32" s="826"/>
      <c r="I32" s="828"/>
      <c r="J32" s="359"/>
      <c r="K32" s="844"/>
      <c r="L32" s="830"/>
      <c r="M32" s="832"/>
      <c r="N32" s="8"/>
      <c r="P32" s="22" t="s">
        <v>296</v>
      </c>
      <c r="Q32" s="229" t="s">
        <v>399</v>
      </c>
    </row>
    <row r="33" spans="1:24" ht="14.45" customHeight="1" x14ac:dyDescent="0.25">
      <c r="B33" s="350"/>
      <c r="C33" s="351"/>
      <c r="D33" s="351"/>
      <c r="E33" s="351"/>
      <c r="F33" s="351"/>
      <c r="G33" s="352"/>
      <c r="H33" s="352"/>
      <c r="I33" s="352"/>
      <c r="J33" s="358"/>
      <c r="K33" s="419"/>
      <c r="L33" s="419"/>
      <c r="M33" s="60"/>
      <c r="N33" s="8"/>
      <c r="P33" s="22"/>
      <c r="Q33" s="229"/>
      <c r="S33" s="8"/>
      <c r="T33" s="8"/>
      <c r="U33" s="8"/>
      <c r="V33" s="8"/>
      <c r="W33" s="8"/>
      <c r="X33" s="8"/>
    </row>
    <row r="34" spans="1:24" s="32" customFormat="1" x14ac:dyDescent="0.25">
      <c r="A34" s="53"/>
      <c r="B34" s="842" t="str">
        <f>IF(Intro!$G$23="English",P34,Q34)</f>
        <v>1. Purchased from Other Canadian Provinces or Territories for Use or Consumption in BC</v>
      </c>
      <c r="C34" s="679"/>
      <c r="D34" s="679"/>
      <c r="E34" s="679"/>
      <c r="F34" s="679"/>
      <c r="G34" s="679"/>
      <c r="H34" s="679"/>
      <c r="I34" s="679"/>
      <c r="J34"/>
      <c r="K34"/>
      <c r="L34"/>
      <c r="M34" s="414"/>
      <c r="P34" s="224" t="s">
        <v>543</v>
      </c>
      <c r="Q34" s="226" t="s">
        <v>542</v>
      </c>
      <c r="R34" s="211"/>
      <c r="S34" s="246"/>
      <c r="T34" s="246"/>
      <c r="U34" s="246"/>
      <c r="V34" s="246"/>
      <c r="W34" s="246"/>
      <c r="X34" s="45"/>
    </row>
    <row r="35" spans="1:24" s="32" customFormat="1" x14ac:dyDescent="0.25">
      <c r="A35" s="53"/>
      <c r="B35" s="821" t="str">
        <f>IF(Intro!$G$23="English",P35,Q35)</f>
        <v xml:space="preserve">Other Canadian Provinces or Territories Include: </v>
      </c>
      <c r="C35" s="822"/>
      <c r="D35" s="822"/>
      <c r="E35" s="845" t="str">
        <f>IF('Imports-Aug-April | août-avril'!C39="","-",'Imports-Aug-April | août-avril'!C39)</f>
        <v>-</v>
      </c>
      <c r="F35" s="845"/>
      <c r="G35" s="845"/>
      <c r="H35" s="845"/>
      <c r="I35" s="845"/>
      <c r="J35" s="360"/>
      <c r="K35" s="845" t="str">
        <f>IF('Excl Imp - May-July | mai-juil'!C39="","-",'Excl Imp - May-July | mai-juil'!C39)</f>
        <v>-</v>
      </c>
      <c r="L35" s="845"/>
      <c r="M35" s="853"/>
      <c r="P35" s="32" t="s">
        <v>544</v>
      </c>
      <c r="Q35" t="s">
        <v>545</v>
      </c>
      <c r="S35" s="45"/>
      <c r="T35" s="45"/>
      <c r="U35" s="45"/>
      <c r="V35" s="45"/>
      <c r="W35" s="45"/>
      <c r="X35" s="45"/>
    </row>
    <row r="36" spans="1:24" s="32" customFormat="1" x14ac:dyDescent="0.25">
      <c r="A36" s="53"/>
      <c r="B36" s="821"/>
      <c r="C36" s="822"/>
      <c r="D36" s="822"/>
      <c r="E36" s="846"/>
      <c r="F36" s="846"/>
      <c r="G36" s="353" t="str">
        <f>IF(SUM('Imports-Aug-April | août-avril'!C40,'Imports-Aug-April | août-avril'!C42)&lt;&gt;0,"X","-")</f>
        <v>-</v>
      </c>
      <c r="H36" s="353" t="str">
        <f>IF(SUM('Imports-Aug-April | août-avril'!D40,'Imports-Aug-April | août-avril'!D42)&lt;&gt;0,"X","-")</f>
        <v>-</v>
      </c>
      <c r="I36" s="353" t="str">
        <f>IF(SUM('Imports-Aug-April | août-avril'!E40,'Imports-Aug-April | août-avril'!E42)&lt;&gt;0,"X","-")</f>
        <v>-</v>
      </c>
      <c r="J36" s="342"/>
      <c r="K36" s="353" t="str">
        <f>IF(SUM('Excl Imp - May-July | mai-juil'!C40,'Excl Imp - May-July | mai-juil'!C42&lt;&gt;0),"X","-")</f>
        <v>-</v>
      </c>
      <c r="L36" s="353" t="str">
        <f>IF(SUM('Excl Imp - May-July | mai-juil'!D40,'Excl Imp - May-July | mai-juil'!D42&lt;&gt;0),"X","-")</f>
        <v>-</v>
      </c>
      <c r="M36" s="420" t="str">
        <f>IF(SUM('Excl Imp - May-July | mai-juil'!E40,'Excl Imp - May-July | mai-juil'!E42&lt;&gt;0),"X","-")</f>
        <v>-</v>
      </c>
      <c r="P36" s="222" t="s">
        <v>540</v>
      </c>
      <c r="Q36" t="s">
        <v>541</v>
      </c>
      <c r="S36" s="45"/>
      <c r="T36" s="45"/>
      <c r="U36" s="45"/>
      <c r="V36" s="45"/>
      <c r="W36" s="45"/>
      <c r="X36" s="45"/>
    </row>
    <row r="37" spans="1:24" s="32" customFormat="1" x14ac:dyDescent="0.25">
      <c r="A37" s="53"/>
      <c r="B37" s="343"/>
      <c r="C37" s="344"/>
      <c r="D37" s="344"/>
      <c r="E37" s="344"/>
      <c r="F37" s="344"/>
      <c r="G37" s="342"/>
      <c r="H37" s="342"/>
      <c r="I37" s="342"/>
      <c r="J37" s="342"/>
      <c r="M37" s="60"/>
      <c r="P37" s="345"/>
      <c r="Q37"/>
    </row>
    <row r="38" spans="1:24" s="32" customFormat="1" x14ac:dyDescent="0.25">
      <c r="A38" s="53"/>
      <c r="B38" s="842" t="str">
        <f>IF(Intro!$G$23="English",P38,Q38)</f>
        <v>2. Imported for use or consumption in BC from:</v>
      </c>
      <c r="C38" s="553"/>
      <c r="D38" s="553"/>
      <c r="E38" s="553"/>
      <c r="F38" s="553"/>
      <c r="G38" s="553"/>
      <c r="H38" s="553"/>
      <c r="I38" s="553"/>
      <c r="J38" s="104"/>
      <c r="K38"/>
      <c r="L38"/>
      <c r="M38" s="60"/>
      <c r="P38" s="230" t="s">
        <v>310</v>
      </c>
      <c r="Q38" s="158" t="s">
        <v>551</v>
      </c>
      <c r="R38" s="211"/>
      <c r="S38" s="246"/>
      <c r="T38" s="246"/>
      <c r="U38" s="246"/>
      <c r="V38" s="246"/>
      <c r="W38" s="246"/>
      <c r="X38" s="45"/>
    </row>
    <row r="39" spans="1:24" s="32" customFormat="1" x14ac:dyDescent="0.25">
      <c r="A39" s="53"/>
      <c r="B39" s="349" t="str">
        <f>IF(Intro!$G$23="English",P39,Q39)</f>
        <v>United States</v>
      </c>
      <c r="C39"/>
      <c r="D39"/>
      <c r="E39"/>
      <c r="F39"/>
      <c r="G39"/>
      <c r="H39"/>
      <c r="I39"/>
      <c r="J39"/>
      <c r="K39" s="353" t="str">
        <f>IF(SUM('Excl Imp - May-July | mai-juil'!C52,'Excl Imp - May-July | mai-juil'!C54&lt;&gt;0),"X","-")</f>
        <v>-</v>
      </c>
      <c r="L39" s="353" t="str">
        <f>IF(SUM('Excl Imp - May-July | mai-juil'!D52,'Excl Imp - May-July | mai-juil'!D54&lt;&gt;0),"X","-")</f>
        <v>-</v>
      </c>
      <c r="M39" s="353" t="str">
        <f>IF(SUM('Excl Imp - May-July | mai-juil'!E52,'Excl Imp - May-July | mai-juil'!E54&lt;&gt;0),"X","-")</f>
        <v>-</v>
      </c>
      <c r="P39" s="32" t="s">
        <v>546</v>
      </c>
      <c r="Q39" t="s">
        <v>400</v>
      </c>
      <c r="R39" s="166"/>
      <c r="S39" s="246"/>
      <c r="T39" s="246"/>
      <c r="U39" s="246"/>
      <c r="V39" s="246"/>
      <c r="W39" s="246"/>
      <c r="X39" s="45"/>
    </row>
    <row r="40" spans="1:24" s="32" customFormat="1" ht="15" customHeight="1" x14ac:dyDescent="0.25">
      <c r="A40" s="53"/>
      <c r="B40" s="836" t="str">
        <f>IF(Intro!$G$23="English",P40,Q40)</f>
        <v>California</v>
      </c>
      <c r="C40" s="837"/>
      <c r="D40" s="837"/>
      <c r="E40" s="837"/>
      <c r="F40" s="837"/>
      <c r="G40" s="353" t="str">
        <f>IF(SUM('Imports-Aug-April | août-avril'!C68,'Imports-Aug-April | août-avril'!C70)&lt;&gt;0,"X","-")</f>
        <v>-</v>
      </c>
      <c r="H40" s="353" t="str">
        <f>IF(SUM('Imports-Aug-April | août-avril'!D68,'Imports-Aug-April | août-avril'!D70)&lt;&gt;0,"X","-")</f>
        <v>-</v>
      </c>
      <c r="I40" s="353" t="str">
        <f>IF(SUM('Imports-Aug-April | août-avril'!E68,'Imports-Aug-April | août-avril'!E70)&lt;&gt;0,"X","-")</f>
        <v>-</v>
      </c>
      <c r="J40" s="235"/>
      <c r="K40" s="234"/>
      <c r="L40" s="234"/>
      <c r="M40" s="60"/>
      <c r="P40" s="160" t="s">
        <v>207</v>
      </c>
      <c r="Q40" s="160" t="s">
        <v>396</v>
      </c>
      <c r="S40" s="45"/>
      <c r="T40" s="45"/>
      <c r="U40" s="45"/>
      <c r="V40" s="45"/>
      <c r="W40" s="45"/>
      <c r="X40" s="45"/>
    </row>
    <row r="41" spans="1:24" s="32" customFormat="1" ht="15" customHeight="1" x14ac:dyDescent="0.25">
      <c r="A41" s="53"/>
      <c r="B41" s="836" t="str">
        <f>IF(Intro!$G$23="English",P41,Q41)</f>
        <v>Idaho</v>
      </c>
      <c r="C41" s="837"/>
      <c r="D41" s="837"/>
      <c r="E41" s="837"/>
      <c r="F41" s="837"/>
      <c r="G41" s="353" t="str">
        <f>IF(SUM('Imports-Aug-April | août-avril'!C78,'Imports-Aug-April | août-avril'!C80)&lt;&gt;0,"X","-")</f>
        <v>-</v>
      </c>
      <c r="H41" s="353" t="str">
        <f>IF(SUM('Imports-Aug-April | août-avril'!D78,'Imports-Aug-April | août-avril'!D80)&lt;&gt;0,"X","-")</f>
        <v>-</v>
      </c>
      <c r="I41" s="353" t="str">
        <f>IF(SUM('Imports-Aug-April | août-avril'!E78,'Imports-Aug-April | août-avril'!E80)&lt;&gt;0,"X","-")</f>
        <v>-</v>
      </c>
      <c r="J41" s="235"/>
      <c r="K41" s="234"/>
      <c r="L41" s="234"/>
      <c r="M41" s="60"/>
      <c r="P41" s="160" t="s">
        <v>208</v>
      </c>
      <c r="Q41" s="160" t="s">
        <v>208</v>
      </c>
      <c r="S41" s="45"/>
      <c r="T41" s="45"/>
      <c r="U41" s="45"/>
      <c r="V41" s="45"/>
      <c r="W41" s="45"/>
      <c r="X41" s="45"/>
    </row>
    <row r="42" spans="1:24" s="32" customFormat="1" ht="15" customHeight="1" x14ac:dyDescent="0.25">
      <c r="A42" s="53"/>
      <c r="B42" s="836" t="str">
        <f>IF(Intro!$G$23="English",P42,Q42)</f>
        <v>Oregon</v>
      </c>
      <c r="C42" s="837"/>
      <c r="D42" s="837"/>
      <c r="E42" s="837"/>
      <c r="F42" s="837"/>
      <c r="G42" s="353" t="str">
        <f>IF(SUM('Imports-Aug-April | août-avril'!C88,'Imports-Aug-April | août-avril'!C90)&lt;&gt;0,"X","-")</f>
        <v>-</v>
      </c>
      <c r="H42" s="353" t="str">
        <f>IF(SUM('Imports-Aug-April | août-avril'!D88,'Imports-Aug-April | août-avril'!D90)&lt;&gt;0,"X","-")</f>
        <v>-</v>
      </c>
      <c r="I42" s="353" t="str">
        <f>IF(SUM('Imports-Aug-April | août-avril'!E88,'Imports-Aug-April | août-avril'!E90)&lt;&gt;0,"X","-")</f>
        <v>-</v>
      </c>
      <c r="J42" s="235"/>
      <c r="K42" s="234"/>
      <c r="L42" s="234"/>
      <c r="M42" s="60"/>
      <c r="P42" s="160" t="s">
        <v>209</v>
      </c>
      <c r="Q42" s="160" t="s">
        <v>209</v>
      </c>
      <c r="S42" s="45"/>
      <c r="T42" s="45"/>
      <c r="U42" s="45"/>
      <c r="V42" s="45"/>
      <c r="W42" s="45"/>
      <c r="X42" s="45"/>
    </row>
    <row r="43" spans="1:24" s="32" customFormat="1" ht="15" customHeight="1" x14ac:dyDescent="0.25">
      <c r="A43" s="53"/>
      <c r="B43" s="836" t="str">
        <f>IF(Intro!$G$23="English",P43,Q43)</f>
        <v>Washington</v>
      </c>
      <c r="C43" s="837"/>
      <c r="D43" s="838"/>
      <c r="E43" s="838"/>
      <c r="F43" s="838"/>
      <c r="G43" s="353" t="str">
        <f>IF(SUM('Imports-Aug-April | août-avril'!C98,'Imports-Aug-April | août-avril'!C100)&lt;&gt;0,"X","-")</f>
        <v>-</v>
      </c>
      <c r="H43" s="353" t="str">
        <f>IF(SUM('Imports-Aug-April | août-avril'!D98,'Imports-Aug-April | août-avril'!D100)&lt;&gt;0,"X","-")</f>
        <v>-</v>
      </c>
      <c r="I43" s="353" t="str">
        <f>IF(SUM('Imports-Aug-April | août-avril'!E98,'Imports-Aug-April | août-avril'!E100)&lt;&gt;0,"X","-")</f>
        <v>-</v>
      </c>
      <c r="J43" s="235"/>
      <c r="K43" s="234"/>
      <c r="L43" s="234"/>
      <c r="M43" s="60"/>
      <c r="P43" s="160" t="s">
        <v>210</v>
      </c>
      <c r="Q43" s="160" t="s">
        <v>210</v>
      </c>
      <c r="S43" s="45"/>
      <c r="T43" s="45"/>
      <c r="U43" s="45"/>
      <c r="V43" s="45"/>
      <c r="W43" s="45"/>
      <c r="X43" s="45"/>
    </row>
    <row r="44" spans="1:24" s="32" customFormat="1" ht="15" customHeight="1" x14ac:dyDescent="0.25">
      <c r="A44" s="53"/>
      <c r="B44" s="847" t="str">
        <f>IF(Intro!$G$23="English",P44,Q44)</f>
        <v>Other States Include:</v>
      </c>
      <c r="C44" s="848"/>
      <c r="D44" s="839" t="str">
        <f>IF('Imports-Aug-April | août-avril'!C108="","-",'Imports-Aug-April | août-avril'!C108)</f>
        <v>-</v>
      </c>
      <c r="E44" s="839"/>
      <c r="F44" s="839"/>
      <c r="G44" s="840" t="str">
        <f>IF(SUM('Imports-Aug-April | août-avril'!C109, 'Imports-Aug-April | août-avril'!C111&lt;&gt;0),"X","-")</f>
        <v>-</v>
      </c>
      <c r="H44" s="840" t="str">
        <f>IF(SUM('Imports-Aug-April | août-avril'!D109, 'Imports-Aug-April | août-avril'!D111&lt;&gt;0),"X","-")</f>
        <v>-</v>
      </c>
      <c r="I44" s="840" t="str">
        <f>IF(SUM('Imports-Aug-April | août-avril'!E109, 'Imports-Aug-April | août-avril'!E111&lt;&gt;0),"X","-")</f>
        <v>-</v>
      </c>
      <c r="J44" s="235"/>
      <c r="K44" s="234"/>
      <c r="L44" s="234"/>
      <c r="M44" s="60"/>
      <c r="P44" s="161" t="s">
        <v>549</v>
      </c>
      <c r="Q44" s="161" t="s">
        <v>548</v>
      </c>
      <c r="S44" s="45"/>
      <c r="T44" s="45"/>
      <c r="U44" s="45"/>
      <c r="V44" s="45"/>
      <c r="W44" s="45"/>
      <c r="X44" s="45"/>
    </row>
    <row r="45" spans="1:24" s="32" customFormat="1" ht="15" customHeight="1" x14ac:dyDescent="0.25">
      <c r="A45" s="53"/>
      <c r="B45" s="847"/>
      <c r="C45" s="848"/>
      <c r="D45" s="839"/>
      <c r="E45" s="839"/>
      <c r="F45" s="839"/>
      <c r="G45" s="841"/>
      <c r="H45" s="841"/>
      <c r="I45" s="841"/>
      <c r="J45" s="235"/>
      <c r="K45" s="234"/>
      <c r="L45" s="234"/>
      <c r="M45" s="60"/>
      <c r="P45" s="348"/>
      <c r="Q45" s="348"/>
      <c r="S45" s="45"/>
      <c r="T45" s="45"/>
      <c r="U45" s="45"/>
      <c r="V45" s="45"/>
      <c r="W45" s="45"/>
      <c r="X45" s="45"/>
    </row>
    <row r="46" spans="1:24" s="32" customFormat="1" ht="15" customHeight="1" x14ac:dyDescent="0.25">
      <c r="A46" s="53"/>
      <c r="B46" s="851" t="str">
        <f>IF(Intro!$G$23="English",P46,Q46)</f>
        <v>Other Countries Include:</v>
      </c>
      <c r="C46" s="852"/>
      <c r="D46" s="839" t="str">
        <f>IF('Imports-Aug-April | août-avril'!C124="","-",'Imports-Aug-April | août-avril'!C124)</f>
        <v>-</v>
      </c>
      <c r="E46" s="839"/>
      <c r="F46" s="839"/>
      <c r="G46" s="840" t="str">
        <f>IF(SUM('Imports-Aug-April | août-avril'!C125, 'Imports-Aug-April | août-avril'!C127&lt;&gt;0),"X","-")</f>
        <v>-</v>
      </c>
      <c r="H46" s="840" t="str">
        <f>IF(SUM('Imports-Aug-April | août-avril'!D125, 'Imports-Aug-April | août-avril'!D127&lt;&gt;0),"X","-")</f>
        <v>-</v>
      </c>
      <c r="I46" s="840" t="str">
        <f>IF(SUM('Imports-Aug-April | août-avril'!E125, 'Imports-Aug-April | août-avril'!E127&lt;&gt;0),"X","-")</f>
        <v>-</v>
      </c>
      <c r="J46" s="235"/>
      <c r="K46" s="353" t="str">
        <f>IF(SUM('Excl Imp - May-July | mai-juil'!C65, 'Excl Imp - May-July | mai-juil'!C67&lt;&gt;0),"X","-")</f>
        <v>-</v>
      </c>
      <c r="L46" s="353" t="str">
        <f>IF(SUM('Excl Imp - May-July | mai-juil'!D65, 'Excl Imp - May-July | mai-juil'!D67&lt;&gt;0),"X","-")</f>
        <v>-</v>
      </c>
      <c r="M46" s="353" t="str">
        <f>IF(SUM('Excl Imp - May-July | mai-juil'!E65, 'Excl Imp - May-July | mai-juil'!E67&lt;&gt;0),"X","-")</f>
        <v>-</v>
      </c>
      <c r="P46" s="32" t="s">
        <v>550</v>
      </c>
      <c r="Q46" s="32" t="s">
        <v>547</v>
      </c>
      <c r="S46" s="45"/>
      <c r="T46" s="45"/>
      <c r="U46" s="45"/>
      <c r="V46" s="45"/>
      <c r="W46" s="45"/>
      <c r="X46" s="45"/>
    </row>
    <row r="47" spans="1:24" s="32" customFormat="1" ht="15" customHeight="1" x14ac:dyDescent="0.25">
      <c r="A47" s="53"/>
      <c r="B47" s="851"/>
      <c r="C47" s="852"/>
      <c r="D47" s="839"/>
      <c r="E47" s="839"/>
      <c r="F47" s="839"/>
      <c r="G47" s="841"/>
      <c r="H47" s="841"/>
      <c r="I47" s="841"/>
      <c r="J47" s="235"/>
      <c r="K47" s="845" t="str">
        <f>IF('Excl Imp - May-July | mai-juil'!C64="","-",'Excl Imp - May-July | mai-juil'!C64)</f>
        <v>-</v>
      </c>
      <c r="L47" s="845"/>
      <c r="M47" s="853"/>
      <c r="S47" s="45"/>
      <c r="T47" s="45"/>
      <c r="U47" s="45"/>
      <c r="V47" s="45"/>
      <c r="W47" s="45"/>
      <c r="X47" s="45"/>
    </row>
    <row r="48" spans="1:24" s="32" customFormat="1" ht="15" customHeight="1" x14ac:dyDescent="0.25">
      <c r="A48" s="53"/>
      <c r="B48" s="46"/>
      <c r="C48" s="104"/>
      <c r="D48" s="354"/>
      <c r="E48" s="354"/>
      <c r="F48" s="354"/>
      <c r="G48" s="235"/>
      <c r="H48" s="235"/>
      <c r="I48" s="235"/>
      <c r="J48" s="235"/>
      <c r="K48" s="235"/>
      <c r="L48" s="235"/>
      <c r="M48" s="60"/>
    </row>
    <row r="49" spans="1:24" s="32" customFormat="1" x14ac:dyDescent="0.25">
      <c r="A49" s="53"/>
      <c r="B49" s="842" t="str">
        <f>IF(Intro!$G$23="English",P49,Q49)</f>
        <v>3.  Imported Certain Whole Potatoes were sold for use or consumption in:</v>
      </c>
      <c r="C49" s="849"/>
      <c r="D49" s="849"/>
      <c r="E49" s="849"/>
      <c r="F49" s="849"/>
      <c r="G49" s="849"/>
      <c r="H49" s="849"/>
      <c r="I49" s="849"/>
      <c r="J49" s="10"/>
      <c r="M49" s="60"/>
      <c r="P49" s="231" t="s">
        <v>639</v>
      </c>
      <c r="Q49" t="s">
        <v>552</v>
      </c>
      <c r="R49" s="232"/>
      <c r="S49" s="247"/>
      <c r="T49" s="247"/>
      <c r="U49" s="247"/>
      <c r="V49" s="247"/>
      <c r="W49" s="247"/>
      <c r="X49" s="45"/>
    </row>
    <row r="50" spans="1:24" s="32" customFormat="1" x14ac:dyDescent="0.25">
      <c r="A50" s="53"/>
      <c r="B50" s="833" t="str">
        <f>IF(Intro!$G$23="English",P50,Q50)</f>
        <v>British Columbia</v>
      </c>
      <c r="C50" s="834"/>
      <c r="D50" s="834"/>
      <c r="E50" s="834"/>
      <c r="F50" s="835"/>
      <c r="G50" s="346" t="str">
        <f>IF(SUM('Imports-Aug-April | août-avril'!C136, 'Imports-Aug-April | août-avril'!C138&lt;&gt;0),"X","-")</f>
        <v>-</v>
      </c>
      <c r="H50" s="346" t="str">
        <f>IF(SUM('Imports-Aug-April | août-avril'!D136, 'Imports-Aug-April | août-avril'!D138&lt;&gt;0),"X","-")</f>
        <v>-</v>
      </c>
      <c r="I50" s="346" t="str">
        <f>IF(SUM('Imports-Aug-April | août-avril'!E136, 'Imports-Aug-April | août-avril'!E138&lt;&gt;0),"X","-")</f>
        <v>-</v>
      </c>
      <c r="J50" s="10"/>
      <c r="M50" s="60"/>
      <c r="P50" s="421" t="s">
        <v>640</v>
      </c>
      <c r="Q50"/>
      <c r="R50" s="247"/>
      <c r="S50" s="247"/>
      <c r="T50" s="247"/>
      <c r="U50" s="247"/>
      <c r="V50" s="247"/>
      <c r="W50" s="247"/>
      <c r="X50" s="45"/>
    </row>
    <row r="51" spans="1:24" s="32" customFormat="1" ht="15" customHeight="1" x14ac:dyDescent="0.25">
      <c r="A51" s="53"/>
      <c r="B51" s="833" t="str">
        <f>IF(Intro!$G$23="English",P51,Q51)</f>
        <v>Other Canadian provinces</v>
      </c>
      <c r="C51" s="834"/>
      <c r="D51" s="834"/>
      <c r="E51" s="834"/>
      <c r="F51" s="835"/>
      <c r="G51" s="346" t="str">
        <f>IF(SUM('Imports-Aug-April | août-avril'!C52, 'Imports-Aug-April | août-avril'!C54&lt;&gt;0),"X","-")</f>
        <v>-</v>
      </c>
      <c r="H51" s="346" t="str">
        <f>IF(SUM('Imports-Aug-April | août-avril'!D52, 'Imports-Aug-April | août-avril'!D54&lt;&gt;0),"X","-")</f>
        <v>-</v>
      </c>
      <c r="I51" s="346" t="str">
        <f>IF(SUM('Imports-Aug-April | août-avril'!E52, 'Imports-Aug-April | août-avril'!E54&lt;&gt;0),"X","-")</f>
        <v>-</v>
      </c>
      <c r="J51" s="235"/>
      <c r="K51" s="235"/>
      <c r="L51" s="235"/>
      <c r="M51" s="60"/>
      <c r="P51" s="228" t="s">
        <v>638</v>
      </c>
      <c r="Q51" s="227" t="s">
        <v>397</v>
      </c>
      <c r="S51" s="45"/>
      <c r="T51" s="45"/>
      <c r="U51" s="45"/>
      <c r="V51" s="45"/>
      <c r="W51" s="45"/>
      <c r="X51" s="45"/>
    </row>
    <row r="52" spans="1:24" s="32" customFormat="1" ht="15" customHeight="1" x14ac:dyDescent="0.25">
      <c r="A52" s="53"/>
      <c r="B52" s="833" t="str">
        <f>IF(Intro!$G$23="English",P52,Q52)</f>
        <v>Other countries</v>
      </c>
      <c r="C52" s="834"/>
      <c r="D52" s="834"/>
      <c r="E52" s="834"/>
      <c r="F52" s="835"/>
      <c r="G52" s="346" t="str">
        <f>IF('Imports-Aug-April | août-avril'!C62&lt;&gt;0,"X","-")</f>
        <v>-</v>
      </c>
      <c r="H52" s="346" t="str">
        <f>IF('Imports-Aug-April | août-avril'!D62&lt;&gt;0,"X","-")</f>
        <v>-</v>
      </c>
      <c r="I52" s="346" t="str">
        <f>IF('Imports-Aug-April | août-avril'!E62&lt;&gt;0,"X","-")</f>
        <v>-</v>
      </c>
      <c r="J52" s="235"/>
      <c r="K52" s="235"/>
      <c r="L52" s="235"/>
      <c r="M52" s="60"/>
      <c r="P52" s="228" t="s">
        <v>637</v>
      </c>
      <c r="Q52" s="227"/>
      <c r="S52" s="45"/>
      <c r="T52" s="45"/>
      <c r="U52" s="45"/>
      <c r="V52" s="45"/>
      <c r="W52" s="45"/>
      <c r="X52" s="45"/>
    </row>
    <row r="53" spans="1:24" s="32" customFormat="1" ht="15" customHeight="1" x14ac:dyDescent="0.25">
      <c r="A53" s="53"/>
      <c r="B53" s="355"/>
      <c r="C53" s="356"/>
      <c r="D53" s="356"/>
      <c r="E53" s="356"/>
      <c r="F53" s="356"/>
      <c r="G53" s="341"/>
      <c r="H53" s="341"/>
      <c r="I53" s="341"/>
      <c r="J53" s="235"/>
      <c r="K53" s="235"/>
      <c r="L53" s="235"/>
      <c r="M53" s="60"/>
      <c r="P53" s="357"/>
      <c r="Q53" s="227"/>
    </row>
    <row r="54" spans="1:24" s="32" customFormat="1" x14ac:dyDescent="0.25">
      <c r="A54" s="53"/>
      <c r="B54" s="842" t="str">
        <f>IF(Intro!$G$23="English",P54,Q54)</f>
        <v>4.  Sales of Imported Certain Whole Potatoes were sold in BC to:</v>
      </c>
      <c r="C54" s="849"/>
      <c r="D54" s="849"/>
      <c r="E54" s="849"/>
      <c r="F54" s="849"/>
      <c r="G54" s="850"/>
      <c r="H54" s="850"/>
      <c r="I54" s="850"/>
      <c r="J54" s="10"/>
      <c r="M54" s="60"/>
      <c r="P54" s="224" t="s">
        <v>635</v>
      </c>
      <c r="Q54" s="227" t="s">
        <v>398</v>
      </c>
      <c r="R54" s="225"/>
      <c r="S54" s="247"/>
      <c r="T54" s="247"/>
      <c r="U54" s="247"/>
      <c r="V54" s="247"/>
      <c r="W54" s="247"/>
      <c r="X54" s="45"/>
    </row>
    <row r="55" spans="1:24" s="32" customFormat="1" ht="15" customHeight="1" x14ac:dyDescent="0.25">
      <c r="A55" s="53"/>
      <c r="B55" s="833" t="str">
        <f>IF(Intro!$G$23="English",P55,Q55)</f>
        <v>Wholesalers/Distributor/Retailers in BC</v>
      </c>
      <c r="C55" s="834"/>
      <c r="D55" s="834"/>
      <c r="E55" s="834"/>
      <c r="F55" s="835"/>
      <c r="G55" s="346" t="str">
        <f>IF('Imports-Aug-April | août-avril'!D169&lt;&gt;0,"X","-")</f>
        <v>-</v>
      </c>
      <c r="H55" s="346" t="str">
        <f>IF('Imports-Aug-April | août-avril'!E169&lt;&gt;0,"X","-")</f>
        <v>-</v>
      </c>
      <c r="I55" s="346" t="str">
        <f>IF('Imports-Aug-April | août-avril'!F169&lt;&gt;0,"X","-")</f>
        <v>-</v>
      </c>
      <c r="J55" s="235"/>
      <c r="K55" s="346" t="str">
        <f>IF('Excl Imp - May-July | mai-juil'!D107&lt;&gt;0,"X","-")</f>
        <v>-</v>
      </c>
      <c r="L55" s="346" t="str">
        <f>IF('Excl Imp - May-July | mai-juil'!E107&lt;&gt;0,"X","-")</f>
        <v>-</v>
      </c>
      <c r="M55" s="347" t="str">
        <f>IF('Excl Imp - May-July | mai-juil'!F107&lt;&gt;0,"X","-")</f>
        <v>-</v>
      </c>
      <c r="P55" s="228" t="s">
        <v>642</v>
      </c>
      <c r="Q55" s="227" t="s">
        <v>554</v>
      </c>
      <c r="S55" s="45"/>
      <c r="T55" s="45"/>
      <c r="U55" s="45"/>
      <c r="V55" s="45"/>
      <c r="W55" s="45"/>
      <c r="X55" s="45"/>
    </row>
    <row r="56" spans="1:24" s="32" customFormat="1" ht="15" customHeight="1" x14ac:dyDescent="0.25">
      <c r="A56" s="53"/>
      <c r="B56" s="833" t="str">
        <f>IF(Intro!$G$23="English",P56,Q56)</f>
        <v>Canadian Processors in BC</v>
      </c>
      <c r="C56" s="834"/>
      <c r="D56" s="834"/>
      <c r="E56" s="834"/>
      <c r="F56" s="835"/>
      <c r="G56" s="346" t="str">
        <f>IF('Imports-Aug-April | août-avril'!D170&lt;&gt;0,"X","-")</f>
        <v>-</v>
      </c>
      <c r="H56" s="346" t="str">
        <f>IF('Imports-Aug-April | août-avril'!E170&lt;&gt;0,"X","-")</f>
        <v>-</v>
      </c>
      <c r="I56" s="346" t="str">
        <f>IF('Imports-Aug-April | août-avril'!F170&lt;&gt;0,"X","-")</f>
        <v>-</v>
      </c>
      <c r="J56" s="235"/>
      <c r="K56" s="346" t="str">
        <f>IF('Excl Imp - May-July | mai-juil'!D108&lt;&gt;0,"X","-")</f>
        <v>-</v>
      </c>
      <c r="L56" s="346" t="str">
        <f>IF('Excl Imp - May-July | mai-juil'!E108&lt;&gt;0,"X","-")</f>
        <v>-</v>
      </c>
      <c r="M56" s="347" t="str">
        <f>IF('Excl Imp - May-July | mai-juil'!F108&lt;&gt;0,"X","-")</f>
        <v>-</v>
      </c>
      <c r="P56" s="228" t="s">
        <v>553</v>
      </c>
      <c r="Q56" s="227" t="s">
        <v>362</v>
      </c>
      <c r="S56" s="45"/>
      <c r="T56" s="45"/>
      <c r="U56" s="45"/>
      <c r="V56" s="45"/>
      <c r="W56" s="45"/>
      <c r="X56" s="45"/>
    </row>
    <row r="57" spans="1:24" x14ac:dyDescent="0.25">
      <c r="B57" s="833" t="str">
        <f>IF(Intro!$G$23="English",P57,Q57)</f>
        <v>Other trade level (specify)</v>
      </c>
      <c r="C57" s="834"/>
      <c r="D57" s="834"/>
      <c r="E57" s="834"/>
      <c r="F57" s="835"/>
      <c r="G57" s="346" t="str">
        <f>IF('Imports-Aug-April | août-avril'!D171&lt;&gt;0,"X","-")</f>
        <v>-</v>
      </c>
      <c r="H57" s="346" t="str">
        <f>IF('Imports-Aug-April | août-avril'!E171&lt;&gt;0,"X","-")</f>
        <v>-</v>
      </c>
      <c r="I57" s="346" t="str">
        <f>IF('Imports-Aug-April | août-avril'!F171&lt;&gt;0,"X","-")</f>
        <v>-</v>
      </c>
      <c r="J57" s="235"/>
      <c r="K57" s="346" t="str">
        <f>IF('Excl Imp - May-July | mai-juil'!D109&lt;&gt;0,"X","-")</f>
        <v>-</v>
      </c>
      <c r="L57" s="346" t="str">
        <f>IF('Excl Imp - May-July | mai-juil'!E109&lt;&gt;0,"X","-")</f>
        <v>-</v>
      </c>
      <c r="M57" s="347" t="str">
        <f>IF('Excl Imp - May-July | mai-juil'!F109&lt;&gt;0,"X","-")</f>
        <v>-</v>
      </c>
      <c r="P57" s="8" t="s">
        <v>311</v>
      </c>
      <c r="Q57" s="227" t="s">
        <v>555</v>
      </c>
    </row>
    <row r="58" spans="1:24" ht="15" customHeight="1" x14ac:dyDescent="0.25">
      <c r="B58" s="119"/>
      <c r="C58" s="120"/>
      <c r="D58" s="120"/>
      <c r="E58" s="120"/>
      <c r="F58" s="120"/>
      <c r="G58" s="120"/>
      <c r="H58" s="120"/>
      <c r="I58" s="120"/>
      <c r="J58" s="65"/>
      <c r="K58" s="120"/>
      <c r="L58" s="120"/>
      <c r="M58" s="121"/>
    </row>
  </sheetData>
  <sheetProtection algorithmName="SHA-512" hashValue="Vu4hfPY5MVfYNnJWz3AnGh658Ha43rnh6N9++ZcJ5JKy9fa33qPmp1qNGWc2qzid5J2g0w7BhucxwSpRfPnx8Q==" saltValue="pMyndwN7O+1OT0Kv61gtDQ==" spinCount="100000" sheet="1" objects="1" scenarios="1" selectLockedCells="1"/>
  <mergeCells count="48">
    <mergeCell ref="B57:F57"/>
    <mergeCell ref="K31:K32"/>
    <mergeCell ref="E35:I35"/>
    <mergeCell ref="B36:F36"/>
    <mergeCell ref="D44:F45"/>
    <mergeCell ref="G44:G45"/>
    <mergeCell ref="H44:H45"/>
    <mergeCell ref="I44:I45"/>
    <mergeCell ref="B44:C45"/>
    <mergeCell ref="B49:I49"/>
    <mergeCell ref="B54:I54"/>
    <mergeCell ref="B55:F55"/>
    <mergeCell ref="B46:C47"/>
    <mergeCell ref="K35:M35"/>
    <mergeCell ref="K47:M47"/>
    <mergeCell ref="I46:I47"/>
    <mergeCell ref="G46:G47"/>
    <mergeCell ref="H46:H47"/>
    <mergeCell ref="B34:I34"/>
    <mergeCell ref="B38:I38"/>
    <mergeCell ref="B40:F40"/>
    <mergeCell ref="B51:F51"/>
    <mergeCell ref="B56:F56"/>
    <mergeCell ref="B41:F41"/>
    <mergeCell ref="B42:F42"/>
    <mergeCell ref="B43:F43"/>
    <mergeCell ref="D46:F47"/>
    <mergeCell ref="B52:F52"/>
    <mergeCell ref="B50:F50"/>
    <mergeCell ref="B31:F32"/>
    <mergeCell ref="B35:D35"/>
    <mergeCell ref="B13:I13"/>
    <mergeCell ref="B14:I14"/>
    <mergeCell ref="B15:I15"/>
    <mergeCell ref="B17:K17"/>
    <mergeCell ref="B19:M26"/>
    <mergeCell ref="B28:M29"/>
    <mergeCell ref="G31:G32"/>
    <mergeCell ref="H31:H32"/>
    <mergeCell ref="I31:I32"/>
    <mergeCell ref="L31:L32"/>
    <mergeCell ref="M31:M32"/>
    <mergeCell ref="B12:I12"/>
    <mergeCell ref="B4:M4"/>
    <mergeCell ref="B5:M5"/>
    <mergeCell ref="B6:M6"/>
    <mergeCell ref="B8:M8"/>
    <mergeCell ref="B11:I11"/>
  </mergeCells>
  <dataValidations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19:B24" xr:uid="{EB3FD4F3-CC67-4CA0-AAAA-2C5E9E66038D}">
      <formula1>1000</formula1>
    </dataValidation>
  </dataValidations>
  <pageMargins left="0.70866141732283472" right="0.70866141732283472" top="0.74803149606299213" bottom="0.74803149606299213" header="0.31496062992125984" footer="0.31496062992125984"/>
  <pageSetup scale="56"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849CF1E-4E5B-406C-B876-36560BD2D529}">
          <x14:formula1>
            <xm:f>Variables!$D$41:$D$42</xm:f>
          </x14:formula1>
          <xm:sqref>K11:K15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85A61-E527-473A-A83B-BEF0E7D584D9}">
  <sheetPr>
    <tabColor rgb="FFFF0000"/>
  </sheetPr>
  <dimension ref="B1:S74"/>
  <sheetViews>
    <sheetView workbookViewId="0">
      <selection activeCell="D12" sqref="D12"/>
    </sheetView>
  </sheetViews>
  <sheetFormatPr defaultRowHeight="15" x14ac:dyDescent="0.25"/>
  <cols>
    <col min="8" max="8" width="26.28515625" customWidth="1"/>
    <col min="9" max="9" width="18.7109375" customWidth="1"/>
  </cols>
  <sheetData>
    <row r="1" spans="2:17" x14ac:dyDescent="0.25">
      <c r="B1" t="s">
        <v>572</v>
      </c>
    </row>
    <row r="2" spans="2:17" x14ac:dyDescent="0.25">
      <c r="B2" t="s">
        <v>573</v>
      </c>
      <c r="D2" t="s">
        <v>571</v>
      </c>
      <c r="J2" t="s">
        <v>565</v>
      </c>
      <c r="N2" t="s">
        <v>566</v>
      </c>
    </row>
    <row r="3" spans="2:17" x14ac:dyDescent="0.25">
      <c r="H3" t="s">
        <v>561</v>
      </c>
      <c r="J3" t="s">
        <v>562</v>
      </c>
      <c r="K3" t="s">
        <v>563</v>
      </c>
      <c r="L3" t="s">
        <v>564</v>
      </c>
      <c r="N3">
        <v>2024</v>
      </c>
      <c r="O3">
        <v>2025</v>
      </c>
      <c r="P3">
        <v>2026</v>
      </c>
    </row>
    <row r="4" spans="2:17" x14ac:dyDescent="0.25">
      <c r="B4">
        <f>Intro!E64</f>
        <v>0</v>
      </c>
      <c r="D4">
        <f>Public!F20</f>
        <v>0</v>
      </c>
      <c r="H4" t="s">
        <v>557</v>
      </c>
    </row>
    <row r="5" spans="2:17" x14ac:dyDescent="0.25">
      <c r="D5">
        <f>Public!F21</f>
        <v>0</v>
      </c>
      <c r="H5" t="s">
        <v>546</v>
      </c>
      <c r="N5" s="398" t="str">
        <f>Confirm!K39</f>
        <v>-</v>
      </c>
      <c r="O5" s="398" t="str">
        <f>Confirm!L39</f>
        <v>-</v>
      </c>
      <c r="P5" s="398" t="str">
        <f>Confirm!M39</f>
        <v>-</v>
      </c>
    </row>
    <row r="6" spans="2:17" x14ac:dyDescent="0.25">
      <c r="H6" t="s">
        <v>207</v>
      </c>
      <c r="J6" s="397" t="str">
        <f>Confirm!G40</f>
        <v>-</v>
      </c>
      <c r="K6" s="397" t="str">
        <f>Confirm!H40</f>
        <v>-</v>
      </c>
      <c r="L6" s="397" t="str">
        <f>Confirm!I40</f>
        <v>-</v>
      </c>
    </row>
    <row r="7" spans="2:17" x14ac:dyDescent="0.25">
      <c r="H7" t="s">
        <v>208</v>
      </c>
      <c r="J7" s="397" t="str">
        <f>Confirm!G41</f>
        <v>-</v>
      </c>
      <c r="K7" s="397" t="str">
        <f>Confirm!H41</f>
        <v>-</v>
      </c>
      <c r="L7" s="397" t="str">
        <f>Confirm!I41</f>
        <v>-</v>
      </c>
    </row>
    <row r="8" spans="2:17" x14ac:dyDescent="0.25">
      <c r="H8" t="s">
        <v>209</v>
      </c>
      <c r="J8" s="397" t="str">
        <f>Confirm!G42</f>
        <v>-</v>
      </c>
      <c r="K8" s="397" t="str">
        <f>Confirm!H42</f>
        <v>-</v>
      </c>
      <c r="L8" s="397" t="str">
        <f>Confirm!I42</f>
        <v>-</v>
      </c>
    </row>
    <row r="9" spans="2:17" x14ac:dyDescent="0.25">
      <c r="H9" t="s">
        <v>210</v>
      </c>
      <c r="J9" s="397" t="str">
        <f>Confirm!G43</f>
        <v>-</v>
      </c>
      <c r="K9" s="397" t="str">
        <f>Confirm!H43</f>
        <v>-</v>
      </c>
      <c r="L9" s="397" t="str">
        <f>Confirm!I43</f>
        <v>-</v>
      </c>
    </row>
    <row r="10" spans="2:17" x14ac:dyDescent="0.25">
      <c r="H10" t="s">
        <v>558</v>
      </c>
      <c r="J10" s="397" t="str">
        <f>Confirm!G44</f>
        <v>-</v>
      </c>
      <c r="K10" s="397" t="str">
        <f>Confirm!H44</f>
        <v>-</v>
      </c>
      <c r="L10" s="397" t="str">
        <f>Confirm!I44</f>
        <v>-</v>
      </c>
    </row>
    <row r="11" spans="2:17" x14ac:dyDescent="0.25">
      <c r="H11" t="s">
        <v>559</v>
      </c>
      <c r="J11" s="397" t="str">
        <f>Confirm!G46</f>
        <v>-</v>
      </c>
      <c r="K11" s="397" t="str">
        <f>Confirm!H46</f>
        <v>-</v>
      </c>
      <c r="L11" s="397" t="str">
        <f>Confirm!I46</f>
        <v>-</v>
      </c>
      <c r="N11" s="398" t="str">
        <f>Confirm!K46</f>
        <v>-</v>
      </c>
      <c r="O11" s="398" t="str">
        <f>Confirm!L46</f>
        <v>-</v>
      </c>
      <c r="P11" s="398" t="str">
        <f>Confirm!M46</f>
        <v>-</v>
      </c>
      <c r="Q11" s="398"/>
    </row>
    <row r="12" spans="2:17" x14ac:dyDescent="0.25">
      <c r="H12" s="397" t="str">
        <f>Confirm!K47</f>
        <v>-</v>
      </c>
    </row>
    <row r="13" spans="2:17" x14ac:dyDescent="0.25">
      <c r="H13" t="s">
        <v>560</v>
      </c>
      <c r="J13" s="398" t="str">
        <f>Confirm!G36</f>
        <v>-</v>
      </c>
      <c r="K13" s="398" t="str">
        <f>Confirm!H36</f>
        <v>-</v>
      </c>
      <c r="L13" s="398" t="str">
        <f>Confirm!I36</f>
        <v>-</v>
      </c>
      <c r="N13" s="398" t="str">
        <f>Confirm!K36</f>
        <v>-</v>
      </c>
      <c r="O13" s="398" t="str">
        <f>Confirm!L36</f>
        <v>-</v>
      </c>
      <c r="P13" s="398" t="str">
        <f>Confirm!M36</f>
        <v>-</v>
      </c>
    </row>
    <row r="14" spans="2:17" x14ac:dyDescent="0.25">
      <c r="H14" t="str">
        <f>Confirm!E35</f>
        <v>-</v>
      </c>
      <c r="N14" t="str">
        <f>Confirm!K35</f>
        <v>-</v>
      </c>
    </row>
    <row r="16" spans="2:17" x14ac:dyDescent="0.25">
      <c r="H16" t="s">
        <v>570</v>
      </c>
      <c r="J16" s="397" t="str">
        <f>Confirm!G51</f>
        <v>-</v>
      </c>
      <c r="K16" s="397" t="str">
        <f>Confirm!H51</f>
        <v>-</v>
      </c>
      <c r="L16" s="397" t="str">
        <f>Confirm!I51</f>
        <v>-</v>
      </c>
    </row>
    <row r="18" spans="2:19" x14ac:dyDescent="0.25">
      <c r="H18" t="s">
        <v>567</v>
      </c>
    </row>
    <row r="19" spans="2:19" x14ac:dyDescent="0.25">
      <c r="H19" t="s">
        <v>568</v>
      </c>
      <c r="J19" s="397" t="str">
        <f>Confirm!G55</f>
        <v>-</v>
      </c>
      <c r="K19" s="397" t="str">
        <f>Confirm!H55</f>
        <v>-</v>
      </c>
      <c r="L19" s="397" t="str">
        <f>Confirm!I55</f>
        <v>-</v>
      </c>
      <c r="N19" s="397" t="str">
        <f>Confirm!K55</f>
        <v>-</v>
      </c>
      <c r="O19" s="397" t="str">
        <f>Confirm!L55</f>
        <v>-</v>
      </c>
      <c r="P19" s="397" t="str">
        <f>Confirm!M55</f>
        <v>-</v>
      </c>
    </row>
    <row r="20" spans="2:19" x14ac:dyDescent="0.25">
      <c r="H20" t="s">
        <v>569</v>
      </c>
      <c r="J20" s="397" t="str">
        <f>Confirm!G56</f>
        <v>-</v>
      </c>
      <c r="K20" s="397" t="str">
        <f>Confirm!H56</f>
        <v>-</v>
      </c>
      <c r="L20" s="397" t="str">
        <f>Confirm!I56</f>
        <v>-</v>
      </c>
      <c r="N20" s="397" t="str">
        <f>Confirm!K56</f>
        <v>-</v>
      </c>
      <c r="O20" s="397" t="str">
        <f>Confirm!L56</f>
        <v>-</v>
      </c>
      <c r="P20" s="397" t="str">
        <f>Confirm!M56</f>
        <v>-</v>
      </c>
    </row>
    <row r="21" spans="2:19" x14ac:dyDescent="0.25">
      <c r="H21" t="s">
        <v>311</v>
      </c>
      <c r="J21" s="397" t="str">
        <f>Confirm!G57</f>
        <v>-</v>
      </c>
      <c r="K21" s="397" t="str">
        <f>Confirm!H57</f>
        <v>-</v>
      </c>
      <c r="L21" s="397" t="str">
        <f>Confirm!I57</f>
        <v>-</v>
      </c>
      <c r="N21" s="397" t="str">
        <f>Confirm!K57</f>
        <v>-</v>
      </c>
      <c r="O21" s="397" t="str">
        <f>Confirm!L57</f>
        <v>-</v>
      </c>
      <c r="P21" s="397" t="str">
        <f>Confirm!M57</f>
        <v>-</v>
      </c>
    </row>
    <row r="24" spans="2:19" x14ac:dyDescent="0.25">
      <c r="B24" t="s">
        <v>574</v>
      </c>
    </row>
    <row r="26" spans="2:19" x14ac:dyDescent="0.25">
      <c r="B26" t="s">
        <v>575</v>
      </c>
      <c r="C26" t="s">
        <v>576</v>
      </c>
      <c r="D26" t="s">
        <v>571</v>
      </c>
      <c r="E26" t="s">
        <v>577</v>
      </c>
      <c r="F26" t="s">
        <v>578</v>
      </c>
      <c r="G26" t="s">
        <v>579</v>
      </c>
      <c r="H26" t="s">
        <v>580</v>
      </c>
      <c r="I26" t="s">
        <v>581</v>
      </c>
      <c r="J26" t="s">
        <v>582</v>
      </c>
      <c r="K26" t="s">
        <v>583</v>
      </c>
      <c r="L26" t="s">
        <v>584</v>
      </c>
      <c r="M26" t="s">
        <v>585</v>
      </c>
      <c r="N26" t="s">
        <v>586</v>
      </c>
      <c r="Q26" t="s">
        <v>603</v>
      </c>
      <c r="R26" t="s">
        <v>604</v>
      </c>
      <c r="S26" t="s">
        <v>605</v>
      </c>
    </row>
    <row r="27" spans="2:19" x14ac:dyDescent="0.25">
      <c r="B27">
        <f>$B$4</f>
        <v>0</v>
      </c>
      <c r="C27" t="s">
        <v>587</v>
      </c>
      <c r="D27">
        <f>$D$4</f>
        <v>0</v>
      </c>
      <c r="E27" t="s">
        <v>588</v>
      </c>
      <c r="F27" t="s">
        <v>589</v>
      </c>
      <c r="G27">
        <f>'Imports-Aug-April | août-avril'!C39</f>
        <v>0</v>
      </c>
      <c r="H27" t="s">
        <v>591</v>
      </c>
      <c r="I27" s="399">
        <f>'Imports-Aug-April | août-avril'!C40</f>
        <v>0</v>
      </c>
      <c r="J27" s="399">
        <f>'Imports-Aug-April | août-avril'!D40</f>
        <v>0</v>
      </c>
      <c r="K27" s="399">
        <f>'Imports-Aug-April | août-avril'!E40</f>
        <v>0</v>
      </c>
      <c r="L27" s="399">
        <f>'Imports-Aug-April | août-avril'!C42/1000</f>
        <v>0</v>
      </c>
      <c r="M27" s="399">
        <f>'Imports-Aug-April | août-avril'!D42/1000</f>
        <v>0</v>
      </c>
      <c r="N27" s="399">
        <f>'Imports-Aug-April | août-avril'!E42/1000</f>
        <v>0</v>
      </c>
      <c r="O27" s="399"/>
      <c r="Q27">
        <f>'Imports-Aug-April | août-avril'!C46</f>
        <v>0</v>
      </c>
      <c r="R27">
        <f>'Imports-Aug-April | août-avril'!D46</f>
        <v>0</v>
      </c>
      <c r="S27">
        <f>'Imports-Aug-April | août-avril'!E46</f>
        <v>0</v>
      </c>
    </row>
    <row r="28" spans="2:19" x14ac:dyDescent="0.25">
      <c r="B28">
        <f t="shared" ref="B28:B42" si="0">$B$4</f>
        <v>0</v>
      </c>
      <c r="C28" t="s">
        <v>587</v>
      </c>
      <c r="D28">
        <f t="shared" ref="D28:D42" si="1">$D$4</f>
        <v>0</v>
      </c>
      <c r="E28" t="s">
        <v>588</v>
      </c>
      <c r="F28" t="s">
        <v>589</v>
      </c>
      <c r="G28">
        <f>'Imports-Aug-April | août-avril'!C39</f>
        <v>0</v>
      </c>
      <c r="H28" t="s">
        <v>592</v>
      </c>
      <c r="I28" s="399">
        <f>'Imports-Aug-April | août-avril'!C41</f>
        <v>0</v>
      </c>
      <c r="J28" s="399">
        <f>'Imports-Aug-April | août-avril'!D41</f>
        <v>0</v>
      </c>
      <c r="K28" s="399">
        <f>'Imports-Aug-April | août-avril'!E41</f>
        <v>0</v>
      </c>
      <c r="L28" s="399">
        <f>'Imports-Aug-April | août-avril'!C43/1000</f>
        <v>0</v>
      </c>
      <c r="M28" s="399">
        <f>'Imports-Aug-April | août-avril'!D43/1000</f>
        <v>0</v>
      </c>
      <c r="N28" s="399">
        <f>'Imports-Aug-April | août-avril'!E43/1000</f>
        <v>0</v>
      </c>
      <c r="O28" s="399"/>
      <c r="Q28">
        <f>'Imports-Aug-April | août-avril'!C47</f>
        <v>0</v>
      </c>
      <c r="R28">
        <f>'Imports-Aug-April | août-avril'!D47</f>
        <v>0</v>
      </c>
      <c r="S28">
        <f>'Imports-Aug-April | août-avril'!E47</f>
        <v>0</v>
      </c>
    </row>
    <row r="29" spans="2:19" x14ac:dyDescent="0.25">
      <c r="B29">
        <f t="shared" si="0"/>
        <v>0</v>
      </c>
      <c r="C29" t="s">
        <v>587</v>
      </c>
      <c r="D29">
        <f t="shared" si="1"/>
        <v>0</v>
      </c>
      <c r="E29" t="s">
        <v>593</v>
      </c>
      <c r="F29" t="s">
        <v>594</v>
      </c>
      <c r="G29" t="s">
        <v>590</v>
      </c>
      <c r="H29" t="s">
        <v>595</v>
      </c>
      <c r="I29" s="399">
        <f>'Imports-Aug-April | août-avril'!C51</f>
        <v>0</v>
      </c>
      <c r="J29" s="399">
        <f>'Imports-Aug-April | août-avril'!D51</f>
        <v>0</v>
      </c>
      <c r="K29" s="399">
        <f>'Imports-Aug-April | août-avril'!E51</f>
        <v>0</v>
      </c>
      <c r="L29" s="399">
        <f>'Imports-Aug-April | août-avril'!C53/1000</f>
        <v>0</v>
      </c>
      <c r="M29" s="399">
        <f>'Imports-Aug-April | août-avril'!D53/1000</f>
        <v>0</v>
      </c>
      <c r="N29" s="399">
        <f>'Imports-Aug-April | août-avril'!E53/1000</f>
        <v>0</v>
      </c>
      <c r="O29" s="399"/>
      <c r="Q29">
        <f>'Imports-Aug-April | août-avril'!C57</f>
        <v>0</v>
      </c>
      <c r="R29">
        <f>'Imports-Aug-April | août-avril'!D57</f>
        <v>0</v>
      </c>
      <c r="S29">
        <f>'Imports-Aug-April | août-avril'!E57</f>
        <v>0</v>
      </c>
    </row>
    <row r="30" spans="2:19" x14ac:dyDescent="0.25">
      <c r="B30">
        <f t="shared" si="0"/>
        <v>0</v>
      </c>
      <c r="C30" t="s">
        <v>587</v>
      </c>
      <c r="D30">
        <f t="shared" si="1"/>
        <v>0</v>
      </c>
      <c r="E30" t="s">
        <v>593</v>
      </c>
      <c r="F30" t="s">
        <v>594</v>
      </c>
      <c r="G30" t="s">
        <v>590</v>
      </c>
      <c r="H30" t="s">
        <v>596</v>
      </c>
      <c r="I30" s="399">
        <f>'Imports-Aug-April | août-avril'!C52</f>
        <v>0</v>
      </c>
      <c r="J30" s="399">
        <f>'Imports-Aug-April | août-avril'!D52</f>
        <v>0</v>
      </c>
      <c r="K30" s="399">
        <f>'Imports-Aug-April | août-avril'!E52</f>
        <v>0</v>
      </c>
      <c r="L30" s="399">
        <f>'Imports-Aug-April | août-avril'!C54/1000</f>
        <v>0</v>
      </c>
      <c r="M30" s="399">
        <f>'Imports-Aug-April | août-avril'!D54/1000</f>
        <v>0</v>
      </c>
      <c r="N30" s="399">
        <f>'Imports-Aug-April | août-avril'!E54/1000</f>
        <v>0</v>
      </c>
      <c r="O30" s="399"/>
      <c r="Q30">
        <f>'Imports-Aug-April | août-avril'!C58</f>
        <v>0</v>
      </c>
      <c r="R30">
        <f>'Imports-Aug-April | août-avril'!D58</f>
        <v>0</v>
      </c>
      <c r="S30">
        <f>'Imports-Aug-April | août-avril'!E58</f>
        <v>0</v>
      </c>
    </row>
    <row r="31" spans="2:19" x14ac:dyDescent="0.25">
      <c r="B31">
        <f t="shared" si="0"/>
        <v>0</v>
      </c>
      <c r="C31" t="s">
        <v>587</v>
      </c>
      <c r="D31">
        <f t="shared" si="1"/>
        <v>0</v>
      </c>
      <c r="E31" t="s">
        <v>597</v>
      </c>
      <c r="F31" t="s">
        <v>594</v>
      </c>
      <c r="G31" t="s">
        <v>590</v>
      </c>
      <c r="H31" t="s">
        <v>591</v>
      </c>
      <c r="I31" s="399">
        <f>'Imports-Aug-April | août-avril'!C68</f>
        <v>0</v>
      </c>
      <c r="J31" s="399">
        <f>'Imports-Aug-April | août-avril'!D68</f>
        <v>0</v>
      </c>
      <c r="K31" s="399">
        <f>'Imports-Aug-April | août-avril'!E68</f>
        <v>0</v>
      </c>
      <c r="L31" s="399">
        <f>'Imports-Aug-April | août-avril'!C70/1000</f>
        <v>0</v>
      </c>
      <c r="M31" s="399">
        <f>'Imports-Aug-April | août-avril'!D70/1000</f>
        <v>0</v>
      </c>
      <c r="N31" s="399">
        <f>'Imports-Aug-April | août-avril'!E70/1000</f>
        <v>0</v>
      </c>
      <c r="Q31">
        <f>'Imports-Aug-April | août-avril'!C74</f>
        <v>0</v>
      </c>
      <c r="R31">
        <f>'Imports-Aug-April | août-avril'!D74</f>
        <v>0</v>
      </c>
      <c r="S31">
        <f>'Imports-Aug-April | août-avril'!E74</f>
        <v>0</v>
      </c>
    </row>
    <row r="32" spans="2:19" x14ac:dyDescent="0.25">
      <c r="B32">
        <f t="shared" si="0"/>
        <v>0</v>
      </c>
      <c r="C32" t="s">
        <v>587</v>
      </c>
      <c r="D32">
        <f t="shared" si="1"/>
        <v>0</v>
      </c>
      <c r="E32" t="s">
        <v>597</v>
      </c>
      <c r="F32" t="s">
        <v>594</v>
      </c>
      <c r="G32" t="s">
        <v>590</v>
      </c>
      <c r="H32" t="s">
        <v>592</v>
      </c>
      <c r="I32" s="399">
        <f>'Imports-Aug-April | août-avril'!C69</f>
        <v>0</v>
      </c>
      <c r="J32" s="399">
        <f>'Imports-Aug-April | août-avril'!D69</f>
        <v>0</v>
      </c>
      <c r="K32" s="399">
        <f>'Imports-Aug-April | août-avril'!E69</f>
        <v>0</v>
      </c>
      <c r="L32" s="399">
        <f>'Imports-Aug-April | août-avril'!C71/1000</f>
        <v>0</v>
      </c>
      <c r="M32" s="399">
        <f>'Imports-Aug-April | août-avril'!D71/1000</f>
        <v>0</v>
      </c>
      <c r="N32" s="399">
        <f>'Imports-Aug-April | août-avril'!E71/1000</f>
        <v>0</v>
      </c>
      <c r="Q32">
        <f>'Imports-Aug-April | août-avril'!C75</f>
        <v>0</v>
      </c>
      <c r="R32">
        <f>'Imports-Aug-April | août-avril'!D75</f>
        <v>0</v>
      </c>
      <c r="S32">
        <f>'Imports-Aug-April | août-avril'!E75</f>
        <v>0</v>
      </c>
    </row>
    <row r="33" spans="2:19" x14ac:dyDescent="0.25">
      <c r="B33">
        <f t="shared" si="0"/>
        <v>0</v>
      </c>
      <c r="C33" t="s">
        <v>587</v>
      </c>
      <c r="D33">
        <f t="shared" si="1"/>
        <v>0</v>
      </c>
      <c r="E33" t="s">
        <v>598</v>
      </c>
      <c r="F33" t="s">
        <v>594</v>
      </c>
      <c r="G33" t="s">
        <v>590</v>
      </c>
      <c r="H33" t="s">
        <v>591</v>
      </c>
      <c r="I33" s="399">
        <f>'Imports-Aug-April | août-avril'!C78</f>
        <v>0</v>
      </c>
      <c r="J33" s="399">
        <f>'Imports-Aug-April | août-avril'!D78</f>
        <v>0</v>
      </c>
      <c r="K33" s="399">
        <f>'Imports-Aug-April | août-avril'!E78</f>
        <v>0</v>
      </c>
      <c r="L33" s="399">
        <f>'Imports-Aug-April | août-avril'!C80/1000</f>
        <v>0</v>
      </c>
      <c r="M33" s="399">
        <f>'Imports-Aug-April | août-avril'!D80/1000</f>
        <v>0</v>
      </c>
      <c r="N33" s="399">
        <f>'Imports-Aug-April | août-avril'!E80/1000</f>
        <v>0</v>
      </c>
      <c r="Q33">
        <f>'Imports-Aug-April | août-avril'!C84</f>
        <v>0</v>
      </c>
      <c r="R33">
        <f>'Imports-Aug-April | août-avril'!D84</f>
        <v>0</v>
      </c>
      <c r="S33">
        <f>'Imports-Aug-April | août-avril'!E84</f>
        <v>0</v>
      </c>
    </row>
    <row r="34" spans="2:19" x14ac:dyDescent="0.25">
      <c r="B34">
        <f t="shared" si="0"/>
        <v>0</v>
      </c>
      <c r="C34" t="s">
        <v>587</v>
      </c>
      <c r="D34">
        <f t="shared" si="1"/>
        <v>0</v>
      </c>
      <c r="E34" t="s">
        <v>598</v>
      </c>
      <c r="F34" t="s">
        <v>594</v>
      </c>
      <c r="G34" t="s">
        <v>590</v>
      </c>
      <c r="H34" t="s">
        <v>592</v>
      </c>
      <c r="I34" s="399">
        <f>'Imports-Aug-April | août-avril'!C79</f>
        <v>0</v>
      </c>
      <c r="J34" s="399">
        <f>'Imports-Aug-April | août-avril'!D79</f>
        <v>0</v>
      </c>
      <c r="K34" s="399">
        <f>'Imports-Aug-April | août-avril'!E79</f>
        <v>0</v>
      </c>
      <c r="L34" s="399">
        <f>'Imports-Aug-April | août-avril'!C81/1000</f>
        <v>0</v>
      </c>
      <c r="M34" s="399">
        <f>'Imports-Aug-April | août-avril'!D81/1000</f>
        <v>0</v>
      </c>
      <c r="N34" s="399">
        <f>'Imports-Aug-April | août-avril'!E81/1000</f>
        <v>0</v>
      </c>
      <c r="Q34">
        <f>'Imports-Aug-April | août-avril'!C85</f>
        <v>0</v>
      </c>
      <c r="R34">
        <f>'Imports-Aug-April | août-avril'!D85</f>
        <v>0</v>
      </c>
      <c r="S34">
        <f>'Imports-Aug-April | août-avril'!E85</f>
        <v>0</v>
      </c>
    </row>
    <row r="35" spans="2:19" x14ac:dyDescent="0.25">
      <c r="B35">
        <f t="shared" si="0"/>
        <v>0</v>
      </c>
      <c r="C35" t="s">
        <v>587</v>
      </c>
      <c r="D35">
        <f t="shared" si="1"/>
        <v>0</v>
      </c>
      <c r="E35" t="s">
        <v>599</v>
      </c>
      <c r="F35" t="s">
        <v>594</v>
      </c>
      <c r="G35" t="s">
        <v>590</v>
      </c>
      <c r="H35" t="s">
        <v>591</v>
      </c>
      <c r="I35" s="399">
        <f>'Imports-Aug-April | août-avril'!C88</f>
        <v>0</v>
      </c>
      <c r="J35" s="399">
        <f>'Imports-Aug-April | août-avril'!D88</f>
        <v>0</v>
      </c>
      <c r="K35" s="399">
        <f>'Imports-Aug-April | août-avril'!E88</f>
        <v>0</v>
      </c>
      <c r="L35" s="399">
        <f>'Imports-Aug-April | août-avril'!C90/1000</f>
        <v>0</v>
      </c>
      <c r="M35" s="399">
        <f>'Imports-Aug-April | août-avril'!D90/1000</f>
        <v>0</v>
      </c>
      <c r="N35" s="399">
        <f>'Imports-Aug-April | août-avril'!E90/1000</f>
        <v>0</v>
      </c>
      <c r="Q35">
        <f>'Imports-Aug-April | août-avril'!C94</f>
        <v>0</v>
      </c>
      <c r="R35">
        <f>'Imports-Aug-April | août-avril'!D94</f>
        <v>0</v>
      </c>
      <c r="S35">
        <f>'Imports-Aug-April | août-avril'!E94</f>
        <v>0</v>
      </c>
    </row>
    <row r="36" spans="2:19" x14ac:dyDescent="0.25">
      <c r="B36">
        <f t="shared" si="0"/>
        <v>0</v>
      </c>
      <c r="C36" t="s">
        <v>587</v>
      </c>
      <c r="D36">
        <f t="shared" si="1"/>
        <v>0</v>
      </c>
      <c r="E36" t="s">
        <v>599</v>
      </c>
      <c r="F36" t="s">
        <v>594</v>
      </c>
      <c r="G36" t="s">
        <v>590</v>
      </c>
      <c r="H36" t="s">
        <v>592</v>
      </c>
      <c r="I36" s="399">
        <f>'Imports-Aug-April | août-avril'!C89</f>
        <v>0</v>
      </c>
      <c r="J36" s="399">
        <f>'Imports-Aug-April | août-avril'!D89</f>
        <v>0</v>
      </c>
      <c r="K36" s="399">
        <f>'Imports-Aug-April | août-avril'!E89</f>
        <v>0</v>
      </c>
      <c r="L36" s="399">
        <f>'Imports-Aug-April | août-avril'!C91/1000</f>
        <v>0</v>
      </c>
      <c r="M36" s="399">
        <f>'Imports-Aug-April | août-avril'!D91/1000</f>
        <v>0</v>
      </c>
      <c r="N36" s="399">
        <f>'Imports-Aug-April | août-avril'!E91/1000</f>
        <v>0</v>
      </c>
      <c r="Q36">
        <f>'Imports-Aug-April | août-avril'!C95</f>
        <v>0</v>
      </c>
      <c r="R36">
        <f>'Imports-Aug-April | août-avril'!D95</f>
        <v>0</v>
      </c>
      <c r="S36">
        <f>'Imports-Aug-April | août-avril'!E95</f>
        <v>0</v>
      </c>
    </row>
    <row r="37" spans="2:19" x14ac:dyDescent="0.25">
      <c r="B37">
        <f t="shared" si="0"/>
        <v>0</v>
      </c>
      <c r="C37" t="s">
        <v>587</v>
      </c>
      <c r="D37">
        <f t="shared" si="1"/>
        <v>0</v>
      </c>
      <c r="E37" t="s">
        <v>600</v>
      </c>
      <c r="F37" t="s">
        <v>594</v>
      </c>
      <c r="G37" t="s">
        <v>590</v>
      </c>
      <c r="H37" t="s">
        <v>591</v>
      </c>
      <c r="I37" s="399">
        <f>'Imports-Aug-April | août-avril'!C98</f>
        <v>0</v>
      </c>
      <c r="J37" s="399">
        <f>'Imports-Aug-April | août-avril'!D98</f>
        <v>0</v>
      </c>
      <c r="K37" s="399">
        <f>'Imports-Aug-April | août-avril'!E98</f>
        <v>0</v>
      </c>
      <c r="L37" s="399">
        <f>'Imports-Aug-April | août-avril'!C100/1000</f>
        <v>0</v>
      </c>
      <c r="M37" s="399">
        <f>'Imports-Aug-April | août-avril'!D100/1000</f>
        <v>0</v>
      </c>
      <c r="N37" s="399">
        <f>'Imports-Aug-April | août-avril'!E100/1000</f>
        <v>0</v>
      </c>
      <c r="Q37">
        <f>'Imports-Aug-April | août-avril'!C104</f>
        <v>0</v>
      </c>
      <c r="R37">
        <f>'Imports-Aug-April | août-avril'!D104</f>
        <v>0</v>
      </c>
      <c r="S37">
        <f>'Imports-Aug-April | août-avril'!E104</f>
        <v>0</v>
      </c>
    </row>
    <row r="38" spans="2:19" x14ac:dyDescent="0.25">
      <c r="B38">
        <f t="shared" si="0"/>
        <v>0</v>
      </c>
      <c r="C38" t="s">
        <v>587</v>
      </c>
      <c r="D38">
        <f t="shared" si="1"/>
        <v>0</v>
      </c>
      <c r="E38" t="s">
        <v>600</v>
      </c>
      <c r="F38" t="s">
        <v>594</v>
      </c>
      <c r="G38" t="s">
        <v>590</v>
      </c>
      <c r="H38" t="s">
        <v>592</v>
      </c>
      <c r="I38" s="399">
        <f>'Imports-Aug-April | août-avril'!C99</f>
        <v>0</v>
      </c>
      <c r="J38" s="399">
        <f>'Imports-Aug-April | août-avril'!D99</f>
        <v>0</v>
      </c>
      <c r="K38" s="399">
        <f>'Imports-Aug-April | août-avril'!E99</f>
        <v>0</v>
      </c>
      <c r="L38" s="399">
        <f>'Imports-Aug-April | août-avril'!C101/1000</f>
        <v>0</v>
      </c>
      <c r="M38" s="399">
        <f>'Imports-Aug-April | août-avril'!D101/1000</f>
        <v>0</v>
      </c>
      <c r="N38" s="399">
        <f>'Imports-Aug-April | août-avril'!E101/1000</f>
        <v>0</v>
      </c>
      <c r="Q38">
        <f>'Imports-Aug-April | août-avril'!C105</f>
        <v>0</v>
      </c>
      <c r="R38">
        <f>'Imports-Aug-April | août-avril'!D105</f>
        <v>0</v>
      </c>
      <c r="S38">
        <f>'Imports-Aug-April | août-avril'!E105</f>
        <v>0</v>
      </c>
    </row>
    <row r="39" spans="2:19" x14ac:dyDescent="0.25">
      <c r="B39">
        <f t="shared" si="0"/>
        <v>0</v>
      </c>
      <c r="C39" t="s">
        <v>587</v>
      </c>
      <c r="D39">
        <f t="shared" si="1"/>
        <v>0</v>
      </c>
      <c r="E39" t="s">
        <v>601</v>
      </c>
      <c r="F39" t="s">
        <v>594</v>
      </c>
      <c r="G39" s="399">
        <f>'Imports-Aug-April | août-avril'!C108</f>
        <v>0</v>
      </c>
      <c r="H39" t="s">
        <v>591</v>
      </c>
      <c r="I39" s="399">
        <f>'Imports-Aug-April | août-avril'!C109</f>
        <v>0</v>
      </c>
      <c r="J39" s="399">
        <f>'Imports-Aug-April | août-avril'!D109</f>
        <v>0</v>
      </c>
      <c r="K39" s="399">
        <f>'Imports-Aug-April | août-avril'!E109</f>
        <v>0</v>
      </c>
      <c r="L39" s="399">
        <f>'Imports-Aug-April | août-avril'!C111/1000</f>
        <v>0</v>
      </c>
      <c r="M39" s="399">
        <f>'Imports-Aug-April | août-avril'!D111/1000</f>
        <v>0</v>
      </c>
      <c r="N39" s="399">
        <f>'Imports-Aug-April | août-avril'!E111/1000</f>
        <v>0</v>
      </c>
      <c r="Q39">
        <f>'Imports-Aug-April | août-avril'!C115</f>
        <v>0</v>
      </c>
      <c r="R39">
        <f>'Imports-Aug-April | août-avril'!D115</f>
        <v>0</v>
      </c>
      <c r="S39">
        <f>'Imports-Aug-April | août-avril'!E115</f>
        <v>0</v>
      </c>
    </row>
    <row r="40" spans="2:19" x14ac:dyDescent="0.25">
      <c r="B40">
        <f t="shared" si="0"/>
        <v>0</v>
      </c>
      <c r="C40" t="s">
        <v>587</v>
      </c>
      <c r="D40">
        <f t="shared" si="1"/>
        <v>0</v>
      </c>
      <c r="E40" t="s">
        <v>601</v>
      </c>
      <c r="F40" t="s">
        <v>594</v>
      </c>
      <c r="G40" s="399">
        <f>'Imports-Aug-April | août-avril'!C108</f>
        <v>0</v>
      </c>
      <c r="H40" t="s">
        <v>592</v>
      </c>
      <c r="I40" s="399">
        <f>'Imports-Aug-April | août-avril'!C110</f>
        <v>0</v>
      </c>
      <c r="J40" s="399">
        <f>'Imports-Aug-April | août-avril'!D110</f>
        <v>0</v>
      </c>
      <c r="K40" s="399">
        <f>'Imports-Aug-April | août-avril'!E110</f>
        <v>0</v>
      </c>
      <c r="L40" s="399">
        <f>'Imports-Aug-April | août-avril'!C112/1000</f>
        <v>0</v>
      </c>
      <c r="M40" s="399">
        <f>'Imports-Aug-April | août-avril'!D112/1000</f>
        <v>0</v>
      </c>
      <c r="N40" s="399">
        <f>'Imports-Aug-April | août-avril'!E112/1000</f>
        <v>0</v>
      </c>
      <c r="Q40">
        <f>'Imports-Aug-April | août-avril'!C116</f>
        <v>0</v>
      </c>
      <c r="R40">
        <f>'Imports-Aug-April | août-avril'!D116</f>
        <v>0</v>
      </c>
      <c r="S40">
        <f>'Imports-Aug-April | août-avril'!E116</f>
        <v>0</v>
      </c>
    </row>
    <row r="41" spans="2:19" x14ac:dyDescent="0.25">
      <c r="B41">
        <f t="shared" si="0"/>
        <v>0</v>
      </c>
      <c r="C41" t="s">
        <v>587</v>
      </c>
      <c r="D41">
        <f t="shared" si="1"/>
        <v>0</v>
      </c>
      <c r="E41" t="s">
        <v>602</v>
      </c>
      <c r="F41" t="s">
        <v>559</v>
      </c>
      <c r="G41" s="399">
        <f>'Imports-Aug-April | août-avril'!C124</f>
        <v>0</v>
      </c>
      <c r="H41" t="s">
        <v>591</v>
      </c>
      <c r="I41" s="399">
        <f>'Imports-Aug-April | août-avril'!C125</f>
        <v>0</v>
      </c>
      <c r="J41" s="399">
        <f>'Imports-Aug-April | août-avril'!D125</f>
        <v>0</v>
      </c>
      <c r="K41" s="399">
        <f>'Imports-Aug-April | août-avril'!E125</f>
        <v>0</v>
      </c>
      <c r="L41" s="399">
        <f>'Imports-Aug-April | août-avril'!C127/1000</f>
        <v>0</v>
      </c>
      <c r="M41" s="399">
        <f>'Imports-Aug-April | août-avril'!D127/1000</f>
        <v>0</v>
      </c>
      <c r="N41" s="399">
        <f>'Imports-Aug-April | août-avril'!E127/1000</f>
        <v>0</v>
      </c>
      <c r="Q41">
        <f>'Imports-Aug-April | août-avril'!C131</f>
        <v>0</v>
      </c>
      <c r="R41">
        <f>'Imports-Aug-April | août-avril'!D131</f>
        <v>0</v>
      </c>
      <c r="S41">
        <f>'Imports-Aug-April | août-avril'!E131</f>
        <v>0</v>
      </c>
    </row>
    <row r="42" spans="2:19" x14ac:dyDescent="0.25">
      <c r="B42">
        <f t="shared" si="0"/>
        <v>0</v>
      </c>
      <c r="C42" t="s">
        <v>587</v>
      </c>
      <c r="D42">
        <f t="shared" si="1"/>
        <v>0</v>
      </c>
      <c r="E42" t="s">
        <v>602</v>
      </c>
      <c r="F42" t="s">
        <v>559</v>
      </c>
      <c r="G42" s="399">
        <f>'Imports-Aug-April | août-avril'!C124</f>
        <v>0</v>
      </c>
      <c r="H42" t="s">
        <v>592</v>
      </c>
      <c r="I42" s="399">
        <f>'Imports-Aug-April | août-avril'!C126</f>
        <v>0</v>
      </c>
      <c r="J42" s="399">
        <f>'Imports-Aug-April | août-avril'!D126</f>
        <v>0</v>
      </c>
      <c r="K42" s="399">
        <f>'Imports-Aug-April | août-avril'!E126</f>
        <v>0</v>
      </c>
      <c r="L42" s="399">
        <f>'Imports-Aug-April | août-avril'!C128/1000</f>
        <v>0</v>
      </c>
      <c r="M42" s="399">
        <f>'Imports-Aug-April | août-avril'!D128/1000</f>
        <v>0</v>
      </c>
      <c r="N42" s="399">
        <f>'Imports-Aug-April | août-avril'!E128/1000</f>
        <v>0</v>
      </c>
      <c r="Q42">
        <f>'Imports-Aug-April | août-avril'!C132</f>
        <v>0</v>
      </c>
      <c r="R42">
        <f>'Imports-Aug-April | août-avril'!D132</f>
        <v>0</v>
      </c>
      <c r="S42">
        <f>'Imports-Aug-April | août-avril'!E132</f>
        <v>0</v>
      </c>
    </row>
    <row r="45" spans="2:19" x14ac:dyDescent="0.25">
      <c r="B45" t="s">
        <v>606</v>
      </c>
    </row>
    <row r="47" spans="2:19" x14ac:dyDescent="0.25">
      <c r="B47" t="s">
        <v>607</v>
      </c>
      <c r="C47" t="s">
        <v>608</v>
      </c>
      <c r="D47" t="s">
        <v>609</v>
      </c>
      <c r="E47" t="s">
        <v>581</v>
      </c>
      <c r="F47" t="s">
        <v>582</v>
      </c>
      <c r="G47" t="s">
        <v>583</v>
      </c>
      <c r="H47" t="s">
        <v>584</v>
      </c>
      <c r="I47" t="s">
        <v>585</v>
      </c>
      <c r="J47" t="s">
        <v>586</v>
      </c>
    </row>
    <row r="48" spans="2:19" x14ac:dyDescent="0.25">
      <c r="B48">
        <f>B42</f>
        <v>0</v>
      </c>
      <c r="C48" t="s">
        <v>587</v>
      </c>
      <c r="D48" t="s">
        <v>610</v>
      </c>
      <c r="E48">
        <f>'Imports-Aug-April | août-avril'!C144</f>
        <v>0</v>
      </c>
      <c r="F48">
        <f>'Imports-Aug-April | août-avril'!D144</f>
        <v>0</v>
      </c>
      <c r="G48">
        <f>'Imports-Aug-April | août-avril'!E144</f>
        <v>0</v>
      </c>
      <c r="H48">
        <f>'Imports-Aug-April | août-avril'!C145/1000</f>
        <v>0</v>
      </c>
      <c r="I48">
        <f>'Imports-Aug-April | août-avril'!D145/1000</f>
        <v>0</v>
      </c>
      <c r="J48">
        <f>'Imports-Aug-April | août-avril'!E145/1000</f>
        <v>0</v>
      </c>
    </row>
    <row r="52" spans="2:9" x14ac:dyDescent="0.25">
      <c r="B52" t="s">
        <v>611</v>
      </c>
    </row>
    <row r="54" spans="2:9" x14ac:dyDescent="0.25">
      <c r="B54" t="s">
        <v>612</v>
      </c>
    </row>
    <row r="55" spans="2:9" x14ac:dyDescent="0.25">
      <c r="B55" t="s">
        <v>575</v>
      </c>
      <c r="C55" t="s">
        <v>618</v>
      </c>
      <c r="D55" t="s">
        <v>619</v>
      </c>
      <c r="E55" t="s">
        <v>620</v>
      </c>
      <c r="F55" t="s">
        <v>621</v>
      </c>
      <c r="G55" t="s">
        <v>622</v>
      </c>
      <c r="H55" t="s">
        <v>623</v>
      </c>
      <c r="I55" t="s">
        <v>624</v>
      </c>
    </row>
    <row r="56" spans="2:9" x14ac:dyDescent="0.25">
      <c r="B56">
        <f>B$48</f>
        <v>0</v>
      </c>
      <c r="C56" t="s">
        <v>587</v>
      </c>
      <c r="D56" t="s">
        <v>613</v>
      </c>
      <c r="E56" t="s">
        <v>614</v>
      </c>
      <c r="F56" t="s">
        <v>317</v>
      </c>
      <c r="H56" s="399">
        <f>(K$32+K$34+K$36+K$38+K$40)*I56</f>
        <v>0</v>
      </c>
      <c r="I56" s="400">
        <f>'Distribution - Sales | Ventes'!H20</f>
        <v>0</v>
      </c>
    </row>
    <row r="57" spans="2:9" x14ac:dyDescent="0.25">
      <c r="B57">
        <f t="shared" ref="B57:B60" si="2">B$48</f>
        <v>0</v>
      </c>
      <c r="C57" t="s">
        <v>587</v>
      </c>
      <c r="D57" t="s">
        <v>613</v>
      </c>
      <c r="E57" t="s">
        <v>615</v>
      </c>
      <c r="F57" t="s">
        <v>318</v>
      </c>
      <c r="H57" s="399">
        <f t="shared" ref="H57:H60" si="3">(K$32+K$34+K$36+K$38+K$40)*I57</f>
        <v>0</v>
      </c>
      <c r="I57" s="400">
        <f>'Distribution - Sales | Ventes'!H21</f>
        <v>0</v>
      </c>
    </row>
    <row r="58" spans="2:9" x14ac:dyDescent="0.25">
      <c r="B58">
        <f t="shared" si="2"/>
        <v>0</v>
      </c>
      <c r="C58" t="s">
        <v>587</v>
      </c>
      <c r="D58" t="s">
        <v>613</v>
      </c>
      <c r="E58" t="s">
        <v>616</v>
      </c>
      <c r="F58" t="s">
        <v>617</v>
      </c>
      <c r="G58">
        <f>'Distribution - Sales | Ventes'!D22</f>
        <v>0</v>
      </c>
      <c r="H58" s="399">
        <f t="shared" si="3"/>
        <v>0</v>
      </c>
      <c r="I58" s="400">
        <f>'Distribution - Sales | Ventes'!H22</f>
        <v>0</v>
      </c>
    </row>
    <row r="59" spans="2:9" x14ac:dyDescent="0.25">
      <c r="B59">
        <f t="shared" si="2"/>
        <v>0</v>
      </c>
      <c r="C59" t="s">
        <v>587</v>
      </c>
      <c r="D59" t="s">
        <v>613</v>
      </c>
      <c r="E59" t="s">
        <v>616</v>
      </c>
      <c r="F59" t="s">
        <v>617</v>
      </c>
      <c r="G59">
        <f>'Distribution - Sales | Ventes'!D23</f>
        <v>0</v>
      </c>
      <c r="H59" s="399">
        <f t="shared" si="3"/>
        <v>0</v>
      </c>
      <c r="I59" s="400">
        <f>'Distribution - Sales | Ventes'!H23</f>
        <v>0</v>
      </c>
    </row>
    <row r="60" spans="2:9" x14ac:dyDescent="0.25">
      <c r="B60">
        <f t="shared" si="2"/>
        <v>0</v>
      </c>
      <c r="C60" t="s">
        <v>587</v>
      </c>
      <c r="D60" t="s">
        <v>613</v>
      </c>
      <c r="E60" t="s">
        <v>616</v>
      </c>
      <c r="F60" t="s">
        <v>617</v>
      </c>
      <c r="G60">
        <f>'Distribution - Sales | Ventes'!D24</f>
        <v>0</v>
      </c>
      <c r="H60" s="399">
        <f t="shared" si="3"/>
        <v>0</v>
      </c>
      <c r="I60" s="400">
        <f>'Distribution - Sales | Ventes'!H24</f>
        <v>0</v>
      </c>
    </row>
    <row r="62" spans="2:9" x14ac:dyDescent="0.25">
      <c r="B62" t="s">
        <v>625</v>
      </c>
    </row>
    <row r="63" spans="2:9" x14ac:dyDescent="0.25">
      <c r="B63" t="s">
        <v>575</v>
      </c>
      <c r="C63" t="s">
        <v>618</v>
      </c>
      <c r="D63" t="s">
        <v>619</v>
      </c>
      <c r="E63" t="s">
        <v>620</v>
      </c>
      <c r="F63" t="s">
        <v>193</v>
      </c>
      <c r="G63" t="s">
        <v>622</v>
      </c>
      <c r="H63" t="s">
        <v>623</v>
      </c>
      <c r="I63" t="s">
        <v>624</v>
      </c>
    </row>
    <row r="64" spans="2:9" x14ac:dyDescent="0.25">
      <c r="B64">
        <f>B$56</f>
        <v>0</v>
      </c>
      <c r="C64" t="s">
        <v>587</v>
      </c>
      <c r="D64" t="s">
        <v>613</v>
      </c>
      <c r="E64" t="s">
        <v>614</v>
      </c>
      <c r="F64" t="s">
        <v>194</v>
      </c>
      <c r="H64" s="399">
        <f>(K$32+K$34+K$36+K$38+K$40)*I64</f>
        <v>0</v>
      </c>
      <c r="I64" s="400">
        <f>'Distribution - Sales | Ventes'!H38</f>
        <v>0</v>
      </c>
    </row>
    <row r="65" spans="2:9" x14ac:dyDescent="0.25">
      <c r="B65">
        <f t="shared" ref="B65:B74" si="4">B$56</f>
        <v>0</v>
      </c>
      <c r="C65" t="s">
        <v>587</v>
      </c>
      <c r="D65" t="s">
        <v>613</v>
      </c>
      <c r="E65" t="s">
        <v>615</v>
      </c>
      <c r="F65" t="s">
        <v>626</v>
      </c>
      <c r="H65" s="399">
        <f t="shared" ref="H65:H74" si="5">(K$32+K$34+K$36+K$38+K$40)*I65</f>
        <v>0</v>
      </c>
      <c r="I65" s="400">
        <f>'Distribution - Sales | Ventes'!H39</f>
        <v>0</v>
      </c>
    </row>
    <row r="66" spans="2:9" x14ac:dyDescent="0.25">
      <c r="B66">
        <f t="shared" si="4"/>
        <v>0</v>
      </c>
      <c r="C66" t="s">
        <v>587</v>
      </c>
      <c r="D66" t="s">
        <v>613</v>
      </c>
      <c r="E66" t="s">
        <v>616</v>
      </c>
      <c r="F66" t="s">
        <v>195</v>
      </c>
      <c r="H66" s="399">
        <f t="shared" si="5"/>
        <v>0</v>
      </c>
      <c r="I66" s="400">
        <f>'Distribution - Sales | Ventes'!H40</f>
        <v>0</v>
      </c>
    </row>
    <row r="67" spans="2:9" x14ac:dyDescent="0.25">
      <c r="B67">
        <f t="shared" si="4"/>
        <v>0</v>
      </c>
      <c r="C67" t="s">
        <v>587</v>
      </c>
      <c r="D67" t="s">
        <v>613</v>
      </c>
      <c r="E67" t="s">
        <v>627</v>
      </c>
      <c r="F67" t="s">
        <v>196</v>
      </c>
      <c r="H67" s="399">
        <f t="shared" si="5"/>
        <v>0</v>
      </c>
      <c r="I67" s="400">
        <f>'Distribution - Sales | Ventes'!H41</f>
        <v>0</v>
      </c>
    </row>
    <row r="68" spans="2:9" x14ac:dyDescent="0.25">
      <c r="B68">
        <f t="shared" si="4"/>
        <v>0</v>
      </c>
      <c r="C68" t="s">
        <v>587</v>
      </c>
      <c r="D68" t="s">
        <v>613</v>
      </c>
      <c r="E68" t="s">
        <v>628</v>
      </c>
      <c r="F68" t="s">
        <v>197</v>
      </c>
      <c r="H68" s="399">
        <f t="shared" si="5"/>
        <v>0</v>
      </c>
      <c r="I68" s="400">
        <f>'Distribution - Sales | Ventes'!H42</f>
        <v>0</v>
      </c>
    </row>
    <row r="69" spans="2:9" x14ac:dyDescent="0.25">
      <c r="B69">
        <f t="shared" si="4"/>
        <v>0</v>
      </c>
      <c r="C69" t="s">
        <v>587</v>
      </c>
      <c r="D69" t="s">
        <v>613</v>
      </c>
      <c r="E69" t="s">
        <v>629</v>
      </c>
      <c r="F69" t="s">
        <v>198</v>
      </c>
      <c r="H69" s="399">
        <f t="shared" si="5"/>
        <v>0</v>
      </c>
      <c r="I69" s="400">
        <f>'Distribution - Sales | Ventes'!H43</f>
        <v>0</v>
      </c>
    </row>
    <row r="70" spans="2:9" x14ac:dyDescent="0.25">
      <c r="B70">
        <f t="shared" si="4"/>
        <v>0</v>
      </c>
      <c r="C70" t="s">
        <v>587</v>
      </c>
      <c r="D70" t="s">
        <v>613</v>
      </c>
      <c r="E70" t="s">
        <v>630</v>
      </c>
      <c r="F70" t="s">
        <v>199</v>
      </c>
      <c r="H70" s="399">
        <f t="shared" si="5"/>
        <v>0</v>
      </c>
      <c r="I70" s="400">
        <f>'Distribution - Sales | Ventes'!H44</f>
        <v>0</v>
      </c>
    </row>
    <row r="71" spans="2:9" x14ac:dyDescent="0.25">
      <c r="B71">
        <f t="shared" si="4"/>
        <v>0</v>
      </c>
      <c r="C71" t="s">
        <v>587</v>
      </c>
      <c r="D71" t="s">
        <v>613</v>
      </c>
      <c r="E71" t="s">
        <v>631</v>
      </c>
      <c r="F71" t="s">
        <v>200</v>
      </c>
      <c r="H71" s="399">
        <f t="shared" si="5"/>
        <v>0</v>
      </c>
      <c r="I71" s="400">
        <f>'Distribution - Sales | Ventes'!H45</f>
        <v>0</v>
      </c>
    </row>
    <row r="72" spans="2:9" x14ac:dyDescent="0.25">
      <c r="B72">
        <f t="shared" si="4"/>
        <v>0</v>
      </c>
      <c r="C72" t="s">
        <v>587</v>
      </c>
      <c r="D72" t="s">
        <v>613</v>
      </c>
      <c r="E72" t="s">
        <v>632</v>
      </c>
      <c r="F72" t="s">
        <v>617</v>
      </c>
      <c r="G72">
        <f>'Distribution - Sales | Ventes'!D46</f>
        <v>0</v>
      </c>
      <c r="H72" s="399">
        <f t="shared" si="5"/>
        <v>0</v>
      </c>
      <c r="I72" s="400">
        <f>'Distribution - Sales | Ventes'!H46</f>
        <v>0</v>
      </c>
    </row>
    <row r="73" spans="2:9" x14ac:dyDescent="0.25">
      <c r="B73">
        <f t="shared" si="4"/>
        <v>0</v>
      </c>
      <c r="C73" t="s">
        <v>587</v>
      </c>
      <c r="D73" t="s">
        <v>613</v>
      </c>
      <c r="E73" t="s">
        <v>632</v>
      </c>
      <c r="F73" t="s">
        <v>617</v>
      </c>
      <c r="G73">
        <f>'Distribution - Sales | Ventes'!D47</f>
        <v>0</v>
      </c>
      <c r="H73" s="399">
        <f t="shared" si="5"/>
        <v>0</v>
      </c>
      <c r="I73" s="400">
        <f>'Distribution - Sales | Ventes'!H47</f>
        <v>0</v>
      </c>
    </row>
    <row r="74" spans="2:9" x14ac:dyDescent="0.25">
      <c r="B74">
        <f t="shared" si="4"/>
        <v>0</v>
      </c>
      <c r="C74" t="s">
        <v>587</v>
      </c>
      <c r="D74" t="s">
        <v>613</v>
      </c>
      <c r="E74" t="s">
        <v>632</v>
      </c>
      <c r="F74" t="s">
        <v>617</v>
      </c>
      <c r="G74">
        <f>'Distribution - Sales | Ventes'!D48</f>
        <v>0</v>
      </c>
      <c r="H74" s="399">
        <f t="shared" si="5"/>
        <v>0</v>
      </c>
      <c r="I74" s="400">
        <f>'Distribution - Sales | Ventes'!H48</f>
        <v>0</v>
      </c>
    </row>
  </sheetData>
  <sheetProtection algorithmName="SHA-512" hashValue="9sGw6JS1UML5hiAaOKiwJX7QLScm4zMfNNsfTTB00/O5DJQbGnFjenYApH7PNusbAFvEq01riC8mPHe80EDUsg==" saltValue="fao8WSsbomv1oO6ky76qXw=="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541F-A236-44E2-815F-25F05C978029}">
  <sheetPr>
    <tabColor rgb="FF00B0F0"/>
    <pageSetUpPr fitToPage="1"/>
  </sheetPr>
  <dimension ref="A1:P117"/>
  <sheetViews>
    <sheetView showGridLines="0" tabSelected="1" zoomScaleNormal="100" zoomScaleSheetLayoutView="100" workbookViewId="0">
      <selection activeCell="K11" sqref="K11"/>
    </sheetView>
  </sheetViews>
  <sheetFormatPr defaultColWidth="9.140625" defaultRowHeight="14.25" x14ac:dyDescent="0.25"/>
  <cols>
    <col min="1" max="1" width="1.85546875" style="4" customWidth="1"/>
    <col min="2" max="12" width="14.5703125" style="2" customWidth="1"/>
    <col min="13" max="13" width="14.5703125" style="7" customWidth="1"/>
    <col min="14" max="14" width="14.5703125" style="8" customWidth="1"/>
    <col min="15" max="16" width="14.5703125" style="8" hidden="1" customWidth="1"/>
    <col min="17" max="23" width="9.140625" style="8" customWidth="1"/>
    <col min="24" max="16384" width="9.140625" style="8"/>
  </cols>
  <sheetData>
    <row r="1" spans="1:16" x14ac:dyDescent="0.25">
      <c r="O1" s="8" t="s">
        <v>130</v>
      </c>
      <c r="P1" s="8" t="s">
        <v>130</v>
      </c>
    </row>
    <row r="2" spans="1:16" x14ac:dyDescent="0.25">
      <c r="B2" s="10" t="s">
        <v>0</v>
      </c>
      <c r="C2" s="10"/>
      <c r="D2" s="10"/>
      <c r="O2" s="9" t="s">
        <v>36</v>
      </c>
      <c r="P2" s="9" t="s">
        <v>45</v>
      </c>
    </row>
    <row r="3" spans="1:16" x14ac:dyDescent="0.25">
      <c r="B3" s="12"/>
      <c r="C3" s="12"/>
      <c r="D3" s="12"/>
      <c r="O3" s="11"/>
      <c r="P3" s="11"/>
    </row>
    <row r="4" spans="1:16" s="1" customFormat="1" x14ac:dyDescent="0.25">
      <c r="A4" s="5"/>
      <c r="B4" s="480" t="s">
        <v>410</v>
      </c>
      <c r="C4" s="480"/>
      <c r="D4" s="480"/>
      <c r="E4" s="480"/>
      <c r="F4" s="480"/>
      <c r="G4" s="480"/>
      <c r="H4" s="480"/>
      <c r="I4" s="480"/>
      <c r="J4" s="480"/>
      <c r="K4" s="480"/>
      <c r="L4" s="480"/>
      <c r="M4" s="13"/>
      <c r="N4" s="13"/>
      <c r="O4" s="14" t="s">
        <v>268</v>
      </c>
      <c r="P4" s="14" t="s">
        <v>409</v>
      </c>
    </row>
    <row r="5" spans="1:16" s="1" customFormat="1" x14ac:dyDescent="0.25">
      <c r="A5" s="5"/>
      <c r="B5" s="480" t="str">
        <f>Variables!B2</f>
        <v>RR-2026-001</v>
      </c>
      <c r="C5" s="480"/>
      <c r="D5" s="480"/>
      <c r="E5" s="480"/>
      <c r="F5" s="480"/>
      <c r="G5" s="480"/>
      <c r="H5" s="480"/>
      <c r="I5" s="480"/>
      <c r="J5" s="480"/>
      <c r="K5" s="480"/>
      <c r="L5" s="480"/>
      <c r="M5" s="13"/>
      <c r="N5" s="13"/>
      <c r="O5" s="14"/>
      <c r="P5" s="14"/>
    </row>
    <row r="6" spans="1:16" s="6" customFormat="1" x14ac:dyDescent="0.25">
      <c r="A6" s="5"/>
      <c r="B6" s="501" t="str">
        <f>'Imports-Aug-April | août-avril'!B6</f>
        <v>CERTAIN WHOLE POTATOES | CERTAINES POMMES DE TERRE ENTIÈRES</v>
      </c>
      <c r="C6" s="501"/>
      <c r="D6" s="501"/>
      <c r="E6" s="501"/>
      <c r="F6" s="501"/>
      <c r="G6" s="501"/>
      <c r="H6" s="501"/>
      <c r="I6" s="501"/>
      <c r="J6" s="501"/>
      <c r="K6" s="501"/>
      <c r="L6" s="501"/>
      <c r="M6" s="24"/>
      <c r="N6" s="24"/>
      <c r="O6" s="16"/>
      <c r="P6" s="16"/>
    </row>
    <row r="7" spans="1:16" s="6" customFormat="1" x14ac:dyDescent="0.25">
      <c r="A7" s="5"/>
      <c r="B7" s="15"/>
      <c r="C7" s="15"/>
      <c r="D7" s="15"/>
      <c r="E7" s="3"/>
      <c r="F7" s="3"/>
      <c r="G7" s="3"/>
      <c r="H7" s="3"/>
      <c r="I7" s="3"/>
      <c r="J7" s="3"/>
      <c r="K7" s="3"/>
      <c r="L7" s="3"/>
      <c r="O7" s="16"/>
      <c r="P7" s="16"/>
    </row>
    <row r="8" spans="1:16" s="1" customFormat="1" ht="14.45" customHeight="1" x14ac:dyDescent="0.25">
      <c r="A8" s="5"/>
      <c r="B8" s="452" t="s">
        <v>101</v>
      </c>
      <c r="C8" s="453"/>
      <c r="D8" s="453"/>
      <c r="E8" s="453"/>
      <c r="F8" s="453"/>
      <c r="G8" s="453"/>
      <c r="H8" s="453"/>
      <c r="I8" s="453"/>
      <c r="J8" s="453"/>
      <c r="K8" s="453"/>
      <c r="L8" s="454"/>
      <c r="M8" s="13"/>
      <c r="N8" s="13"/>
      <c r="O8" s="14"/>
      <c r="P8" s="14"/>
    </row>
    <row r="9" spans="1:16" ht="14.45" customHeight="1" x14ac:dyDescent="0.25">
      <c r="B9" s="17"/>
      <c r="C9" s="27"/>
      <c r="D9" s="27"/>
      <c r="E9" s="28"/>
      <c r="F9" s="28"/>
      <c r="G9" s="28"/>
      <c r="H9" s="28"/>
      <c r="I9" s="28"/>
      <c r="J9" s="28"/>
      <c r="K9" s="28"/>
      <c r="L9" s="18"/>
      <c r="M9" s="8"/>
      <c r="O9" s="504" t="s">
        <v>125</v>
      </c>
      <c r="P9" s="504"/>
    </row>
    <row r="10" spans="1:16" s="32" customFormat="1" ht="14.45" customHeight="1" x14ac:dyDescent="0.25">
      <c r="A10" s="53"/>
      <c r="B10" s="449" t="s">
        <v>411</v>
      </c>
      <c r="C10" s="450"/>
      <c r="D10" s="450"/>
      <c r="E10" s="450"/>
      <c r="F10" s="450"/>
      <c r="G10" s="82"/>
      <c r="H10" s="517" t="s">
        <v>412</v>
      </c>
      <c r="I10" s="517"/>
      <c r="J10" s="517"/>
      <c r="K10" s="517"/>
      <c r="L10" s="518"/>
      <c r="O10" s="504"/>
      <c r="P10" s="504"/>
    </row>
    <row r="11" spans="1:16" s="32" customFormat="1" ht="14.45" customHeight="1" x14ac:dyDescent="0.25">
      <c r="A11" s="53"/>
      <c r="B11" s="449"/>
      <c r="C11" s="450"/>
      <c r="D11" s="450"/>
      <c r="E11" s="450"/>
      <c r="F11" s="450"/>
      <c r="G11" s="82"/>
      <c r="H11" s="517"/>
      <c r="I11" s="517"/>
      <c r="J11" s="517"/>
      <c r="K11" s="517"/>
      <c r="L11" s="518"/>
      <c r="O11" s="504"/>
      <c r="P11" s="504"/>
    </row>
    <row r="12" spans="1:16" s="32" customFormat="1" ht="14.45" customHeight="1" x14ac:dyDescent="0.25">
      <c r="A12" s="53"/>
      <c r="B12" s="449"/>
      <c r="C12" s="450"/>
      <c r="D12" s="450"/>
      <c r="E12" s="450"/>
      <c r="F12" s="450"/>
      <c r="G12" s="82"/>
      <c r="H12" s="517"/>
      <c r="I12" s="517"/>
      <c r="J12" s="517"/>
      <c r="K12" s="517"/>
      <c r="L12" s="518"/>
      <c r="O12" s="504"/>
      <c r="P12" s="504"/>
    </row>
    <row r="13" spans="1:16" s="32" customFormat="1" ht="14.45" customHeight="1" x14ac:dyDescent="0.25">
      <c r="A13" s="53"/>
      <c r="B13" s="449"/>
      <c r="C13" s="450"/>
      <c r="D13" s="450"/>
      <c r="E13" s="450"/>
      <c r="F13" s="450"/>
      <c r="G13" s="82"/>
      <c r="H13" s="517"/>
      <c r="I13" s="517"/>
      <c r="J13" s="517"/>
      <c r="K13" s="517"/>
      <c r="L13" s="518"/>
      <c r="O13" s="504"/>
      <c r="P13" s="504"/>
    </row>
    <row r="14" spans="1:16" s="32" customFormat="1" ht="14.45" customHeight="1" x14ac:dyDescent="0.25">
      <c r="A14" s="53"/>
      <c r="B14" s="449"/>
      <c r="C14" s="450"/>
      <c r="D14" s="450"/>
      <c r="E14" s="450"/>
      <c r="F14" s="450"/>
      <c r="G14" s="82"/>
      <c r="H14" s="517"/>
      <c r="I14" s="517"/>
      <c r="J14" s="517"/>
      <c r="K14" s="517"/>
      <c r="L14" s="518"/>
      <c r="O14" s="504"/>
      <c r="P14" s="504"/>
    </row>
    <row r="15" spans="1:16" s="32" customFormat="1" ht="14.45" customHeight="1" x14ac:dyDescent="0.25">
      <c r="A15" s="53"/>
      <c r="B15" s="449"/>
      <c r="C15" s="450"/>
      <c r="D15" s="450"/>
      <c r="E15" s="450"/>
      <c r="F15" s="450"/>
      <c r="G15" s="82"/>
      <c r="H15" s="517"/>
      <c r="I15" s="517"/>
      <c r="J15" s="517"/>
      <c r="K15" s="517"/>
      <c r="L15" s="518"/>
      <c r="O15" s="504"/>
      <c r="P15" s="504"/>
    </row>
    <row r="16" spans="1:16" s="32" customFormat="1" ht="14.45" customHeight="1" x14ac:dyDescent="0.25">
      <c r="A16" s="53"/>
      <c r="B16" s="449"/>
      <c r="C16" s="450"/>
      <c r="D16" s="450"/>
      <c r="E16" s="450"/>
      <c r="F16" s="450"/>
      <c r="G16" s="82"/>
      <c r="H16" s="517"/>
      <c r="I16" s="517"/>
      <c r="J16" s="517"/>
      <c r="K16" s="517"/>
      <c r="L16" s="518"/>
      <c r="O16" s="504"/>
      <c r="P16" s="504"/>
    </row>
    <row r="17" spans="1:16" s="32" customFormat="1" ht="14.45" customHeight="1" x14ac:dyDescent="0.25">
      <c r="A17" s="53"/>
      <c r="B17" s="449"/>
      <c r="C17" s="450"/>
      <c r="D17" s="450"/>
      <c r="E17" s="450"/>
      <c r="F17" s="450"/>
      <c r="G17" s="82"/>
      <c r="H17" s="517"/>
      <c r="I17" s="517"/>
      <c r="J17" s="517"/>
      <c r="K17" s="517"/>
      <c r="L17" s="518"/>
      <c r="O17" s="504"/>
      <c r="P17" s="504"/>
    </row>
    <row r="18" spans="1:16" s="32" customFormat="1" ht="14.45" customHeight="1" x14ac:dyDescent="0.25">
      <c r="A18" s="53" t="s">
        <v>203</v>
      </c>
      <c r="B18" s="449"/>
      <c r="C18" s="450"/>
      <c r="D18" s="450"/>
      <c r="E18" s="450"/>
      <c r="F18" s="450"/>
      <c r="G18" s="82"/>
      <c r="H18" s="517"/>
      <c r="I18" s="517"/>
      <c r="J18" s="517"/>
      <c r="K18" s="517"/>
      <c r="L18" s="518"/>
      <c r="O18" s="504"/>
      <c r="P18" s="504"/>
    </row>
    <row r="19" spans="1:16" s="32" customFormat="1" ht="14.45" customHeight="1" x14ac:dyDescent="0.25">
      <c r="A19" s="53"/>
      <c r="B19" s="449"/>
      <c r="C19" s="450"/>
      <c r="D19" s="450"/>
      <c r="E19" s="450"/>
      <c r="F19" s="450"/>
      <c r="G19" s="82"/>
      <c r="H19" s="517"/>
      <c r="I19" s="517"/>
      <c r="J19" s="517"/>
      <c r="K19" s="517"/>
      <c r="L19" s="518"/>
      <c r="O19" s="209"/>
      <c r="P19" s="209"/>
    </row>
    <row r="20" spans="1:16" s="32" customFormat="1" ht="14.45" customHeight="1" x14ac:dyDescent="0.25">
      <c r="A20" s="53"/>
      <c r="B20" s="248"/>
      <c r="C20" s="106"/>
      <c r="D20" s="106"/>
      <c r="E20" s="106"/>
      <c r="F20" s="106"/>
      <c r="G20" s="82"/>
      <c r="H20" s="106"/>
      <c r="I20" s="106"/>
      <c r="J20" s="106"/>
      <c r="K20" s="106"/>
      <c r="L20" s="249"/>
      <c r="O20" s="209"/>
      <c r="P20" s="209"/>
    </row>
    <row r="21" spans="1:16" s="32" customFormat="1" ht="14.45" customHeight="1" x14ac:dyDescent="0.25">
      <c r="A21" s="53"/>
      <c r="B21" s="452" t="s">
        <v>332</v>
      </c>
      <c r="C21" s="453"/>
      <c r="D21" s="453"/>
      <c r="E21" s="453"/>
      <c r="F21" s="453"/>
      <c r="G21" s="453"/>
      <c r="H21" s="453"/>
      <c r="I21" s="453"/>
      <c r="J21" s="453"/>
      <c r="K21" s="453"/>
      <c r="L21" s="454"/>
      <c r="O21" s="209"/>
      <c r="P21" s="209"/>
    </row>
    <row r="22" spans="1:16" s="32" customFormat="1" ht="14.45" customHeight="1" x14ac:dyDescent="0.25">
      <c r="A22" s="53"/>
      <c r="B22" s="212"/>
      <c r="C22" s="213"/>
      <c r="D22" s="213"/>
      <c r="E22" s="213"/>
      <c r="F22" s="213"/>
      <c r="G22" s="213"/>
      <c r="H22" s="213"/>
      <c r="I22" s="213"/>
      <c r="J22" s="213"/>
      <c r="K22" s="213"/>
      <c r="L22" s="214"/>
      <c r="O22" s="209"/>
      <c r="P22" s="209"/>
    </row>
    <row r="23" spans="1:16" s="32" customFormat="1" ht="14.45" customHeight="1" x14ac:dyDescent="0.25">
      <c r="A23" s="53"/>
      <c r="B23" s="511" t="s">
        <v>46</v>
      </c>
      <c r="C23" s="512"/>
      <c r="D23" s="512"/>
      <c r="E23" s="512"/>
      <c r="F23" s="512"/>
      <c r="G23" s="513" t="s">
        <v>36</v>
      </c>
      <c r="H23" s="515" t="s">
        <v>85</v>
      </c>
      <c r="I23" s="515"/>
      <c r="J23" s="515"/>
      <c r="K23" s="515"/>
      <c r="L23" s="516"/>
      <c r="O23" s="209"/>
      <c r="P23" s="209"/>
    </row>
    <row r="24" spans="1:16" s="32" customFormat="1" ht="14.45" customHeight="1" x14ac:dyDescent="0.25">
      <c r="A24" s="53"/>
      <c r="B24" s="511"/>
      <c r="C24" s="512"/>
      <c r="D24" s="512"/>
      <c r="E24" s="512"/>
      <c r="F24" s="512"/>
      <c r="G24" s="514"/>
      <c r="H24" s="515"/>
      <c r="I24" s="515"/>
      <c r="J24" s="515"/>
      <c r="K24" s="515"/>
      <c r="L24" s="516"/>
      <c r="O24" s="209"/>
      <c r="P24" s="209"/>
    </row>
    <row r="25" spans="1:16" s="6" customFormat="1" ht="14.45" customHeight="1" x14ac:dyDescent="0.25">
      <c r="A25" s="5"/>
      <c r="B25" s="164"/>
      <c r="C25" s="215"/>
      <c r="D25" s="215"/>
      <c r="E25" s="216"/>
      <c r="F25" s="216"/>
      <c r="G25" s="216"/>
      <c r="H25" s="216"/>
      <c r="I25" s="216"/>
      <c r="J25" s="216"/>
      <c r="K25" s="216"/>
      <c r="L25" s="163"/>
      <c r="O25" s="16"/>
      <c r="P25" s="16"/>
    </row>
    <row r="26" spans="1:16" s="1" customFormat="1" ht="14.45" customHeight="1" x14ac:dyDescent="0.25">
      <c r="A26" s="5"/>
      <c r="B26" s="452" t="str">
        <f>IF(Intro!$G$23="English",O26,P26)</f>
        <v>DEFINITION OF THE GOODS</v>
      </c>
      <c r="C26" s="453" t="str">
        <f>UPPER(IF(Intro!$G$23="English",P26,Q26))</f>
        <v>LA DÉFINITION DES MARCHANDISES</v>
      </c>
      <c r="D26" s="453"/>
      <c r="E26" s="453" t="str">
        <f>UPPER(IF(Intro!$G$23="English",Q26,R26))</f>
        <v/>
      </c>
      <c r="F26" s="453" t="str">
        <f>UPPER(IF(Intro!$G$23="English",R26,S26))</f>
        <v/>
      </c>
      <c r="G26" s="453" t="str">
        <f>UPPER(IF(Intro!$G$23="English",S26,T26))</f>
        <v/>
      </c>
      <c r="H26" s="453" t="str">
        <f>UPPER(IF(Intro!$G$23="English",T26,U26))</f>
        <v/>
      </c>
      <c r="I26" s="453" t="str">
        <f>UPPER(IF(Intro!$G$23="English",U26,V26))</f>
        <v/>
      </c>
      <c r="J26" s="453" t="str">
        <f>UPPER(IF(Intro!$G$23="English",V26,W26))</f>
        <v/>
      </c>
      <c r="K26" s="453" t="str">
        <f>UPPER(IF(Intro!$G$23="English",W26,X26))</f>
        <v/>
      </c>
      <c r="L26" s="454" t="str">
        <f>UPPER(IF(Intro!$G$23="English",X26,Y26))</f>
        <v/>
      </c>
      <c r="M26" s="6"/>
      <c r="N26" s="13"/>
      <c r="O26" s="14" t="s">
        <v>405</v>
      </c>
      <c r="P26" s="14" t="s">
        <v>102</v>
      </c>
    </row>
    <row r="27" spans="1:16" ht="14.45" customHeight="1" x14ac:dyDescent="0.25">
      <c r="B27" s="17"/>
      <c r="C27" s="27"/>
      <c r="D27" s="27"/>
      <c r="E27" s="28"/>
      <c r="F27" s="28"/>
      <c r="G27" s="28"/>
      <c r="H27" s="28"/>
      <c r="I27" s="28"/>
      <c r="J27" s="28"/>
      <c r="K27" s="28"/>
      <c r="L27" s="18"/>
      <c r="M27" s="8"/>
    </row>
    <row r="28" spans="1:16" s="32" customFormat="1" ht="14.45" customHeight="1" x14ac:dyDescent="0.25">
      <c r="A28" s="53"/>
      <c r="B28" s="449" t="str">
        <f>IF(Intro!$G$23="English",O28,P28)</f>
        <v>References to "the goods" in this questionnaire refer to:</v>
      </c>
      <c r="C28" s="450"/>
      <c r="D28" s="450"/>
      <c r="E28" s="450"/>
      <c r="F28" s="450"/>
      <c r="G28" s="450"/>
      <c r="H28" s="450"/>
      <c r="I28" s="450"/>
      <c r="J28" s="450"/>
      <c r="K28" s="450"/>
      <c r="L28" s="451"/>
      <c r="O28" s="8" t="s">
        <v>74</v>
      </c>
      <c r="P28" s="8" t="s">
        <v>75</v>
      </c>
    </row>
    <row r="29" spans="1:16" ht="14.45" customHeight="1" x14ac:dyDescent="0.25">
      <c r="B29" s="17"/>
      <c r="C29" s="27"/>
      <c r="D29" s="27"/>
      <c r="E29" s="28"/>
      <c r="F29" s="28"/>
      <c r="G29" s="28"/>
      <c r="H29" s="28"/>
      <c r="I29" s="28"/>
      <c r="J29" s="28"/>
      <c r="K29" s="28"/>
      <c r="L29" s="18"/>
      <c r="M29" s="8"/>
    </row>
    <row r="30" spans="1:16" s="32" customFormat="1" ht="14.45" customHeight="1" x14ac:dyDescent="0.25">
      <c r="A30" s="53" t="s">
        <v>153</v>
      </c>
      <c r="B30" s="57"/>
      <c r="C30" s="483" t="str">
        <f>IF(Intro!$G$23="English",Variables!B33,Variables!C33)</f>
        <v xml:space="preserve">Whole potatoes for use or consumption in the province of British Columbia, excluding:
- Seed potatoes;
- Imports during the period from May 1 to July 31, inclusive, of each calendar year;
- Red potatoes;
- Yellow potatoes;
- Exotic potato varieties; 
- White and russet potatoes imported in 50-lb. cartons in the following count sizes:  40, 50, 60, 70 and 80; 
- Whole potatoes certified as organic by a recognized certification agency.
  </v>
      </c>
      <c r="D30" s="484"/>
      <c r="E30" s="484"/>
      <c r="F30" s="484"/>
      <c r="G30" s="484"/>
      <c r="H30" s="484"/>
      <c r="I30" s="484"/>
      <c r="J30" s="484"/>
      <c r="K30" s="485"/>
      <c r="L30" s="52"/>
      <c r="O30" s="43"/>
      <c r="P30" s="8"/>
    </row>
    <row r="31" spans="1:16" s="32" customFormat="1" ht="14.45" customHeight="1" x14ac:dyDescent="0.25">
      <c r="A31" s="53"/>
      <c r="B31" s="57"/>
      <c r="C31" s="486"/>
      <c r="D31" s="487"/>
      <c r="E31" s="487"/>
      <c r="F31" s="487"/>
      <c r="G31" s="487"/>
      <c r="H31" s="487"/>
      <c r="I31" s="487"/>
      <c r="J31" s="487"/>
      <c r="K31" s="488"/>
      <c r="L31" s="52"/>
      <c r="O31" s="43"/>
      <c r="P31" s="8"/>
    </row>
    <row r="32" spans="1:16" s="32" customFormat="1" ht="14.45" customHeight="1" x14ac:dyDescent="0.25">
      <c r="A32" s="53"/>
      <c r="B32" s="57"/>
      <c r="C32" s="486"/>
      <c r="D32" s="487"/>
      <c r="E32" s="487"/>
      <c r="F32" s="487"/>
      <c r="G32" s="487"/>
      <c r="H32" s="487"/>
      <c r="I32" s="487"/>
      <c r="J32" s="487"/>
      <c r="K32" s="488"/>
      <c r="L32" s="52"/>
      <c r="O32" s="43"/>
      <c r="P32" s="8"/>
    </row>
    <row r="33" spans="1:16" s="32" customFormat="1" ht="14.45" customHeight="1" x14ac:dyDescent="0.25">
      <c r="A33" s="53"/>
      <c r="B33" s="57"/>
      <c r="C33" s="486"/>
      <c r="D33" s="487"/>
      <c r="E33" s="487"/>
      <c r="F33" s="487"/>
      <c r="G33" s="487"/>
      <c r="H33" s="487"/>
      <c r="I33" s="487"/>
      <c r="J33" s="487"/>
      <c r="K33" s="488"/>
      <c r="L33" s="52"/>
      <c r="O33" s="43"/>
      <c r="P33" s="8"/>
    </row>
    <row r="34" spans="1:16" s="32" customFormat="1" ht="14.45" customHeight="1" x14ac:dyDescent="0.25">
      <c r="A34" s="53"/>
      <c r="B34" s="57"/>
      <c r="C34" s="486"/>
      <c r="D34" s="487"/>
      <c r="E34" s="487"/>
      <c r="F34" s="487"/>
      <c r="G34" s="487"/>
      <c r="H34" s="487"/>
      <c r="I34" s="487"/>
      <c r="J34" s="487"/>
      <c r="K34" s="488"/>
      <c r="L34" s="52"/>
      <c r="O34" s="43"/>
      <c r="P34" s="8"/>
    </row>
    <row r="35" spans="1:16" s="32" customFormat="1" ht="14.45" customHeight="1" x14ac:dyDescent="0.25">
      <c r="A35" s="53"/>
      <c r="B35" s="57"/>
      <c r="C35" s="486"/>
      <c r="D35" s="487"/>
      <c r="E35" s="487"/>
      <c r="F35" s="487"/>
      <c r="G35" s="487"/>
      <c r="H35" s="487"/>
      <c r="I35" s="487"/>
      <c r="J35" s="487"/>
      <c r="K35" s="488"/>
      <c r="L35" s="52"/>
      <c r="O35" s="43"/>
      <c r="P35" s="8"/>
    </row>
    <row r="36" spans="1:16" s="32" customFormat="1" ht="14.45" customHeight="1" x14ac:dyDescent="0.25">
      <c r="A36" s="53"/>
      <c r="B36" s="57"/>
      <c r="C36" s="486"/>
      <c r="D36" s="487"/>
      <c r="E36" s="487"/>
      <c r="F36" s="487"/>
      <c r="G36" s="487"/>
      <c r="H36" s="487"/>
      <c r="I36" s="487"/>
      <c r="J36" s="487"/>
      <c r="K36" s="488"/>
      <c r="L36" s="52"/>
      <c r="O36" s="43"/>
      <c r="P36" s="8"/>
    </row>
    <row r="37" spans="1:16" s="32" customFormat="1" ht="14.45" customHeight="1" x14ac:dyDescent="0.25">
      <c r="A37" s="53" t="s">
        <v>153</v>
      </c>
      <c r="B37" s="57"/>
      <c r="C37" s="486"/>
      <c r="D37" s="487"/>
      <c r="E37" s="487"/>
      <c r="F37" s="487"/>
      <c r="G37" s="487"/>
      <c r="H37" s="487"/>
      <c r="I37" s="487"/>
      <c r="J37" s="487"/>
      <c r="K37" s="488"/>
      <c r="L37" s="52"/>
      <c r="O37" s="43"/>
      <c r="P37" s="8"/>
    </row>
    <row r="38" spans="1:16" s="32" customFormat="1" ht="14.45" customHeight="1" x14ac:dyDescent="0.25">
      <c r="A38" s="53" t="s">
        <v>153</v>
      </c>
      <c r="B38" s="57"/>
      <c r="C38" s="486"/>
      <c r="D38" s="487"/>
      <c r="E38" s="487"/>
      <c r="F38" s="487"/>
      <c r="G38" s="487"/>
      <c r="H38" s="487"/>
      <c r="I38" s="487"/>
      <c r="J38" s="487"/>
      <c r="K38" s="488"/>
      <c r="L38" s="52"/>
      <c r="O38" s="43"/>
      <c r="P38" s="8"/>
    </row>
    <row r="39" spans="1:16" s="32" customFormat="1" ht="14.45" customHeight="1" x14ac:dyDescent="0.25">
      <c r="A39" s="53" t="s">
        <v>153</v>
      </c>
      <c r="B39" s="57"/>
      <c r="C39" s="489"/>
      <c r="D39" s="490"/>
      <c r="E39" s="490"/>
      <c r="F39" s="490"/>
      <c r="G39" s="490"/>
      <c r="H39" s="490"/>
      <c r="I39" s="490"/>
      <c r="J39" s="490"/>
      <c r="K39" s="491"/>
      <c r="L39" s="52"/>
      <c r="O39" s="43"/>
      <c r="P39" s="8"/>
    </row>
    <row r="40" spans="1:16" s="32" customFormat="1" ht="14.45" customHeight="1" x14ac:dyDescent="0.25">
      <c r="A40" s="53"/>
      <c r="B40" s="54"/>
      <c r="C40" s="55"/>
      <c r="D40" s="55"/>
      <c r="E40" s="55"/>
      <c r="F40" s="55"/>
      <c r="G40" s="55"/>
      <c r="H40" s="55"/>
      <c r="I40" s="55"/>
      <c r="J40" s="55"/>
      <c r="K40" s="55"/>
      <c r="L40" s="56"/>
    </row>
    <row r="41" spans="1:16" s="6" customFormat="1" ht="14.45" customHeight="1" x14ac:dyDescent="0.25">
      <c r="A41" s="5"/>
      <c r="B41" s="15"/>
      <c r="C41" s="15"/>
      <c r="D41" s="15"/>
      <c r="E41" s="3"/>
      <c r="F41" s="3"/>
      <c r="G41" s="3"/>
      <c r="H41" s="3"/>
      <c r="I41" s="3"/>
      <c r="J41" s="3"/>
      <c r="K41" s="3"/>
      <c r="L41" s="3"/>
      <c r="O41" s="16"/>
      <c r="P41" s="16"/>
    </row>
    <row r="42" spans="1:16" s="1" customFormat="1" ht="14.45" customHeight="1" x14ac:dyDescent="0.25">
      <c r="A42" s="5"/>
      <c r="B42" s="452" t="str">
        <f>IF(Intro!$G$23="English",O42,P42)</f>
        <v>DO YOU NEED TO COMPLETE THIS QUESTIONNAIRE?</v>
      </c>
      <c r="C42" s="453"/>
      <c r="D42" s="453"/>
      <c r="E42" s="453"/>
      <c r="F42" s="453"/>
      <c r="G42" s="453"/>
      <c r="H42" s="453"/>
      <c r="I42" s="453"/>
      <c r="J42" s="453"/>
      <c r="K42" s="453"/>
      <c r="L42" s="454"/>
      <c r="M42" s="13"/>
      <c r="N42" s="13"/>
      <c r="O42" s="85" t="s">
        <v>103</v>
      </c>
      <c r="P42" s="85" t="s">
        <v>104</v>
      </c>
    </row>
    <row r="43" spans="1:16" ht="14.45" customHeight="1" x14ac:dyDescent="0.25">
      <c r="B43" s="17"/>
      <c r="C43" s="27"/>
      <c r="D43" s="27"/>
      <c r="E43" s="28"/>
      <c r="F43" s="28"/>
      <c r="G43" s="28"/>
      <c r="H43" s="28"/>
      <c r="I43" s="28"/>
      <c r="J43" s="28"/>
      <c r="K43" s="28"/>
      <c r="L43" s="18"/>
      <c r="M43" s="8"/>
    </row>
    <row r="44" spans="1:16" s="32" customFormat="1" ht="14.45" customHeight="1" x14ac:dyDescent="0.25">
      <c r="A44" s="53"/>
      <c r="B44" s="440" t="str">
        <f>IF(Intro!$G$23="English",O44,P44)</f>
        <v>Has your firm imported the goods as the importer of record from any country since August 1, 2023?</v>
      </c>
      <c r="C44" s="481"/>
      <c r="D44" s="481"/>
      <c r="E44" s="481"/>
      <c r="F44" s="481"/>
      <c r="G44" s="481"/>
      <c r="H44" s="481"/>
      <c r="I44" s="481"/>
      <c r="J44" s="481"/>
      <c r="K44" s="481"/>
      <c r="L44" s="482"/>
      <c r="O44" s="35" t="str">
        <f>"Has your firm imported the goods as the importer of record from any country since August 1, "&amp;Variables!B6&amp;"?"</f>
        <v>Has your firm imported the goods as the importer of record from any country since August 1, 2023?</v>
      </c>
      <c r="P44" s="7" t="str">
        <f>"Votre entreprise a-t-elle importé des marchandises en tant qu'importateur officiel de n'importe quel pays depuis le 1er août "&amp;Variables!C6 &amp;"?"</f>
        <v>Votre entreprise a-t-elle importé des marchandises en tant qu'importateur officiel de n'importe quel pays depuis le 1er août 2023?</v>
      </c>
    </row>
    <row r="45" spans="1:16" s="32" customFormat="1" ht="14.45" customHeight="1" x14ac:dyDescent="0.25">
      <c r="A45" s="53"/>
      <c r="B45" s="49"/>
      <c r="C45" s="58"/>
      <c r="D45" s="58"/>
      <c r="E45" s="58"/>
      <c r="F45" s="58"/>
      <c r="G45" s="58"/>
      <c r="H45" s="58"/>
      <c r="I45" s="58"/>
      <c r="J45" s="58"/>
      <c r="K45" s="58"/>
      <c r="L45" s="59"/>
      <c r="O45" s="22" t="s">
        <v>77</v>
      </c>
      <c r="P45" s="8" t="s">
        <v>119</v>
      </c>
    </row>
    <row r="46" spans="1:16" ht="14.45" customHeight="1" x14ac:dyDescent="0.25">
      <c r="B46" s="36"/>
      <c r="C46" s="492" t="str">
        <f>IF(Intro!$G$23="English",O45,P45)</f>
        <v>Select Yes or No</v>
      </c>
      <c r="D46" s="492"/>
      <c r="E46" s="493"/>
      <c r="F46" s="495" t="str">
        <f>IF(E46="Yes",O46,IF(E46="Oui",P46,IF(E46="No",O47,IF(E46="Non",P47,""))))</f>
        <v/>
      </c>
      <c r="G46" s="496"/>
      <c r="H46" s="496"/>
      <c r="I46" s="496"/>
      <c r="J46" s="496"/>
      <c r="K46" s="497"/>
      <c r="L46" s="59"/>
      <c r="M46" s="37"/>
      <c r="O46" s="8" t="str">
        <f>"Complete all tabs in this questionnaire and submit it by "&amp;Variables!B14&amp;"."</f>
        <v>Complete all tabs in this questionnaire and submit it by September 21, 2026.</v>
      </c>
      <c r="P46" s="8" t="str">
        <f>"Remplissez tous les onglets de ce questionnaire et soumettez-le avant le "&amp;Variables!C14&amp;"."</f>
        <v>Remplissez tous les onglets de ce questionnaire et soumettez-le avant le 21 septembre 2026.</v>
      </c>
    </row>
    <row r="47" spans="1:16" ht="14.45" customHeight="1" x14ac:dyDescent="0.25">
      <c r="B47" s="36"/>
      <c r="C47" s="492"/>
      <c r="D47" s="492"/>
      <c r="E47" s="494"/>
      <c r="F47" s="498"/>
      <c r="G47" s="499"/>
      <c r="H47" s="499"/>
      <c r="I47" s="499"/>
      <c r="J47" s="499"/>
      <c r="K47" s="500"/>
      <c r="L47" s="59"/>
      <c r="M47" s="37"/>
      <c r="O47" s="8" t="str">
        <f>"Complete this tab only and submit it by "&amp;Variables!B14&amp;"."</f>
        <v>Complete this tab only and submit it by September 21, 2026.</v>
      </c>
      <c r="P47" s="8" t="str">
        <f>"Remplissez cet onglet uniquement et soumettez-le avant le "&amp;Variables!C14&amp;"."</f>
        <v>Remplissez cet onglet uniquement et soumettez-le avant le 21 septembre 2026.</v>
      </c>
    </row>
    <row r="48" spans="1:16" s="32" customFormat="1" ht="14.45" customHeight="1" x14ac:dyDescent="0.25">
      <c r="A48" s="53"/>
      <c r="B48" s="54"/>
      <c r="C48" s="55"/>
      <c r="D48" s="55"/>
      <c r="E48" s="55"/>
      <c r="F48" s="55"/>
      <c r="G48" s="55"/>
      <c r="H48" s="55"/>
      <c r="I48" s="55"/>
      <c r="J48" s="55"/>
      <c r="K48" s="55"/>
      <c r="L48" s="56"/>
    </row>
    <row r="49" spans="1:16" s="6" customFormat="1" ht="14.45" customHeight="1" x14ac:dyDescent="0.25">
      <c r="A49" s="5"/>
      <c r="B49" s="15"/>
      <c r="C49" s="15"/>
      <c r="D49" s="15"/>
      <c r="E49" s="3"/>
      <c r="F49" s="3"/>
      <c r="G49" s="3"/>
      <c r="H49" s="3"/>
      <c r="I49" s="3"/>
      <c r="J49" s="3"/>
      <c r="K49" s="3"/>
      <c r="L49" s="3"/>
      <c r="O49" s="16"/>
      <c r="P49" s="16"/>
    </row>
    <row r="50" spans="1:16" s="1" customFormat="1" ht="14.45" customHeight="1" x14ac:dyDescent="0.25">
      <c r="A50" s="5"/>
      <c r="B50" s="455" t="str">
        <f>IF(Intro!$G$23="English",O50,P50)</f>
        <v>QUESTIONNAIRE DUE DATE</v>
      </c>
      <c r="C50" s="456" t="str">
        <f>UPPER(IF(Intro!$G$23="English",P50,Q50))</f>
        <v>DATE D'ÉCHÉANCE DU QUESTIONNAIRE</v>
      </c>
      <c r="D50" s="456"/>
      <c r="E50" s="456" t="str">
        <f>UPPER(IF(Intro!$G$23="English",Q50,R50))</f>
        <v/>
      </c>
      <c r="F50" s="456" t="str">
        <f>UPPER(IF(Intro!$G$23="English",R50,S50))</f>
        <v/>
      </c>
      <c r="G50" s="456" t="str">
        <f>UPPER(IF(Intro!$G$23="English",S50,T50))</f>
        <v/>
      </c>
      <c r="H50" s="456" t="str">
        <f>UPPER(IF(Intro!$G$23="English",T50,U50))</f>
        <v/>
      </c>
      <c r="I50" s="456" t="str">
        <f>UPPER(IF(Intro!$G$23="English",U50,V50))</f>
        <v/>
      </c>
      <c r="J50" s="456" t="str">
        <f>UPPER(IF(Intro!$G$23="English",V50,W50))</f>
        <v/>
      </c>
      <c r="K50" s="456" t="str">
        <f>UPPER(IF(Intro!$G$23="English",W50,X50))</f>
        <v/>
      </c>
      <c r="L50" s="457" t="str">
        <f>UPPER(IF(Intro!$G$23="English",X50,Y50))</f>
        <v/>
      </c>
      <c r="M50" s="6"/>
      <c r="N50" s="13"/>
      <c r="O50" s="14" t="s">
        <v>1</v>
      </c>
      <c r="P50" s="14" t="s">
        <v>2</v>
      </c>
    </row>
    <row r="51" spans="1:16" ht="14.45" customHeight="1" x14ac:dyDescent="0.25">
      <c r="B51" s="17"/>
      <c r="C51" s="29"/>
      <c r="D51" s="29"/>
      <c r="E51" s="30"/>
      <c r="F51" s="30"/>
      <c r="G51" s="30"/>
      <c r="H51" s="30"/>
      <c r="I51" s="30"/>
      <c r="J51" s="30"/>
      <c r="K51" s="28"/>
      <c r="L51" s="18"/>
      <c r="M51" s="8"/>
    </row>
    <row r="52" spans="1:16" s="32" customFormat="1" ht="14.45" customHeight="1" x14ac:dyDescent="0.25">
      <c r="A52" s="53"/>
      <c r="B52" s="57"/>
      <c r="C52" s="505" t="str">
        <f>IF(Intro!$G$23="English",Variables!B14,Variables!C14)</f>
        <v>September 21, 2026</v>
      </c>
      <c r="D52" s="506"/>
      <c r="E52" s="506"/>
      <c r="F52" s="506"/>
      <c r="G52" s="506"/>
      <c r="H52" s="506"/>
      <c r="I52" s="506"/>
      <c r="J52" s="506"/>
      <c r="K52" s="507"/>
      <c r="L52" s="60"/>
      <c r="O52" s="43"/>
      <c r="P52" s="43"/>
    </row>
    <row r="53" spans="1:16" s="32" customFormat="1" ht="14.45" customHeight="1" x14ac:dyDescent="0.25">
      <c r="A53" s="53"/>
      <c r="B53" s="57"/>
      <c r="C53" s="508"/>
      <c r="D53" s="509"/>
      <c r="E53" s="509"/>
      <c r="F53" s="509"/>
      <c r="G53" s="509"/>
      <c r="H53" s="509"/>
      <c r="I53" s="509"/>
      <c r="J53" s="509"/>
      <c r="K53" s="510"/>
      <c r="L53" s="60"/>
      <c r="O53" s="43"/>
      <c r="P53" s="43"/>
    </row>
    <row r="54" spans="1:16" s="32" customFormat="1" ht="14.45" customHeight="1" x14ac:dyDescent="0.25">
      <c r="A54" s="53"/>
      <c r="B54" s="54"/>
      <c r="C54" s="55"/>
      <c r="D54" s="55"/>
      <c r="E54" s="55"/>
      <c r="F54" s="55"/>
      <c r="G54" s="55"/>
      <c r="H54" s="55"/>
      <c r="I54" s="55"/>
      <c r="J54" s="55"/>
      <c r="K54" s="55"/>
      <c r="L54" s="56"/>
    </row>
    <row r="55" spans="1:16" s="6" customFormat="1" ht="14.45" customHeight="1" x14ac:dyDescent="0.25">
      <c r="A55" s="5"/>
      <c r="B55" s="15"/>
      <c r="C55" s="15"/>
      <c r="D55" s="15"/>
      <c r="E55" s="3"/>
      <c r="F55" s="3"/>
      <c r="G55" s="3"/>
      <c r="H55" s="3"/>
      <c r="I55" s="3"/>
      <c r="J55" s="3"/>
      <c r="K55" s="3"/>
      <c r="L55" s="3"/>
      <c r="O55" s="16"/>
      <c r="P55" s="16"/>
    </row>
    <row r="56" spans="1:16" s="1" customFormat="1" ht="14.45" customHeight="1" x14ac:dyDescent="0.25">
      <c r="A56" s="5"/>
      <c r="B56" s="455" t="str">
        <f>IF(Intro!$G$23="English",O56,P56)</f>
        <v>FAILURE TO COMPLETE THE QUESTIONNAIRE</v>
      </c>
      <c r="C56" s="456" t="str">
        <f>UPPER(IF(Intro!$G$23="English",P56,Q56))</f>
        <v>QUESTIONNAIRE NON REMPLI</v>
      </c>
      <c r="D56" s="456"/>
      <c r="E56" s="456" t="str">
        <f>UPPER(IF(Intro!$G$23="English",Q56,R56))</f>
        <v/>
      </c>
      <c r="F56" s="456" t="str">
        <f>UPPER(IF(Intro!$G$23="English",R56,S56))</f>
        <v/>
      </c>
      <c r="G56" s="456" t="str">
        <f>UPPER(IF(Intro!$G$23="English",S56,T56))</f>
        <v/>
      </c>
      <c r="H56" s="456" t="str">
        <f>UPPER(IF(Intro!$G$23="English",T56,U56))</f>
        <v/>
      </c>
      <c r="I56" s="456" t="str">
        <f>UPPER(IF(Intro!$G$23="English",U56,V56))</f>
        <v/>
      </c>
      <c r="J56" s="456" t="str">
        <f>UPPER(IF(Intro!$G$23="English",V56,W56))</f>
        <v/>
      </c>
      <c r="K56" s="456" t="str">
        <f>UPPER(IF(Intro!$G$23="English",W56,X56))</f>
        <v/>
      </c>
      <c r="L56" s="457" t="str">
        <f>UPPER(IF(Intro!$G$23="English",X56,Y56))</f>
        <v/>
      </c>
      <c r="M56" s="6"/>
      <c r="N56" s="13"/>
      <c r="O56" s="85" t="s">
        <v>105</v>
      </c>
      <c r="P56" s="85" t="s">
        <v>106</v>
      </c>
    </row>
    <row r="57" spans="1:16" ht="14.45" customHeight="1" x14ac:dyDescent="0.25">
      <c r="B57" s="17"/>
      <c r="C57" s="27"/>
      <c r="D57" s="27"/>
      <c r="E57" s="28"/>
      <c r="F57" s="28"/>
      <c r="G57" s="28"/>
      <c r="H57" s="28"/>
      <c r="I57" s="28"/>
      <c r="J57" s="28"/>
      <c r="K57" s="28"/>
      <c r="L57" s="18"/>
      <c r="M57" s="8"/>
    </row>
    <row r="58" spans="1:16" s="32" customFormat="1" ht="14.45" customHeight="1" x14ac:dyDescent="0.25">
      <c r="A58" s="53"/>
      <c r="B58" s="449" t="str">
        <f>IF(Intro!$G$23="English",O58,P58)</f>
        <v>Failure to complete the questionnaire by the due date may result in the Tribunal issuing a production order, pursuant to section 17 of the Canadian International Trade Tribunal Act, to compel the production of a questionnaire response.</v>
      </c>
      <c r="C58" s="450"/>
      <c r="D58" s="450"/>
      <c r="E58" s="450"/>
      <c r="F58" s="450"/>
      <c r="G58" s="450"/>
      <c r="H58" s="450"/>
      <c r="I58" s="450"/>
      <c r="J58" s="450"/>
      <c r="K58" s="450"/>
      <c r="L58" s="451"/>
      <c r="O58" s="8" t="s">
        <v>47</v>
      </c>
      <c r="P58" s="8" t="s">
        <v>84</v>
      </c>
    </row>
    <row r="59" spans="1:16" s="32" customFormat="1" ht="14.45" customHeight="1" x14ac:dyDescent="0.25">
      <c r="A59" s="53"/>
      <c r="B59" s="449"/>
      <c r="C59" s="450"/>
      <c r="D59" s="450"/>
      <c r="E59" s="450"/>
      <c r="F59" s="450"/>
      <c r="G59" s="450"/>
      <c r="H59" s="450"/>
      <c r="I59" s="450"/>
      <c r="J59" s="450"/>
      <c r="K59" s="450"/>
      <c r="L59" s="451"/>
      <c r="O59" s="8"/>
      <c r="P59" s="8"/>
    </row>
    <row r="60" spans="1:16" s="32" customFormat="1" ht="14.45" customHeight="1" x14ac:dyDescent="0.25">
      <c r="A60" s="53"/>
      <c r="B60" s="54"/>
      <c r="C60" s="55"/>
      <c r="D60" s="55"/>
      <c r="E60" s="55"/>
      <c r="F60" s="55"/>
      <c r="G60" s="55"/>
      <c r="H60" s="55"/>
      <c r="I60" s="55"/>
      <c r="J60" s="55"/>
      <c r="K60" s="55"/>
      <c r="L60" s="56"/>
    </row>
    <row r="61" spans="1:16" s="6" customFormat="1" ht="14.45" customHeight="1" x14ac:dyDescent="0.25">
      <c r="A61" s="5"/>
      <c r="B61" s="15"/>
      <c r="C61" s="15"/>
      <c r="D61" s="15"/>
      <c r="E61" s="3"/>
      <c r="F61" s="3"/>
      <c r="G61" s="3"/>
      <c r="H61" s="3"/>
      <c r="I61" s="3"/>
      <c r="J61" s="3"/>
      <c r="K61" s="3"/>
      <c r="L61" s="3"/>
      <c r="O61" s="16"/>
      <c r="P61" s="16"/>
    </row>
    <row r="62" spans="1:16" ht="14.45" customHeight="1" x14ac:dyDescent="0.25">
      <c r="B62" s="452" t="str">
        <f>IF(Intro!$G$23="English",O62,P62)</f>
        <v>FIRM INFORMATION</v>
      </c>
      <c r="C62" s="453"/>
      <c r="D62" s="453"/>
      <c r="E62" s="453"/>
      <c r="F62" s="453"/>
      <c r="G62" s="453"/>
      <c r="H62" s="453"/>
      <c r="I62" s="453"/>
      <c r="J62" s="453"/>
      <c r="K62" s="453"/>
      <c r="L62" s="454"/>
      <c r="M62" s="32"/>
      <c r="O62" s="8" t="s">
        <v>269</v>
      </c>
      <c r="P62" s="8" t="s">
        <v>295</v>
      </c>
    </row>
    <row r="63" spans="1:16" ht="14.45" customHeight="1" x14ac:dyDescent="0.25">
      <c r="B63" s="17"/>
      <c r="C63" s="27"/>
      <c r="D63" s="27"/>
      <c r="E63" s="28"/>
      <c r="F63" s="28"/>
      <c r="G63" s="28"/>
      <c r="H63" s="28"/>
      <c r="I63" s="28"/>
      <c r="J63" s="28"/>
      <c r="K63" s="28"/>
      <c r="L63" s="18"/>
      <c r="M63" s="8"/>
    </row>
    <row r="64" spans="1:16" ht="14.45" customHeight="1" x14ac:dyDescent="0.25">
      <c r="B64" s="473" t="str">
        <f>IF(Intro!$G$23="English",O64,P64)</f>
        <v>Company Name (In English and French, if applicable)</v>
      </c>
      <c r="C64" s="474"/>
      <c r="D64" s="474"/>
      <c r="E64" s="502"/>
      <c r="F64" s="502"/>
      <c r="G64" s="502"/>
      <c r="H64" s="502"/>
      <c r="I64" s="502"/>
      <c r="J64" s="502"/>
      <c r="K64" s="502"/>
      <c r="L64" s="503"/>
      <c r="M64" s="8"/>
      <c r="O64" s="22" t="s">
        <v>166</v>
      </c>
      <c r="P64" t="s">
        <v>333</v>
      </c>
    </row>
    <row r="65" spans="1:16" ht="14.45" customHeight="1" x14ac:dyDescent="0.25">
      <c r="B65" s="473"/>
      <c r="C65" s="474"/>
      <c r="D65" s="474"/>
      <c r="E65" s="502"/>
      <c r="F65" s="502"/>
      <c r="G65" s="502"/>
      <c r="H65" s="502"/>
      <c r="I65" s="502"/>
      <c r="J65" s="502"/>
      <c r="K65" s="502"/>
      <c r="L65" s="503"/>
      <c r="M65" s="8"/>
      <c r="O65" s="22"/>
      <c r="P65"/>
    </row>
    <row r="66" spans="1:16" ht="14.45" customHeight="1" x14ac:dyDescent="0.25">
      <c r="B66" s="473" t="str">
        <f>IF(Intro!$G$23="English",O66,P66)</f>
        <v>Company Address</v>
      </c>
      <c r="C66" s="474"/>
      <c r="D66" s="474"/>
      <c r="E66" s="502"/>
      <c r="F66" s="502"/>
      <c r="G66" s="502"/>
      <c r="H66" s="502"/>
      <c r="I66" s="502"/>
      <c r="J66" s="502"/>
      <c r="K66" s="502"/>
      <c r="L66" s="503"/>
      <c r="M66" s="8"/>
      <c r="O66" s="22" t="s">
        <v>406</v>
      </c>
      <c r="P66" t="s">
        <v>334</v>
      </c>
    </row>
    <row r="67" spans="1:16" ht="14.45" customHeight="1" x14ac:dyDescent="0.25">
      <c r="B67" s="473"/>
      <c r="C67" s="474"/>
      <c r="D67" s="474"/>
      <c r="E67" s="502"/>
      <c r="F67" s="502"/>
      <c r="G67" s="502"/>
      <c r="H67" s="502"/>
      <c r="I67" s="502"/>
      <c r="J67" s="502"/>
      <c r="K67" s="502"/>
      <c r="L67" s="503"/>
      <c r="M67" s="8"/>
      <c r="O67" s="22"/>
    </row>
    <row r="68" spans="1:16" ht="14.45" customHeight="1" x14ac:dyDescent="0.25">
      <c r="B68" s="473" t="str">
        <f>IF(Intro!$G$23="English",O68,P68)</f>
        <v>Website Address</v>
      </c>
      <c r="C68" s="474"/>
      <c r="D68" s="474"/>
      <c r="E68" s="502"/>
      <c r="F68" s="502"/>
      <c r="G68" s="502"/>
      <c r="H68" s="502"/>
      <c r="I68" s="502"/>
      <c r="J68" s="502"/>
      <c r="K68" s="502"/>
      <c r="L68" s="503"/>
      <c r="M68" s="8"/>
      <c r="O68" s="22" t="s">
        <v>6</v>
      </c>
      <c r="P68" s="8" t="s">
        <v>7</v>
      </c>
    </row>
    <row r="69" spans="1:16" ht="14.45" customHeight="1" x14ac:dyDescent="0.25">
      <c r="B69" s="473"/>
      <c r="C69" s="474"/>
      <c r="D69" s="474"/>
      <c r="E69" s="502"/>
      <c r="F69" s="502"/>
      <c r="G69" s="502"/>
      <c r="H69" s="502"/>
      <c r="I69" s="502"/>
      <c r="J69" s="502"/>
      <c r="K69" s="502"/>
      <c r="L69" s="503"/>
      <c r="M69" s="8"/>
      <c r="O69" s="22"/>
    </row>
    <row r="70" spans="1:16" s="32" customFormat="1" ht="14.45" customHeight="1" x14ac:dyDescent="0.25">
      <c r="A70" s="53"/>
      <c r="B70" s="54"/>
      <c r="C70" s="55"/>
      <c r="D70" s="55"/>
      <c r="E70" s="55"/>
      <c r="F70" s="55"/>
      <c r="G70" s="55"/>
      <c r="H70" s="55"/>
      <c r="I70" s="55"/>
      <c r="J70" s="55"/>
      <c r="K70" s="55"/>
      <c r="L70" s="56"/>
    </row>
    <row r="71" spans="1:16" ht="14.45" customHeight="1" x14ac:dyDescent="0.25"/>
    <row r="72" spans="1:16" ht="14.45" customHeight="1" x14ac:dyDescent="0.25">
      <c r="B72" s="455" t="str">
        <f>IF(Intro!$G$23="English",O72,P72)</f>
        <v>CONTACT INFORMATION OF THE PERSON WHO COMPLETED THIS QUESTIONNAIRE</v>
      </c>
      <c r="C72" s="456"/>
      <c r="D72" s="456"/>
      <c r="E72" s="456"/>
      <c r="F72" s="456"/>
      <c r="G72" s="456"/>
      <c r="H72" s="456"/>
      <c r="I72" s="456"/>
      <c r="J72" s="456"/>
      <c r="K72" s="456"/>
      <c r="L72" s="457"/>
      <c r="M72" s="8"/>
      <c r="O72" s="8" t="s">
        <v>134</v>
      </c>
      <c r="P72" s="8" t="s">
        <v>135</v>
      </c>
    </row>
    <row r="73" spans="1:16" ht="14.45" customHeight="1" x14ac:dyDescent="0.25">
      <c r="B73" s="17"/>
      <c r="C73" s="27"/>
      <c r="D73" s="28"/>
      <c r="E73" s="28"/>
      <c r="F73" s="28"/>
      <c r="G73" s="28"/>
      <c r="H73" s="28"/>
      <c r="I73" s="28"/>
      <c r="J73" s="28"/>
      <c r="K73" s="28"/>
      <c r="L73" s="18"/>
      <c r="M73" s="8"/>
    </row>
    <row r="74" spans="1:16" ht="14.45" customHeight="1" x14ac:dyDescent="0.25">
      <c r="B74" s="458" t="str">
        <f>IF(Intro!$G$23="English",O74,P74)</f>
        <v>Name</v>
      </c>
      <c r="C74" s="459"/>
      <c r="D74" s="460"/>
      <c r="E74" s="464"/>
      <c r="F74" s="465"/>
      <c r="G74" s="465"/>
      <c r="H74" s="465"/>
      <c r="I74" s="465"/>
      <c r="J74" s="465"/>
      <c r="K74" s="465"/>
      <c r="L74" s="466"/>
      <c r="M74" s="8"/>
      <c r="O74" s="22" t="s">
        <v>136</v>
      </c>
      <c r="P74" s="8" t="s">
        <v>137</v>
      </c>
    </row>
    <row r="75" spans="1:16" ht="14.45" customHeight="1" x14ac:dyDescent="0.25">
      <c r="B75" s="461"/>
      <c r="C75" s="462"/>
      <c r="D75" s="463"/>
      <c r="E75" s="467"/>
      <c r="F75" s="468"/>
      <c r="G75" s="468"/>
      <c r="H75" s="468"/>
      <c r="I75" s="468"/>
      <c r="J75" s="468"/>
      <c r="K75" s="468"/>
      <c r="L75" s="469"/>
      <c r="M75" s="8"/>
      <c r="O75" s="22"/>
    </row>
    <row r="76" spans="1:16" ht="14.45" customHeight="1" x14ac:dyDescent="0.25">
      <c r="B76" s="458" t="str">
        <f>IF(Intro!$G$23="English",O76,P76)</f>
        <v>Title</v>
      </c>
      <c r="C76" s="459"/>
      <c r="D76" s="460"/>
      <c r="E76" s="464"/>
      <c r="F76" s="465"/>
      <c r="G76" s="465"/>
      <c r="H76" s="465"/>
      <c r="I76" s="465"/>
      <c r="J76" s="465"/>
      <c r="K76" s="465"/>
      <c r="L76" s="466"/>
      <c r="M76" s="8"/>
      <c r="O76" s="22" t="s">
        <v>138</v>
      </c>
      <c r="P76" s="8" t="s">
        <v>139</v>
      </c>
    </row>
    <row r="77" spans="1:16" ht="14.45" customHeight="1" x14ac:dyDescent="0.25">
      <c r="B77" s="461"/>
      <c r="C77" s="462"/>
      <c r="D77" s="463"/>
      <c r="E77" s="467"/>
      <c r="F77" s="468"/>
      <c r="G77" s="468"/>
      <c r="H77" s="468"/>
      <c r="I77" s="468"/>
      <c r="J77" s="468"/>
      <c r="K77" s="468"/>
      <c r="L77" s="469"/>
      <c r="M77" s="8"/>
      <c r="O77" s="22"/>
    </row>
    <row r="78" spans="1:16" ht="14.45" customHeight="1" x14ac:dyDescent="0.25">
      <c r="B78" s="458" t="str">
        <f>IF(Intro!$G$23="English",O78,P78)</f>
        <v>E-mail Address</v>
      </c>
      <c r="C78" s="459"/>
      <c r="D78" s="460"/>
      <c r="E78" s="464"/>
      <c r="F78" s="465"/>
      <c r="G78" s="465"/>
      <c r="H78" s="465"/>
      <c r="I78" s="465"/>
      <c r="J78" s="465"/>
      <c r="K78" s="465"/>
      <c r="L78" s="466"/>
      <c r="M78" s="8"/>
      <c r="O78" s="22" t="s">
        <v>12</v>
      </c>
      <c r="P78" s="8" t="s">
        <v>140</v>
      </c>
    </row>
    <row r="79" spans="1:16" ht="14.45" customHeight="1" x14ac:dyDescent="0.25">
      <c r="B79" s="461"/>
      <c r="C79" s="462"/>
      <c r="D79" s="463"/>
      <c r="E79" s="467"/>
      <c r="F79" s="468"/>
      <c r="G79" s="468"/>
      <c r="H79" s="468"/>
      <c r="I79" s="468"/>
      <c r="J79" s="468"/>
      <c r="K79" s="468"/>
      <c r="L79" s="469"/>
      <c r="M79" s="8"/>
      <c r="O79" s="22"/>
    </row>
    <row r="80" spans="1:16" ht="14.45" customHeight="1" x14ac:dyDescent="0.25">
      <c r="B80" s="458" t="str">
        <f>IF(Intro!$G$23="English",O80,P80)</f>
        <v>Telephone</v>
      </c>
      <c r="C80" s="459"/>
      <c r="D80" s="460"/>
      <c r="E80" s="464"/>
      <c r="F80" s="465"/>
      <c r="G80" s="465"/>
      <c r="H80" s="465"/>
      <c r="I80" s="465"/>
      <c r="J80" s="465"/>
      <c r="K80" s="465"/>
      <c r="L80" s="466"/>
      <c r="M80" s="8"/>
      <c r="O80" s="22" t="s">
        <v>13</v>
      </c>
      <c r="P80" s="8" t="s">
        <v>14</v>
      </c>
    </row>
    <row r="81" spans="1:16" ht="14.45" customHeight="1" x14ac:dyDescent="0.25">
      <c r="B81" s="461"/>
      <c r="C81" s="462"/>
      <c r="D81" s="463"/>
      <c r="E81" s="467"/>
      <c r="F81" s="468"/>
      <c r="G81" s="468"/>
      <c r="H81" s="468"/>
      <c r="I81" s="468"/>
      <c r="J81" s="468"/>
      <c r="K81" s="468"/>
      <c r="L81" s="469"/>
      <c r="M81" s="8"/>
      <c r="O81" s="22"/>
    </row>
    <row r="82" spans="1:16" ht="14.45" customHeight="1" x14ac:dyDescent="0.25">
      <c r="B82" s="64"/>
      <c r="C82" s="65"/>
      <c r="D82" s="65"/>
      <c r="E82" s="65"/>
      <c r="F82" s="65"/>
      <c r="G82" s="65"/>
      <c r="H82" s="65"/>
      <c r="I82" s="65"/>
      <c r="J82" s="65"/>
      <c r="K82" s="65"/>
      <c r="L82" s="66"/>
      <c r="M82" s="8"/>
    </row>
    <row r="83" spans="1:16" s="6" customFormat="1" ht="14.45" customHeight="1" x14ac:dyDescent="0.25">
      <c r="A83" s="5"/>
      <c r="B83" s="15"/>
      <c r="C83" s="15"/>
      <c r="D83" s="3"/>
      <c r="E83" s="3"/>
      <c r="F83" s="3"/>
      <c r="G83" s="3"/>
      <c r="H83" s="3"/>
      <c r="I83" s="3"/>
      <c r="J83" s="3"/>
      <c r="K83" s="3"/>
      <c r="L83" s="3"/>
      <c r="O83" s="16"/>
      <c r="P83" s="16"/>
    </row>
    <row r="84" spans="1:16" ht="14.45" customHeight="1" x14ac:dyDescent="0.25">
      <c r="B84" s="452" t="str">
        <f>IF(Intro!$G$23="English",O84,P84)</f>
        <v>CERTIFICATION</v>
      </c>
      <c r="C84" s="453"/>
      <c r="D84" s="453"/>
      <c r="E84" s="453"/>
      <c r="F84" s="453"/>
      <c r="G84" s="453"/>
      <c r="H84" s="453"/>
      <c r="I84" s="453"/>
      <c r="J84" s="453"/>
      <c r="K84" s="453"/>
      <c r="L84" s="454"/>
      <c r="M84" s="32"/>
      <c r="O84" s="8" t="s">
        <v>4</v>
      </c>
      <c r="P84" s="8" t="s">
        <v>5</v>
      </c>
    </row>
    <row r="85" spans="1:16" ht="14.45" customHeight="1" x14ac:dyDescent="0.25">
      <c r="B85" s="17"/>
      <c r="C85" s="27"/>
      <c r="D85" s="27"/>
      <c r="E85" s="28"/>
      <c r="F85" s="28"/>
      <c r="G85" s="28"/>
      <c r="H85" s="28"/>
      <c r="I85" s="28"/>
      <c r="J85" s="28"/>
      <c r="K85" s="28"/>
      <c r="L85" s="18"/>
      <c r="M85" s="8"/>
    </row>
    <row r="86" spans="1:16" s="32" customFormat="1" ht="14.45" customHeight="1" x14ac:dyDescent="0.25">
      <c r="A86" s="53"/>
      <c r="B86" s="449" t="str">
        <f>IF(Intro!$G$23="English",O86,P86)</f>
        <v xml:space="preserve">The undersigned certifies that the information supplied herein is complete and correct to the best of their knowledge and belief.
</v>
      </c>
      <c r="C86" s="450"/>
      <c r="D86" s="450"/>
      <c r="E86" s="450"/>
      <c r="F86" s="450"/>
      <c r="G86" s="450"/>
      <c r="H86" s="450"/>
      <c r="I86" s="450"/>
      <c r="J86" s="450"/>
      <c r="K86" s="450"/>
      <c r="L86" s="451"/>
      <c r="O86" s="32" t="s">
        <v>90</v>
      </c>
      <c r="P86" s="32" t="s">
        <v>91</v>
      </c>
    </row>
    <row r="87" spans="1:16" s="32" customFormat="1" ht="14.45" customHeight="1" x14ac:dyDescent="0.25">
      <c r="A87" s="53"/>
      <c r="B87" s="57"/>
      <c r="C87" s="58"/>
      <c r="D87" s="58"/>
      <c r="E87" s="58"/>
      <c r="F87" s="58"/>
      <c r="G87" s="58"/>
      <c r="H87" s="58"/>
      <c r="I87" s="58"/>
      <c r="J87" s="58"/>
      <c r="K87" s="58"/>
      <c r="L87" s="59"/>
    </row>
    <row r="88" spans="1:16" ht="14.45" customHeight="1" x14ac:dyDescent="0.25">
      <c r="B88" s="473" t="str">
        <f>IF(Intro!$G$23="English",O88,P88)</f>
        <v>Name of Authorized Official</v>
      </c>
      <c r="C88" s="474"/>
      <c r="D88" s="474"/>
      <c r="E88" s="478"/>
      <c r="F88" s="478"/>
      <c r="G88" s="478"/>
      <c r="H88" s="478"/>
      <c r="I88" s="478"/>
      <c r="J88" s="478"/>
      <c r="K88" s="478"/>
      <c r="L88" s="479"/>
      <c r="M88" s="8"/>
      <c r="O88" s="22" t="s">
        <v>8</v>
      </c>
      <c r="P88" s="8" t="s">
        <v>9</v>
      </c>
    </row>
    <row r="89" spans="1:16" ht="14.45" customHeight="1" x14ac:dyDescent="0.25">
      <c r="B89" s="473"/>
      <c r="C89" s="474"/>
      <c r="D89" s="474"/>
      <c r="E89" s="478"/>
      <c r="F89" s="478"/>
      <c r="G89" s="478"/>
      <c r="H89" s="478"/>
      <c r="I89" s="478"/>
      <c r="J89" s="478"/>
      <c r="K89" s="478"/>
      <c r="L89" s="479"/>
      <c r="M89" s="8"/>
      <c r="O89" s="22"/>
    </row>
    <row r="90" spans="1:16" ht="14.45" customHeight="1" x14ac:dyDescent="0.25">
      <c r="B90" s="473" t="str">
        <f>IF(Intro!$G$23="English",O90,P90)</f>
        <v>Title of Authorized Official</v>
      </c>
      <c r="C90" s="474"/>
      <c r="D90" s="474"/>
      <c r="E90" s="478"/>
      <c r="F90" s="478"/>
      <c r="G90" s="478"/>
      <c r="H90" s="478"/>
      <c r="I90" s="478"/>
      <c r="J90" s="478"/>
      <c r="K90" s="478"/>
      <c r="L90" s="479"/>
      <c r="M90" s="8"/>
      <c r="O90" s="22" t="s">
        <v>10</v>
      </c>
      <c r="P90" s="8" t="s">
        <v>11</v>
      </c>
    </row>
    <row r="91" spans="1:16" ht="14.45" customHeight="1" x14ac:dyDescent="0.25">
      <c r="B91" s="473"/>
      <c r="C91" s="474"/>
      <c r="D91" s="474"/>
      <c r="E91" s="478"/>
      <c r="F91" s="478"/>
      <c r="G91" s="478"/>
      <c r="H91" s="478"/>
      <c r="I91" s="478"/>
      <c r="J91" s="478"/>
      <c r="K91" s="478"/>
      <c r="L91" s="479"/>
      <c r="M91" s="8"/>
      <c r="O91" s="22"/>
    </row>
    <row r="92" spans="1:16" ht="14.45" customHeight="1" x14ac:dyDescent="0.25">
      <c r="B92" s="473" t="str">
        <f>IF(Intro!$G$23="English",O92,P92)</f>
        <v>E-mail Address</v>
      </c>
      <c r="C92" s="474"/>
      <c r="D92" s="474"/>
      <c r="E92" s="478"/>
      <c r="F92" s="478"/>
      <c r="G92" s="478"/>
      <c r="H92" s="478"/>
      <c r="I92" s="478"/>
      <c r="J92" s="478"/>
      <c r="K92" s="478"/>
      <c r="L92" s="479"/>
      <c r="M92" s="8"/>
      <c r="O92" s="22" t="s">
        <v>12</v>
      </c>
      <c r="P92" s="8" t="s">
        <v>29</v>
      </c>
    </row>
    <row r="93" spans="1:16" ht="14.45" customHeight="1" x14ac:dyDescent="0.25">
      <c r="B93" s="473"/>
      <c r="C93" s="474"/>
      <c r="D93" s="474"/>
      <c r="E93" s="478"/>
      <c r="F93" s="478"/>
      <c r="G93" s="478"/>
      <c r="H93" s="478"/>
      <c r="I93" s="478"/>
      <c r="J93" s="478"/>
      <c r="K93" s="478"/>
      <c r="L93" s="479"/>
      <c r="M93" s="8"/>
      <c r="O93" s="22"/>
    </row>
    <row r="94" spans="1:16" ht="14.45" customHeight="1" x14ac:dyDescent="0.25">
      <c r="B94" s="473" t="str">
        <f>IF(Intro!$G$23="English",O94,P94)</f>
        <v>Telephone</v>
      </c>
      <c r="C94" s="474"/>
      <c r="D94" s="474"/>
      <c r="E94" s="478"/>
      <c r="F94" s="478"/>
      <c r="G94" s="478"/>
      <c r="H94" s="478"/>
      <c r="I94" s="478"/>
      <c r="J94" s="478"/>
      <c r="K94" s="478"/>
      <c r="L94" s="479"/>
      <c r="M94" s="8"/>
      <c r="O94" s="22" t="s">
        <v>13</v>
      </c>
      <c r="P94" s="8" t="s">
        <v>14</v>
      </c>
    </row>
    <row r="95" spans="1:16" ht="14.45" customHeight="1" x14ac:dyDescent="0.25">
      <c r="B95" s="473"/>
      <c r="C95" s="474"/>
      <c r="D95" s="474"/>
      <c r="E95" s="478"/>
      <c r="F95" s="478"/>
      <c r="G95" s="478"/>
      <c r="H95" s="478"/>
      <c r="I95" s="478"/>
      <c r="J95" s="478"/>
      <c r="K95" s="478"/>
      <c r="L95" s="479"/>
      <c r="M95" s="8"/>
      <c r="O95" s="22"/>
    </row>
    <row r="96" spans="1:16" ht="14.45" customHeight="1" x14ac:dyDescent="0.25">
      <c r="B96" s="473" t="s">
        <v>16</v>
      </c>
      <c r="C96" s="474"/>
      <c r="D96" s="474"/>
      <c r="E96" s="477"/>
      <c r="F96" s="478"/>
      <c r="G96" s="478"/>
      <c r="H96" s="478"/>
      <c r="I96" s="478"/>
      <c r="J96" s="478"/>
      <c r="K96" s="478"/>
      <c r="L96" s="479"/>
      <c r="M96" s="32"/>
      <c r="O96" s="22"/>
    </row>
    <row r="97" spans="1:16" ht="14.45" customHeight="1" x14ac:dyDescent="0.25">
      <c r="B97" s="473"/>
      <c r="C97" s="474"/>
      <c r="D97" s="474"/>
      <c r="E97" s="478"/>
      <c r="F97" s="478"/>
      <c r="G97" s="478"/>
      <c r="H97" s="478"/>
      <c r="I97" s="478"/>
      <c r="J97" s="478"/>
      <c r="K97" s="478"/>
      <c r="L97" s="479"/>
      <c r="M97" s="32"/>
      <c r="O97" s="22"/>
    </row>
    <row r="98" spans="1:16" s="32" customFormat="1" ht="14.45" customHeight="1" x14ac:dyDescent="0.25">
      <c r="A98" s="53"/>
      <c r="B98" s="57"/>
      <c r="C98" s="58"/>
      <c r="D98" s="58"/>
      <c r="E98" s="58"/>
      <c r="F98" s="58"/>
      <c r="G98" s="58"/>
      <c r="H98" s="58"/>
      <c r="I98" s="58"/>
      <c r="J98" s="58"/>
      <c r="K98" s="58"/>
      <c r="L98" s="59"/>
    </row>
    <row r="99" spans="1:16" ht="21" customHeight="1" x14ac:dyDescent="0.25">
      <c r="B99" s="475" t="str">
        <f>IF(Intro!$G$23="English",O99,P99)</f>
        <v>I understand that checking this box constitutes my legally binding signature.</v>
      </c>
      <c r="C99" s="476"/>
      <c r="D99" s="476"/>
      <c r="E99" s="476"/>
      <c r="F99" s="476"/>
      <c r="G99" s="476"/>
      <c r="H99" s="476"/>
      <c r="I99" s="89"/>
      <c r="J99" s="33"/>
      <c r="K99" s="33"/>
      <c r="L99" s="34"/>
      <c r="M99" s="8"/>
      <c r="O99" s="22" t="s">
        <v>24</v>
      </c>
      <c r="P99" s="8" t="s">
        <v>25</v>
      </c>
    </row>
    <row r="100" spans="1:16" s="32" customFormat="1" ht="14.45" customHeight="1" x14ac:dyDescent="0.25">
      <c r="A100" s="53"/>
      <c r="B100" s="54"/>
      <c r="C100" s="55"/>
      <c r="D100" s="55"/>
      <c r="E100" s="55"/>
      <c r="F100" s="55"/>
      <c r="G100" s="55"/>
      <c r="H100" s="55"/>
      <c r="I100" s="55"/>
      <c r="J100" s="55"/>
      <c r="K100" s="55"/>
      <c r="L100" s="56"/>
    </row>
    <row r="101" spans="1:16" s="6" customFormat="1" ht="14.45" customHeight="1" x14ac:dyDescent="0.25">
      <c r="A101" s="5"/>
      <c r="B101" s="15"/>
      <c r="C101" s="15"/>
      <c r="D101" s="15"/>
      <c r="E101" s="3"/>
      <c r="F101" s="3"/>
      <c r="G101" s="3"/>
      <c r="H101" s="3"/>
      <c r="I101" s="3"/>
      <c r="J101" s="3"/>
      <c r="K101" s="3"/>
      <c r="L101" s="3"/>
      <c r="O101" s="16"/>
      <c r="P101" s="16"/>
    </row>
    <row r="102" spans="1:16" s="1" customFormat="1" ht="14.45" customHeight="1" x14ac:dyDescent="0.25">
      <c r="A102" s="5"/>
      <c r="B102" s="452" t="str">
        <f>IF(Intro!$G$23="English",O102,P102)</f>
        <v>SUBMITTING THE QUESTIONNAIRE RESPONSE</v>
      </c>
      <c r="C102" s="453" t="str">
        <f>UPPER(IF(Intro!$G$23="English",P102,Q102))</f>
        <v>TRANSMISSION DU QUESTIONNAIRE REMPLI</v>
      </c>
      <c r="D102" s="453"/>
      <c r="E102" s="453" t="str">
        <f>UPPER(IF(Intro!$G$23="English",Q102,R102))</f>
        <v/>
      </c>
      <c r="F102" s="453" t="str">
        <f>UPPER(IF(Intro!$G$23="English",R102,S102))</f>
        <v/>
      </c>
      <c r="G102" s="453" t="str">
        <f>UPPER(IF(Intro!$G$23="English",S102,T102))</f>
        <v/>
      </c>
      <c r="H102" s="453" t="str">
        <f>UPPER(IF(Intro!$G$23="English",T102,U102))</f>
        <v/>
      </c>
      <c r="I102" s="453" t="str">
        <f>UPPER(IF(Intro!$G$23="English",U102,V102))</f>
        <v/>
      </c>
      <c r="J102" s="453" t="str">
        <f>UPPER(IF(Intro!$G$23="English",V102,W102))</f>
        <v/>
      </c>
      <c r="K102" s="453" t="str">
        <f>UPPER(IF(Intro!$G$23="English",W102,X102))</f>
        <v/>
      </c>
      <c r="L102" s="454" t="str">
        <f>UPPER(IF(Intro!$G$23="English",X102,Y102))</f>
        <v/>
      </c>
      <c r="M102" s="6"/>
      <c r="N102" s="13"/>
      <c r="O102" s="14" t="s">
        <v>27</v>
      </c>
      <c r="P102" s="14" t="s">
        <v>28</v>
      </c>
    </row>
    <row r="103" spans="1:16" ht="14.45" customHeight="1" x14ac:dyDescent="0.25">
      <c r="B103" s="17"/>
      <c r="C103" s="27"/>
      <c r="D103" s="27"/>
      <c r="E103" s="28"/>
      <c r="F103" s="28"/>
      <c r="G103" s="28"/>
      <c r="H103" s="28"/>
      <c r="I103" s="28"/>
      <c r="J103" s="28"/>
      <c r="K103" s="28"/>
      <c r="L103" s="18"/>
      <c r="M103" s="8"/>
    </row>
    <row r="104" spans="1:16" s="32" customFormat="1" ht="14.45" customHeight="1" x14ac:dyDescent="0.25">
      <c r="A104" s="53"/>
      <c r="B104" s="449" t="str">
        <f>IF(Intro!$G$23="English",O104,P104)</f>
        <v>The completed questionnaire can be submitted using one of the following methods:</v>
      </c>
      <c r="C104" s="450"/>
      <c r="D104" s="450"/>
      <c r="E104" s="450"/>
      <c r="F104" s="450"/>
      <c r="G104" s="450"/>
      <c r="H104" s="450"/>
      <c r="I104" s="450"/>
      <c r="J104" s="450"/>
      <c r="K104" s="450"/>
      <c r="L104" s="451"/>
      <c r="O104" s="8" t="s">
        <v>48</v>
      </c>
      <c r="P104" s="8" t="s">
        <v>3</v>
      </c>
    </row>
    <row r="105" spans="1:16" s="32" customFormat="1" ht="14.45" customHeight="1" x14ac:dyDescent="0.25">
      <c r="A105" s="53"/>
      <c r="B105" s="470" t="str">
        <f>IF(Intro!$G$23="English",HYPERLINK("https://e-filing-depot-electronique.citt-tcce.gc.ca/submitNonRegisteredUser-eng.aspx","1. Secure E-filing service;"),IF(Intro!$G$23="Français",HYPERLINK("https://e-filing-depot-electronique.citt-tcce.gc.ca/submitNonRegisteredUser-fra.aspx?","1. Service sécurisé de dépôt électronique;"),""))</f>
        <v>1. Secure E-filing service;</v>
      </c>
      <c r="C105" s="471"/>
      <c r="D105" s="471"/>
      <c r="E105" s="471"/>
      <c r="F105" s="471"/>
      <c r="G105" s="471"/>
      <c r="H105" s="471"/>
      <c r="I105" s="471"/>
      <c r="J105" s="471"/>
      <c r="K105" s="471"/>
      <c r="L105" s="472"/>
      <c r="O105" s="8"/>
      <c r="P105" s="8"/>
    </row>
    <row r="106" spans="1:16" s="32" customFormat="1" ht="14.45" customHeight="1" x14ac:dyDescent="0.25">
      <c r="A106" s="53"/>
      <c r="B106" s="443" t="str">
        <f>IF(Intro!$G$23="English",O106,P106)</f>
        <v xml:space="preserve">When submitting the completed questionnaire using the secure E-filing service, designate the questionnaire as confidential. Note that the information in the public (blue) tabs in your questionnaire will be treated as public information.
</v>
      </c>
      <c r="C106" s="444"/>
      <c r="D106" s="444"/>
      <c r="E106" s="444"/>
      <c r="F106" s="444"/>
      <c r="G106" s="444"/>
      <c r="H106" s="444"/>
      <c r="I106" s="444"/>
      <c r="J106" s="444"/>
      <c r="K106" s="444"/>
      <c r="L106" s="445"/>
      <c r="O106" s="8" t="s">
        <v>78</v>
      </c>
      <c r="P106" s="8" t="s">
        <v>79</v>
      </c>
    </row>
    <row r="107" spans="1:16" s="32" customFormat="1" ht="14.45" customHeight="1" x14ac:dyDescent="0.25">
      <c r="A107" s="53"/>
      <c r="B107" s="443"/>
      <c r="C107" s="444"/>
      <c r="D107" s="444"/>
      <c r="E107" s="444"/>
      <c r="F107" s="444"/>
      <c r="G107" s="444"/>
      <c r="H107" s="444"/>
      <c r="I107" s="444"/>
      <c r="J107" s="444"/>
      <c r="K107" s="444"/>
      <c r="L107" s="445"/>
      <c r="O107" s="8"/>
      <c r="P107" s="8"/>
    </row>
    <row r="108" spans="1:16" s="32" customFormat="1" ht="14.45" customHeight="1" x14ac:dyDescent="0.25">
      <c r="A108" s="53"/>
      <c r="B108" s="440" t="str">
        <f>IF(Intro!$G$23="English",O108,P108)</f>
        <v>2. Email to citt-tcce@tribunal.gc.ca should you accept the associated risks and you are filing information that belongs to your organization only.</v>
      </c>
      <c r="C108" s="441"/>
      <c r="D108" s="441"/>
      <c r="E108" s="441"/>
      <c r="F108" s="441"/>
      <c r="G108" s="441"/>
      <c r="H108" s="441"/>
      <c r="I108" s="441"/>
      <c r="J108" s="441"/>
      <c r="K108" s="441"/>
      <c r="L108" s="442"/>
      <c r="O108" s="8" t="s">
        <v>407</v>
      </c>
      <c r="P108" s="8" t="s">
        <v>408</v>
      </c>
    </row>
    <row r="109" spans="1:16" s="32" customFormat="1" ht="14.45" customHeight="1" x14ac:dyDescent="0.25">
      <c r="A109" s="53"/>
      <c r="B109" s="54"/>
      <c r="C109" s="55"/>
      <c r="D109" s="55"/>
      <c r="E109" s="55"/>
      <c r="F109" s="55"/>
      <c r="G109" s="55"/>
      <c r="H109" s="55"/>
      <c r="I109" s="55"/>
      <c r="J109" s="55"/>
      <c r="K109" s="55"/>
      <c r="L109" s="56"/>
    </row>
    <row r="110" spans="1:16" ht="14.45" customHeight="1" x14ac:dyDescent="0.25"/>
    <row r="111" spans="1:16" s="1" customFormat="1" ht="14.45" customHeight="1" x14ac:dyDescent="0.25">
      <c r="A111" s="5"/>
      <c r="B111" s="452" t="s">
        <v>107</v>
      </c>
      <c r="C111" s="453" t="str">
        <f>UPPER(IF(Intro!$G$23="English",P111,Q111))</f>
        <v/>
      </c>
      <c r="D111" s="453"/>
      <c r="E111" s="453" t="str">
        <f>UPPER(IF(Intro!$G$23="English",Q111,R111))</f>
        <v/>
      </c>
      <c r="F111" s="453" t="str">
        <f>UPPER(IF(Intro!$G$23="English",R111,S111))</f>
        <v/>
      </c>
      <c r="G111" s="453" t="str">
        <f>UPPER(IF(Intro!$G$23="English",S111,T111))</f>
        <v/>
      </c>
      <c r="H111" s="453" t="str">
        <f>UPPER(IF(Intro!$G$23="English",T111,U111))</f>
        <v/>
      </c>
      <c r="I111" s="453" t="str">
        <f>UPPER(IF(Intro!$G$23="English",U111,V111))</f>
        <v/>
      </c>
      <c r="J111" s="453" t="str">
        <f>UPPER(IF(Intro!$G$23="English",V111,W111))</f>
        <v/>
      </c>
      <c r="K111" s="453" t="str">
        <f>UPPER(IF(Intro!$G$23="English",W111,X111))</f>
        <v/>
      </c>
      <c r="L111" s="454" t="str">
        <f>UPPER(IF(Intro!$G$23="English",X111,Y111))</f>
        <v/>
      </c>
      <c r="M111" s="6"/>
      <c r="N111" s="13"/>
      <c r="O111" s="14"/>
      <c r="P111" s="14"/>
    </row>
    <row r="112" spans="1:16" ht="14.45" customHeight="1" x14ac:dyDescent="0.25">
      <c r="B112" s="17"/>
      <c r="C112" s="27"/>
      <c r="D112" s="27"/>
      <c r="E112" s="28"/>
      <c r="F112" s="28"/>
      <c r="G112" s="28"/>
      <c r="H112" s="28"/>
      <c r="I112" s="28"/>
      <c r="J112" s="28"/>
      <c r="K112" s="28"/>
      <c r="L112" s="18"/>
      <c r="M112" s="8"/>
    </row>
    <row r="113" spans="1:16" s="32" customFormat="1" ht="14.45" customHeight="1" x14ac:dyDescent="0.25">
      <c r="A113" s="53"/>
      <c r="B113" s="449" t="str">
        <f>IF(Intro!$G$23="English",O113,P113)</f>
        <v xml:space="preserve">Questions relating to this questionnaire should be directed to: 
</v>
      </c>
      <c r="C113" s="450"/>
      <c r="D113" s="450"/>
      <c r="E113" s="450"/>
      <c r="F113" s="450"/>
      <c r="G113" s="450"/>
      <c r="H113" s="450"/>
      <c r="I113" s="450"/>
      <c r="J113" s="450"/>
      <c r="K113" s="450"/>
      <c r="L113" s="451"/>
      <c r="O113" s="8" t="s">
        <v>83</v>
      </c>
      <c r="P113" s="8" t="s">
        <v>82</v>
      </c>
    </row>
    <row r="114" spans="1:16" s="32" customFormat="1" ht="14.45" customHeight="1" x14ac:dyDescent="0.25">
      <c r="A114" s="53"/>
      <c r="B114" s="46"/>
      <c r="C114" s="47"/>
      <c r="D114" s="47"/>
      <c r="E114" s="47"/>
      <c r="F114" s="47"/>
      <c r="G114" s="47"/>
      <c r="H114" s="47"/>
      <c r="I114" s="47"/>
      <c r="J114" s="47"/>
      <c r="K114" s="47"/>
      <c r="L114" s="48"/>
      <c r="O114" s="8"/>
      <c r="P114" s="8"/>
    </row>
    <row r="115" spans="1:16" ht="14.45" customHeight="1" x14ac:dyDescent="0.25">
      <c r="B115" s="446" t="str">
        <f>Variables!B30</f>
        <v>Nicole Lalonde</v>
      </c>
      <c r="C115" s="447"/>
      <c r="D115" s="447"/>
      <c r="E115" s="447"/>
      <c r="F115" s="447" t="str">
        <f>Variables!C30</f>
        <v>nicole.lalonde@tribunal.gc.ca</v>
      </c>
      <c r="G115" s="447"/>
      <c r="H115" s="447"/>
      <c r="I115" s="447"/>
      <c r="J115" s="447" t="str">
        <f>Variables!D30</f>
        <v>343-574-8274</v>
      </c>
      <c r="K115" s="447"/>
      <c r="L115" s="448"/>
      <c r="M115" s="8"/>
      <c r="O115" s="22"/>
    </row>
    <row r="116" spans="1:16" ht="14.45" customHeight="1" x14ac:dyDescent="0.25">
      <c r="B116" s="446" t="str">
        <f>Variables!B31</f>
        <v>Paula Place</v>
      </c>
      <c r="C116" s="447"/>
      <c r="D116" s="447"/>
      <c r="E116" s="447"/>
      <c r="F116" s="447" t="str">
        <f>Variables!C31</f>
        <v>paula.place@tribunal.gc.ca</v>
      </c>
      <c r="G116" s="447"/>
      <c r="H116" s="447"/>
      <c r="I116" s="447"/>
      <c r="J116" s="447" t="str">
        <f>Variables!D31</f>
        <v xml:space="preserve">343-574-3196 </v>
      </c>
      <c r="K116" s="447"/>
      <c r="L116" s="448"/>
      <c r="M116" s="8"/>
      <c r="O116" s="22"/>
    </row>
    <row r="117" spans="1:16" s="32" customFormat="1" ht="14.45" customHeight="1" x14ac:dyDescent="0.25">
      <c r="A117" s="53"/>
      <c r="B117" s="54"/>
      <c r="C117" s="55"/>
      <c r="D117" s="55"/>
      <c r="E117" s="55"/>
      <c r="F117" s="55"/>
      <c r="G117" s="55"/>
      <c r="H117" s="55"/>
      <c r="I117" s="55"/>
      <c r="J117" s="55"/>
      <c r="K117" s="55"/>
      <c r="L117" s="56"/>
    </row>
  </sheetData>
  <sheetProtection algorithmName="SHA-512" hashValue="RXwwH3US3sRmxL18rfvRCXL+YvGDafougzYtzl15oWjdFrXsW8SyeYohhGYDTB6vGauVvleM8NvQXFStOrVpCw==" saltValue="3cQbAm7CnEBQ8udM1lP8lg==" spinCount="100000" sheet="1" objects="1" scenarios="1" selectLockedCells="1"/>
  <mergeCells count="65">
    <mergeCell ref="B66:D67"/>
    <mergeCell ref="B68:D69"/>
    <mergeCell ref="E66:L67"/>
    <mergeCell ref="E68:L69"/>
    <mergeCell ref="O9:P18"/>
    <mergeCell ref="B58:L59"/>
    <mergeCell ref="B64:D65"/>
    <mergeCell ref="E64:L65"/>
    <mergeCell ref="C52:K53"/>
    <mergeCell ref="B42:L42"/>
    <mergeCell ref="B62:L62"/>
    <mergeCell ref="B23:F24"/>
    <mergeCell ref="G23:G24"/>
    <mergeCell ref="H23:L24"/>
    <mergeCell ref="B10:F19"/>
    <mergeCell ref="H10:L19"/>
    <mergeCell ref="B4:L4"/>
    <mergeCell ref="B5:L5"/>
    <mergeCell ref="B8:L8"/>
    <mergeCell ref="B50:L50"/>
    <mergeCell ref="B56:L56"/>
    <mergeCell ref="B26:L26"/>
    <mergeCell ref="B28:L28"/>
    <mergeCell ref="B44:L44"/>
    <mergeCell ref="C30:K39"/>
    <mergeCell ref="C46:D47"/>
    <mergeCell ref="E46:E47"/>
    <mergeCell ref="F46:K47"/>
    <mergeCell ref="B6:L6"/>
    <mergeCell ref="B21:L21"/>
    <mergeCell ref="B102:L102"/>
    <mergeCell ref="B104:L104"/>
    <mergeCell ref="B105:L105"/>
    <mergeCell ref="B86:L86"/>
    <mergeCell ref="B88:D89"/>
    <mergeCell ref="B90:D91"/>
    <mergeCell ref="B92:D93"/>
    <mergeCell ref="B99:H99"/>
    <mergeCell ref="B96:D97"/>
    <mergeCell ref="E96:L97"/>
    <mergeCell ref="B94:D95"/>
    <mergeCell ref="E88:L89"/>
    <mergeCell ref="E90:L91"/>
    <mergeCell ref="E92:L93"/>
    <mergeCell ref="E94:L95"/>
    <mergeCell ref="B84:L84"/>
    <mergeCell ref="B72:L72"/>
    <mergeCell ref="B74:D75"/>
    <mergeCell ref="E74:L75"/>
    <mergeCell ref="B76:D77"/>
    <mergeCell ref="E76:L77"/>
    <mergeCell ref="B78:D79"/>
    <mergeCell ref="E78:L79"/>
    <mergeCell ref="B80:D81"/>
    <mergeCell ref="E80:L81"/>
    <mergeCell ref="B108:L108"/>
    <mergeCell ref="B106:L107"/>
    <mergeCell ref="B115:E115"/>
    <mergeCell ref="B116:E116"/>
    <mergeCell ref="F115:I115"/>
    <mergeCell ref="F116:I116"/>
    <mergeCell ref="J115:L115"/>
    <mergeCell ref="J116:L116"/>
    <mergeCell ref="B113:L113"/>
    <mergeCell ref="B111:L111"/>
  </mergeCells>
  <dataValidations count="2">
    <dataValidation type="list" allowBlank="1" showInputMessage="1" showErrorMessage="1" sqref="I99" xr:uid="{BE4220D3-E7AD-4E43-A922-D611C03C51F0}">
      <formula1>"X"</formula1>
    </dataValidation>
    <dataValidation type="list" allowBlank="1" showInputMessage="1" showErrorMessage="1" sqref="G23" xr:uid="{CC3BBA11-7904-4454-B29D-3AEB9FA25520}">
      <formula1>"English, Français"</formula1>
    </dataValidation>
  </dataValidations>
  <printOptions horizontalCentered="1"/>
  <pageMargins left="0.23622047244094491" right="0.23622047244094491" top="0.74803149606299213" bottom="0.74803149606299213" header="0.31496062992125984" footer="0.31496062992125984"/>
  <pageSetup scale="63" fitToHeight="0" orientation="portrait" r:id="rId1"/>
  <headerFooter>
    <oddFooter>&amp;L&amp;A</oddFooter>
  </headerFooter>
  <rowBreaks count="1" manualBreakCount="1">
    <brk id="61"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1327872C-FFC5-4E73-B59B-9E561FEA6B7B}">
          <x14:formula1>
            <xm:f>Variables!$D$41:$D$42</xm:f>
          </x14:formula1>
          <xm:sqref>E46:E47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1828-43C2-48FC-89BC-1A81B0A5E83B}">
  <sheetPr>
    <tabColor rgb="FF00B0F0"/>
    <pageSetUpPr fitToPage="1"/>
  </sheetPr>
  <dimension ref="A1:S54"/>
  <sheetViews>
    <sheetView showGridLines="0" zoomScaleNormal="100" zoomScaleSheetLayoutView="100" workbookViewId="0"/>
  </sheetViews>
  <sheetFormatPr defaultColWidth="9.140625" defaultRowHeight="14.45" customHeight="1" x14ac:dyDescent="0.25"/>
  <cols>
    <col min="1" max="1" width="1.85546875" style="4" customWidth="1"/>
    <col min="2" max="2" width="22" style="2" customWidth="1"/>
    <col min="3" max="12" width="14.5703125" style="2" customWidth="1"/>
    <col min="13" max="13" width="14.5703125" style="7" customWidth="1"/>
    <col min="14" max="14" width="14.5703125" style="8" customWidth="1"/>
    <col min="15" max="15" width="14.5703125" style="7" hidden="1" customWidth="1"/>
    <col min="16" max="16" width="14.5703125" style="8" hidden="1" customWidth="1"/>
    <col min="17" max="17" width="14.140625" style="8" hidden="1" customWidth="1"/>
    <col min="18" max="19" width="9.140625" style="8" hidden="1" customWidth="1"/>
    <col min="20" max="16384" width="9.140625" style="8"/>
  </cols>
  <sheetData>
    <row r="1" spans="1:17" ht="14.45" customHeight="1" x14ac:dyDescent="0.25">
      <c r="O1" s="8" t="s">
        <v>130</v>
      </c>
      <c r="P1" s="8" t="s">
        <v>130</v>
      </c>
    </row>
    <row r="2" spans="1:17" ht="14.45" customHeight="1" x14ac:dyDescent="0.25">
      <c r="B2" s="10" t="s">
        <v>0</v>
      </c>
      <c r="C2" s="10"/>
      <c r="D2" s="10"/>
      <c r="O2" s="9" t="s">
        <v>36</v>
      </c>
      <c r="P2" s="9" t="s">
        <v>45</v>
      </c>
    </row>
    <row r="3" spans="1:17" ht="14.45" customHeight="1" x14ac:dyDescent="0.25">
      <c r="B3" s="12"/>
      <c r="C3" s="12"/>
      <c r="D3" s="12"/>
      <c r="O3" s="11"/>
      <c r="P3" s="11"/>
    </row>
    <row r="4" spans="1:17" s="1" customFormat="1" ht="14.45" customHeight="1" x14ac:dyDescent="0.25">
      <c r="A4" s="5"/>
      <c r="B4" s="480" t="s">
        <v>410</v>
      </c>
      <c r="C4" s="480"/>
      <c r="D4" s="480"/>
      <c r="E4" s="480"/>
      <c r="F4" s="480"/>
      <c r="G4" s="480"/>
      <c r="H4" s="480"/>
      <c r="I4" s="480"/>
      <c r="J4" s="480"/>
      <c r="K4" s="480"/>
      <c r="L4" s="480"/>
      <c r="M4" s="13"/>
      <c r="N4" s="13"/>
      <c r="O4" s="14" t="s">
        <v>268</v>
      </c>
      <c r="P4" s="14" t="s">
        <v>294</v>
      </c>
    </row>
    <row r="5" spans="1:17" s="1" customFormat="1" ht="14.45" customHeight="1" x14ac:dyDescent="0.25">
      <c r="A5" s="5"/>
      <c r="B5" s="480" t="str">
        <f>Variables!B2</f>
        <v>RR-2026-001</v>
      </c>
      <c r="C5" s="480"/>
      <c r="D5" s="480"/>
      <c r="E5" s="480"/>
      <c r="F5" s="480"/>
      <c r="G5" s="480"/>
      <c r="H5" s="480"/>
      <c r="I5" s="480"/>
      <c r="J5" s="480"/>
      <c r="K5" s="480"/>
      <c r="L5" s="480"/>
      <c r="M5" s="13"/>
      <c r="N5" s="13"/>
      <c r="O5" s="14"/>
      <c r="P5" s="14"/>
    </row>
    <row r="6" spans="1:17" s="6" customFormat="1" ht="14.45" customHeight="1" x14ac:dyDescent="0.25">
      <c r="A6" s="5"/>
      <c r="B6" s="501" t="str">
        <f>UPPER(Variables!B3&amp;" | "&amp;Variables!C3)</f>
        <v>CERTAIN WHOLE POTATOES | CERTAINES POMMES DE TERRE ENTIÈRES</v>
      </c>
      <c r="C6" s="501"/>
      <c r="D6" s="501"/>
      <c r="E6" s="501"/>
      <c r="F6" s="501"/>
      <c r="G6" s="501"/>
      <c r="H6" s="501"/>
      <c r="I6" s="501"/>
      <c r="J6" s="501"/>
      <c r="K6" s="501"/>
      <c r="L6" s="501"/>
      <c r="M6" s="24"/>
      <c r="N6" s="24"/>
      <c r="O6" s="44"/>
      <c r="P6" s="16"/>
    </row>
    <row r="7" spans="1:17" s="6" customFormat="1" ht="14.45" customHeight="1" x14ac:dyDescent="0.25">
      <c r="A7" s="5"/>
      <c r="B7" s="15"/>
      <c r="C7" s="15"/>
      <c r="D7" s="15"/>
      <c r="E7" s="3"/>
      <c r="F7" s="3"/>
      <c r="G7" s="3"/>
      <c r="H7" s="3"/>
      <c r="I7" s="3"/>
      <c r="J7" s="3"/>
      <c r="K7" s="3"/>
      <c r="L7" s="3"/>
      <c r="O7" s="44"/>
      <c r="P7" s="16"/>
    </row>
    <row r="8" spans="1:17" s="1" customFormat="1" ht="14.45" customHeight="1" x14ac:dyDescent="0.25">
      <c r="A8" s="5"/>
      <c r="B8" s="452" t="str">
        <f>IF(Intro!$G$23="English",O8,P8)</f>
        <v>QUESTIONNAIRE OUTLINE</v>
      </c>
      <c r="C8" s="453"/>
      <c r="D8" s="453" t="str">
        <f>UPPER(IF(Intro!$G$23="English",P8,#REF!))</f>
        <v>APERÇU DU QUESTIONNAIRE</v>
      </c>
      <c r="E8" s="453" t="e">
        <f>UPPER(IF(Intro!$G$23="English",#REF!,#REF!))</f>
        <v>#REF!</v>
      </c>
      <c r="F8" s="453" t="e">
        <f>UPPER(IF(Intro!$G$23="English",#REF!,Q8))</f>
        <v>#REF!</v>
      </c>
      <c r="G8" s="453" t="str">
        <f>UPPER(IF(Intro!$G$23="English",Q8,R8))</f>
        <v/>
      </c>
      <c r="H8" s="453" t="str">
        <f>UPPER(IF(Intro!$G$23="English",R8,S8))</f>
        <v/>
      </c>
      <c r="I8" s="453" t="str">
        <f>UPPER(IF(Intro!$G$23="English",S8,T8))</f>
        <v/>
      </c>
      <c r="J8" s="453" t="str">
        <f>UPPER(IF(Intro!$G$23="English",T8,U8))</f>
        <v/>
      </c>
      <c r="K8" s="453" t="str">
        <f>UPPER(IF(Intro!$G$23="English",U8,V8))</f>
        <v/>
      </c>
      <c r="L8" s="454" t="str">
        <f>UPPER(IF(Intro!$G$23="English",V8,W8))</f>
        <v/>
      </c>
      <c r="M8" s="6"/>
      <c r="N8" s="13"/>
      <c r="O8" s="85" t="s">
        <v>108</v>
      </c>
      <c r="P8" s="85" t="s">
        <v>109</v>
      </c>
      <c r="Q8" s="85"/>
    </row>
    <row r="9" spans="1:17" ht="14.45" customHeight="1" x14ac:dyDescent="0.25">
      <c r="B9" s="17"/>
      <c r="C9" s="27"/>
      <c r="D9" s="27"/>
      <c r="E9" s="28"/>
      <c r="F9" s="28"/>
      <c r="G9" s="28"/>
      <c r="H9" s="28"/>
      <c r="I9" s="28"/>
      <c r="J9" s="28"/>
      <c r="K9" s="28"/>
      <c r="L9" s="18"/>
      <c r="M9" s="8"/>
    </row>
    <row r="10" spans="1:17" s="32" customFormat="1" ht="14.45" customHeight="1" x14ac:dyDescent="0.25">
      <c r="A10" s="53"/>
      <c r="B10" s="449" t="str">
        <f>IF(Intro!$G$23="English",O10,P10)</f>
        <v xml:space="preserve">This questionnaire is divided into two parts:
</v>
      </c>
      <c r="C10" s="450"/>
      <c r="D10" s="450"/>
      <c r="E10" s="450"/>
      <c r="F10" s="450"/>
      <c r="G10" s="450"/>
      <c r="H10" s="450"/>
      <c r="I10" s="450"/>
      <c r="J10" s="450"/>
      <c r="K10" s="450"/>
      <c r="L10" s="451"/>
      <c r="O10" s="7" t="s">
        <v>49</v>
      </c>
      <c r="P10" s="8" t="s">
        <v>50</v>
      </c>
    </row>
    <row r="11" spans="1:17" s="32" customFormat="1" ht="14.45" customHeight="1" x14ac:dyDescent="0.25">
      <c r="A11" s="53"/>
      <c r="B11" s="46"/>
      <c r="C11" s="47"/>
      <c r="D11" s="47"/>
      <c r="E11" s="47"/>
      <c r="F11" s="47"/>
      <c r="G11" s="47"/>
      <c r="H11" s="47"/>
      <c r="I11" s="47"/>
      <c r="J11" s="47"/>
      <c r="K11" s="47"/>
      <c r="L11" s="48"/>
      <c r="O11" s="7"/>
      <c r="P11" s="8"/>
    </row>
    <row r="12" spans="1:17" s="32" customFormat="1" ht="14.45" customHeight="1" x14ac:dyDescent="0.25">
      <c r="A12" s="53"/>
      <c r="B12" s="449" t="str">
        <f>IF(Intro!$G$23="English",O12,P12)</f>
        <v xml:space="preserve">PART I (Blue Tabs) - Information requested in this part is public. Requests to treat any of this information as confidential must be fully justified in writing and accompanied by a redacted version for the public record.
</v>
      </c>
      <c r="C12" s="450"/>
      <c r="D12" s="450"/>
      <c r="E12" s="450"/>
      <c r="F12" s="450"/>
      <c r="G12" s="450"/>
      <c r="H12" s="450"/>
      <c r="I12" s="450"/>
      <c r="J12" s="450"/>
      <c r="K12" s="450"/>
      <c r="L12" s="451"/>
      <c r="O12" s="7" t="s">
        <v>51</v>
      </c>
      <c r="P12" s="8" t="s">
        <v>52</v>
      </c>
    </row>
    <row r="13" spans="1:17" s="32" customFormat="1" ht="14.45" customHeight="1" x14ac:dyDescent="0.25">
      <c r="A13" s="53"/>
      <c r="B13" s="449"/>
      <c r="C13" s="450"/>
      <c r="D13" s="450"/>
      <c r="E13" s="450"/>
      <c r="F13" s="450"/>
      <c r="G13" s="450"/>
      <c r="H13" s="450"/>
      <c r="I13" s="450"/>
      <c r="J13" s="450"/>
      <c r="K13" s="450"/>
      <c r="L13" s="451"/>
      <c r="O13" s="7"/>
      <c r="P13" s="8"/>
    </row>
    <row r="14" spans="1:17" s="32" customFormat="1" ht="14.45" customHeight="1" x14ac:dyDescent="0.25">
      <c r="A14" s="53"/>
      <c r="B14" s="46"/>
      <c r="C14" s="47"/>
      <c r="D14" s="47"/>
      <c r="E14" s="47"/>
      <c r="F14" s="47"/>
      <c r="G14" s="47"/>
      <c r="H14" s="47"/>
      <c r="I14" s="47"/>
      <c r="J14" s="47"/>
      <c r="K14" s="47"/>
      <c r="L14" s="48"/>
      <c r="O14" s="7" t="s">
        <v>324</v>
      </c>
      <c r="P14" s="8"/>
    </row>
    <row r="15" spans="1:17" s="32" customFormat="1" ht="14.45" customHeight="1" x14ac:dyDescent="0.25">
      <c r="A15" s="53"/>
      <c r="B15" s="449" t="str">
        <f>IF(Intro!$G$23="English",O15,P15)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450"/>
      <c r="D15" s="450"/>
      <c r="E15" s="450"/>
      <c r="F15" s="450"/>
      <c r="G15" s="450"/>
      <c r="H15" s="450"/>
      <c r="I15" s="450"/>
      <c r="J15" s="450"/>
      <c r="K15" s="450"/>
      <c r="L15" s="451"/>
      <c r="O15" s="7" t="s">
        <v>53</v>
      </c>
      <c r="P15" s="8" t="s">
        <v>54</v>
      </c>
    </row>
    <row r="16" spans="1:17" s="32" customFormat="1" ht="14.45" customHeight="1" x14ac:dyDescent="0.25">
      <c r="A16" s="53"/>
      <c r="B16" s="449"/>
      <c r="C16" s="450"/>
      <c r="D16" s="450"/>
      <c r="E16" s="450"/>
      <c r="F16" s="450"/>
      <c r="G16" s="450"/>
      <c r="H16" s="450"/>
      <c r="I16" s="450"/>
      <c r="J16" s="450"/>
      <c r="K16" s="450"/>
      <c r="L16" s="451"/>
      <c r="O16" s="7"/>
      <c r="P16" s="8"/>
    </row>
    <row r="17" spans="1:18" s="32" customFormat="1" ht="14.45" customHeight="1" x14ac:dyDescent="0.25">
      <c r="A17" s="53"/>
      <c r="B17" s="54"/>
      <c r="C17" s="55"/>
      <c r="D17" s="55"/>
      <c r="E17" s="55"/>
      <c r="F17" s="55"/>
      <c r="G17" s="55"/>
      <c r="H17" s="55"/>
      <c r="I17" s="55"/>
      <c r="J17" s="55"/>
      <c r="K17" s="55"/>
      <c r="L17" s="56"/>
      <c r="O17" s="45"/>
    </row>
    <row r="18" spans="1:18" s="6" customFormat="1" ht="14.45" customHeight="1" x14ac:dyDescent="0.25">
      <c r="A18" s="5"/>
      <c r="B18" s="15"/>
      <c r="C18" s="15"/>
      <c r="D18" s="15"/>
      <c r="E18" s="3"/>
      <c r="F18" s="3"/>
      <c r="G18" s="3"/>
      <c r="H18" s="3"/>
      <c r="I18" s="3"/>
      <c r="J18" s="3"/>
      <c r="K18" s="3"/>
      <c r="L18" s="3"/>
      <c r="O18" s="44"/>
      <c r="P18" s="16"/>
    </row>
    <row r="19" spans="1:18" s="1" customFormat="1" ht="14.45" customHeight="1" x14ac:dyDescent="0.25">
      <c r="A19" s="5"/>
      <c r="B19" s="455" t="str">
        <f>IF(Intro!$G$23="English",O19,P19)</f>
        <v>CUSTOMS TARIFF</v>
      </c>
      <c r="C19" s="456"/>
      <c r="D19" s="456" t="str">
        <f>UPPER(IF(Intro!$G$23="English",P19,#REF!))</f>
        <v>TARIF DES DOUANES</v>
      </c>
      <c r="E19" s="456" t="e">
        <f>UPPER(IF(Intro!$G$23="English",#REF!,#REF!))</f>
        <v>#REF!</v>
      </c>
      <c r="F19" s="456" t="e">
        <f>UPPER(IF(Intro!$G$23="English",#REF!,Q19))</f>
        <v>#REF!</v>
      </c>
      <c r="G19" s="456" t="str">
        <f>UPPER(IF(Intro!$G$23="English",Q19,R19))</f>
        <v/>
      </c>
      <c r="H19" s="456" t="str">
        <f>UPPER(IF(Intro!$G$23="English",R19,S19))</f>
        <v/>
      </c>
      <c r="I19" s="456" t="str">
        <f>UPPER(IF(Intro!$G$23="English",S19,T19))</f>
        <v/>
      </c>
      <c r="J19" s="456" t="str">
        <f>UPPER(IF(Intro!$G$23="English",T19,U19))</f>
        <v/>
      </c>
      <c r="K19" s="456" t="str">
        <f>UPPER(IF(Intro!$G$23="English",U19,V19))</f>
        <v/>
      </c>
      <c r="L19" s="457" t="str">
        <f>UPPER(IF(Intro!$G$23="English",V19,W19))</f>
        <v/>
      </c>
      <c r="M19" s="6"/>
      <c r="N19" s="13"/>
      <c r="O19" s="14" t="s">
        <v>30</v>
      </c>
      <c r="P19" s="14" t="s">
        <v>31</v>
      </c>
    </row>
    <row r="20" spans="1:18" ht="14.45" customHeight="1" x14ac:dyDescent="0.25">
      <c r="B20" s="17"/>
      <c r="C20" s="27"/>
      <c r="D20" s="27"/>
      <c r="E20" s="28"/>
      <c r="F20" s="28"/>
      <c r="G20" s="28"/>
      <c r="H20" s="28"/>
      <c r="I20" s="28"/>
      <c r="J20" s="28"/>
      <c r="K20" s="28"/>
      <c r="L20" s="18"/>
      <c r="M20" s="8"/>
    </row>
    <row r="21" spans="1:18" s="32" customFormat="1" ht="14.45" customHeight="1" x14ac:dyDescent="0.25">
      <c r="A21" s="53"/>
      <c r="B21" s="449" t="str">
        <f>IF(Intro!$G$23="English",O21,P21)</f>
        <v xml:space="preserve">The goods are commonly classified in the Customs Tariff under the following Harmonized Commodity Description and Coding System (HS) numbers:
</v>
      </c>
      <c r="C21" s="450"/>
      <c r="D21" s="450"/>
      <c r="E21" s="450"/>
      <c r="F21" s="450"/>
      <c r="G21" s="450"/>
      <c r="H21" s="450"/>
      <c r="I21" s="450"/>
      <c r="J21" s="450"/>
      <c r="K21" s="450"/>
      <c r="L21" s="451"/>
      <c r="O21" s="7" t="s">
        <v>133</v>
      </c>
      <c r="P21" s="8" t="s">
        <v>55</v>
      </c>
    </row>
    <row r="22" spans="1:18" s="32" customFormat="1" ht="14.45" customHeight="1" x14ac:dyDescent="0.25">
      <c r="A22" s="53"/>
      <c r="B22" s="46"/>
      <c r="C22" s="47"/>
      <c r="D22" s="47"/>
      <c r="E22" s="47"/>
      <c r="F22" s="47"/>
      <c r="G22" s="47"/>
      <c r="H22" s="47"/>
      <c r="I22" s="47"/>
      <c r="J22" s="47"/>
      <c r="K22" s="47"/>
      <c r="L22" s="48"/>
      <c r="O22" s="7"/>
      <c r="P22" s="8"/>
    </row>
    <row r="23" spans="1:18" s="32" customFormat="1" ht="14.45" customHeight="1" x14ac:dyDescent="0.25">
      <c r="A23" s="53"/>
      <c r="B23" s="537"/>
      <c r="C23" s="538"/>
      <c r="D23" s="531" t="str">
        <f>Variables!B38</f>
        <v xml:space="preserve">     0701.90.00.20</v>
      </c>
      <c r="E23" s="532"/>
      <c r="F23" s="532"/>
      <c r="G23" s="532"/>
      <c r="H23" s="532"/>
      <c r="I23" s="532"/>
      <c r="J23" s="533"/>
      <c r="K23" s="51"/>
      <c r="L23" s="50"/>
      <c r="O23" s="7" t="str">
        <f>"Beginning "&amp;Variables!B36&amp;":"</f>
        <v>Beginning :</v>
      </c>
      <c r="P23" s="7" t="str">
        <f>"À partir de la "&amp;Variables!C36&amp;" :"</f>
        <v>À partir de la  :</v>
      </c>
    </row>
    <row r="24" spans="1:18" s="32" customFormat="1" ht="14.45" customHeight="1" x14ac:dyDescent="0.25">
      <c r="A24" s="53"/>
      <c r="B24" s="537"/>
      <c r="C24" s="538"/>
      <c r="D24" s="534"/>
      <c r="E24" s="535"/>
      <c r="F24" s="535"/>
      <c r="G24" s="535"/>
      <c r="H24" s="535"/>
      <c r="I24" s="535"/>
      <c r="J24" s="536"/>
      <c r="K24" s="51"/>
      <c r="L24" s="50"/>
      <c r="O24" s="38"/>
      <c r="P24" s="39"/>
    </row>
    <row r="25" spans="1:18" s="32" customFormat="1" ht="14.45" customHeight="1" x14ac:dyDescent="0.25">
      <c r="A25" s="53"/>
      <c r="B25" s="40"/>
      <c r="C25" s="41"/>
      <c r="D25" s="72"/>
      <c r="E25" s="72"/>
      <c r="F25" s="72"/>
      <c r="G25" s="72"/>
      <c r="H25" s="72"/>
      <c r="I25" s="72"/>
      <c r="J25" s="72"/>
      <c r="K25" s="41"/>
      <c r="L25" s="42"/>
      <c r="O25" s="7"/>
      <c r="P25" s="7"/>
    </row>
    <row r="26" spans="1:18" s="6" customFormat="1" ht="14.45" customHeight="1" x14ac:dyDescent="0.25">
      <c r="A26" s="5"/>
      <c r="B26" s="86"/>
      <c r="C26" s="86"/>
      <c r="D26" s="86"/>
      <c r="E26" s="87"/>
      <c r="F26" s="87"/>
      <c r="G26" s="87"/>
      <c r="H26" s="87"/>
      <c r="I26" s="87"/>
      <c r="J26" s="87"/>
      <c r="K26" s="87"/>
      <c r="L26" s="87"/>
      <c r="O26" s="24"/>
    </row>
    <row r="27" spans="1:18" s="1" customFormat="1" ht="14.45" customHeight="1" x14ac:dyDescent="0.25">
      <c r="A27" s="5"/>
      <c r="B27" s="455" t="str">
        <f>IF(Intro!$G$23="English",O27,P27)</f>
        <v>GLOSSARY</v>
      </c>
      <c r="C27" s="456"/>
      <c r="D27" s="456" t="s">
        <v>80</v>
      </c>
      <c r="E27" s="456" t="s">
        <v>81</v>
      </c>
      <c r="F27" s="456" t="s">
        <v>81</v>
      </c>
      <c r="G27" s="456" t="s">
        <v>81</v>
      </c>
      <c r="H27" s="456" t="s">
        <v>81</v>
      </c>
      <c r="I27" s="456" t="s">
        <v>81</v>
      </c>
      <c r="J27" s="456" t="s">
        <v>81</v>
      </c>
      <c r="K27" s="456" t="s">
        <v>81</v>
      </c>
      <c r="L27" s="457" t="s">
        <v>81</v>
      </c>
      <c r="M27" s="6"/>
      <c r="N27" s="13"/>
      <c r="O27" s="85" t="s">
        <v>110</v>
      </c>
      <c r="P27" s="1" t="s">
        <v>80</v>
      </c>
      <c r="R27" s="1" t="s">
        <v>277</v>
      </c>
    </row>
    <row r="28" spans="1:18" s="170" customFormat="1" ht="14.45" customHeight="1" x14ac:dyDescent="0.25">
      <c r="A28" s="5"/>
      <c r="B28" s="539" t="str">
        <f>IF(Intro!$G$23="English",O31,Q31)</f>
        <v>Associated Firms</v>
      </c>
      <c r="C28" s="540" t="str">
        <f>IF(Intro!$G$23="English",P31,R31)</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or if a firm is the exclusive distributor for another firm.</v>
      </c>
      <c r="D28" s="540"/>
      <c r="E28" s="540"/>
      <c r="F28" s="540"/>
      <c r="G28" s="540"/>
      <c r="H28" s="540"/>
      <c r="I28" s="540"/>
      <c r="J28" s="540"/>
      <c r="K28" s="540"/>
      <c r="L28" s="540"/>
      <c r="M28" s="6"/>
      <c r="N28" s="168"/>
      <c r="O28" s="169"/>
      <c r="P28" s="169"/>
    </row>
    <row r="29" spans="1:18" s="170" customFormat="1" ht="14.45" customHeight="1" x14ac:dyDescent="0.25">
      <c r="A29" s="5"/>
      <c r="B29" s="539"/>
      <c r="C29" s="540"/>
      <c r="D29" s="540"/>
      <c r="E29" s="540"/>
      <c r="F29" s="540"/>
      <c r="G29" s="540"/>
      <c r="H29" s="540"/>
      <c r="I29" s="540"/>
      <c r="J29" s="540"/>
      <c r="K29" s="540"/>
      <c r="L29" s="540"/>
      <c r="M29" s="6"/>
      <c r="N29" s="168"/>
      <c r="O29" s="169"/>
      <c r="P29" s="169"/>
    </row>
    <row r="30" spans="1:18" s="170" customFormat="1" ht="14.45" customHeight="1" x14ac:dyDescent="0.25">
      <c r="A30" s="5"/>
      <c r="B30" s="539"/>
      <c r="C30" s="540"/>
      <c r="D30" s="540"/>
      <c r="E30" s="540"/>
      <c r="F30" s="540"/>
      <c r="G30" s="540"/>
      <c r="H30" s="540"/>
      <c r="I30" s="540"/>
      <c r="J30" s="540"/>
      <c r="K30" s="540"/>
      <c r="L30" s="540"/>
      <c r="M30" s="6"/>
      <c r="N30" s="168"/>
      <c r="O30" s="169"/>
      <c r="P30" s="169"/>
    </row>
    <row r="31" spans="1:18" s="32" customFormat="1" ht="14.45" customHeight="1" x14ac:dyDescent="0.25">
      <c r="A31" s="53" t="s">
        <v>160</v>
      </c>
      <c r="B31" s="539"/>
      <c r="C31" s="540"/>
      <c r="D31" s="540"/>
      <c r="E31" s="540"/>
      <c r="F31" s="540"/>
      <c r="G31" s="540"/>
      <c r="H31" s="540"/>
      <c r="I31" s="540"/>
      <c r="J31" s="540"/>
      <c r="K31" s="540"/>
      <c r="L31" s="540"/>
      <c r="O31" s="7" t="s">
        <v>414</v>
      </c>
      <c r="P31" s="8" t="s">
        <v>154</v>
      </c>
      <c r="Q31" s="8" t="s">
        <v>419</v>
      </c>
      <c r="R31" s="8" t="s">
        <v>275</v>
      </c>
    </row>
    <row r="32" spans="1:18" s="32" customFormat="1" ht="14.45" customHeight="1" x14ac:dyDescent="0.25">
      <c r="A32" s="53"/>
      <c r="B32" s="520" t="str">
        <f>IF(Intro!$G$23="English",O35,Q35)</f>
        <v>Certain Whole Potatoes</v>
      </c>
      <c r="C32" s="523" t="str">
        <f>IF(Intro!$G$23="English",P35,R35)</f>
        <v>Whole potatoes excluding: imports during the period from May 1 to July 31, inclusive, of each calendar year; seed potatoes; red potatoes; yellow potatoes; exotic potato varieties; white and russet potatoes imported in 50-lb. cartons in the following count sizes:  40, 50, 60, 70 and 80;  and whole potatoes certified as organic by a recognized certification agency.</v>
      </c>
      <c r="D32" s="524"/>
      <c r="E32" s="524"/>
      <c r="F32" s="524"/>
      <c r="G32" s="524"/>
      <c r="H32" s="524"/>
      <c r="I32" s="524"/>
      <c r="J32" s="524"/>
      <c r="K32" s="524"/>
      <c r="L32" s="525"/>
      <c r="P32" s="8"/>
      <c r="Q32" s="8"/>
      <c r="R32" s="8"/>
    </row>
    <row r="33" spans="1:18" s="32" customFormat="1" ht="14.45" customHeight="1" x14ac:dyDescent="0.25">
      <c r="A33" s="53"/>
      <c r="B33" s="521"/>
      <c r="C33" s="440"/>
      <c r="D33" s="441"/>
      <c r="E33" s="441"/>
      <c r="F33" s="441"/>
      <c r="G33" s="441"/>
      <c r="H33" s="441"/>
      <c r="I33" s="441"/>
      <c r="J33" s="441"/>
      <c r="K33" s="441"/>
      <c r="L33" s="442"/>
      <c r="P33" s="8"/>
      <c r="Q33" s="8"/>
      <c r="R33" s="8"/>
    </row>
    <row r="34" spans="1:18" s="32" customFormat="1" ht="14.45" customHeight="1" x14ac:dyDescent="0.25">
      <c r="A34" s="53"/>
      <c r="B34" s="521"/>
      <c r="C34" s="440"/>
      <c r="D34" s="441"/>
      <c r="E34" s="441"/>
      <c r="F34" s="441"/>
      <c r="G34" s="441"/>
      <c r="H34" s="441"/>
      <c r="I34" s="441"/>
      <c r="J34" s="441"/>
      <c r="K34" s="441"/>
      <c r="L34" s="442"/>
      <c r="O34" s="7"/>
      <c r="P34" s="8"/>
      <c r="Q34" s="8"/>
      <c r="R34" s="8"/>
    </row>
    <row r="35" spans="1:18" s="32" customFormat="1" ht="14.45" customHeight="1" x14ac:dyDescent="0.25">
      <c r="A35" s="53"/>
      <c r="B35" s="522"/>
      <c r="C35" s="526"/>
      <c r="D35" s="527"/>
      <c r="E35" s="527"/>
      <c r="F35" s="527"/>
      <c r="G35" s="527"/>
      <c r="H35" s="527"/>
      <c r="I35" s="527"/>
      <c r="J35" s="527"/>
      <c r="K35" s="527"/>
      <c r="L35" s="528"/>
      <c r="O35" s="7" t="s">
        <v>322</v>
      </c>
      <c r="P35" s="8" t="s">
        <v>413</v>
      </c>
      <c r="Q35" s="8" t="s">
        <v>420</v>
      </c>
      <c r="R35" s="58" t="s">
        <v>427</v>
      </c>
    </row>
    <row r="36" spans="1:18" s="32" customFormat="1" ht="14.45" customHeight="1" x14ac:dyDescent="0.25">
      <c r="A36" s="53"/>
      <c r="B36" s="520" t="str">
        <f>IF(Intro!$G$23="English",O39,Q39)</f>
        <v>Delivery Costs</v>
      </c>
      <c r="C36" s="523" t="str">
        <f>IF(Intro!$G$23="English",P39,R39)</f>
        <v>The average delivery costs (freight, handling and insurance) from the point of direct shipment in Canada to your customers, whether included in the selling value or incurred separately by your customers, expressed as a percentage of the net delivered purchase or selling value. If the goods are sold on an FOB basis (ex-factory), please provide your best estimate of the delivery costs incurred by your customers.</v>
      </c>
      <c r="D36" s="524"/>
      <c r="E36" s="524"/>
      <c r="F36" s="524"/>
      <c r="G36" s="524"/>
      <c r="H36" s="524"/>
      <c r="I36" s="524"/>
      <c r="J36" s="524"/>
      <c r="K36" s="524"/>
      <c r="L36" s="525"/>
      <c r="O36" s="7"/>
      <c r="P36" s="8"/>
      <c r="Q36" s="8"/>
      <c r="R36" s="8" t="s">
        <v>431</v>
      </c>
    </row>
    <row r="37" spans="1:18" s="32" customFormat="1" ht="14.45" customHeight="1" x14ac:dyDescent="0.25">
      <c r="A37" s="53"/>
      <c r="B37" s="521"/>
      <c r="C37" s="440"/>
      <c r="D37" s="441"/>
      <c r="E37" s="441"/>
      <c r="F37" s="441"/>
      <c r="G37" s="441"/>
      <c r="H37" s="441"/>
      <c r="I37" s="441"/>
      <c r="J37" s="441"/>
      <c r="K37" s="441"/>
      <c r="L37" s="442"/>
      <c r="O37" s="7"/>
      <c r="P37" s="8"/>
      <c r="Q37" s="8"/>
      <c r="R37" s="8"/>
    </row>
    <row r="38" spans="1:18" s="32" customFormat="1" ht="14.45" customHeight="1" x14ac:dyDescent="0.25">
      <c r="A38" s="53"/>
      <c r="B38" s="521"/>
      <c r="C38" s="440"/>
      <c r="D38" s="441"/>
      <c r="E38" s="441"/>
      <c r="F38" s="441"/>
      <c r="G38" s="441"/>
      <c r="H38" s="441"/>
      <c r="I38" s="441"/>
      <c r="J38" s="441"/>
      <c r="K38" s="441"/>
      <c r="L38" s="442"/>
      <c r="O38" s="7"/>
      <c r="P38" s="8"/>
      <c r="Q38" s="8"/>
      <c r="R38" s="8"/>
    </row>
    <row r="39" spans="1:18" s="32" customFormat="1" ht="14.45" customHeight="1" x14ac:dyDescent="0.25">
      <c r="A39" s="124" t="s">
        <v>161</v>
      </c>
      <c r="B39" s="522"/>
      <c r="C39" s="526"/>
      <c r="D39" s="527"/>
      <c r="E39" s="527"/>
      <c r="F39" s="527"/>
      <c r="G39" s="527"/>
      <c r="H39" s="527"/>
      <c r="I39" s="527"/>
      <c r="J39" s="527"/>
      <c r="K39" s="527"/>
      <c r="L39" s="528"/>
      <c r="O39" s="7" t="s">
        <v>415</v>
      </c>
      <c r="P39" s="8" t="s">
        <v>155</v>
      </c>
      <c r="Q39" s="8" t="s">
        <v>421</v>
      </c>
      <c r="R39" s="8" t="s">
        <v>429</v>
      </c>
    </row>
    <row r="40" spans="1:18" ht="14.45" customHeight="1" x14ac:dyDescent="0.25">
      <c r="B40" s="520" t="str">
        <f>IF(Intro!$G$23="English",O43,Q43)</f>
        <v>Net Delivered
Purchase Value</v>
      </c>
      <c r="C40" s="523" t="str">
        <f>IF(Intro!$G$23="English",P43,R43)</f>
        <v>The net delivered purchase value is the laid-in cost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brokerage fees and surcharges.</v>
      </c>
      <c r="D40" s="524"/>
      <c r="E40" s="524"/>
      <c r="F40" s="524"/>
      <c r="G40" s="524"/>
      <c r="H40" s="524"/>
      <c r="I40" s="524"/>
      <c r="J40" s="524"/>
      <c r="K40" s="524"/>
      <c r="L40" s="525"/>
    </row>
    <row r="41" spans="1:18" ht="14.45" customHeight="1" x14ac:dyDescent="0.25">
      <c r="B41" s="521"/>
      <c r="C41" s="440"/>
      <c r="D41" s="441"/>
      <c r="E41" s="441"/>
      <c r="F41" s="441"/>
      <c r="G41" s="441"/>
      <c r="H41" s="441"/>
      <c r="I41" s="441"/>
      <c r="J41" s="441"/>
      <c r="K41" s="441"/>
      <c r="L41" s="442"/>
    </row>
    <row r="42" spans="1:18" ht="14.45" customHeight="1" x14ac:dyDescent="0.25">
      <c r="B42" s="521"/>
      <c r="C42" s="440"/>
      <c r="D42" s="441"/>
      <c r="E42" s="441"/>
      <c r="F42" s="441"/>
      <c r="G42" s="441"/>
      <c r="H42" s="441"/>
      <c r="I42" s="441"/>
      <c r="J42" s="441"/>
      <c r="K42" s="441"/>
      <c r="L42" s="442"/>
    </row>
    <row r="43" spans="1:18" ht="14.45" customHeight="1" x14ac:dyDescent="0.25">
      <c r="A43" s="4" t="s">
        <v>160</v>
      </c>
      <c r="B43" s="522"/>
      <c r="C43" s="526"/>
      <c r="D43" s="527"/>
      <c r="E43" s="527"/>
      <c r="F43" s="527"/>
      <c r="G43" s="527"/>
      <c r="H43" s="527"/>
      <c r="I43" s="527"/>
      <c r="J43" s="527"/>
      <c r="K43" s="527"/>
      <c r="L43" s="528"/>
      <c r="O43" s="2" t="s">
        <v>416</v>
      </c>
      <c r="P43" s="8" t="s">
        <v>156</v>
      </c>
      <c r="Q43" s="62" t="s">
        <v>422</v>
      </c>
      <c r="R43" s="8" t="s">
        <v>428</v>
      </c>
    </row>
    <row r="44" spans="1:18" ht="14.45" customHeight="1" x14ac:dyDescent="0.25">
      <c r="B44" s="520" t="str">
        <f>IF(Intro!$G$23="English",O48,Q48)</f>
        <v>Net Delivered
Selling Value</v>
      </c>
      <c r="C44" s="523" t="str">
        <f>IF(Intro!$G$23="English",P48,R48)</f>
        <v>The net delivered selling value includes sales to a third party or an affiliate. It is net of all cash, quantity or deferred discounts, allowances and taxes whether or not shown on the invoice. These discounts, allowances and taxes include, but are not limited to, discounts and cash discounts, rebates and incentives. However, it includes all delivery costs (freight, handling and insurance) incurred by your agency from the point of direct shipment in Canada and included in the selling price or an estimate of such delivery costs if incurred by your customers.</v>
      </c>
      <c r="D44" s="524"/>
      <c r="E44" s="524"/>
      <c r="F44" s="524"/>
      <c r="G44" s="524"/>
      <c r="H44" s="524"/>
      <c r="I44" s="524"/>
      <c r="J44" s="524"/>
      <c r="K44" s="524"/>
      <c r="L44" s="525"/>
      <c r="O44" s="2"/>
      <c r="Q44" s="62"/>
    </row>
    <row r="45" spans="1:18" ht="14.45" customHeight="1" x14ac:dyDescent="0.25">
      <c r="B45" s="521"/>
      <c r="C45" s="440"/>
      <c r="D45" s="441"/>
      <c r="E45" s="441"/>
      <c r="F45" s="441"/>
      <c r="G45" s="441"/>
      <c r="H45" s="441"/>
      <c r="I45" s="441"/>
      <c r="J45" s="441"/>
      <c r="K45" s="441"/>
      <c r="L45" s="442"/>
      <c r="O45" s="2"/>
      <c r="Q45" s="62"/>
    </row>
    <row r="46" spans="1:18" ht="14.45" customHeight="1" x14ac:dyDescent="0.25">
      <c r="B46" s="521"/>
      <c r="C46" s="440"/>
      <c r="D46" s="441"/>
      <c r="E46" s="441"/>
      <c r="F46" s="441"/>
      <c r="G46" s="441"/>
      <c r="H46" s="441"/>
      <c r="I46" s="441"/>
      <c r="J46" s="441"/>
      <c r="K46" s="441"/>
      <c r="L46" s="442"/>
      <c r="O46" s="2"/>
      <c r="Q46" s="62"/>
    </row>
    <row r="47" spans="1:18" ht="14.45" customHeight="1" x14ac:dyDescent="0.25">
      <c r="B47" s="521"/>
      <c r="C47" s="440"/>
      <c r="D47" s="441"/>
      <c r="E47" s="441"/>
      <c r="F47" s="441"/>
      <c r="G47" s="441"/>
      <c r="H47" s="441"/>
      <c r="I47" s="441"/>
      <c r="J47" s="441"/>
      <c r="K47" s="441"/>
      <c r="L47" s="442"/>
      <c r="O47" s="2"/>
      <c r="Q47" s="62"/>
    </row>
    <row r="48" spans="1:18" ht="14.45" customHeight="1" x14ac:dyDescent="0.25">
      <c r="A48" s="4" t="s">
        <v>160</v>
      </c>
      <c r="B48" s="522"/>
      <c r="C48" s="526"/>
      <c r="D48" s="527"/>
      <c r="E48" s="527"/>
      <c r="F48" s="527"/>
      <c r="G48" s="527"/>
      <c r="H48" s="527"/>
      <c r="I48" s="527"/>
      <c r="J48" s="527"/>
      <c r="K48" s="527"/>
      <c r="L48" s="528"/>
      <c r="O48" s="2" t="s">
        <v>417</v>
      </c>
      <c r="P48" s="8" t="s">
        <v>157</v>
      </c>
      <c r="Q48" s="62" t="s">
        <v>423</v>
      </c>
      <c r="R48" s="8" t="s">
        <v>430</v>
      </c>
    </row>
    <row r="49" spans="2:18" ht="14.45" customHeight="1" x14ac:dyDescent="0.25">
      <c r="B49" s="520" t="str">
        <f>IF(Intro!$G$23="English",O52,Q52)</f>
        <v>Other Potatoes</v>
      </c>
      <c r="C49" s="523" t="str">
        <f>IF(Intro!$G$23="English",P52,R52)</f>
        <v>Any and all of the following: Whole potatoes imported during the period from May 1 to July 31, inclusive, of each calendar year; seed potatoes; red potatoes; yellow potatoes; exotic potato varieties; white and russet potatoes imported in 50-lb. cartons in the following count sizes:  40, 50, 60, 70 and 80; and whole potatoes certified as organic by a recognized certification agency.</v>
      </c>
      <c r="D49" s="524"/>
      <c r="E49" s="524"/>
      <c r="F49" s="524"/>
      <c r="G49" s="524"/>
      <c r="H49" s="524"/>
      <c r="I49" s="524"/>
      <c r="J49" s="524"/>
      <c r="K49" s="524"/>
      <c r="L49" s="525"/>
      <c r="O49" s="2"/>
      <c r="Q49" s="62"/>
    </row>
    <row r="50" spans="2:18" ht="14.45" customHeight="1" x14ac:dyDescent="0.25">
      <c r="B50" s="521"/>
      <c r="C50" s="440"/>
      <c r="D50" s="441"/>
      <c r="E50" s="441"/>
      <c r="F50" s="441"/>
      <c r="G50" s="441"/>
      <c r="H50" s="441"/>
      <c r="I50" s="441"/>
      <c r="J50" s="441"/>
      <c r="K50" s="441"/>
      <c r="L50" s="442"/>
      <c r="O50" s="2"/>
      <c r="Q50" s="62"/>
    </row>
    <row r="51" spans="2:18" ht="14.45" customHeight="1" x14ac:dyDescent="0.25">
      <c r="B51" s="521"/>
      <c r="C51" s="440"/>
      <c r="D51" s="441"/>
      <c r="E51" s="441"/>
      <c r="F51" s="441"/>
      <c r="G51" s="441"/>
      <c r="H51" s="441"/>
      <c r="I51" s="441"/>
      <c r="J51" s="441"/>
      <c r="K51" s="441"/>
      <c r="L51" s="442"/>
      <c r="O51" s="2"/>
      <c r="Q51" s="62"/>
    </row>
    <row r="52" spans="2:18" ht="14.45" customHeight="1" x14ac:dyDescent="0.25">
      <c r="B52" s="522"/>
      <c r="C52" s="526"/>
      <c r="D52" s="527"/>
      <c r="E52" s="527"/>
      <c r="F52" s="527"/>
      <c r="G52" s="527"/>
      <c r="H52" s="527"/>
      <c r="I52" s="527"/>
      <c r="J52" s="527"/>
      <c r="K52" s="527"/>
      <c r="L52" s="528"/>
      <c r="O52" s="7" t="s">
        <v>418</v>
      </c>
      <c r="P52" s="8" t="s">
        <v>158</v>
      </c>
      <c r="Q52" s="8" t="s">
        <v>425</v>
      </c>
      <c r="R52" s="8" t="s">
        <v>431</v>
      </c>
    </row>
    <row r="53" spans="2:18" ht="14.45" customHeight="1" x14ac:dyDescent="0.25">
      <c r="B53" s="520" t="str">
        <f>IF(Intro!$G$23="English",O54,Q54)</f>
        <v>Values</v>
      </c>
      <c r="C53" s="523" t="str">
        <f>IF(Intro!$G$23="English",P54,R54)</f>
        <v>All responses to value questions should be expressed in Canadian dollars (CAN$).</v>
      </c>
      <c r="D53" s="524"/>
      <c r="E53" s="524"/>
      <c r="F53" s="524"/>
      <c r="G53" s="524"/>
      <c r="H53" s="524"/>
      <c r="I53" s="524"/>
      <c r="J53" s="524"/>
      <c r="K53" s="524"/>
      <c r="L53" s="525"/>
    </row>
    <row r="54" spans="2:18" ht="14.45" customHeight="1" x14ac:dyDescent="0.25">
      <c r="B54" s="529"/>
      <c r="C54" s="461"/>
      <c r="D54" s="462"/>
      <c r="E54" s="462"/>
      <c r="F54" s="462"/>
      <c r="G54" s="462"/>
      <c r="H54" s="462"/>
      <c r="I54" s="462"/>
      <c r="J54" s="462"/>
      <c r="K54" s="462"/>
      <c r="L54" s="530"/>
      <c r="O54" s="7" t="s">
        <v>312</v>
      </c>
      <c r="P54" s="8" t="s">
        <v>159</v>
      </c>
      <c r="Q54" s="8" t="s">
        <v>424</v>
      </c>
      <c r="R54" s="8" t="s">
        <v>276</v>
      </c>
    </row>
  </sheetData>
  <sheetProtection algorithmName="SHA-512" hashValue="ntMZuCLlMlkLTZnHgj2K53VlnYXFVNRwI6AsVamyS6KW96MvutKUPBWQ3GNYM92ZxG8JRi76hfz5zNrkI+Mm9g==" saltValue="mc4wnOqRxFcGhJAw5gm1yA==" spinCount="100000" sheet="1" objects="1" scenarios="1" selectLockedCells="1"/>
  <mergeCells count="26">
    <mergeCell ref="B21:L21"/>
    <mergeCell ref="D23:J24"/>
    <mergeCell ref="B23:C24"/>
    <mergeCell ref="B27:L27"/>
    <mergeCell ref="B28:B31"/>
    <mergeCell ref="C28:L31"/>
    <mergeCell ref="B4:L4"/>
    <mergeCell ref="B5:L5"/>
    <mergeCell ref="B6:L6"/>
    <mergeCell ref="B19:L19"/>
    <mergeCell ref="B8:L8"/>
    <mergeCell ref="B10:L10"/>
    <mergeCell ref="B12:L13"/>
    <mergeCell ref="B15:L16"/>
    <mergeCell ref="B32:B35"/>
    <mergeCell ref="C32:L35"/>
    <mergeCell ref="B53:B54"/>
    <mergeCell ref="C53:L54"/>
    <mergeCell ref="C44:L48"/>
    <mergeCell ref="B36:B39"/>
    <mergeCell ref="C36:L39"/>
    <mergeCell ref="B49:B52"/>
    <mergeCell ref="C49:L52"/>
    <mergeCell ref="B40:B43"/>
    <mergeCell ref="C40:L43"/>
    <mergeCell ref="B44:B48"/>
  </mergeCells>
  <printOptions horizontalCentered="1"/>
  <pageMargins left="0.23622047244094491" right="0.23622047244094491" top="0.74803149606299213" bottom="0.74803149606299213" header="0.31496062992125984" footer="0.31496062992125984"/>
  <pageSetup scale="61"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17A7-F7DE-42E3-B77F-DE06144D2515}">
  <sheetPr>
    <tabColor rgb="FF00B0F0"/>
    <pageSetUpPr fitToPage="1"/>
  </sheetPr>
  <dimension ref="A1:R259"/>
  <sheetViews>
    <sheetView showGridLines="0" topLeftCell="A4" zoomScaleNormal="100" zoomScaleSheetLayoutView="100" workbookViewId="0"/>
  </sheetViews>
  <sheetFormatPr defaultColWidth="9.140625" defaultRowHeight="14.45" customHeight="1" x14ac:dyDescent="0.25"/>
  <cols>
    <col min="1" max="1" width="1.85546875" style="4" customWidth="1"/>
    <col min="2" max="2" width="14.5703125" style="2" customWidth="1"/>
    <col min="3" max="3" width="37.5703125" style="2" customWidth="1"/>
    <col min="4" max="12" width="14.5703125" style="2" customWidth="1"/>
    <col min="13" max="13" width="14.5703125" style="7" customWidth="1"/>
    <col min="14" max="14" width="14.5703125" style="8" customWidth="1"/>
    <col min="15" max="16" width="14.5703125" style="250" hidden="1" customWidth="1"/>
    <col min="17" max="17" width="9.5703125" style="8" customWidth="1"/>
    <col min="18" max="18" width="12.85546875" style="8" customWidth="1"/>
    <col min="19" max="16384" width="9.140625" style="8"/>
  </cols>
  <sheetData>
    <row r="1" spans="1:18" ht="14.45" customHeight="1" x14ac:dyDescent="0.25">
      <c r="O1" s="250" t="s">
        <v>130</v>
      </c>
      <c r="P1" s="250" t="s">
        <v>130</v>
      </c>
      <c r="Q1" s="9"/>
      <c r="R1" s="9"/>
    </row>
    <row r="2" spans="1:18" ht="14.45" customHeight="1" x14ac:dyDescent="0.25">
      <c r="B2" s="10" t="s">
        <v>0</v>
      </c>
      <c r="C2" s="10"/>
      <c r="D2" s="10"/>
      <c r="O2" s="251" t="s">
        <v>36</v>
      </c>
      <c r="P2" s="251" t="s">
        <v>45</v>
      </c>
    </row>
    <row r="3" spans="1:18" ht="14.45" customHeight="1" x14ac:dyDescent="0.25">
      <c r="B3" s="12"/>
      <c r="C3" s="12"/>
      <c r="D3" s="12"/>
      <c r="O3" s="252"/>
      <c r="P3" s="252"/>
    </row>
    <row r="4" spans="1:18" s="1" customFormat="1" ht="14.45" customHeight="1" x14ac:dyDescent="0.25">
      <c r="A4" s="5"/>
      <c r="B4" s="501" t="str">
        <f>Info!B4</f>
        <v>IMPORTER QUESTIONNAIRE | QUESTIONNAIRE À L'INTENTION DES IMPORTATEURS</v>
      </c>
      <c r="C4" s="501"/>
      <c r="D4" s="501"/>
      <c r="E4" s="501"/>
      <c r="F4" s="501"/>
      <c r="G4" s="501"/>
      <c r="H4" s="501"/>
      <c r="I4" s="501"/>
      <c r="J4" s="501"/>
      <c r="K4" s="501"/>
      <c r="L4" s="501"/>
      <c r="M4" s="13"/>
      <c r="N4" s="13"/>
      <c r="O4" s="576" t="s">
        <v>125</v>
      </c>
      <c r="P4" s="576"/>
    </row>
    <row r="5" spans="1:18" s="1" customFormat="1" ht="14.45" customHeight="1" x14ac:dyDescent="0.25">
      <c r="A5" s="5"/>
      <c r="B5" s="501" t="str">
        <f>Info!B5</f>
        <v>RR-2026-001</v>
      </c>
      <c r="C5" s="501"/>
      <c r="D5" s="501"/>
      <c r="E5" s="501"/>
      <c r="F5" s="501"/>
      <c r="G5" s="501"/>
      <c r="H5" s="501"/>
      <c r="I5" s="501"/>
      <c r="J5" s="501"/>
      <c r="K5" s="501"/>
      <c r="L5" s="501"/>
      <c r="M5" s="13"/>
      <c r="N5" s="13"/>
      <c r="O5" s="576"/>
      <c r="P5" s="576"/>
    </row>
    <row r="6" spans="1:18" s="6" customFormat="1" ht="14.45" customHeight="1" x14ac:dyDescent="0.25">
      <c r="A6" s="5"/>
      <c r="B6" s="501" t="str">
        <f>Info!B6</f>
        <v>CERTAIN WHOLE POTATOES | CERTAINES POMMES DE TERRE ENTIÈRES</v>
      </c>
      <c r="C6" s="501"/>
      <c r="D6" s="501"/>
      <c r="E6" s="501"/>
      <c r="F6" s="501"/>
      <c r="G6" s="501"/>
      <c r="H6" s="501"/>
      <c r="I6" s="501"/>
      <c r="J6" s="501"/>
      <c r="K6" s="501"/>
      <c r="L6" s="501"/>
      <c r="M6" s="24"/>
      <c r="N6" s="24"/>
      <c r="O6" s="576"/>
      <c r="P6" s="576"/>
    </row>
    <row r="7" spans="1:18" s="6" customFormat="1" ht="14.45" customHeight="1" x14ac:dyDescent="0.25">
      <c r="A7" s="5"/>
      <c r="B7" s="83"/>
      <c r="C7" s="83"/>
      <c r="D7" s="83"/>
      <c r="E7" s="83"/>
      <c r="F7" s="83"/>
      <c r="G7" s="83"/>
      <c r="H7" s="83"/>
      <c r="I7" s="83"/>
      <c r="J7" s="83"/>
      <c r="K7" s="83"/>
      <c r="L7" s="83"/>
      <c r="M7" s="24"/>
      <c r="N7" s="24"/>
      <c r="O7" s="576"/>
      <c r="P7" s="576"/>
    </row>
    <row r="8" spans="1:18" s="6" customFormat="1" ht="14.45" customHeight="1" x14ac:dyDescent="0.25">
      <c r="A8" s="5"/>
      <c r="B8" s="586" t="str">
        <f>IF(Intro!$G$23="English",O8,P8)</f>
        <v>The goods in the following questions refer to Certain Whole Potatoes as defined in the product description on the Intro tab.</v>
      </c>
      <c r="C8" s="586"/>
      <c r="D8" s="586"/>
      <c r="E8" s="586"/>
      <c r="F8" s="586"/>
      <c r="G8" s="586"/>
      <c r="H8" s="586"/>
      <c r="I8" s="586"/>
      <c r="J8" s="586"/>
      <c r="K8" s="586"/>
      <c r="L8" s="586"/>
      <c r="M8" s="24"/>
      <c r="N8" s="24"/>
      <c r="O8" s="250" t="str">
        <f>"The goods in the following questions refer to "&amp;Variables!B3&amp;" as defined in the product description on the Intro tab."</f>
        <v>The goods in the following questions refer to Certain Whole Potatoes as defined in the product description on the Intro tab.</v>
      </c>
      <c r="P8" s="250" t="str">
        <f>"Les marchandises dans les questions suivantes font référence au "&amp;Variables!C3&amp;" comme définies dans la description du produit de l'onglet Intro."</f>
        <v>Les marchandises dans les questions suivantes font référence au certaines pommes de terre entières comme définies dans la description du produit de l'onglet Intro.</v>
      </c>
    </row>
    <row r="9" spans="1:18" s="6" customFormat="1" ht="14.45" customHeight="1" x14ac:dyDescent="0.25">
      <c r="A9" s="5"/>
      <c r="B9" s="586" t="str">
        <f>IF(Intro!$G$23="English",O9,P9)</f>
        <v xml:space="preserve">Product information and a glossary of terms can be found in the Info tab.
</v>
      </c>
      <c r="C9" s="586"/>
      <c r="D9" s="586"/>
      <c r="E9" s="586"/>
      <c r="F9" s="586"/>
      <c r="G9" s="586"/>
      <c r="H9" s="586"/>
      <c r="I9" s="586"/>
      <c r="J9" s="586"/>
      <c r="K9" s="586"/>
      <c r="L9" s="586"/>
      <c r="M9" s="24"/>
      <c r="N9" s="24"/>
      <c r="O9" s="250" t="s">
        <v>56</v>
      </c>
      <c r="P9" s="250" t="s">
        <v>57</v>
      </c>
    </row>
    <row r="10" spans="1:18" s="6" customFormat="1" ht="14.45" customHeight="1" x14ac:dyDescent="0.25">
      <c r="A10" s="5"/>
      <c r="B10" s="586" t="str">
        <f>IF(Intro!$G$23="English",O10,P10)</f>
        <v xml:space="preserve">Use the AddPub tab if more space is needed._x000D_
</v>
      </c>
      <c r="C10" s="586"/>
      <c r="D10" s="586"/>
      <c r="E10" s="586"/>
      <c r="F10" s="586"/>
      <c r="G10" s="586"/>
      <c r="H10" s="586"/>
      <c r="I10" s="586"/>
      <c r="J10" s="586"/>
      <c r="K10" s="586"/>
      <c r="L10" s="586"/>
      <c r="M10" s="24"/>
      <c r="N10" s="24"/>
      <c r="O10" s="82" t="s">
        <v>152</v>
      </c>
      <c r="P10" s="250" t="s">
        <v>58</v>
      </c>
    </row>
    <row r="11" spans="1:18" s="6" customFormat="1" ht="14.45" hidden="1" customHeight="1" x14ac:dyDescent="0.25">
      <c r="A11" s="5"/>
      <c r="B11" s="586" t="str">
        <f>IF(Intro!$G$23="English",O11,P11)</f>
        <v>All information is requested on a crop-year basis (August 1 - July 31). Where adjustments are required to comply with this requirement, please indicate where adjustments were made and give a full explanation.</v>
      </c>
      <c r="C11" s="586"/>
      <c r="D11" s="586"/>
      <c r="E11" s="586"/>
      <c r="F11" s="586"/>
      <c r="G11" s="586"/>
      <c r="H11" s="586"/>
      <c r="I11" s="586"/>
      <c r="J11" s="586"/>
      <c r="K11" s="586"/>
      <c r="L11" s="586"/>
      <c r="M11" s="24"/>
      <c r="N11" s="24"/>
      <c r="O11" s="250" t="s">
        <v>169</v>
      </c>
      <c r="P11" s="253" t="s">
        <v>335</v>
      </c>
    </row>
    <row r="12" spans="1:18" s="6" customFormat="1" ht="14.45" hidden="1" customHeight="1" x14ac:dyDescent="0.25">
      <c r="A12" s="5"/>
      <c r="B12" s="586" t="str">
        <f>IF(Intro!$G$23="English",O12,P12)</f>
        <v>Please ensure that you include all sales (transactions made at market prices) to all associated firms.</v>
      </c>
      <c r="C12" s="586"/>
      <c r="D12" s="586"/>
      <c r="E12" s="586"/>
      <c r="F12" s="586"/>
      <c r="G12" s="586"/>
      <c r="H12" s="586"/>
      <c r="I12" s="586"/>
      <c r="J12" s="586"/>
      <c r="K12" s="586"/>
      <c r="L12" s="586"/>
      <c r="M12" s="24"/>
      <c r="N12" s="24"/>
      <c r="O12" s="82" t="s">
        <v>170</v>
      </c>
      <c r="P12" s="253" t="s">
        <v>278</v>
      </c>
    </row>
    <row r="13" spans="1:18" s="6" customFormat="1" ht="14.45" hidden="1" customHeight="1" x14ac:dyDescent="0.25">
      <c r="A13" s="5"/>
      <c r="B13" s="586" t="str">
        <f>IF(Intro!$G$23="English",O13,P13)</f>
        <v>Sales data are to be reported on the date of shipment to the customer or the customer’s warehouse.</v>
      </c>
      <c r="C13" s="586"/>
      <c r="D13" s="586"/>
      <c r="E13" s="586"/>
      <c r="F13" s="586"/>
      <c r="G13" s="586"/>
      <c r="H13" s="586"/>
      <c r="I13" s="586"/>
      <c r="J13" s="586"/>
      <c r="K13" s="586"/>
      <c r="L13" s="586"/>
      <c r="O13" s="250" t="s">
        <v>270</v>
      </c>
      <c r="P13" s="253" t="s">
        <v>336</v>
      </c>
    </row>
    <row r="14" spans="1:18" s="6" customFormat="1" ht="14.45" customHeight="1" x14ac:dyDescent="0.25">
      <c r="A14" s="5"/>
      <c r="B14" s="15"/>
      <c r="C14" s="15"/>
      <c r="D14" s="15"/>
      <c r="E14" s="3"/>
      <c r="F14" s="3"/>
      <c r="G14" s="3"/>
      <c r="H14" s="3"/>
      <c r="I14" s="3"/>
      <c r="J14" s="3"/>
      <c r="K14" s="3"/>
      <c r="L14" s="3"/>
      <c r="O14" s="250"/>
      <c r="P14" s="250"/>
    </row>
    <row r="15" spans="1:18" ht="14.45" customHeight="1" x14ac:dyDescent="0.25">
      <c r="B15" s="452" t="str">
        <f>O15</f>
        <v>GENERAL FIRM INFORMATION</v>
      </c>
      <c r="C15" s="453"/>
      <c r="D15" s="453"/>
      <c r="E15" s="453"/>
      <c r="F15" s="453"/>
      <c r="G15" s="453"/>
      <c r="H15" s="453"/>
      <c r="I15" s="453"/>
      <c r="J15" s="453"/>
      <c r="K15" s="453"/>
      <c r="L15" s="454"/>
      <c r="M15" s="32"/>
      <c r="O15" s="254" t="s">
        <v>244</v>
      </c>
      <c r="P15" s="254" t="s">
        <v>245</v>
      </c>
    </row>
    <row r="16" spans="1:18" ht="14.45" customHeight="1" x14ac:dyDescent="0.25">
      <c r="B16" s="594" t="s">
        <v>17</v>
      </c>
      <c r="C16" s="595"/>
      <c r="D16" s="595"/>
      <c r="E16" s="595"/>
      <c r="F16" s="595"/>
      <c r="G16" s="595"/>
      <c r="H16" s="595"/>
      <c r="I16" s="595"/>
      <c r="J16" s="595"/>
      <c r="K16" s="595"/>
      <c r="L16" s="596"/>
      <c r="M16" s="8"/>
      <c r="O16" s="253" t="s">
        <v>246</v>
      </c>
      <c r="P16" s="253" t="s">
        <v>247</v>
      </c>
    </row>
    <row r="17" spans="1:16" ht="14.45" customHeight="1" x14ac:dyDescent="0.25">
      <c r="B17" s="155"/>
      <c r="C17" s="29"/>
      <c r="D17" s="29"/>
      <c r="E17" s="30"/>
      <c r="F17" s="30"/>
      <c r="G17" s="30"/>
      <c r="H17" s="30"/>
      <c r="I17" s="30"/>
      <c r="J17" s="30"/>
      <c r="K17" s="30"/>
      <c r="L17" s="156"/>
      <c r="M17" s="8"/>
    </row>
    <row r="18" spans="1:16" ht="14.45" customHeight="1" x14ac:dyDescent="0.25">
      <c r="B18" s="587" t="str">
        <f>IF(Intro!$G$23="English",O16,P16)</f>
        <v>Indicate your firm's trade level with respect to the goods in Canada:</v>
      </c>
      <c r="C18" s="588"/>
      <c r="D18" s="588"/>
      <c r="E18" s="588"/>
      <c r="F18" s="588"/>
      <c r="G18" s="588"/>
      <c r="H18" s="588"/>
      <c r="I18" s="588"/>
      <c r="J18" s="588"/>
      <c r="K18" s="588"/>
      <c r="L18" s="589"/>
      <c r="M18" s="8"/>
      <c r="O18" s="253"/>
      <c r="P18" s="253" t="s">
        <v>167</v>
      </c>
    </row>
    <row r="19" spans="1:16" s="32" customFormat="1" ht="14.45" customHeight="1" x14ac:dyDescent="0.25">
      <c r="A19" s="53"/>
      <c r="B19" s="57"/>
      <c r="C19" s="58"/>
      <c r="D19" s="58"/>
      <c r="E19" s="58"/>
      <c r="F19" s="58"/>
      <c r="G19" s="58"/>
      <c r="H19" s="58"/>
      <c r="I19" s="58"/>
      <c r="J19" s="58"/>
      <c r="K19" s="58"/>
      <c r="L19" s="59"/>
      <c r="O19" s="253"/>
      <c r="P19" s="253"/>
    </row>
    <row r="20" spans="1:16" ht="14.25" x14ac:dyDescent="0.25">
      <c r="B20" s="597" t="str">
        <f>IF(Intro!$G$23="English",O20,P20)</f>
        <v>Trade level</v>
      </c>
      <c r="C20" s="598"/>
      <c r="D20" s="598"/>
      <c r="E20" s="598"/>
      <c r="F20" s="599"/>
      <c r="G20" s="600"/>
      <c r="H20" s="600"/>
      <c r="I20" s="601"/>
      <c r="J20" s="267"/>
      <c r="K20" s="267"/>
      <c r="L20" s="268"/>
      <c r="M20" s="8"/>
      <c r="O20" s="250" t="s">
        <v>248</v>
      </c>
      <c r="P20" s="250" t="s">
        <v>249</v>
      </c>
    </row>
    <row r="21" spans="1:16" ht="14.45" customHeight="1" x14ac:dyDescent="0.25">
      <c r="B21" s="597" t="str">
        <f>IF(Intro!$G$23="English",O21,P21)</f>
        <v>If not listed above, other trade level is:</v>
      </c>
      <c r="C21" s="598"/>
      <c r="D21" s="598"/>
      <c r="E21" s="598"/>
      <c r="F21" s="602"/>
      <c r="G21" s="603"/>
      <c r="H21" s="603"/>
      <c r="I21" s="604"/>
      <c r="J21" s="267"/>
      <c r="K21" s="267"/>
      <c r="L21" s="268"/>
      <c r="M21" s="8"/>
      <c r="O21" s="250" t="s">
        <v>250</v>
      </c>
      <c r="P21" s="250" t="s">
        <v>251</v>
      </c>
    </row>
    <row r="22" spans="1:16" s="6" customFormat="1" ht="14.45" customHeight="1" x14ac:dyDescent="0.25">
      <c r="A22" s="5"/>
      <c r="B22" s="164"/>
      <c r="C22" s="15"/>
      <c r="D22" s="15"/>
      <c r="E22" s="3"/>
      <c r="F22" s="3"/>
      <c r="G22" s="3"/>
      <c r="H22" s="3"/>
      <c r="I22" s="3"/>
      <c r="J22" s="3"/>
      <c r="K22" s="3"/>
      <c r="L22" s="163"/>
      <c r="O22" s="250"/>
      <c r="P22" s="250"/>
    </row>
    <row r="23" spans="1:16" s="9" customFormat="1" ht="14.45" customHeight="1" x14ac:dyDescent="0.25">
      <c r="A23" s="4"/>
      <c r="B23" s="550" t="s">
        <v>18</v>
      </c>
      <c r="C23" s="551"/>
      <c r="D23" s="551"/>
      <c r="E23" s="551"/>
      <c r="F23" s="551"/>
      <c r="G23" s="551"/>
      <c r="H23" s="551"/>
      <c r="I23" s="551"/>
      <c r="J23" s="551"/>
      <c r="K23" s="551"/>
      <c r="L23" s="552"/>
      <c r="M23" s="71"/>
      <c r="O23" s="251"/>
      <c r="P23" s="251"/>
    </row>
    <row r="24" spans="1:16" s="32" customFormat="1" ht="14.45" customHeight="1" x14ac:dyDescent="0.25">
      <c r="A24" s="53"/>
      <c r="B24" s="57"/>
      <c r="C24" s="58"/>
      <c r="D24" s="58"/>
      <c r="E24" s="58"/>
      <c r="F24" s="58"/>
      <c r="G24" s="58"/>
      <c r="H24" s="58"/>
      <c r="I24" s="58"/>
      <c r="J24" s="58"/>
      <c r="K24" s="58"/>
      <c r="L24" s="59"/>
      <c r="O24" s="253"/>
      <c r="P24" s="253"/>
    </row>
    <row r="25" spans="1:16" s="32" customFormat="1" ht="14.45" customHeight="1" x14ac:dyDescent="0.25">
      <c r="A25" s="53"/>
      <c r="B25" s="449" t="str">
        <f>IF(Intro!$G$23="English",O25,P25)</f>
        <v>Provide a brief history of your firm with emphasis on the importation, marketing and distribution of certain whole potatoes.</v>
      </c>
      <c r="C25" s="450"/>
      <c r="D25" s="450"/>
      <c r="E25" s="450"/>
      <c r="F25" s="450"/>
      <c r="G25" s="450"/>
      <c r="H25" s="450"/>
      <c r="I25" s="450"/>
      <c r="J25" s="450"/>
      <c r="K25" s="450"/>
      <c r="L25" s="451"/>
      <c r="O25" s="253" t="s">
        <v>263</v>
      </c>
      <c r="P25" s="253" t="s">
        <v>286</v>
      </c>
    </row>
    <row r="26" spans="1:16" s="32" customFormat="1" ht="14.45" customHeight="1" x14ac:dyDescent="0.25">
      <c r="A26" s="53"/>
      <c r="B26" s="449"/>
      <c r="C26" s="450"/>
      <c r="D26" s="450"/>
      <c r="E26" s="450"/>
      <c r="F26" s="450"/>
      <c r="G26" s="450"/>
      <c r="H26" s="450"/>
      <c r="I26" s="450"/>
      <c r="J26" s="450"/>
      <c r="K26" s="450"/>
      <c r="L26" s="451"/>
      <c r="O26" s="253"/>
      <c r="P26" s="253"/>
    </row>
    <row r="27" spans="1:16" ht="14.45" customHeight="1" x14ac:dyDescent="0.25">
      <c r="A27" s="4" t="s">
        <v>160</v>
      </c>
      <c r="B27" s="580"/>
      <c r="C27" s="581"/>
      <c r="D27" s="581"/>
      <c r="E27" s="581"/>
      <c r="F27" s="581"/>
      <c r="G27" s="581"/>
      <c r="H27" s="581"/>
      <c r="I27" s="581"/>
      <c r="J27" s="581"/>
      <c r="K27" s="581"/>
      <c r="L27" s="582"/>
      <c r="M27" s="8"/>
    </row>
    <row r="28" spans="1:16" ht="14.45" customHeight="1" x14ac:dyDescent="0.25">
      <c r="B28" s="544"/>
      <c r="C28" s="572"/>
      <c r="D28" s="572"/>
      <c r="E28" s="572"/>
      <c r="F28" s="572"/>
      <c r="G28" s="572"/>
      <c r="H28" s="572"/>
      <c r="I28" s="572"/>
      <c r="J28" s="572"/>
      <c r="K28" s="572"/>
      <c r="L28" s="573"/>
      <c r="M28" s="8"/>
    </row>
    <row r="29" spans="1:16" ht="14.45" customHeight="1" x14ac:dyDescent="0.25">
      <c r="B29" s="544"/>
      <c r="C29" s="572"/>
      <c r="D29" s="572"/>
      <c r="E29" s="572"/>
      <c r="F29" s="572"/>
      <c r="G29" s="572"/>
      <c r="H29" s="572"/>
      <c r="I29" s="572"/>
      <c r="J29" s="572"/>
      <c r="K29" s="572"/>
      <c r="L29" s="573"/>
      <c r="M29" s="8"/>
    </row>
    <row r="30" spans="1:16" ht="14.45" customHeight="1" x14ac:dyDescent="0.25">
      <c r="B30" s="544"/>
      <c r="C30" s="572"/>
      <c r="D30" s="572"/>
      <c r="E30" s="572"/>
      <c r="F30" s="572"/>
      <c r="G30" s="572"/>
      <c r="H30" s="572"/>
      <c r="I30" s="572"/>
      <c r="J30" s="572"/>
      <c r="K30" s="572"/>
      <c r="L30" s="573"/>
      <c r="M30" s="8"/>
    </row>
    <row r="31" spans="1:16" ht="14.45" customHeight="1" x14ac:dyDescent="0.25">
      <c r="B31" s="544"/>
      <c r="C31" s="572"/>
      <c r="D31" s="572"/>
      <c r="E31" s="572"/>
      <c r="F31" s="572"/>
      <c r="G31" s="572"/>
      <c r="H31" s="572"/>
      <c r="I31" s="572"/>
      <c r="J31" s="572"/>
      <c r="K31" s="572"/>
      <c r="L31" s="573"/>
      <c r="M31" s="8"/>
    </row>
    <row r="32" spans="1:16" ht="14.45" customHeight="1" x14ac:dyDescent="0.25">
      <c r="B32" s="544"/>
      <c r="C32" s="572"/>
      <c r="D32" s="572"/>
      <c r="E32" s="572"/>
      <c r="F32" s="572"/>
      <c r="G32" s="572"/>
      <c r="H32" s="572"/>
      <c r="I32" s="572"/>
      <c r="J32" s="572"/>
      <c r="K32" s="572"/>
      <c r="L32" s="573"/>
      <c r="M32" s="8"/>
    </row>
    <row r="33" spans="1:16" ht="14.45" customHeight="1" x14ac:dyDescent="0.25">
      <c r="B33" s="544"/>
      <c r="C33" s="572"/>
      <c r="D33" s="572"/>
      <c r="E33" s="572"/>
      <c r="F33" s="572"/>
      <c r="G33" s="572"/>
      <c r="H33" s="572"/>
      <c r="I33" s="572"/>
      <c r="J33" s="572"/>
      <c r="K33" s="572"/>
      <c r="L33" s="573"/>
      <c r="M33" s="8"/>
    </row>
    <row r="34" spans="1:16" ht="14.45" customHeight="1" x14ac:dyDescent="0.25">
      <c r="A34" s="4" t="s">
        <v>160</v>
      </c>
      <c r="B34" s="583"/>
      <c r="C34" s="584"/>
      <c r="D34" s="584"/>
      <c r="E34" s="584"/>
      <c r="F34" s="584"/>
      <c r="G34" s="584"/>
      <c r="H34" s="584"/>
      <c r="I34" s="584"/>
      <c r="J34" s="584"/>
      <c r="K34" s="584"/>
      <c r="L34" s="585"/>
      <c r="M34" s="8"/>
    </row>
    <row r="35" spans="1:16" s="32" customFormat="1" ht="14.45" customHeight="1" x14ac:dyDescent="0.25">
      <c r="A35" s="4"/>
      <c r="B35" s="54"/>
      <c r="C35" s="55"/>
      <c r="D35" s="55"/>
      <c r="E35" s="55"/>
      <c r="F35" s="55"/>
      <c r="G35" s="55"/>
      <c r="H35" s="55"/>
      <c r="I35" s="55"/>
      <c r="J35" s="55"/>
      <c r="K35" s="55"/>
      <c r="L35" s="56"/>
      <c r="O35" s="253"/>
      <c r="P35" s="253"/>
    </row>
    <row r="36" spans="1:16" ht="14.45" customHeight="1" x14ac:dyDescent="0.25">
      <c r="B36" s="563" t="s">
        <v>19</v>
      </c>
      <c r="C36" s="564"/>
      <c r="D36" s="564"/>
      <c r="E36" s="564"/>
      <c r="F36" s="564"/>
      <c r="G36" s="564"/>
      <c r="H36" s="564"/>
      <c r="I36" s="564"/>
      <c r="J36" s="564"/>
      <c r="K36" s="564"/>
      <c r="L36" s="565"/>
      <c r="M36" s="8"/>
    </row>
    <row r="37" spans="1:16" ht="14.45" customHeight="1" x14ac:dyDescent="0.25">
      <c r="B37" s="17"/>
      <c r="C37" s="27"/>
      <c r="D37" s="27"/>
      <c r="E37" s="28"/>
      <c r="F37" s="28"/>
      <c r="G37" s="28"/>
      <c r="H37" s="28"/>
      <c r="I37" s="28"/>
      <c r="J37" s="28"/>
      <c r="K37" s="28"/>
      <c r="L37" s="18"/>
      <c r="M37" s="8"/>
    </row>
    <row r="38" spans="1:16" ht="14.45" customHeight="1" x14ac:dyDescent="0.25">
      <c r="B38" s="449" t="str">
        <f>IF(Intro!$G$23="English",O38,P38)</f>
        <v>What is your firm’s date of incorporation?</v>
      </c>
      <c r="C38" s="450"/>
      <c r="D38" s="450"/>
      <c r="E38" s="450"/>
      <c r="F38" s="450"/>
      <c r="G38" s="450"/>
      <c r="H38" s="450"/>
      <c r="I38" s="450"/>
      <c r="J38" s="450"/>
      <c r="K38" s="450"/>
      <c r="L38" s="451"/>
      <c r="M38" s="8"/>
      <c r="O38" s="22" t="s">
        <v>265</v>
      </c>
      <c r="P38" s="253" t="s">
        <v>279</v>
      </c>
    </row>
    <row r="39" spans="1:16" ht="14.45" customHeight="1" x14ac:dyDescent="0.25">
      <c r="B39" s="46"/>
      <c r="C39" s="47"/>
      <c r="D39" s="47"/>
      <c r="E39" s="47"/>
      <c r="F39" s="47"/>
      <c r="G39" s="47"/>
      <c r="H39" s="47"/>
      <c r="I39" s="47"/>
      <c r="J39" s="47"/>
      <c r="K39" s="47"/>
      <c r="L39" s="48"/>
      <c r="M39" s="8"/>
      <c r="O39" s="22"/>
      <c r="P39" s="253"/>
    </row>
    <row r="40" spans="1:16" ht="14.45" customHeight="1" x14ac:dyDescent="0.25">
      <c r="A40" s="4" t="s">
        <v>160</v>
      </c>
      <c r="B40" s="580"/>
      <c r="C40" s="581"/>
      <c r="D40" s="581"/>
      <c r="E40" s="581"/>
      <c r="F40" s="581"/>
      <c r="G40" s="581"/>
      <c r="H40" s="581"/>
      <c r="I40" s="581"/>
      <c r="J40" s="581"/>
      <c r="K40" s="581"/>
      <c r="L40" s="582"/>
      <c r="M40" s="8"/>
      <c r="O40" s="22"/>
      <c r="P40" s="251"/>
    </row>
    <row r="41" spans="1:16" ht="14.45" customHeight="1" x14ac:dyDescent="0.25">
      <c r="B41" s="544"/>
      <c r="C41" s="572"/>
      <c r="D41" s="572"/>
      <c r="E41" s="572"/>
      <c r="F41" s="572"/>
      <c r="G41" s="572"/>
      <c r="H41" s="572"/>
      <c r="I41" s="572"/>
      <c r="J41" s="572"/>
      <c r="K41" s="572"/>
      <c r="L41" s="573"/>
      <c r="M41" s="8"/>
      <c r="O41" s="22"/>
      <c r="P41" s="251"/>
    </row>
    <row r="42" spans="1:16" ht="14.45" customHeight="1" x14ac:dyDescent="0.25">
      <c r="B42" s="544"/>
      <c r="C42" s="572"/>
      <c r="D42" s="572"/>
      <c r="E42" s="572"/>
      <c r="F42" s="572"/>
      <c r="G42" s="572"/>
      <c r="H42" s="572"/>
      <c r="I42" s="572"/>
      <c r="J42" s="572"/>
      <c r="K42" s="572"/>
      <c r="L42" s="573"/>
      <c r="M42" s="8"/>
      <c r="O42" s="22"/>
      <c r="P42" s="251"/>
    </row>
    <row r="43" spans="1:16" ht="14.45" customHeight="1" x14ac:dyDescent="0.25">
      <c r="B43" s="544"/>
      <c r="C43" s="572"/>
      <c r="D43" s="572"/>
      <c r="E43" s="572"/>
      <c r="F43" s="572"/>
      <c r="G43" s="572"/>
      <c r="H43" s="572"/>
      <c r="I43" s="572"/>
      <c r="J43" s="572"/>
      <c r="K43" s="572"/>
      <c r="L43" s="573"/>
      <c r="M43" s="8"/>
      <c r="O43" s="22"/>
      <c r="P43" s="251"/>
    </row>
    <row r="44" spans="1:16" ht="14.45" customHeight="1" x14ac:dyDescent="0.25">
      <c r="B44" s="544"/>
      <c r="C44" s="572"/>
      <c r="D44" s="572"/>
      <c r="E44" s="572"/>
      <c r="F44" s="572"/>
      <c r="G44" s="572"/>
      <c r="H44" s="572"/>
      <c r="I44" s="572"/>
      <c r="J44" s="572"/>
      <c r="K44" s="572"/>
      <c r="L44" s="573"/>
      <c r="M44" s="8"/>
      <c r="O44" s="22"/>
      <c r="P44" s="251"/>
    </row>
    <row r="45" spans="1:16" ht="14.45" customHeight="1" x14ac:dyDescent="0.25">
      <c r="B45" s="544"/>
      <c r="C45" s="572"/>
      <c r="D45" s="572"/>
      <c r="E45" s="572"/>
      <c r="F45" s="572"/>
      <c r="G45" s="572"/>
      <c r="H45" s="572"/>
      <c r="I45" s="572"/>
      <c r="J45" s="572"/>
      <c r="K45" s="572"/>
      <c r="L45" s="573"/>
      <c r="M45" s="8"/>
      <c r="O45" s="22"/>
      <c r="P45" s="251"/>
    </row>
    <row r="46" spans="1:16" ht="14.45" customHeight="1" x14ac:dyDescent="0.25">
      <c r="B46" s="544"/>
      <c r="C46" s="572"/>
      <c r="D46" s="572"/>
      <c r="E46" s="572"/>
      <c r="F46" s="572"/>
      <c r="G46" s="572"/>
      <c r="H46" s="572"/>
      <c r="I46" s="572"/>
      <c r="J46" s="572"/>
      <c r="K46" s="572"/>
      <c r="L46" s="573"/>
      <c r="M46" s="8"/>
      <c r="O46" s="22"/>
      <c r="P46" s="251"/>
    </row>
    <row r="47" spans="1:16" ht="14.45" customHeight="1" x14ac:dyDescent="0.25">
      <c r="A47" s="4" t="s">
        <v>160</v>
      </c>
      <c r="B47" s="583"/>
      <c r="C47" s="584"/>
      <c r="D47" s="584"/>
      <c r="E47" s="584"/>
      <c r="F47" s="584"/>
      <c r="G47" s="584"/>
      <c r="H47" s="584"/>
      <c r="I47" s="584"/>
      <c r="J47" s="584"/>
      <c r="K47" s="584"/>
      <c r="L47" s="585"/>
      <c r="M47" s="8"/>
      <c r="O47" s="22"/>
      <c r="P47" s="253"/>
    </row>
    <row r="48" spans="1:16" s="32" customFormat="1" ht="14.45" customHeight="1" x14ac:dyDescent="0.25">
      <c r="A48" s="53"/>
      <c r="B48" s="54"/>
      <c r="C48" s="55"/>
      <c r="D48" s="55"/>
      <c r="E48" s="55"/>
      <c r="F48" s="55"/>
      <c r="G48" s="55"/>
      <c r="H48" s="55"/>
      <c r="I48" s="55"/>
      <c r="J48" s="55"/>
      <c r="K48" s="55"/>
      <c r="L48" s="56"/>
      <c r="O48" s="253"/>
      <c r="P48" s="253"/>
    </row>
    <row r="49" spans="1:16" s="9" customFormat="1" ht="14.45" customHeight="1" x14ac:dyDescent="0.25">
      <c r="A49" s="4"/>
      <c r="B49" s="563" t="s">
        <v>20</v>
      </c>
      <c r="C49" s="564"/>
      <c r="D49" s="564"/>
      <c r="E49" s="564"/>
      <c r="F49" s="564"/>
      <c r="G49" s="564"/>
      <c r="H49" s="564"/>
      <c r="I49" s="564"/>
      <c r="J49" s="564"/>
      <c r="K49" s="564"/>
      <c r="L49" s="565"/>
      <c r="M49" s="71"/>
      <c r="O49" s="251"/>
      <c r="P49" s="253"/>
    </row>
    <row r="50" spans="1:16" s="32" customFormat="1" ht="14.45" customHeight="1" x14ac:dyDescent="0.25">
      <c r="A50" s="53"/>
      <c r="B50" s="94"/>
      <c r="C50" s="95"/>
      <c r="D50" s="95"/>
      <c r="E50" s="95"/>
      <c r="F50" s="95"/>
      <c r="G50" s="95"/>
      <c r="H50" s="95"/>
      <c r="I50" s="95"/>
      <c r="J50" s="95"/>
      <c r="K50" s="95"/>
      <c r="L50" s="96"/>
      <c r="O50" s="253"/>
      <c r="P50" s="253"/>
    </row>
    <row r="51" spans="1:16" s="32" customFormat="1" ht="14.45" customHeight="1" x14ac:dyDescent="0.25">
      <c r="A51" s="53"/>
      <c r="B51" s="440" t="str">
        <f>IF(Intro!$G$23="English",O51,P51)</f>
        <v>What is your firm's corporate structure?</v>
      </c>
      <c r="C51" s="441"/>
      <c r="D51" s="441"/>
      <c r="E51" s="441"/>
      <c r="F51" s="441"/>
      <c r="G51" s="441"/>
      <c r="H51" s="441"/>
      <c r="I51" s="441"/>
      <c r="J51" s="441"/>
      <c r="K51" s="441"/>
      <c r="L51" s="442"/>
      <c r="O51" s="253" t="s">
        <v>266</v>
      </c>
      <c r="P51" s="253" t="s">
        <v>280</v>
      </c>
    </row>
    <row r="52" spans="1:16" s="32" customFormat="1" ht="14.45" customHeight="1" x14ac:dyDescent="0.25">
      <c r="A52" s="53"/>
      <c r="B52" s="94"/>
      <c r="C52" s="95"/>
      <c r="D52" s="95"/>
      <c r="E52" s="95"/>
      <c r="F52" s="95"/>
      <c r="G52" s="95"/>
      <c r="H52" s="95"/>
      <c r="I52" s="95"/>
      <c r="J52" s="95"/>
      <c r="K52" s="95"/>
      <c r="L52" s="96"/>
      <c r="O52" s="253"/>
      <c r="P52" s="253"/>
    </row>
    <row r="53" spans="1:16" s="32" customFormat="1" ht="14.45" customHeight="1" x14ac:dyDescent="0.25">
      <c r="A53" s="4" t="s">
        <v>160</v>
      </c>
      <c r="B53" s="580"/>
      <c r="C53" s="581"/>
      <c r="D53" s="581"/>
      <c r="E53" s="581"/>
      <c r="F53" s="581"/>
      <c r="G53" s="581"/>
      <c r="H53" s="581"/>
      <c r="I53" s="581"/>
      <c r="J53" s="581"/>
      <c r="K53" s="581"/>
      <c r="L53" s="582"/>
      <c r="O53" s="253"/>
      <c r="P53" s="251"/>
    </row>
    <row r="54" spans="1:16" s="32" customFormat="1" ht="14.45" customHeight="1" x14ac:dyDescent="0.25">
      <c r="A54" s="4"/>
      <c r="B54" s="544"/>
      <c r="C54" s="572"/>
      <c r="D54" s="572"/>
      <c r="E54" s="572"/>
      <c r="F54" s="572"/>
      <c r="G54" s="572"/>
      <c r="H54" s="572"/>
      <c r="I54" s="572"/>
      <c r="J54" s="572"/>
      <c r="K54" s="572"/>
      <c r="L54" s="573"/>
      <c r="O54" s="253"/>
      <c r="P54" s="251"/>
    </row>
    <row r="55" spans="1:16" s="32" customFormat="1" ht="14.45" customHeight="1" x14ac:dyDescent="0.25">
      <c r="A55" s="4"/>
      <c r="B55" s="544"/>
      <c r="C55" s="572"/>
      <c r="D55" s="572"/>
      <c r="E55" s="572"/>
      <c r="F55" s="572"/>
      <c r="G55" s="572"/>
      <c r="H55" s="572"/>
      <c r="I55" s="572"/>
      <c r="J55" s="572"/>
      <c r="K55" s="572"/>
      <c r="L55" s="573"/>
      <c r="O55" s="253"/>
      <c r="P55" s="251"/>
    </row>
    <row r="56" spans="1:16" s="32" customFormat="1" ht="14.45" customHeight="1" x14ac:dyDescent="0.25">
      <c r="A56" s="4"/>
      <c r="B56" s="544"/>
      <c r="C56" s="572"/>
      <c r="D56" s="572"/>
      <c r="E56" s="572"/>
      <c r="F56" s="572"/>
      <c r="G56" s="572"/>
      <c r="H56" s="572"/>
      <c r="I56" s="572"/>
      <c r="J56" s="572"/>
      <c r="K56" s="572"/>
      <c r="L56" s="573"/>
      <c r="O56" s="253"/>
      <c r="P56" s="251"/>
    </row>
    <row r="57" spans="1:16" s="32" customFormat="1" ht="14.45" customHeight="1" x14ac:dyDescent="0.25">
      <c r="A57" s="4"/>
      <c r="B57" s="544"/>
      <c r="C57" s="572"/>
      <c r="D57" s="572"/>
      <c r="E57" s="572"/>
      <c r="F57" s="572"/>
      <c r="G57" s="572"/>
      <c r="H57" s="572"/>
      <c r="I57" s="572"/>
      <c r="J57" s="572"/>
      <c r="K57" s="572"/>
      <c r="L57" s="573"/>
      <c r="O57" s="253"/>
      <c r="P57" s="251"/>
    </row>
    <row r="58" spans="1:16" s="32" customFormat="1" ht="14.45" customHeight="1" x14ac:dyDescent="0.25">
      <c r="A58" s="4"/>
      <c r="B58" s="544"/>
      <c r="C58" s="572"/>
      <c r="D58" s="572"/>
      <c r="E58" s="572"/>
      <c r="F58" s="572"/>
      <c r="G58" s="572"/>
      <c r="H58" s="572"/>
      <c r="I58" s="572"/>
      <c r="J58" s="572"/>
      <c r="K58" s="572"/>
      <c r="L58" s="573"/>
      <c r="O58" s="253"/>
      <c r="P58" s="251"/>
    </row>
    <row r="59" spans="1:16" s="32" customFormat="1" ht="14.45" customHeight="1" x14ac:dyDescent="0.25">
      <c r="A59" s="4"/>
      <c r="B59" s="544"/>
      <c r="C59" s="572"/>
      <c r="D59" s="572"/>
      <c r="E59" s="572"/>
      <c r="F59" s="572"/>
      <c r="G59" s="572"/>
      <c r="H59" s="572"/>
      <c r="I59" s="572"/>
      <c r="J59" s="572"/>
      <c r="K59" s="572"/>
      <c r="L59" s="573"/>
      <c r="O59" s="253"/>
      <c r="P59" s="251"/>
    </row>
    <row r="60" spans="1:16" s="32" customFormat="1" ht="14.45" customHeight="1" x14ac:dyDescent="0.25">
      <c r="A60" s="4" t="s">
        <v>160</v>
      </c>
      <c r="B60" s="583"/>
      <c r="C60" s="584"/>
      <c r="D60" s="584"/>
      <c r="E60" s="584"/>
      <c r="F60" s="584"/>
      <c r="G60" s="584"/>
      <c r="H60" s="584"/>
      <c r="I60" s="584"/>
      <c r="J60" s="584"/>
      <c r="K60" s="584"/>
      <c r="L60" s="585"/>
      <c r="O60" s="253"/>
      <c r="P60" s="253"/>
    </row>
    <row r="61" spans="1:16" s="32" customFormat="1" ht="14.45" customHeight="1" x14ac:dyDescent="0.25">
      <c r="A61" s="53"/>
      <c r="B61" s="94"/>
      <c r="C61" s="95"/>
      <c r="D61" s="95"/>
      <c r="E61" s="95"/>
      <c r="F61" s="95"/>
      <c r="G61" s="95"/>
      <c r="H61" s="95"/>
      <c r="I61" s="95"/>
      <c r="J61" s="95"/>
      <c r="K61" s="95"/>
      <c r="L61" s="96"/>
      <c r="O61" s="253"/>
      <c r="P61" s="253"/>
    </row>
    <row r="62" spans="1:16" s="9" customFormat="1" ht="14.45" customHeight="1" x14ac:dyDescent="0.25">
      <c r="A62" s="4"/>
      <c r="B62" s="563" t="s">
        <v>21</v>
      </c>
      <c r="C62" s="564"/>
      <c r="D62" s="564"/>
      <c r="E62" s="564"/>
      <c r="F62" s="564"/>
      <c r="G62" s="564"/>
      <c r="H62" s="564"/>
      <c r="I62" s="564"/>
      <c r="J62" s="564"/>
      <c r="K62" s="564"/>
      <c r="L62" s="565"/>
      <c r="M62" s="71"/>
      <c r="O62" s="251"/>
      <c r="P62" s="253"/>
    </row>
    <row r="63" spans="1:16" s="151" customFormat="1" ht="14.45" customHeight="1" x14ac:dyDescent="0.25">
      <c r="A63" s="102"/>
      <c r="B63" s="126"/>
      <c r="C63" s="127"/>
      <c r="D63" s="127"/>
      <c r="E63" s="127"/>
      <c r="F63" s="127"/>
      <c r="G63" s="127"/>
      <c r="H63" s="127"/>
      <c r="I63" s="127"/>
      <c r="J63" s="127"/>
      <c r="K63" s="127"/>
      <c r="L63" s="128"/>
      <c r="M63" s="159"/>
      <c r="O63" s="255"/>
      <c r="P63" s="256"/>
    </row>
    <row r="64" spans="1:16" s="32" customFormat="1" ht="14.45" customHeight="1" x14ac:dyDescent="0.25">
      <c r="A64" s="53"/>
      <c r="B64" s="577" t="str">
        <f>IF(Intro!$G$23="English",O64,P64)</f>
        <v xml:space="preserve">When were certain whole potatoes first imported by your firm? </v>
      </c>
      <c r="C64" s="592"/>
      <c r="D64" s="592"/>
      <c r="E64" s="592"/>
      <c r="F64" s="592"/>
      <c r="G64" s="592"/>
      <c r="H64" s="592"/>
      <c r="I64" s="592"/>
      <c r="J64" s="592"/>
      <c r="K64" s="592"/>
      <c r="L64" s="593"/>
      <c r="O64" s="253" t="s">
        <v>264</v>
      </c>
      <c r="P64" s="253" t="s">
        <v>281</v>
      </c>
    </row>
    <row r="65" spans="1:16" s="32" customFormat="1" ht="14.45" customHeight="1" x14ac:dyDescent="0.25">
      <c r="A65" s="53"/>
      <c r="B65" s="94"/>
      <c r="C65" s="95"/>
      <c r="D65" s="95"/>
      <c r="E65" s="95"/>
      <c r="F65" s="95"/>
      <c r="G65" s="95"/>
      <c r="H65" s="95"/>
      <c r="I65" s="95"/>
      <c r="J65" s="95"/>
      <c r="K65" s="95"/>
      <c r="L65" s="96"/>
      <c r="O65" s="253"/>
      <c r="P65" s="253"/>
    </row>
    <row r="66" spans="1:16" s="32" customFormat="1" ht="14.45" customHeight="1" x14ac:dyDescent="0.25">
      <c r="A66" s="4" t="s">
        <v>160</v>
      </c>
      <c r="B66" s="580"/>
      <c r="C66" s="581"/>
      <c r="D66" s="581"/>
      <c r="E66" s="581"/>
      <c r="F66" s="581"/>
      <c r="G66" s="581"/>
      <c r="H66" s="581"/>
      <c r="I66" s="581"/>
      <c r="J66" s="581"/>
      <c r="K66" s="581"/>
      <c r="L66" s="582"/>
      <c r="O66" s="253"/>
      <c r="P66" s="253"/>
    </row>
    <row r="67" spans="1:16" s="32" customFormat="1" ht="14.45" customHeight="1" x14ac:dyDescent="0.25">
      <c r="A67" s="4"/>
      <c r="B67" s="544"/>
      <c r="C67" s="572"/>
      <c r="D67" s="572"/>
      <c r="E67" s="572"/>
      <c r="F67" s="572"/>
      <c r="G67" s="572"/>
      <c r="H67" s="572"/>
      <c r="I67" s="572"/>
      <c r="J67" s="572"/>
      <c r="K67" s="572"/>
      <c r="L67" s="573"/>
      <c r="O67" s="253"/>
      <c r="P67" s="253"/>
    </row>
    <row r="68" spans="1:16" s="32" customFormat="1" ht="14.45" customHeight="1" x14ac:dyDescent="0.25">
      <c r="A68" s="4"/>
      <c r="B68" s="544"/>
      <c r="C68" s="572"/>
      <c r="D68" s="572"/>
      <c r="E68" s="572"/>
      <c r="F68" s="572"/>
      <c r="G68" s="572"/>
      <c r="H68" s="572"/>
      <c r="I68" s="572"/>
      <c r="J68" s="572"/>
      <c r="K68" s="572"/>
      <c r="L68" s="573"/>
      <c r="O68" s="253"/>
      <c r="P68" s="253"/>
    </row>
    <row r="69" spans="1:16" s="32" customFormat="1" ht="14.45" customHeight="1" x14ac:dyDescent="0.25">
      <c r="A69" s="4"/>
      <c r="B69" s="544"/>
      <c r="C69" s="572"/>
      <c r="D69" s="572"/>
      <c r="E69" s="572"/>
      <c r="F69" s="572"/>
      <c r="G69" s="572"/>
      <c r="H69" s="572"/>
      <c r="I69" s="572"/>
      <c r="J69" s="572"/>
      <c r="K69" s="572"/>
      <c r="L69" s="573"/>
      <c r="O69" s="253"/>
      <c r="P69" s="253"/>
    </row>
    <row r="70" spans="1:16" s="32" customFormat="1" ht="14.45" customHeight="1" x14ac:dyDescent="0.25">
      <c r="A70" s="4"/>
      <c r="B70" s="544"/>
      <c r="C70" s="572"/>
      <c r="D70" s="572"/>
      <c r="E70" s="572"/>
      <c r="F70" s="572"/>
      <c r="G70" s="572"/>
      <c r="H70" s="572"/>
      <c r="I70" s="572"/>
      <c r="J70" s="572"/>
      <c r="K70" s="572"/>
      <c r="L70" s="573"/>
      <c r="O70" s="253"/>
      <c r="P70" s="253"/>
    </row>
    <row r="71" spans="1:16" s="32" customFormat="1" ht="14.45" customHeight="1" x14ac:dyDescent="0.25">
      <c r="A71" s="4"/>
      <c r="B71" s="544"/>
      <c r="C71" s="572"/>
      <c r="D71" s="572"/>
      <c r="E71" s="572"/>
      <c r="F71" s="572"/>
      <c r="G71" s="572"/>
      <c r="H71" s="572"/>
      <c r="I71" s="572"/>
      <c r="J71" s="572"/>
      <c r="K71" s="572"/>
      <c r="L71" s="573"/>
      <c r="O71" s="253"/>
      <c r="P71" s="253"/>
    </row>
    <row r="72" spans="1:16" s="32" customFormat="1" ht="14.45" customHeight="1" x14ac:dyDescent="0.25">
      <c r="A72" s="4"/>
      <c r="B72" s="544"/>
      <c r="C72" s="572"/>
      <c r="D72" s="572"/>
      <c r="E72" s="572"/>
      <c r="F72" s="572"/>
      <c r="G72" s="572"/>
      <c r="H72" s="572"/>
      <c r="I72" s="572"/>
      <c r="J72" s="572"/>
      <c r="K72" s="572"/>
      <c r="L72" s="573"/>
      <c r="O72" s="253"/>
      <c r="P72" s="253"/>
    </row>
    <row r="73" spans="1:16" s="32" customFormat="1" ht="14.45" customHeight="1" x14ac:dyDescent="0.25">
      <c r="A73" s="4" t="s">
        <v>160</v>
      </c>
      <c r="B73" s="583"/>
      <c r="C73" s="584"/>
      <c r="D73" s="584"/>
      <c r="E73" s="584"/>
      <c r="F73" s="584"/>
      <c r="G73" s="584"/>
      <c r="H73" s="584"/>
      <c r="I73" s="584"/>
      <c r="J73" s="584"/>
      <c r="K73" s="584"/>
      <c r="L73" s="585"/>
      <c r="O73" s="253"/>
      <c r="P73" s="253"/>
    </row>
    <row r="74" spans="1:16" s="45" customFormat="1" ht="14.45" customHeight="1" x14ac:dyDescent="0.25">
      <c r="A74" s="125"/>
      <c r="B74" s="117"/>
      <c r="C74" s="118"/>
      <c r="D74" s="118"/>
      <c r="E74" s="118"/>
      <c r="F74" s="118"/>
      <c r="G74" s="118"/>
      <c r="H74" s="118"/>
      <c r="I74" s="118"/>
      <c r="J74" s="118"/>
      <c r="K74" s="118"/>
      <c r="L74" s="167"/>
      <c r="O74" s="256"/>
      <c r="P74" s="256"/>
    </row>
    <row r="75" spans="1:16" s="32" customFormat="1" ht="14.45" customHeight="1" x14ac:dyDescent="0.25">
      <c r="A75" s="53" t="s">
        <v>204</v>
      </c>
      <c r="B75" s="563" t="s">
        <v>22</v>
      </c>
      <c r="C75" s="564"/>
      <c r="D75" s="564"/>
      <c r="E75" s="564"/>
      <c r="F75" s="564"/>
      <c r="G75" s="564"/>
      <c r="H75" s="564"/>
      <c r="I75" s="564"/>
      <c r="J75" s="564"/>
      <c r="K75" s="564"/>
      <c r="L75" s="565"/>
      <c r="O75" s="253"/>
      <c r="P75" s="253"/>
    </row>
    <row r="76" spans="1:16" s="45" customFormat="1" ht="14.45" customHeight="1" x14ac:dyDescent="0.25">
      <c r="A76" s="125"/>
      <c r="B76" s="126"/>
      <c r="C76" s="127"/>
      <c r="D76" s="127"/>
      <c r="E76" s="127"/>
      <c r="F76" s="127"/>
      <c r="G76" s="127"/>
      <c r="H76" s="127"/>
      <c r="I76" s="127"/>
      <c r="J76" s="127"/>
      <c r="K76" s="127"/>
      <c r="L76" s="128"/>
      <c r="O76" s="256"/>
      <c r="P76" s="256"/>
    </row>
    <row r="77" spans="1:16" s="32" customFormat="1" ht="14.45" customHeight="1" x14ac:dyDescent="0.25">
      <c r="A77" s="53"/>
      <c r="B77" s="577" t="str">
        <f>IF(Intro!$G$23="English",O77,P77)</f>
        <v>What is the range of products imported by your firm?</v>
      </c>
      <c r="C77" s="592"/>
      <c r="D77" s="592"/>
      <c r="E77" s="592"/>
      <c r="F77" s="592"/>
      <c r="G77" s="592"/>
      <c r="H77" s="592"/>
      <c r="I77" s="592"/>
      <c r="J77" s="592"/>
      <c r="K77" s="592"/>
      <c r="L77" s="593"/>
      <c r="O77" s="253" t="s">
        <v>267</v>
      </c>
      <c r="P77" s="250" t="s">
        <v>282</v>
      </c>
    </row>
    <row r="78" spans="1:16" s="32" customFormat="1" ht="14.45" customHeight="1" x14ac:dyDescent="0.25">
      <c r="A78" s="53"/>
      <c r="B78" s="94"/>
      <c r="C78" s="95"/>
      <c r="D78" s="95"/>
      <c r="E78" s="95"/>
      <c r="F78" s="95"/>
      <c r="G78" s="95"/>
      <c r="H78" s="95"/>
      <c r="I78" s="95"/>
      <c r="J78" s="95"/>
      <c r="K78" s="95"/>
      <c r="L78" s="96"/>
      <c r="O78" s="253"/>
      <c r="P78" s="251"/>
    </row>
    <row r="79" spans="1:16" s="32" customFormat="1" ht="14.45" customHeight="1" x14ac:dyDescent="0.25">
      <c r="A79" s="4" t="s">
        <v>160</v>
      </c>
      <c r="B79" s="580"/>
      <c r="C79" s="581"/>
      <c r="D79" s="581"/>
      <c r="E79" s="581"/>
      <c r="F79" s="581"/>
      <c r="G79" s="581"/>
      <c r="H79" s="581"/>
      <c r="I79" s="581"/>
      <c r="J79" s="581"/>
      <c r="K79" s="581"/>
      <c r="L79" s="582"/>
      <c r="O79" s="253"/>
      <c r="P79" s="253"/>
    </row>
    <row r="80" spans="1:16" s="32" customFormat="1" ht="14.45" customHeight="1" x14ac:dyDescent="0.25">
      <c r="A80" s="4"/>
      <c r="B80" s="544"/>
      <c r="C80" s="572"/>
      <c r="D80" s="572"/>
      <c r="E80" s="572"/>
      <c r="F80" s="572"/>
      <c r="G80" s="572"/>
      <c r="H80" s="572"/>
      <c r="I80" s="572"/>
      <c r="J80" s="572"/>
      <c r="K80" s="572"/>
      <c r="L80" s="573"/>
      <c r="O80" s="253"/>
      <c r="P80" s="253"/>
    </row>
    <row r="81" spans="1:16" s="32" customFormat="1" ht="14.45" customHeight="1" x14ac:dyDescent="0.25">
      <c r="A81" s="4"/>
      <c r="B81" s="544"/>
      <c r="C81" s="572"/>
      <c r="D81" s="572"/>
      <c r="E81" s="572"/>
      <c r="F81" s="572"/>
      <c r="G81" s="572"/>
      <c r="H81" s="572"/>
      <c r="I81" s="572"/>
      <c r="J81" s="572"/>
      <c r="K81" s="572"/>
      <c r="L81" s="573"/>
      <c r="O81" s="253"/>
      <c r="P81" s="253"/>
    </row>
    <row r="82" spans="1:16" s="32" customFormat="1" ht="14.45" customHeight="1" x14ac:dyDescent="0.25">
      <c r="A82" s="4"/>
      <c r="B82" s="544"/>
      <c r="C82" s="572"/>
      <c r="D82" s="572"/>
      <c r="E82" s="572"/>
      <c r="F82" s="572"/>
      <c r="G82" s="572"/>
      <c r="H82" s="572"/>
      <c r="I82" s="572"/>
      <c r="J82" s="572"/>
      <c r="K82" s="572"/>
      <c r="L82" s="573"/>
      <c r="O82" s="253"/>
      <c r="P82" s="253"/>
    </row>
    <row r="83" spans="1:16" s="32" customFormat="1" ht="14.45" customHeight="1" x14ac:dyDescent="0.25">
      <c r="A83" s="4"/>
      <c r="B83" s="544"/>
      <c r="C83" s="572"/>
      <c r="D83" s="572"/>
      <c r="E83" s="572"/>
      <c r="F83" s="572"/>
      <c r="G83" s="572"/>
      <c r="H83" s="572"/>
      <c r="I83" s="572"/>
      <c r="J83" s="572"/>
      <c r="K83" s="572"/>
      <c r="L83" s="573"/>
      <c r="O83" s="253"/>
      <c r="P83" s="253"/>
    </row>
    <row r="84" spans="1:16" s="32" customFormat="1" ht="14.45" customHeight="1" x14ac:dyDescent="0.25">
      <c r="A84" s="4"/>
      <c r="B84" s="544"/>
      <c r="C84" s="572"/>
      <c r="D84" s="572"/>
      <c r="E84" s="572"/>
      <c r="F84" s="572"/>
      <c r="G84" s="572"/>
      <c r="H84" s="572"/>
      <c r="I84" s="572"/>
      <c r="J84" s="572"/>
      <c r="K84" s="572"/>
      <c r="L84" s="573"/>
      <c r="O84" s="253"/>
      <c r="P84" s="253"/>
    </row>
    <row r="85" spans="1:16" s="32" customFormat="1" ht="14.45" customHeight="1" x14ac:dyDescent="0.25">
      <c r="A85" s="4"/>
      <c r="B85" s="544"/>
      <c r="C85" s="572"/>
      <c r="D85" s="572"/>
      <c r="E85" s="572"/>
      <c r="F85" s="572"/>
      <c r="G85" s="572"/>
      <c r="H85" s="572"/>
      <c r="I85" s="572"/>
      <c r="J85" s="572"/>
      <c r="K85" s="572"/>
      <c r="L85" s="573"/>
      <c r="O85" s="253"/>
      <c r="P85" s="253"/>
    </row>
    <row r="86" spans="1:16" s="45" customFormat="1" ht="14.45" customHeight="1" x14ac:dyDescent="0.25">
      <c r="A86" s="4" t="s">
        <v>160</v>
      </c>
      <c r="B86" s="583"/>
      <c r="C86" s="584"/>
      <c r="D86" s="584"/>
      <c r="E86" s="584"/>
      <c r="F86" s="584"/>
      <c r="G86" s="584"/>
      <c r="H86" s="584"/>
      <c r="I86" s="584"/>
      <c r="J86" s="584"/>
      <c r="K86" s="584"/>
      <c r="L86" s="585"/>
      <c r="O86" s="256"/>
      <c r="P86" s="253"/>
    </row>
    <row r="87" spans="1:16" s="32" customFormat="1" ht="14.45" customHeight="1" x14ac:dyDescent="0.25">
      <c r="A87" s="4"/>
      <c r="B87" s="236"/>
      <c r="C87" s="210"/>
      <c r="D87" s="210"/>
      <c r="E87" s="210"/>
      <c r="F87" s="210"/>
      <c r="G87" s="210"/>
      <c r="H87" s="210"/>
      <c r="I87" s="210"/>
      <c r="J87" s="210"/>
      <c r="K87" s="210"/>
      <c r="L87" s="233"/>
      <c r="O87" s="253"/>
      <c r="P87" s="253"/>
    </row>
    <row r="88" spans="1:16" s="9" customFormat="1" ht="14.45" customHeight="1" x14ac:dyDescent="0.25">
      <c r="A88" s="4"/>
      <c r="B88" s="563" t="s">
        <v>23</v>
      </c>
      <c r="C88" s="590"/>
      <c r="D88" s="590"/>
      <c r="E88" s="590"/>
      <c r="F88" s="590"/>
      <c r="G88" s="590"/>
      <c r="H88" s="590"/>
      <c r="I88" s="590"/>
      <c r="J88" s="590"/>
      <c r="K88" s="590"/>
      <c r="L88" s="591"/>
      <c r="M88" s="71"/>
      <c r="O88" s="251"/>
      <c r="P88" s="253"/>
    </row>
    <row r="89" spans="1:16" s="9" customFormat="1" ht="14.45" customHeight="1" x14ac:dyDescent="0.25">
      <c r="A89" s="4"/>
      <c r="B89" s="126"/>
      <c r="C89" s="127"/>
      <c r="D89" s="127"/>
      <c r="E89" s="127"/>
      <c r="F89" s="127"/>
      <c r="G89" s="127"/>
      <c r="H89" s="127"/>
      <c r="I89" s="127"/>
      <c r="J89" s="127"/>
      <c r="K89" s="127"/>
      <c r="L89" s="128"/>
      <c r="M89" s="71"/>
      <c r="O89" s="251"/>
      <c r="P89" s="253"/>
    </row>
    <row r="90" spans="1:16" s="32" customFormat="1" ht="14.45" customHeight="1" x14ac:dyDescent="0.25">
      <c r="A90" s="53"/>
      <c r="B90" s="577" t="str">
        <f>IF(Intro!$G$23="English",O90,P90)</f>
        <v>If your firm is wholly or partly owned by other firms involved in any manner with certain whole potatoes, whether upstream or downstream, please list the names and addresses of these firms, and indicate the percent share of ownership or interest that they hold.</v>
      </c>
      <c r="C90" s="578"/>
      <c r="D90" s="578"/>
      <c r="E90" s="578"/>
      <c r="F90" s="578"/>
      <c r="G90" s="578"/>
      <c r="H90" s="578"/>
      <c r="I90" s="578"/>
      <c r="J90" s="578"/>
      <c r="K90" s="578"/>
      <c r="L90" s="579"/>
      <c r="O90" s="253" t="s">
        <v>171</v>
      </c>
      <c r="P90" s="253" t="s">
        <v>432</v>
      </c>
    </row>
    <row r="91" spans="1:16" s="32" customFormat="1" ht="14.45" customHeight="1" x14ac:dyDescent="0.25">
      <c r="A91" s="53"/>
      <c r="B91" s="577"/>
      <c r="C91" s="578"/>
      <c r="D91" s="578"/>
      <c r="E91" s="578"/>
      <c r="F91" s="578"/>
      <c r="G91" s="578"/>
      <c r="H91" s="578"/>
      <c r="I91" s="578"/>
      <c r="J91" s="578"/>
      <c r="K91" s="578"/>
      <c r="L91" s="579"/>
      <c r="O91" s="253"/>
      <c r="P91" s="253"/>
    </row>
    <row r="92" spans="1:16" s="32" customFormat="1" ht="14.45" customHeight="1" x14ac:dyDescent="0.25">
      <c r="A92" s="53"/>
      <c r="B92" s="94"/>
      <c r="C92" s="95"/>
      <c r="D92" s="95"/>
      <c r="E92" s="95"/>
      <c r="F92" s="95"/>
      <c r="G92" s="95"/>
      <c r="H92" s="95"/>
      <c r="I92" s="95"/>
      <c r="J92" s="95"/>
      <c r="K92" s="95"/>
      <c r="L92" s="96"/>
      <c r="O92" s="253"/>
      <c r="P92" s="253"/>
    </row>
    <row r="93" spans="1:16" s="32" customFormat="1" ht="14.45" customHeight="1" x14ac:dyDescent="0.25">
      <c r="A93" s="53" t="s">
        <v>203</v>
      </c>
      <c r="B93" s="265" t="s">
        <v>175</v>
      </c>
      <c r="C93" s="555" t="str">
        <f>IF(Intro!$G$23="English",O93,P93)</f>
        <v>Firm Name:</v>
      </c>
      <c r="D93" s="605"/>
      <c r="E93" s="606"/>
      <c r="F93" s="606"/>
      <c r="G93" s="606"/>
      <c r="H93" s="606"/>
      <c r="I93" s="606"/>
      <c r="J93" s="606"/>
      <c r="K93" s="607"/>
      <c r="L93" s="96"/>
      <c r="O93" s="257" t="s">
        <v>172</v>
      </c>
      <c r="P93" s="253" t="s">
        <v>287</v>
      </c>
    </row>
    <row r="94" spans="1:16" s="32" customFormat="1" ht="14.45" customHeight="1" x14ac:dyDescent="0.25">
      <c r="A94" s="53"/>
      <c r="B94" s="122"/>
      <c r="C94" s="556"/>
      <c r="D94" s="608"/>
      <c r="E94" s="609"/>
      <c r="F94" s="609"/>
      <c r="G94" s="609"/>
      <c r="H94" s="609"/>
      <c r="I94" s="609"/>
      <c r="J94" s="609"/>
      <c r="K94" s="610"/>
      <c r="L94" s="96"/>
      <c r="O94" s="257"/>
      <c r="P94" s="253"/>
    </row>
    <row r="95" spans="1:16" s="32" customFormat="1" ht="14.45" customHeight="1" x14ac:dyDescent="0.25">
      <c r="A95" s="53"/>
      <c r="B95" s="122"/>
      <c r="C95" s="557" t="str">
        <f>IF(Intro!$G$23="English",O96,P96)</f>
        <v>Firm Address:</v>
      </c>
      <c r="D95" s="611"/>
      <c r="E95" s="612"/>
      <c r="F95" s="612"/>
      <c r="G95" s="612"/>
      <c r="H95" s="612"/>
      <c r="I95" s="612"/>
      <c r="J95" s="612"/>
      <c r="K95" s="613"/>
      <c r="L95" s="96"/>
      <c r="O95" s="257"/>
      <c r="P95" s="253"/>
    </row>
    <row r="96" spans="1:16" s="32" customFormat="1" ht="14.45" customHeight="1" x14ac:dyDescent="0.25">
      <c r="A96" s="53" t="s">
        <v>203</v>
      </c>
      <c r="B96" s="123"/>
      <c r="C96" s="556"/>
      <c r="D96" s="608"/>
      <c r="E96" s="609"/>
      <c r="F96" s="609"/>
      <c r="G96" s="609"/>
      <c r="H96" s="609"/>
      <c r="I96" s="609"/>
      <c r="J96" s="609"/>
      <c r="K96" s="610"/>
      <c r="L96" s="96"/>
      <c r="O96" s="258" t="s">
        <v>173</v>
      </c>
      <c r="P96" s="253" t="s">
        <v>288</v>
      </c>
    </row>
    <row r="97" spans="1:16" s="32" customFormat="1" ht="14.45" customHeight="1" x14ac:dyDescent="0.25">
      <c r="A97" s="53"/>
      <c r="B97" s="123"/>
      <c r="C97" s="557" t="str">
        <f>IF(Intro!$G$23="English",O98,P98)</f>
        <v>Percent Share of Ownership:</v>
      </c>
      <c r="D97" s="611"/>
      <c r="E97" s="612"/>
      <c r="F97" s="612"/>
      <c r="G97" s="612"/>
      <c r="H97" s="612"/>
      <c r="I97" s="612"/>
      <c r="J97" s="612"/>
      <c r="K97" s="613"/>
      <c r="L97" s="96"/>
      <c r="O97" s="40"/>
      <c r="P97" s="253"/>
    </row>
    <row r="98" spans="1:16" s="32" customFormat="1" ht="14.45" customHeight="1" x14ac:dyDescent="0.25">
      <c r="A98" s="53"/>
      <c r="B98" s="123"/>
      <c r="C98" s="558"/>
      <c r="D98" s="615"/>
      <c r="E98" s="616"/>
      <c r="F98" s="616"/>
      <c r="G98" s="616"/>
      <c r="H98" s="616"/>
      <c r="I98" s="616"/>
      <c r="J98" s="616"/>
      <c r="K98" s="617"/>
      <c r="L98" s="96"/>
      <c r="O98" s="40" t="s">
        <v>174</v>
      </c>
      <c r="P98" s="253" t="s">
        <v>289</v>
      </c>
    </row>
    <row r="99" spans="1:16" s="32" customFormat="1" ht="14.45" customHeight="1" x14ac:dyDescent="0.25">
      <c r="A99" s="53"/>
      <c r="B99" s="123"/>
      <c r="C99" s="110"/>
      <c r="D99" s="109"/>
      <c r="E99" s="109"/>
      <c r="F99" s="109"/>
      <c r="G99" s="109"/>
      <c r="H99" s="109"/>
      <c r="I99" s="109"/>
      <c r="J99" s="109"/>
      <c r="K99" s="109"/>
      <c r="L99" s="96"/>
      <c r="O99" s="253"/>
      <c r="P99" s="253"/>
    </row>
    <row r="100" spans="1:16" s="32" customFormat="1" ht="14.45" customHeight="1" x14ac:dyDescent="0.25">
      <c r="A100" s="53"/>
      <c r="B100" s="123"/>
      <c r="C100" s="568" t="str">
        <f>C93</f>
        <v>Firm Name:</v>
      </c>
      <c r="D100" s="559"/>
      <c r="E100" s="559"/>
      <c r="F100" s="559"/>
      <c r="G100" s="559"/>
      <c r="H100" s="559"/>
      <c r="I100" s="559"/>
      <c r="J100" s="559"/>
      <c r="K100" s="560"/>
      <c r="L100" s="96"/>
      <c r="O100" s="253"/>
      <c r="P100" s="253"/>
    </row>
    <row r="101" spans="1:16" s="32" customFormat="1" ht="14.45" customHeight="1" x14ac:dyDescent="0.25">
      <c r="A101" s="53" t="s">
        <v>203</v>
      </c>
      <c r="B101" s="265" t="s">
        <v>176</v>
      </c>
      <c r="C101" s="569"/>
      <c r="D101" s="561"/>
      <c r="E101" s="561"/>
      <c r="F101" s="561"/>
      <c r="G101" s="561"/>
      <c r="H101" s="561"/>
      <c r="I101" s="561"/>
      <c r="J101" s="561"/>
      <c r="K101" s="562"/>
      <c r="L101" s="96"/>
      <c r="O101" s="253"/>
      <c r="P101" s="253"/>
    </row>
    <row r="102" spans="1:16" s="32" customFormat="1" ht="14.45" customHeight="1" x14ac:dyDescent="0.25">
      <c r="A102" s="53"/>
      <c r="B102" s="265"/>
      <c r="C102" s="569" t="str">
        <f>C95</f>
        <v>Firm Address:</v>
      </c>
      <c r="D102" s="561"/>
      <c r="E102" s="561"/>
      <c r="F102" s="561"/>
      <c r="G102" s="561"/>
      <c r="H102" s="561"/>
      <c r="I102" s="561"/>
      <c r="J102" s="561"/>
      <c r="K102" s="562"/>
      <c r="L102" s="96"/>
      <c r="O102" s="253"/>
      <c r="P102" s="253"/>
    </row>
    <row r="103" spans="1:16" s="32" customFormat="1" ht="14.45" customHeight="1" x14ac:dyDescent="0.25">
      <c r="A103" s="53" t="s">
        <v>203</v>
      </c>
      <c r="B103" s="122"/>
      <c r="C103" s="569"/>
      <c r="D103" s="561"/>
      <c r="E103" s="561"/>
      <c r="F103" s="561"/>
      <c r="G103" s="561"/>
      <c r="H103" s="561"/>
      <c r="I103" s="561"/>
      <c r="J103" s="561"/>
      <c r="K103" s="562"/>
      <c r="L103" s="96"/>
      <c r="O103" s="253"/>
      <c r="P103" s="253"/>
    </row>
    <row r="104" spans="1:16" s="32" customFormat="1" ht="14.45" customHeight="1" x14ac:dyDescent="0.25">
      <c r="A104" s="53"/>
      <c r="B104" s="122"/>
      <c r="C104" s="569" t="str">
        <f>C97</f>
        <v>Percent Share of Ownership:</v>
      </c>
      <c r="D104" s="561"/>
      <c r="E104" s="561"/>
      <c r="F104" s="561"/>
      <c r="G104" s="561"/>
      <c r="H104" s="561"/>
      <c r="I104" s="561"/>
      <c r="J104" s="561"/>
      <c r="K104" s="562"/>
      <c r="L104" s="96"/>
      <c r="O104" s="253"/>
      <c r="P104" s="253"/>
    </row>
    <row r="105" spans="1:16" s="32" customFormat="1" ht="14.45" customHeight="1" x14ac:dyDescent="0.25">
      <c r="A105" s="53"/>
      <c r="B105" s="122"/>
      <c r="C105" s="614"/>
      <c r="D105" s="566"/>
      <c r="E105" s="566"/>
      <c r="F105" s="566"/>
      <c r="G105" s="566"/>
      <c r="H105" s="566"/>
      <c r="I105" s="566"/>
      <c r="J105" s="566"/>
      <c r="K105" s="567"/>
      <c r="L105" s="96"/>
      <c r="O105" s="253"/>
      <c r="P105" s="253"/>
    </row>
    <row r="106" spans="1:16" s="32" customFormat="1" ht="14.45" customHeight="1" x14ac:dyDescent="0.25">
      <c r="A106" s="53"/>
      <c r="B106" s="122"/>
      <c r="C106" s="107"/>
      <c r="D106" s="95"/>
      <c r="E106" s="95"/>
      <c r="F106" s="95"/>
      <c r="G106" s="95"/>
      <c r="H106" s="95"/>
      <c r="I106" s="95"/>
      <c r="J106" s="95"/>
      <c r="K106" s="95"/>
      <c r="L106" s="96"/>
      <c r="O106" s="253"/>
      <c r="P106" s="253"/>
    </row>
    <row r="107" spans="1:16" s="32" customFormat="1" ht="14.45" customHeight="1" x14ac:dyDescent="0.25">
      <c r="A107" s="53" t="s">
        <v>203</v>
      </c>
      <c r="B107" s="265" t="s">
        <v>177</v>
      </c>
      <c r="C107" s="555" t="str">
        <f>C93</f>
        <v>Firm Name:</v>
      </c>
      <c r="D107" s="559"/>
      <c r="E107" s="559"/>
      <c r="F107" s="559"/>
      <c r="G107" s="559"/>
      <c r="H107" s="559"/>
      <c r="I107" s="559"/>
      <c r="J107" s="559"/>
      <c r="K107" s="560"/>
      <c r="L107" s="96"/>
      <c r="O107" s="253"/>
      <c r="P107" s="253"/>
    </row>
    <row r="108" spans="1:16" s="32" customFormat="1" ht="14.45" customHeight="1" x14ac:dyDescent="0.25">
      <c r="A108" s="53"/>
      <c r="B108" s="265"/>
      <c r="C108" s="556"/>
      <c r="D108" s="561"/>
      <c r="E108" s="561"/>
      <c r="F108" s="561"/>
      <c r="G108" s="561"/>
      <c r="H108" s="561"/>
      <c r="I108" s="561"/>
      <c r="J108" s="561"/>
      <c r="K108" s="562"/>
      <c r="L108" s="96"/>
      <c r="O108" s="253"/>
      <c r="P108" s="253"/>
    </row>
    <row r="109" spans="1:16" s="32" customFormat="1" ht="14.45" customHeight="1" x14ac:dyDescent="0.25">
      <c r="A109" s="53" t="s">
        <v>203</v>
      </c>
      <c r="B109" s="123"/>
      <c r="C109" s="557" t="str">
        <f>C95</f>
        <v>Firm Address:</v>
      </c>
      <c r="D109" s="561"/>
      <c r="E109" s="561"/>
      <c r="F109" s="561"/>
      <c r="G109" s="561"/>
      <c r="H109" s="561"/>
      <c r="I109" s="561"/>
      <c r="J109" s="561"/>
      <c r="K109" s="562"/>
      <c r="L109" s="96"/>
      <c r="O109" s="253"/>
      <c r="P109" s="251"/>
    </row>
    <row r="110" spans="1:16" s="32" customFormat="1" ht="14.45" customHeight="1" x14ac:dyDescent="0.25">
      <c r="A110" s="53"/>
      <c r="B110" s="123"/>
      <c r="C110" s="556"/>
      <c r="D110" s="561"/>
      <c r="E110" s="561"/>
      <c r="F110" s="561"/>
      <c r="G110" s="561"/>
      <c r="H110" s="561"/>
      <c r="I110" s="561"/>
      <c r="J110" s="561"/>
      <c r="K110" s="562"/>
      <c r="L110" s="96"/>
      <c r="O110" s="253"/>
      <c r="P110" s="251"/>
    </row>
    <row r="111" spans="1:16" s="32" customFormat="1" ht="14.45" customHeight="1" x14ac:dyDescent="0.25">
      <c r="A111" s="53"/>
      <c r="B111" s="123"/>
      <c r="C111" s="557" t="str">
        <f>C97</f>
        <v>Percent Share of Ownership:</v>
      </c>
      <c r="D111" s="561"/>
      <c r="E111" s="561"/>
      <c r="F111" s="561"/>
      <c r="G111" s="561"/>
      <c r="H111" s="561"/>
      <c r="I111" s="561"/>
      <c r="J111" s="561"/>
      <c r="K111" s="562"/>
      <c r="L111" s="96"/>
      <c r="O111" s="253"/>
      <c r="P111" s="251"/>
    </row>
    <row r="112" spans="1:16" s="32" customFormat="1" ht="14.45" customHeight="1" x14ac:dyDescent="0.25">
      <c r="A112" s="53"/>
      <c r="B112" s="123"/>
      <c r="C112" s="558"/>
      <c r="D112" s="566"/>
      <c r="E112" s="566"/>
      <c r="F112" s="566"/>
      <c r="G112" s="566"/>
      <c r="H112" s="566"/>
      <c r="I112" s="566"/>
      <c r="J112" s="566"/>
      <c r="K112" s="567"/>
      <c r="L112" s="96"/>
      <c r="O112" s="253"/>
      <c r="P112" s="253"/>
    </row>
    <row r="113" spans="1:16" s="32" customFormat="1" ht="14.45" customHeight="1" x14ac:dyDescent="0.25">
      <c r="A113" s="53"/>
      <c r="B113" s="129"/>
      <c r="C113" s="95"/>
      <c r="D113" s="95"/>
      <c r="E113" s="95"/>
      <c r="F113" s="95"/>
      <c r="G113" s="95"/>
      <c r="H113" s="95"/>
      <c r="I113" s="95"/>
      <c r="J113" s="95"/>
      <c r="K113" s="95"/>
      <c r="L113" s="96"/>
      <c r="O113" s="253"/>
      <c r="P113" s="253"/>
    </row>
    <row r="114" spans="1:16" s="9" customFormat="1" ht="14.45" customHeight="1" x14ac:dyDescent="0.25">
      <c r="A114" s="4"/>
      <c r="B114" s="550" t="s">
        <v>180</v>
      </c>
      <c r="C114" s="551"/>
      <c r="D114" s="551"/>
      <c r="E114" s="551"/>
      <c r="F114" s="551"/>
      <c r="G114" s="551"/>
      <c r="H114" s="551"/>
      <c r="I114" s="551"/>
      <c r="J114" s="551"/>
      <c r="K114" s="551"/>
      <c r="L114" s="552"/>
      <c r="M114" s="71"/>
      <c r="O114" s="251"/>
      <c r="P114" s="253"/>
    </row>
    <row r="115" spans="1:16" s="32" customFormat="1" ht="14.45" customHeight="1" x14ac:dyDescent="0.25">
      <c r="A115" s="53"/>
      <c r="B115" s="57"/>
      <c r="C115" s="58"/>
      <c r="D115" s="58"/>
      <c r="E115" s="58"/>
      <c r="F115" s="58"/>
      <c r="G115" s="58"/>
      <c r="H115" s="58"/>
      <c r="I115" s="58"/>
      <c r="J115" s="58"/>
      <c r="K115" s="58"/>
      <c r="L115" s="59"/>
      <c r="O115" s="253"/>
      <c r="P115" s="253"/>
    </row>
    <row r="116" spans="1:16" s="32" customFormat="1" ht="14.45" customHeight="1" x14ac:dyDescent="0.25">
      <c r="A116" s="53"/>
      <c r="B116" s="449" t="str">
        <f>IF(Intro!$G$23="English",O116,P116)</f>
        <v>If your firm wholly or partly owns other firms involved in any manner with certain whole potatoes, whether upstream or downstream, please list their names and addresses, and indicate the extent of your firm’s ownership or interest in those firms.</v>
      </c>
      <c r="C116" s="450"/>
      <c r="D116" s="450"/>
      <c r="E116" s="450"/>
      <c r="F116" s="450"/>
      <c r="G116" s="450"/>
      <c r="H116" s="450"/>
      <c r="I116" s="450"/>
      <c r="J116" s="450"/>
      <c r="K116" s="450"/>
      <c r="L116" s="451"/>
      <c r="O116" s="253" t="s">
        <v>178</v>
      </c>
      <c r="P116" s="253" t="s">
        <v>283</v>
      </c>
    </row>
    <row r="117" spans="1:16" s="32" customFormat="1" ht="14.45" customHeight="1" x14ac:dyDescent="0.25">
      <c r="A117" s="53"/>
      <c r="B117" s="449"/>
      <c r="C117" s="450"/>
      <c r="D117" s="450"/>
      <c r="E117" s="450"/>
      <c r="F117" s="450"/>
      <c r="G117" s="450"/>
      <c r="H117" s="450"/>
      <c r="I117" s="450"/>
      <c r="J117" s="450"/>
      <c r="K117" s="450"/>
      <c r="L117" s="451"/>
      <c r="O117" s="253"/>
      <c r="P117" s="253"/>
    </row>
    <row r="118" spans="1:16" s="32" customFormat="1" ht="14.45" customHeight="1" x14ac:dyDescent="0.25">
      <c r="A118" s="53"/>
      <c r="B118" s="46"/>
      <c r="C118" s="47"/>
      <c r="D118" s="47"/>
      <c r="E118" s="47"/>
      <c r="F118" s="47"/>
      <c r="G118" s="47"/>
      <c r="H118" s="47"/>
      <c r="I118" s="47"/>
      <c r="J118" s="47"/>
      <c r="K118" s="47"/>
      <c r="L118" s="48"/>
      <c r="O118" s="253"/>
      <c r="P118" s="253"/>
    </row>
    <row r="119" spans="1:16" s="32" customFormat="1" ht="14.45" customHeight="1" x14ac:dyDescent="0.25">
      <c r="A119" s="53" t="s">
        <v>203</v>
      </c>
      <c r="B119" s="265" t="s">
        <v>175</v>
      </c>
      <c r="C119" s="555" t="str">
        <f>C93</f>
        <v>Firm Name:</v>
      </c>
      <c r="D119" s="559"/>
      <c r="E119" s="559"/>
      <c r="F119" s="559"/>
      <c r="G119" s="559"/>
      <c r="H119" s="559"/>
      <c r="I119" s="559"/>
      <c r="J119" s="559"/>
      <c r="K119" s="560"/>
      <c r="L119" s="48"/>
      <c r="O119" s="253"/>
      <c r="P119" s="253"/>
    </row>
    <row r="120" spans="1:16" s="32" customFormat="1" ht="14.45" customHeight="1" x14ac:dyDescent="0.25">
      <c r="A120" s="53"/>
      <c r="B120" s="122"/>
      <c r="C120" s="556"/>
      <c r="D120" s="561"/>
      <c r="E120" s="561"/>
      <c r="F120" s="561"/>
      <c r="G120" s="561"/>
      <c r="H120" s="561"/>
      <c r="I120" s="561"/>
      <c r="J120" s="561"/>
      <c r="K120" s="562"/>
      <c r="L120" s="48"/>
      <c r="O120" s="253"/>
      <c r="P120" s="253"/>
    </row>
    <row r="121" spans="1:16" s="32" customFormat="1" ht="14.45" customHeight="1" x14ac:dyDescent="0.25">
      <c r="A121" s="53"/>
      <c r="B121" s="122"/>
      <c r="C121" s="557" t="str">
        <f>C95</f>
        <v>Firm Address:</v>
      </c>
      <c r="D121" s="561"/>
      <c r="E121" s="561"/>
      <c r="F121" s="561"/>
      <c r="G121" s="561"/>
      <c r="H121" s="561"/>
      <c r="I121" s="561"/>
      <c r="J121" s="561"/>
      <c r="K121" s="562"/>
      <c r="L121" s="48"/>
      <c r="O121" s="253"/>
      <c r="P121" s="253"/>
    </row>
    <row r="122" spans="1:16" s="32" customFormat="1" ht="14.45" customHeight="1" x14ac:dyDescent="0.25">
      <c r="A122" s="53" t="s">
        <v>203</v>
      </c>
      <c r="B122" s="123"/>
      <c r="C122" s="556"/>
      <c r="D122" s="561"/>
      <c r="E122" s="561"/>
      <c r="F122" s="561"/>
      <c r="G122" s="561"/>
      <c r="H122" s="561"/>
      <c r="I122" s="561"/>
      <c r="J122" s="561"/>
      <c r="K122" s="562"/>
      <c r="L122" s="48"/>
      <c r="O122" s="253"/>
      <c r="P122" s="253"/>
    </row>
    <row r="123" spans="1:16" s="32" customFormat="1" ht="14.45" customHeight="1" x14ac:dyDescent="0.25">
      <c r="A123" s="53"/>
      <c r="B123" s="123"/>
      <c r="C123" s="557" t="str">
        <f>C97</f>
        <v>Percent Share of Ownership:</v>
      </c>
      <c r="D123" s="561"/>
      <c r="E123" s="561"/>
      <c r="F123" s="561"/>
      <c r="G123" s="561"/>
      <c r="H123" s="561"/>
      <c r="I123" s="561"/>
      <c r="J123" s="561"/>
      <c r="K123" s="562"/>
      <c r="L123" s="48"/>
      <c r="O123" s="253"/>
      <c r="P123" s="253"/>
    </row>
    <row r="124" spans="1:16" s="32" customFormat="1" ht="14.45" customHeight="1" x14ac:dyDescent="0.25">
      <c r="A124" s="53"/>
      <c r="B124" s="123"/>
      <c r="C124" s="558"/>
      <c r="D124" s="566"/>
      <c r="E124" s="566"/>
      <c r="F124" s="566"/>
      <c r="G124" s="566"/>
      <c r="H124" s="566"/>
      <c r="I124" s="566"/>
      <c r="J124" s="566"/>
      <c r="K124" s="567"/>
      <c r="L124" s="48"/>
      <c r="O124" s="253"/>
      <c r="P124" s="253"/>
    </row>
    <row r="125" spans="1:16" s="32" customFormat="1" ht="14.45" customHeight="1" x14ac:dyDescent="0.25">
      <c r="A125" s="53"/>
      <c r="B125" s="123"/>
      <c r="C125" s="110"/>
      <c r="D125" s="109"/>
      <c r="E125" s="109"/>
      <c r="F125" s="109"/>
      <c r="G125" s="109"/>
      <c r="H125" s="109"/>
      <c r="I125" s="109"/>
      <c r="J125" s="109"/>
      <c r="K125" s="109"/>
      <c r="L125" s="48"/>
      <c r="O125" s="253"/>
      <c r="P125" s="253"/>
    </row>
    <row r="126" spans="1:16" s="32" customFormat="1" ht="14.45" customHeight="1" x14ac:dyDescent="0.25">
      <c r="A126" s="53" t="s">
        <v>203</v>
      </c>
      <c r="B126" s="265" t="s">
        <v>176</v>
      </c>
      <c r="C126" s="555" t="str">
        <f>C93</f>
        <v>Firm Name:</v>
      </c>
      <c r="D126" s="559"/>
      <c r="E126" s="559"/>
      <c r="F126" s="559"/>
      <c r="G126" s="559"/>
      <c r="H126" s="559"/>
      <c r="I126" s="559"/>
      <c r="J126" s="559"/>
      <c r="K126" s="560"/>
      <c r="L126" s="48"/>
      <c r="O126" s="253"/>
      <c r="P126" s="253"/>
    </row>
    <row r="127" spans="1:16" s="32" customFormat="1" ht="14.45" customHeight="1" x14ac:dyDescent="0.25">
      <c r="A127" s="53"/>
      <c r="B127" s="265"/>
      <c r="C127" s="556"/>
      <c r="D127" s="561"/>
      <c r="E127" s="561"/>
      <c r="F127" s="561"/>
      <c r="G127" s="561"/>
      <c r="H127" s="561"/>
      <c r="I127" s="561"/>
      <c r="J127" s="561"/>
      <c r="K127" s="562"/>
      <c r="L127" s="48"/>
      <c r="O127" s="253"/>
      <c r="P127" s="253"/>
    </row>
    <row r="128" spans="1:16" s="32" customFormat="1" ht="14.45" customHeight="1" x14ac:dyDescent="0.25">
      <c r="A128" s="53"/>
      <c r="B128" s="265"/>
      <c r="C128" s="557" t="str">
        <f>C95</f>
        <v>Firm Address:</v>
      </c>
      <c r="D128" s="561"/>
      <c r="E128" s="561"/>
      <c r="F128" s="561"/>
      <c r="G128" s="561"/>
      <c r="H128" s="561"/>
      <c r="I128" s="561"/>
      <c r="J128" s="561"/>
      <c r="K128" s="562"/>
      <c r="L128" s="48"/>
      <c r="O128" s="253"/>
      <c r="P128" s="253"/>
    </row>
    <row r="129" spans="1:16" s="32" customFormat="1" ht="14.45" customHeight="1" x14ac:dyDescent="0.25">
      <c r="A129" s="53" t="s">
        <v>203</v>
      </c>
      <c r="B129" s="122"/>
      <c r="C129" s="556"/>
      <c r="D129" s="561"/>
      <c r="E129" s="561"/>
      <c r="F129" s="561"/>
      <c r="G129" s="561"/>
      <c r="H129" s="561"/>
      <c r="I129" s="561"/>
      <c r="J129" s="561"/>
      <c r="K129" s="562"/>
      <c r="L129" s="48"/>
      <c r="O129" s="253"/>
      <c r="P129" s="253"/>
    </row>
    <row r="130" spans="1:16" s="32" customFormat="1" ht="14.45" customHeight="1" x14ac:dyDescent="0.25">
      <c r="A130" s="53"/>
      <c r="B130" s="122"/>
      <c r="C130" s="557" t="str">
        <f>C97</f>
        <v>Percent Share of Ownership:</v>
      </c>
      <c r="D130" s="561"/>
      <c r="E130" s="561"/>
      <c r="F130" s="561"/>
      <c r="G130" s="561"/>
      <c r="H130" s="561"/>
      <c r="I130" s="561"/>
      <c r="J130" s="561"/>
      <c r="K130" s="562"/>
      <c r="L130" s="48"/>
      <c r="O130" s="253"/>
      <c r="P130" s="253"/>
    </row>
    <row r="131" spans="1:16" s="32" customFormat="1" ht="14.45" customHeight="1" x14ac:dyDescent="0.25">
      <c r="A131" s="53"/>
      <c r="B131" s="122"/>
      <c r="C131" s="558"/>
      <c r="D131" s="566"/>
      <c r="E131" s="566"/>
      <c r="F131" s="566"/>
      <c r="G131" s="566"/>
      <c r="H131" s="566"/>
      <c r="I131" s="566"/>
      <c r="J131" s="566"/>
      <c r="K131" s="567"/>
      <c r="L131" s="48"/>
      <c r="O131" s="253"/>
      <c r="P131" s="253"/>
    </row>
    <row r="132" spans="1:16" s="32" customFormat="1" ht="14.45" customHeight="1" x14ac:dyDescent="0.25">
      <c r="A132" s="53"/>
      <c r="B132" s="122"/>
      <c r="C132" s="107"/>
      <c r="D132" s="95"/>
      <c r="E132" s="95"/>
      <c r="F132" s="95"/>
      <c r="G132" s="95"/>
      <c r="H132" s="95"/>
      <c r="I132" s="95"/>
      <c r="J132" s="95"/>
      <c r="K132" s="95"/>
      <c r="L132" s="48"/>
      <c r="O132" s="253"/>
      <c r="P132" s="253"/>
    </row>
    <row r="133" spans="1:16" s="32" customFormat="1" ht="14.45" customHeight="1" x14ac:dyDescent="0.25">
      <c r="A133" s="53" t="s">
        <v>203</v>
      </c>
      <c r="B133" s="265" t="s">
        <v>177</v>
      </c>
      <c r="C133" s="555" t="str">
        <f>C93</f>
        <v>Firm Name:</v>
      </c>
      <c r="D133" s="559"/>
      <c r="E133" s="559"/>
      <c r="F133" s="559"/>
      <c r="G133" s="559"/>
      <c r="H133" s="559"/>
      <c r="I133" s="559"/>
      <c r="J133" s="559"/>
      <c r="K133" s="560"/>
      <c r="L133" s="48"/>
      <c r="O133" s="253"/>
      <c r="P133" s="253"/>
    </row>
    <row r="134" spans="1:16" s="32" customFormat="1" ht="14.45" customHeight="1" x14ac:dyDescent="0.25">
      <c r="A134" s="53"/>
      <c r="B134" s="265"/>
      <c r="C134" s="556"/>
      <c r="D134" s="561"/>
      <c r="E134" s="561"/>
      <c r="F134" s="561"/>
      <c r="G134" s="561"/>
      <c r="H134" s="561"/>
      <c r="I134" s="561"/>
      <c r="J134" s="561"/>
      <c r="K134" s="562"/>
      <c r="L134" s="48"/>
      <c r="O134" s="253"/>
      <c r="P134" s="253"/>
    </row>
    <row r="135" spans="1:16" s="32" customFormat="1" ht="14.45" customHeight="1" x14ac:dyDescent="0.25">
      <c r="A135" s="53"/>
      <c r="B135" s="265"/>
      <c r="C135" s="557" t="str">
        <f>C95</f>
        <v>Firm Address:</v>
      </c>
      <c r="D135" s="561"/>
      <c r="E135" s="561"/>
      <c r="F135" s="561"/>
      <c r="G135" s="561"/>
      <c r="H135" s="561"/>
      <c r="I135" s="561"/>
      <c r="J135" s="561"/>
      <c r="K135" s="562"/>
      <c r="L135" s="48"/>
      <c r="O135" s="253"/>
      <c r="P135" s="253"/>
    </row>
    <row r="136" spans="1:16" s="32" customFormat="1" ht="14.45" customHeight="1" x14ac:dyDescent="0.25">
      <c r="A136" s="53" t="s">
        <v>203</v>
      </c>
      <c r="B136" s="123"/>
      <c r="C136" s="556"/>
      <c r="D136" s="561"/>
      <c r="E136" s="561"/>
      <c r="F136" s="561"/>
      <c r="G136" s="561"/>
      <c r="H136" s="561"/>
      <c r="I136" s="561"/>
      <c r="J136" s="561"/>
      <c r="K136" s="562"/>
      <c r="L136" s="48"/>
      <c r="O136" s="253"/>
      <c r="P136" s="253"/>
    </row>
    <row r="137" spans="1:16" s="32" customFormat="1" ht="14.45" customHeight="1" x14ac:dyDescent="0.25">
      <c r="A137" s="53"/>
      <c r="B137" s="123"/>
      <c r="C137" s="557" t="str">
        <f>C97</f>
        <v>Percent Share of Ownership:</v>
      </c>
      <c r="D137" s="561"/>
      <c r="E137" s="561"/>
      <c r="F137" s="561"/>
      <c r="G137" s="561"/>
      <c r="H137" s="561"/>
      <c r="I137" s="561"/>
      <c r="J137" s="561"/>
      <c r="K137" s="562"/>
      <c r="L137" s="48"/>
      <c r="O137" s="253"/>
      <c r="P137" s="253"/>
    </row>
    <row r="138" spans="1:16" s="32" customFormat="1" ht="14.45" customHeight="1" x14ac:dyDescent="0.25">
      <c r="A138" s="53"/>
      <c r="B138" s="123"/>
      <c r="C138" s="558"/>
      <c r="D138" s="566"/>
      <c r="E138" s="566"/>
      <c r="F138" s="566"/>
      <c r="G138" s="566"/>
      <c r="H138" s="566"/>
      <c r="I138" s="566"/>
      <c r="J138" s="566"/>
      <c r="K138" s="567"/>
      <c r="L138" s="48"/>
      <c r="O138" s="253"/>
      <c r="P138" s="253"/>
    </row>
    <row r="139" spans="1:16" s="32" customFormat="1" ht="14.45" customHeight="1" x14ac:dyDescent="0.25">
      <c r="A139" s="53"/>
      <c r="B139" s="54"/>
      <c r="C139" s="55"/>
      <c r="D139" s="55"/>
      <c r="E139" s="55"/>
      <c r="F139" s="55"/>
      <c r="G139" s="55"/>
      <c r="H139" s="55"/>
      <c r="I139" s="55"/>
      <c r="J139" s="55"/>
      <c r="K139" s="55"/>
      <c r="L139" s="56"/>
      <c r="O139" s="253"/>
      <c r="P139" s="253"/>
    </row>
    <row r="140" spans="1:16" s="32" customFormat="1" ht="14.45" customHeight="1" x14ac:dyDescent="0.25">
      <c r="A140" s="53"/>
      <c r="B140" s="550" t="s">
        <v>181</v>
      </c>
      <c r="C140" s="551"/>
      <c r="D140" s="551"/>
      <c r="E140" s="551"/>
      <c r="F140" s="551"/>
      <c r="G140" s="551"/>
      <c r="H140" s="551"/>
      <c r="I140" s="551"/>
      <c r="J140" s="551"/>
      <c r="K140" s="551"/>
      <c r="L140" s="552"/>
      <c r="O140" s="253"/>
      <c r="P140" s="253"/>
    </row>
    <row r="141" spans="1:16" s="32" customFormat="1" ht="14.45" customHeight="1" x14ac:dyDescent="0.25">
      <c r="A141" s="53"/>
      <c r="B141" s="449"/>
      <c r="C141" s="450"/>
      <c r="D141" s="450"/>
      <c r="E141" s="450"/>
      <c r="F141" s="450"/>
      <c r="G141" s="450"/>
      <c r="H141" s="450"/>
      <c r="I141" s="450"/>
      <c r="J141" s="450"/>
      <c r="K141" s="450"/>
      <c r="L141" s="451"/>
      <c r="O141" s="253"/>
      <c r="P141" s="253"/>
    </row>
    <row r="142" spans="1:16" s="32" customFormat="1" ht="14.45" customHeight="1" x14ac:dyDescent="0.25">
      <c r="A142" s="53"/>
      <c r="B142" s="440" t="str">
        <f>IF(Intro!$G$23="English",O144,P144)</f>
        <v>If your firm is associated in any manner with growers of certain whole potatoes, other importers, foreign producers, exporters, distributors, suppliers, or customers that buy certain whole potatoes, either in Canada or elsewhere in the world, please list their names and addresses, and indicate the nature of the association and their role in the industry. Please refer to the definition of "Associated Firms" in the public "Info" worksheet.</v>
      </c>
      <c r="C142" s="441"/>
      <c r="D142" s="441"/>
      <c r="E142" s="441"/>
      <c r="F142" s="441"/>
      <c r="G142" s="441"/>
      <c r="H142" s="441"/>
      <c r="I142" s="441"/>
      <c r="J142" s="441"/>
      <c r="K142" s="441"/>
      <c r="L142" s="442"/>
      <c r="P142" s="253"/>
    </row>
    <row r="143" spans="1:16" s="32" customFormat="1" ht="14.45" customHeight="1" x14ac:dyDescent="0.25">
      <c r="A143" s="53"/>
      <c r="B143" s="440"/>
      <c r="C143" s="441"/>
      <c r="D143" s="441"/>
      <c r="E143" s="441"/>
      <c r="F143" s="441"/>
      <c r="G143" s="441"/>
      <c r="H143" s="441"/>
      <c r="I143" s="441"/>
      <c r="J143" s="441"/>
      <c r="K143" s="441"/>
      <c r="L143" s="442"/>
      <c r="P143" s="253"/>
    </row>
    <row r="144" spans="1:16" s="32" customFormat="1" ht="14.45" customHeight="1" x14ac:dyDescent="0.25">
      <c r="A144" s="53"/>
      <c r="B144" s="440"/>
      <c r="C144" s="441"/>
      <c r="D144" s="441"/>
      <c r="E144" s="441"/>
      <c r="F144" s="441"/>
      <c r="G144" s="441"/>
      <c r="H144" s="441"/>
      <c r="I144" s="441"/>
      <c r="J144" s="441"/>
      <c r="K144" s="441"/>
      <c r="L144" s="442"/>
      <c r="O144" s="253" t="s">
        <v>433</v>
      </c>
      <c r="P144" s="250" t="s">
        <v>434</v>
      </c>
    </row>
    <row r="145" spans="1:16" s="32" customFormat="1" ht="14.45" customHeight="1" x14ac:dyDescent="0.25">
      <c r="A145" s="53"/>
      <c r="B145" s="46"/>
      <c r="C145" s="104"/>
      <c r="D145" s="104"/>
      <c r="E145" s="104"/>
      <c r="F145" s="104"/>
      <c r="G145" s="104"/>
      <c r="H145" s="104"/>
      <c r="I145" s="104"/>
      <c r="J145" s="104"/>
      <c r="K145" s="104"/>
      <c r="L145" s="105"/>
      <c r="O145" s="253"/>
      <c r="P145" s="250"/>
    </row>
    <row r="146" spans="1:16" s="32" customFormat="1" ht="14.45" customHeight="1" x14ac:dyDescent="0.25">
      <c r="A146" s="53"/>
      <c r="B146" s="449" t="str">
        <f>IF(Intro!$G$23="English",O146,P146)</f>
        <v>Associated firms are related to each other in any manner other than through an arm’s length (independent) customer/supplier relationship.</v>
      </c>
      <c r="C146" s="553"/>
      <c r="D146" s="553"/>
      <c r="E146" s="553"/>
      <c r="F146" s="553"/>
      <c r="G146" s="553"/>
      <c r="H146" s="553"/>
      <c r="I146" s="553"/>
      <c r="J146" s="553"/>
      <c r="K146" s="553"/>
      <c r="L146" s="554"/>
      <c r="O146" s="253" t="s">
        <v>179</v>
      </c>
      <c r="P146" s="250" t="s">
        <v>284</v>
      </c>
    </row>
    <row r="147" spans="1:16" s="32" customFormat="1" ht="14.45" customHeight="1" x14ac:dyDescent="0.25">
      <c r="A147" s="53"/>
      <c r="B147" s="46"/>
      <c r="C147" s="47"/>
      <c r="D147" s="47"/>
      <c r="E147" s="47"/>
      <c r="F147" s="47"/>
      <c r="G147" s="47"/>
      <c r="H147" s="47"/>
      <c r="I147" s="47"/>
      <c r="J147" s="47"/>
      <c r="K147" s="47"/>
      <c r="L147" s="48"/>
      <c r="O147" s="253"/>
      <c r="P147" s="253"/>
    </row>
    <row r="148" spans="1:16" s="32" customFormat="1" ht="14.45" customHeight="1" x14ac:dyDescent="0.25">
      <c r="A148" s="53" t="s">
        <v>203</v>
      </c>
      <c r="B148" s="266" t="s">
        <v>175</v>
      </c>
      <c r="C148" s="568" t="str">
        <f>IF(Intro!$G$23="English",O148,P148)</f>
        <v>Firm Name:</v>
      </c>
      <c r="D148" s="559"/>
      <c r="E148" s="559"/>
      <c r="F148" s="559"/>
      <c r="G148" s="559"/>
      <c r="H148" s="559"/>
      <c r="I148" s="559"/>
      <c r="J148" s="559"/>
      <c r="K148" s="560"/>
      <c r="L148" s="48"/>
      <c r="O148" s="259" t="s">
        <v>172</v>
      </c>
      <c r="P148" s="259" t="s">
        <v>290</v>
      </c>
    </row>
    <row r="149" spans="1:16" s="32" customFormat="1" ht="14.45" customHeight="1" x14ac:dyDescent="0.25">
      <c r="A149" s="53"/>
      <c r="B149" s="165"/>
      <c r="C149" s="569"/>
      <c r="D149" s="561"/>
      <c r="E149" s="561"/>
      <c r="F149" s="561"/>
      <c r="G149" s="561"/>
      <c r="H149" s="561"/>
      <c r="I149" s="561"/>
      <c r="J149" s="561"/>
      <c r="K149" s="562"/>
      <c r="L149" s="48"/>
      <c r="O149" s="259"/>
      <c r="P149" s="259"/>
    </row>
    <row r="150" spans="1:16" s="32" customFormat="1" ht="14.45" customHeight="1" x14ac:dyDescent="0.25">
      <c r="A150" s="53"/>
      <c r="B150" s="165"/>
      <c r="C150" s="569" t="str">
        <f>IF(Intro!$G$23="English",O151,P151)</f>
        <v>Firm Address:</v>
      </c>
      <c r="D150" s="561"/>
      <c r="E150" s="561"/>
      <c r="F150" s="561"/>
      <c r="G150" s="561"/>
      <c r="H150" s="561"/>
      <c r="I150" s="561"/>
      <c r="J150" s="561"/>
      <c r="K150" s="562"/>
      <c r="L150" s="48"/>
      <c r="O150" s="259"/>
      <c r="P150" s="259"/>
    </row>
    <row r="151" spans="1:16" s="32" customFormat="1" ht="14.45" customHeight="1" x14ac:dyDescent="0.25">
      <c r="A151" s="53" t="s">
        <v>203</v>
      </c>
      <c r="B151" s="123"/>
      <c r="C151" s="569"/>
      <c r="D151" s="561"/>
      <c r="E151" s="561"/>
      <c r="F151" s="561"/>
      <c r="G151" s="561"/>
      <c r="H151" s="561"/>
      <c r="I151" s="561"/>
      <c r="J151" s="561"/>
      <c r="K151" s="562"/>
      <c r="L151" s="48"/>
      <c r="O151" s="260" t="s">
        <v>173</v>
      </c>
      <c r="P151" s="260" t="s">
        <v>291</v>
      </c>
    </row>
    <row r="152" spans="1:16" s="32" customFormat="1" ht="14.45" customHeight="1" x14ac:dyDescent="0.25">
      <c r="A152" s="53" t="s">
        <v>203</v>
      </c>
      <c r="B152" s="123"/>
      <c r="C152" s="569" t="str">
        <f>IF(Intro!$G$23="English",O152,P152)</f>
        <v>Nature of Association:</v>
      </c>
      <c r="D152" s="561"/>
      <c r="E152" s="561"/>
      <c r="F152" s="561"/>
      <c r="G152" s="561"/>
      <c r="H152" s="561"/>
      <c r="I152" s="561"/>
      <c r="J152" s="561"/>
      <c r="K152" s="562"/>
      <c r="L152" s="48"/>
      <c r="O152" s="261" t="s">
        <v>205</v>
      </c>
      <c r="P152" s="253" t="s">
        <v>292</v>
      </c>
    </row>
    <row r="153" spans="1:16" s="32" customFormat="1" ht="14.45" customHeight="1" x14ac:dyDescent="0.25">
      <c r="A153" s="53"/>
      <c r="B153" s="123"/>
      <c r="C153" s="569"/>
      <c r="D153" s="561"/>
      <c r="E153" s="561"/>
      <c r="F153" s="561"/>
      <c r="G153" s="561"/>
      <c r="H153" s="561"/>
      <c r="I153" s="561"/>
      <c r="J153" s="561"/>
      <c r="K153" s="562"/>
      <c r="L153" s="48"/>
      <c r="O153" s="261"/>
      <c r="P153" s="253"/>
    </row>
    <row r="154" spans="1:16" s="32" customFormat="1" ht="14.45" customHeight="1" x14ac:dyDescent="0.25">
      <c r="A154" s="53"/>
      <c r="B154" s="123"/>
      <c r="C154" s="569" t="str">
        <f>IF(Intro!$G$23="English",O155,P155)</f>
        <v>Role in the Industry:</v>
      </c>
      <c r="D154" s="561"/>
      <c r="E154" s="561"/>
      <c r="F154" s="561"/>
      <c r="G154" s="561"/>
      <c r="H154" s="561"/>
      <c r="I154" s="561"/>
      <c r="J154" s="561"/>
      <c r="K154" s="562"/>
      <c r="L154" s="48"/>
      <c r="O154" s="261"/>
      <c r="P154" s="253"/>
    </row>
    <row r="155" spans="1:16" s="9" customFormat="1" ht="14.45" customHeight="1" x14ac:dyDescent="0.25">
      <c r="A155" s="4" t="s">
        <v>203</v>
      </c>
      <c r="B155" s="123"/>
      <c r="C155" s="614"/>
      <c r="D155" s="566"/>
      <c r="E155" s="566"/>
      <c r="F155" s="566"/>
      <c r="G155" s="566"/>
      <c r="H155" s="566"/>
      <c r="I155" s="566"/>
      <c r="J155" s="566"/>
      <c r="K155" s="567"/>
      <c r="L155" s="48"/>
      <c r="M155" s="71"/>
      <c r="O155" s="261" t="s">
        <v>206</v>
      </c>
      <c r="P155" s="253" t="s">
        <v>293</v>
      </c>
    </row>
    <row r="156" spans="1:16" ht="14.45" customHeight="1" x14ac:dyDescent="0.25">
      <c r="B156" s="123"/>
      <c r="C156" s="110"/>
      <c r="D156" s="109"/>
      <c r="E156" s="109"/>
      <c r="F156" s="109"/>
      <c r="G156" s="109"/>
      <c r="H156" s="109"/>
      <c r="I156" s="109"/>
      <c r="J156" s="109"/>
      <c r="K156" s="109"/>
      <c r="L156" s="48"/>
      <c r="M156" s="8"/>
    </row>
    <row r="157" spans="1:16" ht="14.45" customHeight="1" x14ac:dyDescent="0.25">
      <c r="A157" s="53" t="s">
        <v>203</v>
      </c>
      <c r="B157" s="266" t="s">
        <v>176</v>
      </c>
      <c r="C157" s="555" t="str">
        <f>C148</f>
        <v>Firm Name:</v>
      </c>
      <c r="D157" s="559"/>
      <c r="E157" s="559"/>
      <c r="F157" s="559"/>
      <c r="G157" s="559"/>
      <c r="H157" s="559"/>
      <c r="I157" s="559"/>
      <c r="J157" s="559"/>
      <c r="K157" s="560"/>
      <c r="L157" s="48"/>
      <c r="M157" s="8"/>
      <c r="O157" s="253" t="s">
        <v>162</v>
      </c>
      <c r="P157" s="250" t="s">
        <v>285</v>
      </c>
    </row>
    <row r="158" spans="1:16" ht="14.45" customHeight="1" x14ac:dyDescent="0.25">
      <c r="A158" s="53"/>
      <c r="B158" s="266"/>
      <c r="C158" s="556"/>
      <c r="D158" s="561"/>
      <c r="E158" s="561"/>
      <c r="F158" s="561"/>
      <c r="G158" s="561"/>
      <c r="H158" s="561"/>
      <c r="I158" s="561"/>
      <c r="J158" s="561"/>
      <c r="K158" s="562"/>
      <c r="L158" s="48"/>
      <c r="M158" s="8"/>
      <c r="O158" s="253"/>
    </row>
    <row r="159" spans="1:16" ht="14.45" customHeight="1" x14ac:dyDescent="0.25">
      <c r="A159" s="53"/>
      <c r="B159" s="266"/>
      <c r="C159" s="557" t="str">
        <f>C150</f>
        <v>Firm Address:</v>
      </c>
      <c r="D159" s="561"/>
      <c r="E159" s="561"/>
      <c r="F159" s="561"/>
      <c r="G159" s="561"/>
      <c r="H159" s="561"/>
      <c r="I159" s="561"/>
      <c r="J159" s="561"/>
      <c r="K159" s="562"/>
      <c r="L159" s="48"/>
      <c r="M159" s="8"/>
      <c r="O159" s="253"/>
    </row>
    <row r="160" spans="1:16" ht="14.45" customHeight="1" x14ac:dyDescent="0.25">
      <c r="A160" s="53" t="s">
        <v>203</v>
      </c>
      <c r="B160" s="122"/>
      <c r="C160" s="556"/>
      <c r="D160" s="561"/>
      <c r="E160" s="561"/>
      <c r="F160" s="561"/>
      <c r="G160" s="561"/>
      <c r="H160" s="561"/>
      <c r="I160" s="561"/>
      <c r="J160" s="561"/>
      <c r="K160" s="562"/>
      <c r="L160" s="48"/>
      <c r="M160" s="8"/>
    </row>
    <row r="161" spans="1:12" ht="14.45" customHeight="1" x14ac:dyDescent="0.25">
      <c r="A161" s="53" t="s">
        <v>203</v>
      </c>
      <c r="B161" s="122"/>
      <c r="C161" s="557" t="str">
        <f>C152</f>
        <v>Nature of Association:</v>
      </c>
      <c r="D161" s="561"/>
      <c r="E161" s="561"/>
      <c r="F161" s="561"/>
      <c r="G161" s="561"/>
      <c r="H161" s="561"/>
      <c r="I161" s="561"/>
      <c r="J161" s="561"/>
      <c r="K161" s="562"/>
      <c r="L161" s="48"/>
    </row>
    <row r="162" spans="1:12" ht="14.45" customHeight="1" x14ac:dyDescent="0.25">
      <c r="A162" s="53"/>
      <c r="B162" s="122"/>
      <c r="C162" s="556"/>
      <c r="D162" s="561"/>
      <c r="E162" s="561"/>
      <c r="F162" s="561"/>
      <c r="G162" s="561"/>
      <c r="H162" s="561"/>
      <c r="I162" s="561"/>
      <c r="J162" s="561"/>
      <c r="K162" s="562"/>
      <c r="L162" s="48"/>
    </row>
    <row r="163" spans="1:12" ht="14.45" customHeight="1" x14ac:dyDescent="0.25">
      <c r="A163" s="53"/>
      <c r="B163" s="122"/>
      <c r="C163" s="557" t="str">
        <f>C154</f>
        <v>Role in the Industry:</v>
      </c>
      <c r="D163" s="561"/>
      <c r="E163" s="561"/>
      <c r="F163" s="561"/>
      <c r="G163" s="561"/>
      <c r="H163" s="561"/>
      <c r="I163" s="561"/>
      <c r="J163" s="561"/>
      <c r="K163" s="562"/>
      <c r="L163" s="48"/>
    </row>
    <row r="164" spans="1:12" ht="14.45" customHeight="1" x14ac:dyDescent="0.25">
      <c r="A164" s="4" t="s">
        <v>203</v>
      </c>
      <c r="B164" s="122"/>
      <c r="C164" s="558"/>
      <c r="D164" s="566"/>
      <c r="E164" s="566"/>
      <c r="F164" s="566"/>
      <c r="G164" s="566"/>
      <c r="H164" s="566"/>
      <c r="I164" s="566"/>
      <c r="J164" s="566"/>
      <c r="K164" s="567"/>
      <c r="L164" s="48"/>
    </row>
    <row r="165" spans="1:12" ht="15" x14ac:dyDescent="0.25">
      <c r="B165" s="122"/>
      <c r="C165" s="110"/>
      <c r="D165" s="111"/>
      <c r="E165" s="111"/>
      <c r="F165" s="111"/>
      <c r="G165" s="111"/>
      <c r="H165" s="111"/>
      <c r="I165" s="111"/>
      <c r="J165" s="111"/>
      <c r="K165" s="111"/>
      <c r="L165" s="48"/>
    </row>
    <row r="166" spans="1:12" ht="14.45" customHeight="1" x14ac:dyDescent="0.25">
      <c r="A166" s="53" t="s">
        <v>203</v>
      </c>
      <c r="B166" s="266" t="s">
        <v>177</v>
      </c>
      <c r="C166" s="555" t="str">
        <f>C148</f>
        <v>Firm Name:</v>
      </c>
      <c r="D166" s="559"/>
      <c r="E166" s="559"/>
      <c r="F166" s="559"/>
      <c r="G166" s="559"/>
      <c r="H166" s="559"/>
      <c r="I166" s="559"/>
      <c r="J166" s="559"/>
      <c r="K166" s="560"/>
      <c r="L166" s="48"/>
    </row>
    <row r="167" spans="1:12" ht="14.45" customHeight="1" x14ac:dyDescent="0.25">
      <c r="A167" s="53"/>
      <c r="B167" s="266"/>
      <c r="C167" s="556"/>
      <c r="D167" s="561"/>
      <c r="E167" s="561"/>
      <c r="F167" s="561"/>
      <c r="G167" s="561"/>
      <c r="H167" s="561"/>
      <c r="I167" s="561"/>
      <c r="J167" s="561"/>
      <c r="K167" s="562"/>
      <c r="L167" s="48"/>
    </row>
    <row r="168" spans="1:12" ht="14.45" customHeight="1" x14ac:dyDescent="0.25">
      <c r="A168" s="53"/>
      <c r="B168" s="266"/>
      <c r="C168" s="557" t="str">
        <f>C150</f>
        <v>Firm Address:</v>
      </c>
      <c r="D168" s="561"/>
      <c r="E168" s="561"/>
      <c r="F168" s="561"/>
      <c r="G168" s="561"/>
      <c r="H168" s="561"/>
      <c r="I168" s="561"/>
      <c r="J168" s="561"/>
      <c r="K168" s="562"/>
      <c r="L168" s="48"/>
    </row>
    <row r="169" spans="1:12" ht="14.45" customHeight="1" x14ac:dyDescent="0.25">
      <c r="A169" s="53" t="s">
        <v>203</v>
      </c>
      <c r="B169" s="123"/>
      <c r="C169" s="556"/>
      <c r="D169" s="561"/>
      <c r="E169" s="561"/>
      <c r="F169" s="561"/>
      <c r="G169" s="561"/>
      <c r="H169" s="561"/>
      <c r="I169" s="561"/>
      <c r="J169" s="561"/>
      <c r="K169" s="562"/>
      <c r="L169" s="48"/>
    </row>
    <row r="170" spans="1:12" ht="14.45" customHeight="1" x14ac:dyDescent="0.25">
      <c r="A170" s="53" t="s">
        <v>203</v>
      </c>
      <c r="B170" s="123"/>
      <c r="C170" s="557" t="str">
        <f>C152</f>
        <v>Nature of Association:</v>
      </c>
      <c r="D170" s="561"/>
      <c r="E170" s="561"/>
      <c r="F170" s="561"/>
      <c r="G170" s="561"/>
      <c r="H170" s="561"/>
      <c r="I170" s="561"/>
      <c r="J170" s="561"/>
      <c r="K170" s="562"/>
      <c r="L170" s="48"/>
    </row>
    <row r="171" spans="1:12" ht="14.45" customHeight="1" x14ac:dyDescent="0.25">
      <c r="A171" s="53"/>
      <c r="B171" s="123"/>
      <c r="C171" s="556"/>
      <c r="D171" s="561"/>
      <c r="E171" s="561"/>
      <c r="F171" s="561"/>
      <c r="G171" s="561"/>
      <c r="H171" s="561"/>
      <c r="I171" s="561"/>
      <c r="J171" s="561"/>
      <c r="K171" s="562"/>
      <c r="L171" s="48"/>
    </row>
    <row r="172" spans="1:12" ht="14.45" customHeight="1" x14ac:dyDescent="0.25">
      <c r="A172" s="53"/>
      <c r="B172" s="123"/>
      <c r="C172" s="557" t="str">
        <f>C154</f>
        <v>Role in the Industry:</v>
      </c>
      <c r="D172" s="561"/>
      <c r="E172" s="561"/>
      <c r="F172" s="561"/>
      <c r="G172" s="561"/>
      <c r="H172" s="561"/>
      <c r="I172" s="561"/>
      <c r="J172" s="561"/>
      <c r="K172" s="562"/>
      <c r="L172" s="48"/>
    </row>
    <row r="173" spans="1:12" ht="14.45" customHeight="1" x14ac:dyDescent="0.25">
      <c r="A173" s="4" t="s">
        <v>203</v>
      </c>
      <c r="B173" s="46"/>
      <c r="C173" s="558"/>
      <c r="D173" s="566"/>
      <c r="E173" s="566"/>
      <c r="F173" s="566"/>
      <c r="G173" s="566"/>
      <c r="H173" s="566"/>
      <c r="I173" s="566"/>
      <c r="J173" s="566"/>
      <c r="K173" s="567"/>
      <c r="L173" s="48"/>
    </row>
    <row r="174" spans="1:12" ht="14.45" customHeight="1" x14ac:dyDescent="0.25">
      <c r="B174" s="164"/>
      <c r="C174" s="215"/>
      <c r="D174" s="215"/>
      <c r="E174" s="216"/>
      <c r="F174" s="216"/>
      <c r="G174" s="216"/>
      <c r="H174" s="216"/>
      <c r="I174" s="216"/>
      <c r="J174" s="216"/>
      <c r="K174" s="216"/>
      <c r="L174" s="163"/>
    </row>
    <row r="175" spans="1:12" ht="14.45" customHeight="1" x14ac:dyDescent="0.25">
      <c r="B175" s="550" t="s">
        <v>182</v>
      </c>
      <c r="C175" s="551"/>
      <c r="D175" s="551"/>
      <c r="E175" s="551"/>
      <c r="F175" s="551"/>
      <c r="G175" s="551"/>
      <c r="H175" s="551"/>
      <c r="I175" s="551"/>
      <c r="J175" s="551"/>
      <c r="K175" s="551"/>
      <c r="L175" s="552"/>
    </row>
    <row r="176" spans="1:12" ht="14.45" customHeight="1" x14ac:dyDescent="0.25">
      <c r="B176" s="57"/>
      <c r="C176" s="58"/>
      <c r="D176" s="58"/>
      <c r="E176" s="58"/>
      <c r="F176" s="58"/>
      <c r="G176" s="58"/>
      <c r="H176" s="58"/>
      <c r="I176" s="58"/>
      <c r="J176" s="58"/>
      <c r="K176" s="58"/>
      <c r="L176" s="59"/>
    </row>
    <row r="177" spans="1:16" ht="14.45" customHeight="1" x14ac:dyDescent="0.25">
      <c r="B177" s="440" t="str">
        <f>IF(Intro!$G$23="English",O178,P178)</f>
        <v>How does your firm market certain whole potatoes? Explain any changes in your methods during the period from August 1, 2023 to July 31, 2026 and whether your methods vary between sales in BC and sales to other provinces or countries.</v>
      </c>
      <c r="C177" s="441"/>
      <c r="D177" s="441"/>
      <c r="E177" s="441"/>
      <c r="F177" s="441"/>
      <c r="G177" s="441"/>
      <c r="H177" s="441"/>
      <c r="I177" s="441"/>
      <c r="J177" s="441"/>
      <c r="K177" s="441"/>
      <c r="L177" s="442"/>
    </row>
    <row r="178" spans="1:16" ht="14.45" customHeight="1" x14ac:dyDescent="0.25">
      <c r="B178" s="440"/>
      <c r="C178" s="441"/>
      <c r="D178" s="441"/>
      <c r="E178" s="441"/>
      <c r="F178" s="441"/>
      <c r="G178" s="441"/>
      <c r="H178" s="441"/>
      <c r="I178" s="441"/>
      <c r="J178" s="441"/>
      <c r="K178" s="441"/>
      <c r="L178" s="442"/>
      <c r="O178" s="250" t="s">
        <v>525</v>
      </c>
      <c r="P178" s="253" t="s">
        <v>435</v>
      </c>
    </row>
    <row r="179" spans="1:16" ht="14.45" customHeight="1" x14ac:dyDescent="0.25">
      <c r="B179" s="46"/>
      <c r="C179" s="47"/>
      <c r="D179" s="47"/>
      <c r="E179" s="47"/>
      <c r="F179" s="47"/>
      <c r="G179" s="47"/>
      <c r="H179" s="47"/>
      <c r="I179" s="47"/>
      <c r="J179" s="47"/>
      <c r="K179" s="47"/>
      <c r="L179" s="48"/>
    </row>
    <row r="180" spans="1:16" ht="14.45" customHeight="1" x14ac:dyDescent="0.25">
      <c r="A180" s="4" t="s">
        <v>153</v>
      </c>
      <c r="B180" s="541"/>
      <c r="C180" s="570"/>
      <c r="D180" s="570"/>
      <c r="E180" s="570"/>
      <c r="F180" s="570"/>
      <c r="G180" s="570"/>
      <c r="H180" s="570"/>
      <c r="I180" s="570"/>
      <c r="J180" s="570"/>
      <c r="K180" s="570"/>
      <c r="L180" s="571"/>
    </row>
    <row r="181" spans="1:16" ht="14.45" customHeight="1" x14ac:dyDescent="0.25">
      <c r="B181" s="544"/>
      <c r="C181" s="572"/>
      <c r="D181" s="572"/>
      <c r="E181" s="572"/>
      <c r="F181" s="572"/>
      <c r="G181" s="572"/>
      <c r="H181" s="572"/>
      <c r="I181" s="572"/>
      <c r="J181" s="572"/>
      <c r="K181" s="572"/>
      <c r="L181" s="573"/>
    </row>
    <row r="182" spans="1:16" ht="14.45" customHeight="1" x14ac:dyDescent="0.25">
      <c r="B182" s="544"/>
      <c r="C182" s="572"/>
      <c r="D182" s="572"/>
      <c r="E182" s="572"/>
      <c r="F182" s="572"/>
      <c r="G182" s="572"/>
      <c r="H182" s="572"/>
      <c r="I182" s="572"/>
      <c r="J182" s="572"/>
      <c r="K182" s="572"/>
      <c r="L182" s="573"/>
    </row>
    <row r="183" spans="1:16" ht="14.45" customHeight="1" x14ac:dyDescent="0.25">
      <c r="B183" s="544"/>
      <c r="C183" s="572"/>
      <c r="D183" s="572"/>
      <c r="E183" s="572"/>
      <c r="F183" s="572"/>
      <c r="G183" s="572"/>
      <c r="H183" s="572"/>
      <c r="I183" s="572"/>
      <c r="J183" s="572"/>
      <c r="K183" s="572"/>
      <c r="L183" s="573"/>
    </row>
    <row r="184" spans="1:16" ht="14.45" customHeight="1" x14ac:dyDescent="0.25">
      <c r="B184" s="544"/>
      <c r="C184" s="572"/>
      <c r="D184" s="572"/>
      <c r="E184" s="572"/>
      <c r="F184" s="572"/>
      <c r="G184" s="572"/>
      <c r="H184" s="572"/>
      <c r="I184" s="572"/>
      <c r="J184" s="572"/>
      <c r="K184" s="572"/>
      <c r="L184" s="573"/>
    </row>
    <row r="185" spans="1:16" ht="14.45" customHeight="1" x14ac:dyDescent="0.25">
      <c r="B185" s="544"/>
      <c r="C185" s="572"/>
      <c r="D185" s="572"/>
      <c r="E185" s="572"/>
      <c r="F185" s="572"/>
      <c r="G185" s="572"/>
      <c r="H185" s="572"/>
      <c r="I185" s="572"/>
      <c r="J185" s="572"/>
      <c r="K185" s="572"/>
      <c r="L185" s="573"/>
    </row>
    <row r="186" spans="1:16" ht="14.45" customHeight="1" x14ac:dyDescent="0.25">
      <c r="B186" s="544"/>
      <c r="C186" s="572"/>
      <c r="D186" s="572"/>
      <c r="E186" s="572"/>
      <c r="F186" s="572"/>
      <c r="G186" s="572"/>
      <c r="H186" s="572"/>
      <c r="I186" s="572"/>
      <c r="J186" s="572"/>
      <c r="K186" s="572"/>
      <c r="L186" s="573"/>
    </row>
    <row r="187" spans="1:16" ht="14.45" customHeight="1" x14ac:dyDescent="0.25">
      <c r="B187" s="547"/>
      <c r="C187" s="574"/>
      <c r="D187" s="574"/>
      <c r="E187" s="574"/>
      <c r="F187" s="574"/>
      <c r="G187" s="574"/>
      <c r="H187" s="574"/>
      <c r="I187" s="574"/>
      <c r="J187" s="574"/>
      <c r="K187" s="574"/>
      <c r="L187" s="575"/>
    </row>
    <row r="188" spans="1:16" ht="14.45" customHeight="1" x14ac:dyDescent="0.25">
      <c r="B188" s="54"/>
      <c r="C188" s="55"/>
      <c r="D188" s="55"/>
      <c r="E188" s="55"/>
      <c r="F188" s="55"/>
      <c r="G188" s="55"/>
      <c r="H188" s="55"/>
      <c r="I188" s="55"/>
      <c r="J188" s="55"/>
      <c r="K188" s="55"/>
      <c r="L188" s="56"/>
    </row>
    <row r="189" spans="1:16" ht="14.45" customHeight="1" x14ac:dyDescent="0.25">
      <c r="B189" s="563" t="s">
        <v>183</v>
      </c>
      <c r="C189" s="564"/>
      <c r="D189" s="564"/>
      <c r="E189" s="564"/>
      <c r="F189" s="564"/>
      <c r="G189" s="564"/>
      <c r="H189" s="564"/>
      <c r="I189" s="564"/>
      <c r="J189" s="564"/>
      <c r="K189" s="564"/>
      <c r="L189" s="565"/>
    </row>
    <row r="190" spans="1:16" ht="14.45" customHeight="1" x14ac:dyDescent="0.25">
      <c r="B190" s="17"/>
      <c r="C190" s="27"/>
      <c r="D190" s="27"/>
      <c r="E190" s="28"/>
      <c r="F190" s="28"/>
      <c r="G190" s="28"/>
      <c r="H190" s="28"/>
      <c r="I190" s="28"/>
      <c r="J190" s="28"/>
      <c r="K190" s="28"/>
      <c r="L190" s="18"/>
    </row>
    <row r="191" spans="1:16" ht="14.45" customHeight="1" x14ac:dyDescent="0.25">
      <c r="B191" s="440" t="str">
        <f>IF(Intro!$G$23="English",O192,P192)</f>
        <v>What are your firm's channels of distribution for the sale of certain whole potatoes? Explain any changes in these channels during theperiod from August 1, 2023 to July 31, 2026 and whether your channels vary between domestic and export sales.</v>
      </c>
      <c r="C191" s="441"/>
      <c r="D191" s="441"/>
      <c r="E191" s="441"/>
      <c r="F191" s="441"/>
      <c r="G191" s="441"/>
      <c r="H191" s="441"/>
      <c r="I191" s="441"/>
      <c r="J191" s="441"/>
      <c r="K191" s="441"/>
      <c r="L191" s="442"/>
    </row>
    <row r="192" spans="1:16" ht="14.45" customHeight="1" x14ac:dyDescent="0.25">
      <c r="A192" s="4" t="s">
        <v>160</v>
      </c>
      <c r="B192" s="440"/>
      <c r="C192" s="441"/>
      <c r="D192" s="441"/>
      <c r="E192" s="441"/>
      <c r="F192" s="441"/>
      <c r="G192" s="441"/>
      <c r="H192" s="441"/>
      <c r="I192" s="441"/>
      <c r="J192" s="441"/>
      <c r="K192" s="441"/>
      <c r="L192" s="442"/>
      <c r="O192" s="250" t="s">
        <v>524</v>
      </c>
      <c r="P192" s="250" t="s">
        <v>436</v>
      </c>
    </row>
    <row r="193" spans="1:16" ht="14.45" customHeight="1" x14ac:dyDescent="0.25">
      <c r="B193" s="46"/>
      <c r="C193" s="47"/>
      <c r="D193" s="47"/>
      <c r="E193" s="47"/>
      <c r="F193" s="47"/>
      <c r="G193" s="47"/>
      <c r="H193" s="47"/>
      <c r="I193" s="47"/>
      <c r="J193" s="47"/>
      <c r="K193" s="47"/>
      <c r="L193" s="48"/>
    </row>
    <row r="194" spans="1:16" ht="14.45" customHeight="1" x14ac:dyDescent="0.25">
      <c r="B194" s="541"/>
      <c r="C194" s="570"/>
      <c r="D194" s="570"/>
      <c r="E194" s="570"/>
      <c r="F194" s="570"/>
      <c r="G194" s="570"/>
      <c r="H194" s="570"/>
      <c r="I194" s="570"/>
      <c r="J194" s="570"/>
      <c r="K194" s="570"/>
      <c r="L194" s="571"/>
    </row>
    <row r="195" spans="1:16" ht="14.45" customHeight="1" x14ac:dyDescent="0.25">
      <c r="B195" s="544"/>
      <c r="C195" s="572"/>
      <c r="D195" s="572"/>
      <c r="E195" s="572"/>
      <c r="F195" s="572"/>
      <c r="G195" s="572"/>
      <c r="H195" s="572"/>
      <c r="I195" s="572"/>
      <c r="J195" s="572"/>
      <c r="K195" s="572"/>
      <c r="L195" s="573"/>
    </row>
    <row r="196" spans="1:16" ht="14.45" customHeight="1" x14ac:dyDescent="0.25">
      <c r="B196" s="544"/>
      <c r="C196" s="572"/>
      <c r="D196" s="572"/>
      <c r="E196" s="572"/>
      <c r="F196" s="572"/>
      <c r="G196" s="572"/>
      <c r="H196" s="572"/>
      <c r="I196" s="572"/>
      <c r="J196" s="572"/>
      <c r="K196" s="572"/>
      <c r="L196" s="573"/>
    </row>
    <row r="197" spans="1:16" ht="14.45" customHeight="1" x14ac:dyDescent="0.25">
      <c r="B197" s="544"/>
      <c r="C197" s="572"/>
      <c r="D197" s="572"/>
      <c r="E197" s="572"/>
      <c r="F197" s="572"/>
      <c r="G197" s="572"/>
      <c r="H197" s="572"/>
      <c r="I197" s="572"/>
      <c r="J197" s="572"/>
      <c r="K197" s="572"/>
      <c r="L197" s="573"/>
    </row>
    <row r="198" spans="1:16" ht="14.45" customHeight="1" x14ac:dyDescent="0.25">
      <c r="B198" s="544"/>
      <c r="C198" s="572"/>
      <c r="D198" s="572"/>
      <c r="E198" s="572"/>
      <c r="F198" s="572"/>
      <c r="G198" s="572"/>
      <c r="H198" s="572"/>
      <c r="I198" s="572"/>
      <c r="J198" s="572"/>
      <c r="K198" s="572"/>
      <c r="L198" s="573"/>
    </row>
    <row r="199" spans="1:16" ht="14.45" customHeight="1" x14ac:dyDescent="0.25">
      <c r="B199" s="544"/>
      <c r="C199" s="572"/>
      <c r="D199" s="572"/>
      <c r="E199" s="572"/>
      <c r="F199" s="572"/>
      <c r="G199" s="572"/>
      <c r="H199" s="572"/>
      <c r="I199" s="572"/>
      <c r="J199" s="572"/>
      <c r="K199" s="572"/>
      <c r="L199" s="573"/>
    </row>
    <row r="200" spans="1:16" ht="14.45" customHeight="1" x14ac:dyDescent="0.25">
      <c r="B200" s="544"/>
      <c r="C200" s="572"/>
      <c r="D200" s="572"/>
      <c r="E200" s="572"/>
      <c r="F200" s="572"/>
      <c r="G200" s="572"/>
      <c r="H200" s="572"/>
      <c r="I200" s="572"/>
      <c r="J200" s="572"/>
      <c r="K200" s="572"/>
      <c r="L200" s="573"/>
    </row>
    <row r="201" spans="1:16" ht="14.45" customHeight="1" x14ac:dyDescent="0.25">
      <c r="B201" s="547"/>
      <c r="C201" s="574"/>
      <c r="D201" s="574"/>
      <c r="E201" s="574"/>
      <c r="F201" s="574"/>
      <c r="G201" s="574"/>
      <c r="H201" s="574"/>
      <c r="I201" s="574"/>
      <c r="J201" s="574"/>
      <c r="K201" s="574"/>
      <c r="L201" s="575"/>
    </row>
    <row r="202" spans="1:16" ht="14.45" customHeight="1" x14ac:dyDescent="0.25">
      <c r="B202" s="54"/>
      <c r="C202" s="55"/>
      <c r="D202" s="55"/>
      <c r="E202" s="55"/>
      <c r="F202" s="55"/>
      <c r="G202" s="55"/>
      <c r="H202" s="55"/>
      <c r="I202" s="55"/>
      <c r="J202" s="55"/>
      <c r="K202" s="55"/>
      <c r="L202" s="56"/>
    </row>
    <row r="203" spans="1:16" ht="14.45" customHeight="1" x14ac:dyDescent="0.25">
      <c r="B203" s="563" t="s">
        <v>184</v>
      </c>
      <c r="C203" s="564"/>
      <c r="D203" s="564"/>
      <c r="E203" s="564"/>
      <c r="F203" s="564"/>
      <c r="G203" s="564"/>
      <c r="H203" s="564"/>
      <c r="I203" s="564"/>
      <c r="J203" s="564"/>
      <c r="K203" s="564"/>
      <c r="L203" s="565"/>
    </row>
    <row r="204" spans="1:16" ht="14.45" customHeight="1" x14ac:dyDescent="0.25">
      <c r="B204" s="262"/>
      <c r="C204" s="263"/>
      <c r="D204" s="263"/>
      <c r="E204" s="263"/>
      <c r="F204" s="263"/>
      <c r="G204" s="263"/>
      <c r="H204" s="263"/>
      <c r="I204" s="263"/>
      <c r="J204" s="263"/>
      <c r="K204" s="263"/>
      <c r="L204" s="264"/>
      <c r="M204" s="8"/>
    </row>
    <row r="205" spans="1:16" ht="14.45" customHeight="1" x14ac:dyDescent="0.25">
      <c r="B205" s="440" t="str">
        <f>IF(Intro!$G$23="English",O206,P206)</f>
        <v>Have you introduced any significant changes to the sale of certain whole potatoes during the period from August 1, 2023 to July 31, 2026, such as new marketing arrangements, etc.?  If so, indicate the type of change, the date, and the reasons for the change.</v>
      </c>
      <c r="C205" s="441"/>
      <c r="D205" s="441"/>
      <c r="E205" s="441"/>
      <c r="F205" s="441"/>
      <c r="G205" s="441"/>
      <c r="H205" s="441"/>
      <c r="I205" s="441"/>
      <c r="J205" s="441"/>
      <c r="K205" s="441"/>
      <c r="L205" s="442"/>
      <c r="M205" s="8"/>
    </row>
    <row r="206" spans="1:16" ht="14.45" customHeight="1" x14ac:dyDescent="0.25">
      <c r="A206" s="4" t="s">
        <v>160</v>
      </c>
      <c r="B206" s="440"/>
      <c r="C206" s="441"/>
      <c r="D206" s="441"/>
      <c r="E206" s="441"/>
      <c r="F206" s="441"/>
      <c r="G206" s="441"/>
      <c r="H206" s="441"/>
      <c r="I206" s="441"/>
      <c r="J206" s="441"/>
      <c r="K206" s="441"/>
      <c r="L206" s="442"/>
      <c r="O206" s="250" t="s">
        <v>526</v>
      </c>
      <c r="P206" s="253" t="s">
        <v>437</v>
      </c>
    </row>
    <row r="207" spans="1:16" ht="14.45" customHeight="1" x14ac:dyDescent="0.25">
      <c r="B207" s="94"/>
      <c r="C207" s="210"/>
      <c r="D207" s="210"/>
      <c r="E207" s="210"/>
      <c r="F207" s="210"/>
      <c r="G207" s="210"/>
      <c r="H207" s="210"/>
      <c r="I207" s="210"/>
      <c r="J207" s="210"/>
      <c r="K207" s="210"/>
      <c r="L207" s="233"/>
      <c r="P207" s="253"/>
    </row>
    <row r="208" spans="1:16" ht="14.45" customHeight="1" x14ac:dyDescent="0.25">
      <c r="B208" s="541"/>
      <c r="C208" s="570"/>
      <c r="D208" s="570"/>
      <c r="E208" s="570"/>
      <c r="F208" s="570"/>
      <c r="G208" s="570"/>
      <c r="H208" s="570"/>
      <c r="I208" s="570"/>
      <c r="J208" s="570"/>
      <c r="K208" s="570"/>
      <c r="L208" s="571"/>
    </row>
    <row r="209" spans="1:16" ht="14.45" customHeight="1" x14ac:dyDescent="0.25">
      <c r="B209" s="544"/>
      <c r="C209" s="572"/>
      <c r="D209" s="572"/>
      <c r="E209" s="572"/>
      <c r="F209" s="572"/>
      <c r="G209" s="572"/>
      <c r="H209" s="572"/>
      <c r="I209" s="572"/>
      <c r="J209" s="572"/>
      <c r="K209" s="572"/>
      <c r="L209" s="573"/>
    </row>
    <row r="210" spans="1:16" ht="14.45" customHeight="1" x14ac:dyDescent="0.25">
      <c r="B210" s="544"/>
      <c r="C210" s="572"/>
      <c r="D210" s="572"/>
      <c r="E210" s="572"/>
      <c r="F210" s="572"/>
      <c r="G210" s="572"/>
      <c r="H210" s="572"/>
      <c r="I210" s="572"/>
      <c r="J210" s="572"/>
      <c r="K210" s="572"/>
      <c r="L210" s="573"/>
    </row>
    <row r="211" spans="1:16" ht="14.45" customHeight="1" x14ac:dyDescent="0.25">
      <c r="B211" s="544"/>
      <c r="C211" s="572"/>
      <c r="D211" s="572"/>
      <c r="E211" s="572"/>
      <c r="F211" s="572"/>
      <c r="G211" s="572"/>
      <c r="H211" s="572"/>
      <c r="I211" s="572"/>
      <c r="J211" s="572"/>
      <c r="K211" s="572"/>
      <c r="L211" s="573"/>
    </row>
    <row r="212" spans="1:16" ht="14.45" customHeight="1" x14ac:dyDescent="0.25">
      <c r="B212" s="544"/>
      <c r="C212" s="572"/>
      <c r="D212" s="572"/>
      <c r="E212" s="572"/>
      <c r="F212" s="572"/>
      <c r="G212" s="572"/>
      <c r="H212" s="572"/>
      <c r="I212" s="572"/>
      <c r="J212" s="572"/>
      <c r="K212" s="572"/>
      <c r="L212" s="573"/>
    </row>
    <row r="213" spans="1:16" ht="14.45" customHeight="1" x14ac:dyDescent="0.25">
      <c r="B213" s="544"/>
      <c r="C213" s="572"/>
      <c r="D213" s="572"/>
      <c r="E213" s="572"/>
      <c r="F213" s="572"/>
      <c r="G213" s="572"/>
      <c r="H213" s="572"/>
      <c r="I213" s="572"/>
      <c r="J213" s="572"/>
      <c r="K213" s="572"/>
      <c r="L213" s="573"/>
    </row>
    <row r="214" spans="1:16" ht="14.45" customHeight="1" x14ac:dyDescent="0.25">
      <c r="B214" s="544"/>
      <c r="C214" s="572"/>
      <c r="D214" s="572"/>
      <c r="E214" s="572"/>
      <c r="F214" s="572"/>
      <c r="G214" s="572"/>
      <c r="H214" s="572"/>
      <c r="I214" s="572"/>
      <c r="J214" s="572"/>
      <c r="K214" s="572"/>
      <c r="L214" s="573"/>
    </row>
    <row r="215" spans="1:16" ht="14.45" customHeight="1" x14ac:dyDescent="0.25">
      <c r="B215" s="547"/>
      <c r="C215" s="574"/>
      <c r="D215" s="574"/>
      <c r="E215" s="574"/>
      <c r="F215" s="574"/>
      <c r="G215" s="574"/>
      <c r="H215" s="574"/>
      <c r="I215" s="574"/>
      <c r="J215" s="574"/>
      <c r="K215" s="574"/>
      <c r="L215" s="575"/>
    </row>
    <row r="216" spans="1:16" ht="14.45" customHeight="1" x14ac:dyDescent="0.25">
      <c r="B216" s="94"/>
      <c r="C216" s="95"/>
      <c r="D216" s="95"/>
      <c r="E216" s="95"/>
      <c r="F216" s="95"/>
      <c r="G216" s="95"/>
      <c r="H216" s="95"/>
      <c r="I216" s="95"/>
      <c r="J216" s="95"/>
      <c r="K216" s="95"/>
      <c r="L216" s="96"/>
    </row>
    <row r="217" spans="1:16" ht="14.45" customHeight="1" x14ac:dyDescent="0.25">
      <c r="B217" s="550" t="s">
        <v>185</v>
      </c>
      <c r="C217" s="551"/>
      <c r="D217" s="551"/>
      <c r="E217" s="551"/>
      <c r="F217" s="551"/>
      <c r="G217" s="551"/>
      <c r="H217" s="551"/>
      <c r="I217" s="551"/>
      <c r="J217" s="551"/>
      <c r="K217" s="551"/>
      <c r="L217" s="552"/>
    </row>
    <row r="218" spans="1:16" ht="14.45" customHeight="1" x14ac:dyDescent="0.25">
      <c r="B218" s="57"/>
      <c r="C218" s="58"/>
      <c r="D218" s="58"/>
      <c r="E218" s="58"/>
      <c r="F218" s="58"/>
      <c r="G218" s="58"/>
      <c r="H218" s="58"/>
      <c r="I218" s="58"/>
      <c r="J218" s="58"/>
      <c r="K218" s="58"/>
      <c r="L218" s="59"/>
    </row>
    <row r="219" spans="1:16" ht="14.45" customHeight="1" x14ac:dyDescent="0.25">
      <c r="A219" s="4" t="s">
        <v>203</v>
      </c>
      <c r="B219" s="440" t="str">
        <f>IF(Intro!$G$23="English",O219,P219)</f>
        <v>During the period from August 1, 2023 to July 31, 2026, did your firm change the types or characteristics of certain whole potatoes that it sold (e.g., variety, size, grade, source/origin, or packaging)? If yes, please identify each change, indicate when the change occurred, and explain the reasons for the change.</v>
      </c>
      <c r="C219" s="441"/>
      <c r="D219" s="441"/>
      <c r="E219" s="441"/>
      <c r="F219" s="441"/>
      <c r="G219" s="441"/>
      <c r="H219" s="441"/>
      <c r="I219" s="441"/>
      <c r="J219" s="441"/>
      <c r="K219" s="441"/>
      <c r="L219" s="442"/>
      <c r="O219" s="253" t="s">
        <v>527</v>
      </c>
      <c r="P219" s="253" t="s">
        <v>513</v>
      </c>
    </row>
    <row r="220" spans="1:16" ht="14.45" customHeight="1" x14ac:dyDescent="0.25">
      <c r="B220" s="440"/>
      <c r="C220" s="441"/>
      <c r="D220" s="441"/>
      <c r="E220" s="441"/>
      <c r="F220" s="441"/>
      <c r="G220" s="441"/>
      <c r="H220" s="441"/>
      <c r="I220" s="441"/>
      <c r="J220" s="441"/>
      <c r="K220" s="441"/>
      <c r="L220" s="442"/>
      <c r="O220" s="253"/>
      <c r="P220" s="253"/>
    </row>
    <row r="221" spans="1:16" ht="14.45" customHeight="1" x14ac:dyDescent="0.25">
      <c r="B221" s="46"/>
      <c r="C221" s="47"/>
      <c r="D221" s="47"/>
      <c r="E221" s="47"/>
      <c r="F221" s="47"/>
      <c r="G221" s="47"/>
      <c r="H221" s="47"/>
      <c r="I221" s="47"/>
      <c r="J221" s="47"/>
      <c r="K221" s="47"/>
      <c r="L221" s="48"/>
    </row>
    <row r="222" spans="1:16" ht="14.45" customHeight="1" x14ac:dyDescent="0.25">
      <c r="B222" s="541"/>
      <c r="C222" s="570"/>
      <c r="D222" s="570"/>
      <c r="E222" s="570"/>
      <c r="F222" s="570"/>
      <c r="G222" s="570"/>
      <c r="H222" s="570"/>
      <c r="I222" s="570"/>
      <c r="J222" s="570"/>
      <c r="K222" s="570"/>
      <c r="L222" s="571"/>
    </row>
    <row r="223" spans="1:16" ht="14.45" customHeight="1" x14ac:dyDescent="0.25">
      <c r="B223" s="544"/>
      <c r="C223" s="572"/>
      <c r="D223" s="572"/>
      <c r="E223" s="572"/>
      <c r="F223" s="572"/>
      <c r="G223" s="572"/>
      <c r="H223" s="572"/>
      <c r="I223" s="572"/>
      <c r="J223" s="572"/>
      <c r="K223" s="572"/>
      <c r="L223" s="573"/>
    </row>
    <row r="224" spans="1:16" ht="14.45" customHeight="1" x14ac:dyDescent="0.25">
      <c r="B224" s="544"/>
      <c r="C224" s="572"/>
      <c r="D224" s="572"/>
      <c r="E224" s="572"/>
      <c r="F224" s="572"/>
      <c r="G224" s="572"/>
      <c r="H224" s="572"/>
      <c r="I224" s="572"/>
      <c r="J224" s="572"/>
      <c r="K224" s="572"/>
      <c r="L224" s="573"/>
    </row>
    <row r="225" spans="1:16" ht="14.45" customHeight="1" x14ac:dyDescent="0.25">
      <c r="B225" s="544"/>
      <c r="C225" s="572"/>
      <c r="D225" s="572"/>
      <c r="E225" s="572"/>
      <c r="F225" s="572"/>
      <c r="G225" s="572"/>
      <c r="H225" s="572"/>
      <c r="I225" s="572"/>
      <c r="J225" s="572"/>
      <c r="K225" s="572"/>
      <c r="L225" s="573"/>
    </row>
    <row r="226" spans="1:16" ht="14.45" customHeight="1" x14ac:dyDescent="0.25">
      <c r="B226" s="544"/>
      <c r="C226" s="572"/>
      <c r="D226" s="572"/>
      <c r="E226" s="572"/>
      <c r="F226" s="572"/>
      <c r="G226" s="572"/>
      <c r="H226" s="572"/>
      <c r="I226" s="572"/>
      <c r="J226" s="572"/>
      <c r="K226" s="572"/>
      <c r="L226" s="573"/>
    </row>
    <row r="227" spans="1:16" ht="14.45" customHeight="1" x14ac:dyDescent="0.25">
      <c r="B227" s="544"/>
      <c r="C227" s="572"/>
      <c r="D227" s="572"/>
      <c r="E227" s="572"/>
      <c r="F227" s="572"/>
      <c r="G227" s="572"/>
      <c r="H227" s="572"/>
      <c r="I227" s="572"/>
      <c r="J227" s="572"/>
      <c r="K227" s="572"/>
      <c r="L227" s="573"/>
    </row>
    <row r="228" spans="1:16" ht="14.45" customHeight="1" x14ac:dyDescent="0.25">
      <c r="B228" s="544"/>
      <c r="C228" s="572"/>
      <c r="D228" s="572"/>
      <c r="E228" s="572"/>
      <c r="F228" s="572"/>
      <c r="G228" s="572"/>
      <c r="H228" s="572"/>
      <c r="I228" s="572"/>
      <c r="J228" s="572"/>
      <c r="K228" s="572"/>
      <c r="L228" s="573"/>
    </row>
    <row r="229" spans="1:16" ht="14.45" customHeight="1" x14ac:dyDescent="0.25">
      <c r="B229" s="547"/>
      <c r="C229" s="574"/>
      <c r="D229" s="574"/>
      <c r="E229" s="574"/>
      <c r="F229" s="574"/>
      <c r="G229" s="574"/>
      <c r="H229" s="574"/>
      <c r="I229" s="574"/>
      <c r="J229" s="574"/>
      <c r="K229" s="574"/>
      <c r="L229" s="575"/>
    </row>
    <row r="230" spans="1:16" ht="14.45" customHeight="1" x14ac:dyDescent="0.25">
      <c r="B230" s="54"/>
      <c r="C230" s="55"/>
      <c r="D230" s="55"/>
      <c r="E230" s="55"/>
      <c r="F230" s="55"/>
      <c r="G230" s="55"/>
      <c r="H230" s="55"/>
      <c r="I230" s="55"/>
      <c r="J230" s="55"/>
      <c r="K230" s="55"/>
      <c r="L230" s="56"/>
    </row>
    <row r="231" spans="1:16" ht="14.45" customHeight="1" x14ac:dyDescent="0.25">
      <c r="B231" s="550" t="s">
        <v>186</v>
      </c>
      <c r="C231" s="551"/>
      <c r="D231" s="551"/>
      <c r="E231" s="551"/>
      <c r="F231" s="551"/>
      <c r="G231" s="551"/>
      <c r="H231" s="551"/>
      <c r="I231" s="551"/>
      <c r="J231" s="551"/>
      <c r="K231" s="551"/>
      <c r="L231" s="552"/>
    </row>
    <row r="232" spans="1:16" ht="14.45" customHeight="1" x14ac:dyDescent="0.25">
      <c r="B232" s="57"/>
      <c r="C232" s="58"/>
      <c r="D232" s="58"/>
      <c r="E232" s="58"/>
      <c r="F232" s="58"/>
      <c r="G232" s="58"/>
      <c r="H232" s="58"/>
      <c r="I232" s="58"/>
      <c r="J232" s="58"/>
      <c r="K232" s="58"/>
      <c r="L232" s="59"/>
    </row>
    <row r="233" spans="1:16" ht="14.45" customHeight="1" x14ac:dyDescent="0.25">
      <c r="B233" s="440" t="str">
        <f>IF(Intro!$G$23="English",O235,P235)</f>
        <v>During the period from August 1, 2023 to July 31, 2026, did climate-related events or other crop-related conditions affect the types, varieties, sources, or quantities of certain whole potatoes available to your firm for purchase or sale? If yes, please describe the changes, the period affected, the source or region affected, and the reasons for the change</v>
      </c>
      <c r="C233" s="441"/>
      <c r="D233" s="441"/>
      <c r="E233" s="441"/>
      <c r="F233" s="441"/>
      <c r="G233" s="441"/>
      <c r="H233" s="441"/>
      <c r="I233" s="441"/>
      <c r="J233" s="441"/>
      <c r="K233" s="441"/>
      <c r="L233" s="442"/>
    </row>
    <row r="234" spans="1:16" ht="14.45" customHeight="1" x14ac:dyDescent="0.25">
      <c r="B234" s="440"/>
      <c r="C234" s="441"/>
      <c r="D234" s="441"/>
      <c r="E234" s="441"/>
      <c r="F234" s="441"/>
      <c r="G234" s="441"/>
      <c r="H234" s="441"/>
      <c r="I234" s="441"/>
      <c r="J234" s="441"/>
      <c r="K234" s="441"/>
      <c r="L234" s="442"/>
    </row>
    <row r="235" spans="1:16" ht="14.45" customHeight="1" x14ac:dyDescent="0.25">
      <c r="A235" s="4" t="s">
        <v>203</v>
      </c>
      <c r="B235" s="440"/>
      <c r="C235" s="441"/>
      <c r="D235" s="441"/>
      <c r="E235" s="441"/>
      <c r="F235" s="441"/>
      <c r="G235" s="441"/>
      <c r="H235" s="441"/>
      <c r="I235" s="441"/>
      <c r="J235" s="441"/>
      <c r="K235" s="441"/>
      <c r="L235" s="442"/>
      <c r="O235" s="253" t="s">
        <v>528</v>
      </c>
      <c r="P235" s="253" t="s">
        <v>438</v>
      </c>
    </row>
    <row r="236" spans="1:16" ht="14.45" customHeight="1" x14ac:dyDescent="0.25">
      <c r="B236" s="46"/>
      <c r="C236" s="47"/>
      <c r="D236" s="47"/>
      <c r="E236" s="47"/>
      <c r="F236" s="47"/>
      <c r="G236" s="47"/>
      <c r="H236" s="47"/>
      <c r="I236" s="47"/>
      <c r="J236" s="47"/>
      <c r="K236" s="47"/>
      <c r="L236" s="48"/>
    </row>
    <row r="237" spans="1:16" ht="14.45" customHeight="1" x14ac:dyDescent="0.25">
      <c r="B237" s="541"/>
      <c r="C237" s="542"/>
      <c r="D237" s="542"/>
      <c r="E237" s="542"/>
      <c r="F237" s="542"/>
      <c r="G237" s="542"/>
      <c r="H237" s="542"/>
      <c r="I237" s="542"/>
      <c r="J237" s="542"/>
      <c r="K237" s="542"/>
      <c r="L237" s="543"/>
    </row>
    <row r="238" spans="1:16" ht="14.45" customHeight="1" x14ac:dyDescent="0.25">
      <c r="B238" s="544"/>
      <c r="C238" s="545"/>
      <c r="D238" s="545"/>
      <c r="E238" s="545"/>
      <c r="F238" s="545"/>
      <c r="G238" s="545"/>
      <c r="H238" s="545"/>
      <c r="I238" s="545"/>
      <c r="J238" s="545"/>
      <c r="K238" s="545"/>
      <c r="L238" s="546"/>
    </row>
    <row r="239" spans="1:16" ht="14.45" customHeight="1" x14ac:dyDescent="0.25">
      <c r="B239" s="544"/>
      <c r="C239" s="545"/>
      <c r="D239" s="545"/>
      <c r="E239" s="545"/>
      <c r="F239" s="545"/>
      <c r="G239" s="545"/>
      <c r="H239" s="545"/>
      <c r="I239" s="545"/>
      <c r="J239" s="545"/>
      <c r="K239" s="545"/>
      <c r="L239" s="546"/>
    </row>
    <row r="240" spans="1:16" ht="14.45" customHeight="1" x14ac:dyDescent="0.25">
      <c r="B240" s="544"/>
      <c r="C240" s="545"/>
      <c r="D240" s="545"/>
      <c r="E240" s="545"/>
      <c r="F240" s="545"/>
      <c r="G240" s="545"/>
      <c r="H240" s="545"/>
      <c r="I240" s="545"/>
      <c r="J240" s="545"/>
      <c r="K240" s="545"/>
      <c r="L240" s="546"/>
    </row>
    <row r="241" spans="1:16" ht="14.45" customHeight="1" x14ac:dyDescent="0.25">
      <c r="B241" s="544"/>
      <c r="C241" s="545"/>
      <c r="D241" s="545"/>
      <c r="E241" s="545"/>
      <c r="F241" s="545"/>
      <c r="G241" s="545"/>
      <c r="H241" s="545"/>
      <c r="I241" s="545"/>
      <c r="J241" s="545"/>
      <c r="K241" s="545"/>
      <c r="L241" s="546"/>
    </row>
    <row r="242" spans="1:16" ht="14.45" customHeight="1" x14ac:dyDescent="0.25">
      <c r="B242" s="544"/>
      <c r="C242" s="545"/>
      <c r="D242" s="545"/>
      <c r="E242" s="545"/>
      <c r="F242" s="545"/>
      <c r="G242" s="545"/>
      <c r="H242" s="545"/>
      <c r="I242" s="545"/>
      <c r="J242" s="545"/>
      <c r="K242" s="545"/>
      <c r="L242" s="546"/>
    </row>
    <row r="243" spans="1:16" ht="14.45" customHeight="1" x14ac:dyDescent="0.25">
      <c r="B243" s="544"/>
      <c r="C243" s="545"/>
      <c r="D243" s="545"/>
      <c r="E243" s="545"/>
      <c r="F243" s="545"/>
      <c r="G243" s="545"/>
      <c r="H243" s="545"/>
      <c r="I243" s="545"/>
      <c r="J243" s="545"/>
      <c r="K243" s="545"/>
      <c r="L243" s="546"/>
    </row>
    <row r="244" spans="1:16" ht="14.45" customHeight="1" x14ac:dyDescent="0.25">
      <c r="B244" s="547"/>
      <c r="C244" s="548"/>
      <c r="D244" s="548"/>
      <c r="E244" s="548"/>
      <c r="F244" s="548"/>
      <c r="G244" s="548"/>
      <c r="H244" s="548"/>
      <c r="I244" s="548"/>
      <c r="J244" s="548"/>
      <c r="K244" s="548"/>
      <c r="L244" s="549"/>
    </row>
    <row r="245" spans="1:16" ht="14.45" customHeight="1" x14ac:dyDescent="0.25">
      <c r="B245" s="54"/>
      <c r="C245" s="55"/>
      <c r="D245" s="55"/>
      <c r="E245" s="55"/>
      <c r="F245" s="55"/>
      <c r="G245" s="55"/>
      <c r="H245" s="55"/>
      <c r="I245" s="55"/>
      <c r="J245" s="55"/>
      <c r="K245" s="55"/>
      <c r="L245" s="56"/>
    </row>
    <row r="246" spans="1:16" ht="14.45" customHeight="1" x14ac:dyDescent="0.25">
      <c r="B246" s="550" t="s">
        <v>364</v>
      </c>
      <c r="C246" s="551"/>
      <c r="D246" s="551"/>
      <c r="E246" s="551"/>
      <c r="F246" s="551"/>
      <c r="G246" s="551"/>
      <c r="H246" s="551"/>
      <c r="I246" s="551"/>
      <c r="J246" s="551"/>
      <c r="K246" s="551"/>
      <c r="L246" s="552"/>
    </row>
    <row r="247" spans="1:16" ht="14.45" customHeight="1" x14ac:dyDescent="0.25">
      <c r="B247" s="17"/>
      <c r="C247" s="27"/>
      <c r="D247" s="27"/>
      <c r="E247" s="28"/>
      <c r="F247" s="28"/>
      <c r="G247" s="28"/>
      <c r="H247" s="28"/>
      <c r="I247" s="28"/>
      <c r="J247" s="28"/>
      <c r="K247" s="28"/>
      <c r="L247" s="18"/>
    </row>
    <row r="248" spans="1:16" ht="14.45" customHeight="1" x14ac:dyDescent="0.25">
      <c r="B248" s="440" t="str">
        <f>IF(Intro!$G$23="English",O249,P249)</f>
        <v>Describe the state of the British Columbia, Canadian and US potato markets during the period from August 1, 2023 to July 31, 2026 and any major changes that occurred. Provide documentary evidence if applicable.</v>
      </c>
      <c r="C248" s="441"/>
      <c r="D248" s="441"/>
      <c r="E248" s="441"/>
      <c r="F248" s="441"/>
      <c r="G248" s="441"/>
      <c r="H248" s="441"/>
      <c r="I248" s="441"/>
      <c r="J248" s="441"/>
      <c r="K248" s="441"/>
      <c r="L248" s="442"/>
    </row>
    <row r="249" spans="1:16" ht="14.45" customHeight="1" x14ac:dyDescent="0.25">
      <c r="A249" s="4" t="s">
        <v>163</v>
      </c>
      <c r="B249" s="440"/>
      <c r="C249" s="441"/>
      <c r="D249" s="441"/>
      <c r="E249" s="441"/>
      <c r="F249" s="441"/>
      <c r="G249" s="441"/>
      <c r="H249" s="441"/>
      <c r="I249" s="441"/>
      <c r="J249" s="441"/>
      <c r="K249" s="441"/>
      <c r="L249" s="442"/>
      <c r="O249" s="250" t="s">
        <v>529</v>
      </c>
      <c r="P249" s="250" t="s">
        <v>439</v>
      </c>
    </row>
    <row r="250" spans="1:16" ht="14.45" customHeight="1" x14ac:dyDescent="0.25">
      <c r="B250" s="46"/>
      <c r="C250" s="47"/>
      <c r="D250" s="47"/>
      <c r="E250" s="47"/>
      <c r="F250" s="47"/>
      <c r="G250" s="47"/>
      <c r="H250" s="47"/>
      <c r="I250" s="47"/>
      <c r="J250" s="47"/>
      <c r="K250" s="47"/>
      <c r="L250" s="48"/>
    </row>
    <row r="251" spans="1:16" ht="14.45" customHeight="1" x14ac:dyDescent="0.25">
      <c r="B251" s="541"/>
      <c r="C251" s="542"/>
      <c r="D251" s="542"/>
      <c r="E251" s="542"/>
      <c r="F251" s="542"/>
      <c r="G251" s="542"/>
      <c r="H251" s="542"/>
      <c r="I251" s="542"/>
      <c r="J251" s="542"/>
      <c r="K251" s="542"/>
      <c r="L251" s="543"/>
    </row>
    <row r="252" spans="1:16" ht="14.45" customHeight="1" x14ac:dyDescent="0.25">
      <c r="B252" s="544"/>
      <c r="C252" s="545"/>
      <c r="D252" s="545"/>
      <c r="E252" s="545"/>
      <c r="F252" s="545"/>
      <c r="G252" s="545"/>
      <c r="H252" s="545"/>
      <c r="I252" s="545"/>
      <c r="J252" s="545"/>
      <c r="K252" s="545"/>
      <c r="L252" s="546"/>
    </row>
    <row r="253" spans="1:16" ht="14.45" customHeight="1" x14ac:dyDescent="0.25">
      <c r="B253" s="544"/>
      <c r="C253" s="545"/>
      <c r="D253" s="545"/>
      <c r="E253" s="545"/>
      <c r="F253" s="545"/>
      <c r="G253" s="545"/>
      <c r="H253" s="545"/>
      <c r="I253" s="545"/>
      <c r="J253" s="545"/>
      <c r="K253" s="545"/>
      <c r="L253" s="546"/>
    </row>
    <row r="254" spans="1:16" ht="14.45" customHeight="1" x14ac:dyDescent="0.25">
      <c r="B254" s="544"/>
      <c r="C254" s="545"/>
      <c r="D254" s="545"/>
      <c r="E254" s="545"/>
      <c r="F254" s="545"/>
      <c r="G254" s="545"/>
      <c r="H254" s="545"/>
      <c r="I254" s="545"/>
      <c r="J254" s="545"/>
      <c r="K254" s="545"/>
      <c r="L254" s="546"/>
    </row>
    <row r="255" spans="1:16" ht="14.45" customHeight="1" x14ac:dyDescent="0.25">
      <c r="B255" s="544"/>
      <c r="C255" s="545"/>
      <c r="D255" s="545"/>
      <c r="E255" s="545"/>
      <c r="F255" s="545"/>
      <c r="G255" s="545"/>
      <c r="H255" s="545"/>
      <c r="I255" s="545"/>
      <c r="J255" s="545"/>
      <c r="K255" s="545"/>
      <c r="L255" s="546"/>
    </row>
    <row r="256" spans="1:16" ht="14.45" customHeight="1" x14ac:dyDescent="0.25">
      <c r="B256" s="544"/>
      <c r="C256" s="545"/>
      <c r="D256" s="545"/>
      <c r="E256" s="545"/>
      <c r="F256" s="545"/>
      <c r="G256" s="545"/>
      <c r="H256" s="545"/>
      <c r="I256" s="545"/>
      <c r="J256" s="545"/>
      <c r="K256" s="545"/>
      <c r="L256" s="546"/>
    </row>
    <row r="257" spans="2:12" ht="14.45" customHeight="1" x14ac:dyDescent="0.25">
      <c r="B257" s="544"/>
      <c r="C257" s="545"/>
      <c r="D257" s="545"/>
      <c r="E257" s="545"/>
      <c r="F257" s="545"/>
      <c r="G257" s="545"/>
      <c r="H257" s="545"/>
      <c r="I257" s="545"/>
      <c r="J257" s="545"/>
      <c r="K257" s="545"/>
      <c r="L257" s="546"/>
    </row>
    <row r="258" spans="2:12" ht="14.45" customHeight="1" x14ac:dyDescent="0.25">
      <c r="B258" s="547"/>
      <c r="C258" s="548"/>
      <c r="D258" s="548"/>
      <c r="E258" s="548"/>
      <c r="F258" s="548"/>
      <c r="G258" s="548"/>
      <c r="H258" s="548"/>
      <c r="I258" s="548"/>
      <c r="J258" s="548"/>
      <c r="K258" s="548"/>
      <c r="L258" s="549"/>
    </row>
    <row r="259" spans="2:12" ht="14.45" customHeight="1" x14ac:dyDescent="0.25">
      <c r="B259" s="54"/>
      <c r="C259" s="55"/>
      <c r="D259" s="55"/>
      <c r="E259" s="55"/>
      <c r="F259" s="55"/>
      <c r="G259" s="55"/>
      <c r="H259" s="55"/>
      <c r="I259" s="55"/>
      <c r="J259" s="55"/>
      <c r="K259" s="55"/>
      <c r="L259" s="56"/>
    </row>
  </sheetData>
  <sheetProtection algorithmName="SHA-512" hashValue="8sxV6DyW+YaFBsGZcpPP+U1TBx0POT2iZIHUSpkuhtYmGz7Lz659zjy2PPjMgDYVVuFNM8rONC2JY0EG6bXk4w==" saltValue="dr48TGkqxGmg8Ms/xZOUWw==" spinCount="100000" sheet="1" objects="1" scenarios="1" selectLockedCells="1"/>
  <mergeCells count="118">
    <mergeCell ref="B231:L231"/>
    <mergeCell ref="C126:C127"/>
    <mergeCell ref="C128:C129"/>
    <mergeCell ref="C130:C131"/>
    <mergeCell ref="D126:K127"/>
    <mergeCell ref="D128:K129"/>
    <mergeCell ref="D130:K131"/>
    <mergeCell ref="B191:L192"/>
    <mergeCell ref="B205:L206"/>
    <mergeCell ref="B219:L220"/>
    <mergeCell ref="C168:C169"/>
    <mergeCell ref="C170:C171"/>
    <mergeCell ref="C172:C173"/>
    <mergeCell ref="D166:K167"/>
    <mergeCell ref="D168:K169"/>
    <mergeCell ref="D170:K171"/>
    <mergeCell ref="D172:K173"/>
    <mergeCell ref="C121:C122"/>
    <mergeCell ref="C123:C124"/>
    <mergeCell ref="D119:K120"/>
    <mergeCell ref="D121:K122"/>
    <mergeCell ref="D123:K124"/>
    <mergeCell ref="C111:C112"/>
    <mergeCell ref="D107:K108"/>
    <mergeCell ref="D109:K110"/>
    <mergeCell ref="D111:K112"/>
    <mergeCell ref="C119:C120"/>
    <mergeCell ref="C104:C105"/>
    <mergeCell ref="D102:K103"/>
    <mergeCell ref="D104:K105"/>
    <mergeCell ref="C107:C108"/>
    <mergeCell ref="C109:C110"/>
    <mergeCell ref="C97:C98"/>
    <mergeCell ref="D97:K98"/>
    <mergeCell ref="C100:C101"/>
    <mergeCell ref="D100:K101"/>
    <mergeCell ref="C102:C103"/>
    <mergeCell ref="B66:L73"/>
    <mergeCell ref="B10:L10"/>
    <mergeCell ref="B51:L51"/>
    <mergeCell ref="D93:K94"/>
    <mergeCell ref="C93:C94"/>
    <mergeCell ref="C95:C96"/>
    <mergeCell ref="D95:K96"/>
    <mergeCell ref="B177:L178"/>
    <mergeCell ref="B217:L217"/>
    <mergeCell ref="C154:C155"/>
    <mergeCell ref="D154:K155"/>
    <mergeCell ref="C157:C158"/>
    <mergeCell ref="D157:K158"/>
    <mergeCell ref="C159:C160"/>
    <mergeCell ref="D159:K160"/>
    <mergeCell ref="C161:C162"/>
    <mergeCell ref="D161:K162"/>
    <mergeCell ref="C163:C164"/>
    <mergeCell ref="D163:K164"/>
    <mergeCell ref="C166:C167"/>
    <mergeCell ref="B194:L201"/>
    <mergeCell ref="B208:L215"/>
    <mergeCell ref="B203:L203"/>
    <mergeCell ref="B180:L187"/>
    <mergeCell ref="B23:L23"/>
    <mergeCell ref="B20:E20"/>
    <mergeCell ref="B21:E21"/>
    <mergeCell ref="F20:I20"/>
    <mergeCell ref="F21:I21"/>
    <mergeCell ref="B13:L13"/>
    <mergeCell ref="B64:L64"/>
    <mergeCell ref="B40:L47"/>
    <mergeCell ref="B53:L60"/>
    <mergeCell ref="O4:P7"/>
    <mergeCell ref="B90:L91"/>
    <mergeCell ref="B116:L117"/>
    <mergeCell ref="B27:L34"/>
    <mergeCell ref="B11:L11"/>
    <mergeCell ref="B18:L18"/>
    <mergeCell ref="B38:L38"/>
    <mergeCell ref="B25:L26"/>
    <mergeCell ref="B15:L15"/>
    <mergeCell ref="B62:L62"/>
    <mergeCell ref="B4:L4"/>
    <mergeCell ref="B5:L5"/>
    <mergeCell ref="B6:L6"/>
    <mergeCell ref="B8:L8"/>
    <mergeCell ref="B12:L12"/>
    <mergeCell ref="B75:L75"/>
    <mergeCell ref="B88:L88"/>
    <mergeCell ref="B77:L77"/>
    <mergeCell ref="B79:L86"/>
    <mergeCell ref="B9:L9"/>
    <mergeCell ref="B16:L16"/>
    <mergeCell ref="B114:L114"/>
    <mergeCell ref="B49:L49"/>
    <mergeCell ref="B36:L36"/>
    <mergeCell ref="B251:L258"/>
    <mergeCell ref="B246:L246"/>
    <mergeCell ref="B237:L244"/>
    <mergeCell ref="B248:L249"/>
    <mergeCell ref="B140:L140"/>
    <mergeCell ref="B141:L141"/>
    <mergeCell ref="B146:L146"/>
    <mergeCell ref="C133:C134"/>
    <mergeCell ref="C135:C136"/>
    <mergeCell ref="C137:C138"/>
    <mergeCell ref="D133:K134"/>
    <mergeCell ref="D135:K136"/>
    <mergeCell ref="B189:L189"/>
    <mergeCell ref="B175:L175"/>
    <mergeCell ref="D137:K138"/>
    <mergeCell ref="B142:L144"/>
    <mergeCell ref="C148:C149"/>
    <mergeCell ref="C150:C151"/>
    <mergeCell ref="C152:C153"/>
    <mergeCell ref="D148:K149"/>
    <mergeCell ref="D150:K151"/>
    <mergeCell ref="D152:K153"/>
    <mergeCell ref="B233:L235"/>
    <mergeCell ref="B222:L229"/>
  </mergeCells>
  <dataValidations xWindow="422" yWindow="564" count="1">
    <dataValidation type="textLength" operator="lessThanOrEqual" allowBlank="1" showInputMessage="1" showErrorMessage="1" sqref="F21" xr:uid="{A4676D81-8602-4FE0-8315-4AC5B92D853C}">
      <formula1>1000</formula1>
    </dataValidation>
  </dataValidations>
  <printOptions horizontalCentered="1"/>
  <pageMargins left="0.23622047244094491" right="0.23622047244094491" top="0.74803149606299213" bottom="0.74803149606299213" header="0.31496062992125984" footer="0.31496062992125984"/>
  <pageSetup scale="55" fitToHeight="0" orientation="portrait" r:id="rId1"/>
  <headerFooter>
    <oddFooter>&amp;L&amp;A</oddFooter>
  </headerFooter>
  <rowBreaks count="3" manualBreakCount="3">
    <brk id="61" min="1" max="11" man="1"/>
    <brk id="139" min="1" max="11" man="1"/>
    <brk id="202" min="1" max="11" man="1"/>
  </rowBreaks>
  <drawing r:id="rId2"/>
  <extLst>
    <ext xmlns:x14="http://schemas.microsoft.com/office/spreadsheetml/2009/9/main" uri="{CCE6A557-97BC-4b89-ADB6-D9C93CAAB3DF}">
      <x14:dataValidations xmlns:xm="http://schemas.microsoft.com/office/excel/2006/main" xWindow="422" yWindow="564" count="1">
        <x14:dataValidation type="list" allowBlank="1" showInputMessage="1" showErrorMessage="1" xr:uid="{E4F8EACF-1133-4E59-99C4-9680D519320B}">
          <x14:formula1>
            <xm:f>Variables!$D$43:$D$46</xm:f>
          </x14:formula1>
          <xm:sqref>F20:I20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8768-DB61-4954-834D-493A9B330350}">
  <sheetPr>
    <tabColor rgb="FF00B0F0"/>
    <pageSetUpPr fitToPage="1"/>
  </sheetPr>
  <dimension ref="A1:P62"/>
  <sheetViews>
    <sheetView showGridLines="0" zoomScaleNormal="100" zoomScaleSheetLayoutView="100" workbookViewId="0"/>
  </sheetViews>
  <sheetFormatPr defaultColWidth="9.140625" defaultRowHeight="14.25" x14ac:dyDescent="0.25"/>
  <cols>
    <col min="1" max="1" width="1.85546875" style="4" customWidth="1"/>
    <col min="2" max="12" width="14.5703125" style="2" customWidth="1"/>
    <col min="13" max="13" width="14.5703125" style="7" customWidth="1"/>
    <col min="14" max="14" width="14.5703125" style="8" customWidth="1"/>
    <col min="15" max="16" width="14.5703125" style="8" hidden="1" customWidth="1"/>
    <col min="17" max="17" width="9.140625" style="8" customWidth="1"/>
    <col min="18" max="16384" width="9.140625" style="8"/>
  </cols>
  <sheetData>
    <row r="1" spans="1:16" x14ac:dyDescent="0.25">
      <c r="O1" s="8" t="s">
        <v>130</v>
      </c>
      <c r="P1" s="8" t="s">
        <v>130</v>
      </c>
    </row>
    <row r="2" spans="1:16" x14ac:dyDescent="0.25">
      <c r="B2" s="10" t="s">
        <v>0</v>
      </c>
      <c r="C2" s="10"/>
      <c r="O2" s="9" t="s">
        <v>36</v>
      </c>
      <c r="P2" s="9" t="s">
        <v>45</v>
      </c>
    </row>
    <row r="3" spans="1:16" x14ac:dyDescent="0.25">
      <c r="B3" s="12"/>
      <c r="C3" s="12"/>
      <c r="O3" s="1"/>
      <c r="P3" s="1"/>
    </row>
    <row r="4" spans="1:16" s="1" customFormat="1" x14ac:dyDescent="0.25">
      <c r="A4" s="5"/>
      <c r="B4" s="501" t="str">
        <f>Info!B4</f>
        <v>IMPORTER QUESTIONNAIRE | QUESTIONNAIRE À L'INTENTION DES IMPORTATEURS</v>
      </c>
      <c r="C4" s="501"/>
      <c r="D4" s="501"/>
      <c r="E4" s="501"/>
      <c r="F4" s="501"/>
      <c r="G4" s="501"/>
      <c r="H4" s="501"/>
      <c r="I4" s="501"/>
      <c r="J4" s="501"/>
      <c r="K4" s="501"/>
      <c r="L4" s="501"/>
      <c r="M4" s="26"/>
      <c r="N4" s="26"/>
      <c r="O4" s="24"/>
      <c r="P4" s="24"/>
    </row>
    <row r="5" spans="1:16" s="1" customFormat="1" x14ac:dyDescent="0.25">
      <c r="A5" s="5"/>
      <c r="B5" s="501" t="str">
        <f>Info!B5</f>
        <v>RR-2026-001</v>
      </c>
      <c r="C5" s="501"/>
      <c r="D5" s="501"/>
      <c r="E5" s="501"/>
      <c r="F5" s="501"/>
      <c r="G5" s="501"/>
      <c r="H5" s="501"/>
      <c r="I5" s="501"/>
      <c r="J5" s="501"/>
      <c r="K5" s="501"/>
      <c r="L5" s="501"/>
      <c r="M5" s="26"/>
      <c r="N5" s="26"/>
      <c r="O5" s="24"/>
      <c r="P5" s="24"/>
    </row>
    <row r="6" spans="1:16" s="6" customFormat="1" x14ac:dyDescent="0.25">
      <c r="A6" s="5"/>
      <c r="B6" s="501" t="str">
        <f>Info!B6</f>
        <v>CERTAIN WHOLE POTATOES | CERTAINES POMMES DE TERRE ENTIÈRES</v>
      </c>
      <c r="C6" s="501"/>
      <c r="D6" s="501"/>
      <c r="E6" s="501"/>
      <c r="F6" s="501"/>
      <c r="G6" s="501"/>
      <c r="H6" s="501"/>
      <c r="I6" s="501"/>
      <c r="J6" s="501"/>
      <c r="K6" s="501"/>
      <c r="L6" s="501"/>
      <c r="M6" s="24"/>
      <c r="N6" s="24"/>
      <c r="O6" s="16"/>
      <c r="P6" s="16"/>
    </row>
    <row r="7" spans="1:16" s="6" customFormat="1" x14ac:dyDescent="0.25">
      <c r="A7" s="5"/>
      <c r="B7" s="15"/>
      <c r="C7" s="15"/>
      <c r="D7" s="3"/>
      <c r="E7" s="3"/>
      <c r="F7" s="3"/>
      <c r="G7" s="3"/>
      <c r="H7" s="3"/>
      <c r="I7" s="3"/>
      <c r="J7" s="3"/>
      <c r="K7" s="3"/>
      <c r="L7" s="3"/>
      <c r="O7" s="16"/>
      <c r="P7" s="16"/>
    </row>
    <row r="8" spans="1:16" x14ac:dyDescent="0.25">
      <c r="B8" s="19" t="str">
        <f>UPPER(IF(Intro!$G$23="English",O8,P8))</f>
        <v>PUBLIC COMMENTS</v>
      </c>
      <c r="C8" s="20"/>
      <c r="D8" s="20"/>
      <c r="E8" s="20"/>
      <c r="F8" s="20"/>
      <c r="G8" s="20"/>
      <c r="H8" s="20"/>
      <c r="I8" s="20"/>
      <c r="J8" s="20"/>
      <c r="K8" s="20"/>
      <c r="L8" s="21"/>
      <c r="M8" s="8"/>
      <c r="O8" s="8" t="s">
        <v>32</v>
      </c>
      <c r="P8" s="8" t="s">
        <v>33</v>
      </c>
    </row>
    <row r="9" spans="1:16" x14ac:dyDescent="0.25">
      <c r="B9" s="17"/>
      <c r="C9" s="27"/>
      <c r="D9" s="28"/>
      <c r="E9" s="28"/>
      <c r="F9" s="28"/>
      <c r="G9" s="28"/>
      <c r="H9" s="28"/>
      <c r="I9" s="28"/>
      <c r="J9" s="28"/>
      <c r="K9" s="28"/>
      <c r="L9" s="18"/>
      <c r="M9" s="8"/>
    </row>
    <row r="10" spans="1:16" x14ac:dyDescent="0.25">
      <c r="B10" s="449" t="str">
        <f>IF(Intro!$G$23="English",O10,P10)</f>
        <v>Should you wish to add any comments related to your responses, submit them here. Be sure to indicate the question number being commented on.</v>
      </c>
      <c r="C10" s="450"/>
      <c r="D10" s="450"/>
      <c r="E10" s="450"/>
      <c r="F10" s="450"/>
      <c r="G10" s="450"/>
      <c r="H10" s="450"/>
      <c r="I10" s="450"/>
      <c r="J10" s="450"/>
      <c r="K10" s="450"/>
      <c r="L10" s="451"/>
      <c r="M10" s="8"/>
      <c r="O10" s="22" t="s">
        <v>440</v>
      </c>
      <c r="P10" s="8" t="s">
        <v>441</v>
      </c>
    </row>
    <row r="11" spans="1:16" x14ac:dyDescent="0.25">
      <c r="B11" s="46"/>
      <c r="C11" s="27"/>
      <c r="D11" s="28"/>
      <c r="E11" s="28"/>
      <c r="F11" s="28"/>
      <c r="G11" s="28"/>
      <c r="H11" s="28"/>
      <c r="I11" s="28"/>
      <c r="J11" s="28"/>
      <c r="K11" s="28"/>
      <c r="L11" s="18"/>
      <c r="M11" s="8"/>
      <c r="O11" s="35" t="s">
        <v>122</v>
      </c>
      <c r="P11" s="35" t="s">
        <v>123</v>
      </c>
    </row>
    <row r="12" spans="1:16" ht="28.5" x14ac:dyDescent="0.25">
      <c r="B12" s="46"/>
      <c r="C12" s="92" t="str">
        <f>IF(Intro!$G$23="English",O11,P11)</f>
        <v>Tab and Question</v>
      </c>
      <c r="D12" s="635" t="str">
        <f>IF(Intro!$G$23="English",O12,P12)</f>
        <v>Comments</v>
      </c>
      <c r="E12" s="636"/>
      <c r="F12" s="636"/>
      <c r="G12" s="636"/>
      <c r="H12" s="636"/>
      <c r="I12" s="636"/>
      <c r="J12" s="636"/>
      <c r="K12" s="636"/>
      <c r="L12" s="637"/>
      <c r="M12" s="8"/>
      <c r="O12" s="22" t="s">
        <v>59</v>
      </c>
      <c r="P12" s="8" t="s">
        <v>60</v>
      </c>
    </row>
    <row r="13" spans="1:16" x14ac:dyDescent="0.25">
      <c r="B13" s="618" t="str">
        <f>IF(Intro!$G$23="English",O13,P13)</f>
        <v>Comment 1</v>
      </c>
      <c r="C13" s="620"/>
      <c r="D13" s="622"/>
      <c r="E13" s="623"/>
      <c r="F13" s="623"/>
      <c r="G13" s="623"/>
      <c r="H13" s="623"/>
      <c r="I13" s="623"/>
      <c r="J13" s="623"/>
      <c r="K13" s="623"/>
      <c r="L13" s="624"/>
      <c r="M13" s="8"/>
      <c r="O13" s="22" t="s">
        <v>61</v>
      </c>
      <c r="P13" s="8" t="s">
        <v>62</v>
      </c>
    </row>
    <row r="14" spans="1:16" x14ac:dyDescent="0.25">
      <c r="B14" s="449"/>
      <c r="C14" s="620"/>
      <c r="D14" s="625"/>
      <c r="E14" s="626"/>
      <c r="F14" s="626"/>
      <c r="G14" s="626"/>
      <c r="H14" s="626"/>
      <c r="I14" s="626"/>
      <c r="J14" s="626"/>
      <c r="K14" s="626"/>
      <c r="L14" s="627"/>
      <c r="M14" s="8"/>
      <c r="O14" s="22" t="s">
        <v>324</v>
      </c>
    </row>
    <row r="15" spans="1:16" x14ac:dyDescent="0.25">
      <c r="B15" s="449"/>
      <c r="C15" s="620"/>
      <c r="D15" s="625"/>
      <c r="E15" s="626"/>
      <c r="F15" s="626"/>
      <c r="G15" s="626"/>
      <c r="H15" s="626"/>
      <c r="I15" s="626"/>
      <c r="J15" s="626"/>
      <c r="K15" s="626"/>
      <c r="L15" s="627"/>
      <c r="M15" s="8"/>
      <c r="O15" s="22"/>
    </row>
    <row r="16" spans="1:16" x14ac:dyDescent="0.25">
      <c r="B16" s="449"/>
      <c r="C16" s="620"/>
      <c r="D16" s="625"/>
      <c r="E16" s="626"/>
      <c r="F16" s="626"/>
      <c r="G16" s="626"/>
      <c r="H16" s="626"/>
      <c r="I16" s="626"/>
      <c r="J16" s="626"/>
      <c r="K16" s="626"/>
      <c r="L16" s="627"/>
      <c r="M16" s="8"/>
      <c r="O16" s="22"/>
    </row>
    <row r="17" spans="1:16" x14ac:dyDescent="0.25">
      <c r="B17" s="449"/>
      <c r="C17" s="620"/>
      <c r="D17" s="625"/>
      <c r="E17" s="626"/>
      <c r="F17" s="626"/>
      <c r="G17" s="626"/>
      <c r="H17" s="626"/>
      <c r="I17" s="626"/>
      <c r="J17" s="626"/>
      <c r="K17" s="626"/>
      <c r="L17" s="627"/>
      <c r="M17" s="8"/>
      <c r="O17" s="22"/>
    </row>
    <row r="18" spans="1:16" x14ac:dyDescent="0.25">
      <c r="B18" s="449"/>
      <c r="C18" s="620"/>
      <c r="D18" s="625"/>
      <c r="E18" s="626"/>
      <c r="F18" s="626"/>
      <c r="G18" s="626"/>
      <c r="H18" s="626"/>
      <c r="I18" s="626"/>
      <c r="J18" s="626"/>
      <c r="K18" s="626"/>
      <c r="L18" s="627"/>
      <c r="M18" s="8"/>
      <c r="O18" s="22"/>
    </row>
    <row r="19" spans="1:16" x14ac:dyDescent="0.25">
      <c r="B19" s="449"/>
      <c r="C19" s="620"/>
      <c r="D19" s="625"/>
      <c r="E19" s="626"/>
      <c r="F19" s="626"/>
      <c r="G19" s="626"/>
      <c r="H19" s="626"/>
      <c r="I19" s="626"/>
      <c r="J19" s="626"/>
      <c r="K19" s="626"/>
      <c r="L19" s="627"/>
      <c r="M19" s="8"/>
      <c r="O19" s="22"/>
    </row>
    <row r="20" spans="1:16" x14ac:dyDescent="0.25">
      <c r="B20" s="449"/>
      <c r="C20" s="620"/>
      <c r="D20" s="625"/>
      <c r="E20" s="626"/>
      <c r="F20" s="626"/>
      <c r="G20" s="626"/>
      <c r="H20" s="626"/>
      <c r="I20" s="626"/>
      <c r="J20" s="626"/>
      <c r="K20" s="626"/>
      <c r="L20" s="627"/>
      <c r="M20" s="8"/>
      <c r="O20" s="22"/>
    </row>
    <row r="21" spans="1:16" x14ac:dyDescent="0.25">
      <c r="B21" s="449"/>
      <c r="C21" s="620"/>
      <c r="D21" s="625"/>
      <c r="E21" s="626"/>
      <c r="F21" s="626"/>
      <c r="G21" s="626"/>
      <c r="H21" s="626"/>
      <c r="I21" s="626"/>
      <c r="J21" s="626"/>
      <c r="K21" s="626"/>
      <c r="L21" s="627"/>
      <c r="M21" s="8"/>
      <c r="O21" s="22"/>
    </row>
    <row r="22" spans="1:16" x14ac:dyDescent="0.25">
      <c r="B22" s="634"/>
      <c r="C22" s="620"/>
      <c r="D22" s="628"/>
      <c r="E22" s="629"/>
      <c r="F22" s="629"/>
      <c r="G22" s="629"/>
      <c r="H22" s="629"/>
      <c r="I22" s="629"/>
      <c r="J22" s="629"/>
      <c r="K22" s="629"/>
      <c r="L22" s="630"/>
      <c r="M22" s="8"/>
      <c r="O22" s="22"/>
    </row>
    <row r="23" spans="1:16" x14ac:dyDescent="0.25">
      <c r="B23" s="618" t="str">
        <f>IF(Intro!$G$23="English",O23,P23)</f>
        <v>Comment 2</v>
      </c>
      <c r="C23" s="620"/>
      <c r="D23" s="622"/>
      <c r="E23" s="623"/>
      <c r="F23" s="623"/>
      <c r="G23" s="623"/>
      <c r="H23" s="623"/>
      <c r="I23" s="623"/>
      <c r="J23" s="623"/>
      <c r="K23" s="623"/>
      <c r="L23" s="624"/>
      <c r="M23" s="8"/>
      <c r="O23" s="22" t="s">
        <v>63</v>
      </c>
      <c r="P23" s="8" t="s">
        <v>64</v>
      </c>
    </row>
    <row r="24" spans="1:16" x14ac:dyDescent="0.25">
      <c r="B24" s="449"/>
      <c r="C24" s="620"/>
      <c r="D24" s="625"/>
      <c r="E24" s="626"/>
      <c r="F24" s="626"/>
      <c r="G24" s="626"/>
      <c r="H24" s="626"/>
      <c r="I24" s="626"/>
      <c r="J24" s="626"/>
      <c r="K24" s="626"/>
      <c r="L24" s="627"/>
      <c r="M24" s="8"/>
    </row>
    <row r="25" spans="1:16" x14ac:dyDescent="0.25">
      <c r="B25" s="449"/>
      <c r="C25" s="620"/>
      <c r="D25" s="625"/>
      <c r="E25" s="626"/>
      <c r="F25" s="626"/>
      <c r="G25" s="626"/>
      <c r="H25" s="626"/>
      <c r="I25" s="626"/>
      <c r="J25" s="626"/>
      <c r="K25" s="626"/>
      <c r="L25" s="627"/>
      <c r="M25" s="8"/>
    </row>
    <row r="26" spans="1:16" x14ac:dyDescent="0.25">
      <c r="B26" s="449"/>
      <c r="C26" s="620"/>
      <c r="D26" s="625"/>
      <c r="E26" s="626"/>
      <c r="F26" s="626"/>
      <c r="G26" s="626"/>
      <c r="H26" s="626"/>
      <c r="I26" s="626"/>
      <c r="J26" s="626"/>
      <c r="K26" s="626"/>
      <c r="L26" s="627"/>
      <c r="M26" s="8"/>
    </row>
    <row r="27" spans="1:16" x14ac:dyDescent="0.25">
      <c r="B27" s="449"/>
      <c r="C27" s="620"/>
      <c r="D27" s="625"/>
      <c r="E27" s="626"/>
      <c r="F27" s="626"/>
      <c r="G27" s="626"/>
      <c r="H27" s="626"/>
      <c r="I27" s="626"/>
      <c r="J27" s="626"/>
      <c r="K27" s="626"/>
      <c r="L27" s="627"/>
      <c r="M27" s="8"/>
      <c r="O27" s="22"/>
    </row>
    <row r="28" spans="1:16" x14ac:dyDescent="0.25">
      <c r="B28" s="449"/>
      <c r="C28" s="620"/>
      <c r="D28" s="625"/>
      <c r="E28" s="626"/>
      <c r="F28" s="626"/>
      <c r="G28" s="626"/>
      <c r="H28" s="626"/>
      <c r="I28" s="626"/>
      <c r="J28" s="626"/>
      <c r="K28" s="626"/>
      <c r="L28" s="627"/>
      <c r="M28" s="8"/>
      <c r="O28" s="22"/>
    </row>
    <row r="29" spans="1:16" s="31" customFormat="1" x14ac:dyDescent="0.25">
      <c r="A29" s="67"/>
      <c r="B29" s="449"/>
      <c r="C29" s="620"/>
      <c r="D29" s="625"/>
      <c r="E29" s="626"/>
      <c r="F29" s="626"/>
      <c r="G29" s="626"/>
      <c r="H29" s="626"/>
      <c r="I29" s="626"/>
      <c r="J29" s="626"/>
      <c r="K29" s="626"/>
      <c r="L29" s="627"/>
      <c r="N29" s="68"/>
    </row>
    <row r="30" spans="1:16" x14ac:dyDescent="0.25">
      <c r="B30" s="449"/>
      <c r="C30" s="620"/>
      <c r="D30" s="625"/>
      <c r="E30" s="626"/>
      <c r="F30" s="626"/>
      <c r="G30" s="626"/>
      <c r="H30" s="626"/>
      <c r="I30" s="626"/>
      <c r="J30" s="626"/>
      <c r="K30" s="626"/>
      <c r="L30" s="627"/>
    </row>
    <row r="31" spans="1:16" x14ac:dyDescent="0.25">
      <c r="B31" s="449"/>
      <c r="C31" s="620"/>
      <c r="D31" s="625"/>
      <c r="E31" s="626"/>
      <c r="F31" s="626"/>
      <c r="G31" s="626"/>
      <c r="H31" s="626"/>
      <c r="I31" s="626"/>
      <c r="J31" s="626"/>
      <c r="K31" s="626"/>
      <c r="L31" s="627"/>
    </row>
    <row r="32" spans="1:16" x14ac:dyDescent="0.25">
      <c r="B32" s="634"/>
      <c r="C32" s="620"/>
      <c r="D32" s="628"/>
      <c r="E32" s="629"/>
      <c r="F32" s="629"/>
      <c r="G32" s="629"/>
      <c r="H32" s="629"/>
      <c r="I32" s="629"/>
      <c r="J32" s="629"/>
      <c r="K32" s="629"/>
      <c r="L32" s="630"/>
    </row>
    <row r="33" spans="2:16" x14ac:dyDescent="0.25">
      <c r="B33" s="618" t="str">
        <f>IF(Intro!$G$23="English",O33,P33)</f>
        <v>Comment 3</v>
      </c>
      <c r="C33" s="620"/>
      <c r="D33" s="622"/>
      <c r="E33" s="623"/>
      <c r="F33" s="623"/>
      <c r="G33" s="623"/>
      <c r="H33" s="623"/>
      <c r="I33" s="623"/>
      <c r="J33" s="623"/>
      <c r="K33" s="623"/>
      <c r="L33" s="624"/>
      <c r="O33" s="22" t="s">
        <v>65</v>
      </c>
      <c r="P33" s="8" t="s">
        <v>66</v>
      </c>
    </row>
    <row r="34" spans="2:16" x14ac:dyDescent="0.25">
      <c r="B34" s="449"/>
      <c r="C34" s="620"/>
      <c r="D34" s="625"/>
      <c r="E34" s="626"/>
      <c r="F34" s="626"/>
      <c r="G34" s="626"/>
      <c r="H34" s="626"/>
      <c r="I34" s="626"/>
      <c r="J34" s="626"/>
      <c r="K34" s="626"/>
      <c r="L34" s="627"/>
    </row>
    <row r="35" spans="2:16" x14ac:dyDescent="0.25">
      <c r="B35" s="449"/>
      <c r="C35" s="620"/>
      <c r="D35" s="625"/>
      <c r="E35" s="626"/>
      <c r="F35" s="626"/>
      <c r="G35" s="626"/>
      <c r="H35" s="626"/>
      <c r="I35" s="626"/>
      <c r="J35" s="626"/>
      <c r="K35" s="626"/>
      <c r="L35" s="627"/>
    </row>
    <row r="36" spans="2:16" x14ac:dyDescent="0.25">
      <c r="B36" s="449"/>
      <c r="C36" s="620"/>
      <c r="D36" s="625"/>
      <c r="E36" s="626"/>
      <c r="F36" s="626"/>
      <c r="G36" s="626"/>
      <c r="H36" s="626"/>
      <c r="I36" s="626"/>
      <c r="J36" s="626"/>
      <c r="K36" s="626"/>
      <c r="L36" s="627"/>
    </row>
    <row r="37" spans="2:16" x14ac:dyDescent="0.25">
      <c r="B37" s="449"/>
      <c r="C37" s="620"/>
      <c r="D37" s="625"/>
      <c r="E37" s="626"/>
      <c r="F37" s="626"/>
      <c r="G37" s="626"/>
      <c r="H37" s="626"/>
      <c r="I37" s="626"/>
      <c r="J37" s="626"/>
      <c r="K37" s="626"/>
      <c r="L37" s="627"/>
      <c r="M37" s="8"/>
      <c r="O37" s="22"/>
    </row>
    <row r="38" spans="2:16" x14ac:dyDescent="0.25">
      <c r="B38" s="449"/>
      <c r="C38" s="620"/>
      <c r="D38" s="625"/>
      <c r="E38" s="626"/>
      <c r="F38" s="626"/>
      <c r="G38" s="626"/>
      <c r="H38" s="626"/>
      <c r="I38" s="626"/>
      <c r="J38" s="626"/>
      <c r="K38" s="626"/>
      <c r="L38" s="627"/>
      <c r="M38" s="8"/>
      <c r="O38" s="22"/>
    </row>
    <row r="39" spans="2:16" x14ac:dyDescent="0.25">
      <c r="B39" s="449"/>
      <c r="C39" s="620"/>
      <c r="D39" s="625"/>
      <c r="E39" s="626"/>
      <c r="F39" s="626"/>
      <c r="G39" s="626"/>
      <c r="H39" s="626"/>
      <c r="I39" s="626"/>
      <c r="J39" s="626"/>
      <c r="K39" s="626"/>
      <c r="L39" s="627"/>
    </row>
    <row r="40" spans="2:16" x14ac:dyDescent="0.25">
      <c r="B40" s="449"/>
      <c r="C40" s="620"/>
      <c r="D40" s="625"/>
      <c r="E40" s="626"/>
      <c r="F40" s="626"/>
      <c r="G40" s="626"/>
      <c r="H40" s="626"/>
      <c r="I40" s="626"/>
      <c r="J40" s="626"/>
      <c r="K40" s="626"/>
      <c r="L40" s="627"/>
    </row>
    <row r="41" spans="2:16" x14ac:dyDescent="0.25">
      <c r="B41" s="449"/>
      <c r="C41" s="620"/>
      <c r="D41" s="625"/>
      <c r="E41" s="626"/>
      <c r="F41" s="626"/>
      <c r="G41" s="626"/>
      <c r="H41" s="626"/>
      <c r="I41" s="626"/>
      <c r="J41" s="626"/>
      <c r="K41" s="626"/>
      <c r="L41" s="627"/>
    </row>
    <row r="42" spans="2:16" x14ac:dyDescent="0.25">
      <c r="B42" s="634"/>
      <c r="C42" s="620"/>
      <c r="D42" s="628"/>
      <c r="E42" s="629"/>
      <c r="F42" s="629"/>
      <c r="G42" s="629"/>
      <c r="H42" s="629"/>
      <c r="I42" s="629"/>
      <c r="J42" s="629"/>
      <c r="K42" s="629"/>
      <c r="L42" s="630"/>
    </row>
    <row r="43" spans="2:16" x14ac:dyDescent="0.25">
      <c r="B43" s="618" t="str">
        <f>IF(Intro!$G$23="English",O43,P43)</f>
        <v>Comment 4</v>
      </c>
      <c r="C43" s="620"/>
      <c r="D43" s="622"/>
      <c r="E43" s="623"/>
      <c r="F43" s="623"/>
      <c r="G43" s="623"/>
      <c r="H43" s="623"/>
      <c r="I43" s="623"/>
      <c r="J43" s="623"/>
      <c r="K43" s="623"/>
      <c r="L43" s="624"/>
      <c r="O43" s="22" t="s">
        <v>67</v>
      </c>
      <c r="P43" s="8" t="s">
        <v>68</v>
      </c>
    </row>
    <row r="44" spans="2:16" x14ac:dyDescent="0.25">
      <c r="B44" s="449"/>
      <c r="C44" s="620"/>
      <c r="D44" s="625"/>
      <c r="E44" s="626"/>
      <c r="F44" s="626"/>
      <c r="G44" s="626"/>
      <c r="H44" s="626"/>
      <c r="I44" s="626"/>
      <c r="J44" s="626"/>
      <c r="K44" s="626"/>
      <c r="L44" s="627"/>
    </row>
    <row r="45" spans="2:16" x14ac:dyDescent="0.25">
      <c r="B45" s="449"/>
      <c r="C45" s="620"/>
      <c r="D45" s="625"/>
      <c r="E45" s="626"/>
      <c r="F45" s="626"/>
      <c r="G45" s="626"/>
      <c r="H45" s="626"/>
      <c r="I45" s="626"/>
      <c r="J45" s="626"/>
      <c r="K45" s="626"/>
      <c r="L45" s="627"/>
    </row>
    <row r="46" spans="2:16" x14ac:dyDescent="0.25">
      <c r="B46" s="449"/>
      <c r="C46" s="620"/>
      <c r="D46" s="625"/>
      <c r="E46" s="626"/>
      <c r="F46" s="626"/>
      <c r="G46" s="626"/>
      <c r="H46" s="626"/>
      <c r="I46" s="626"/>
      <c r="J46" s="626"/>
      <c r="K46" s="626"/>
      <c r="L46" s="627"/>
    </row>
    <row r="47" spans="2:16" x14ac:dyDescent="0.25">
      <c r="B47" s="449"/>
      <c r="C47" s="620"/>
      <c r="D47" s="625"/>
      <c r="E47" s="626"/>
      <c r="F47" s="626"/>
      <c r="G47" s="626"/>
      <c r="H47" s="626"/>
      <c r="I47" s="626"/>
      <c r="J47" s="626"/>
      <c r="K47" s="626"/>
      <c r="L47" s="627"/>
      <c r="M47" s="8"/>
      <c r="O47" s="22"/>
    </row>
    <row r="48" spans="2:16" x14ac:dyDescent="0.25">
      <c r="B48" s="449"/>
      <c r="C48" s="620"/>
      <c r="D48" s="625"/>
      <c r="E48" s="626"/>
      <c r="F48" s="626"/>
      <c r="G48" s="626"/>
      <c r="H48" s="626"/>
      <c r="I48" s="626"/>
      <c r="J48" s="626"/>
      <c r="K48" s="626"/>
      <c r="L48" s="627"/>
      <c r="M48" s="8"/>
      <c r="O48" s="22"/>
    </row>
    <row r="49" spans="2:16" x14ac:dyDescent="0.25">
      <c r="B49" s="449"/>
      <c r="C49" s="620"/>
      <c r="D49" s="625"/>
      <c r="E49" s="626"/>
      <c r="F49" s="626"/>
      <c r="G49" s="626"/>
      <c r="H49" s="626"/>
      <c r="I49" s="626"/>
      <c r="J49" s="626"/>
      <c r="K49" s="626"/>
      <c r="L49" s="627"/>
    </row>
    <row r="50" spans="2:16" x14ac:dyDescent="0.25">
      <c r="B50" s="449"/>
      <c r="C50" s="620"/>
      <c r="D50" s="625"/>
      <c r="E50" s="626"/>
      <c r="F50" s="626"/>
      <c r="G50" s="626"/>
      <c r="H50" s="626"/>
      <c r="I50" s="626"/>
      <c r="J50" s="626"/>
      <c r="K50" s="626"/>
      <c r="L50" s="627"/>
    </row>
    <row r="51" spans="2:16" x14ac:dyDescent="0.25">
      <c r="B51" s="449"/>
      <c r="C51" s="620"/>
      <c r="D51" s="625"/>
      <c r="E51" s="626"/>
      <c r="F51" s="626"/>
      <c r="G51" s="626"/>
      <c r="H51" s="626"/>
      <c r="I51" s="626"/>
      <c r="J51" s="626"/>
      <c r="K51" s="626"/>
      <c r="L51" s="627"/>
    </row>
    <row r="52" spans="2:16" x14ac:dyDescent="0.25">
      <c r="B52" s="634"/>
      <c r="C52" s="620"/>
      <c r="D52" s="628"/>
      <c r="E52" s="629"/>
      <c r="F52" s="629"/>
      <c r="G52" s="629"/>
      <c r="H52" s="629"/>
      <c r="I52" s="629"/>
      <c r="J52" s="629"/>
      <c r="K52" s="629"/>
      <c r="L52" s="630"/>
    </row>
    <row r="53" spans="2:16" x14ac:dyDescent="0.25">
      <c r="B53" s="618" t="str">
        <f>IF(Intro!$G$23="English",O53,P53)</f>
        <v>Comment 5</v>
      </c>
      <c r="C53" s="620"/>
      <c r="D53" s="622"/>
      <c r="E53" s="623"/>
      <c r="F53" s="623"/>
      <c r="G53" s="623"/>
      <c r="H53" s="623"/>
      <c r="I53" s="623"/>
      <c r="J53" s="623"/>
      <c r="K53" s="623"/>
      <c r="L53" s="624"/>
      <c r="O53" s="22" t="s">
        <v>69</v>
      </c>
      <c r="P53" s="8" t="s">
        <v>70</v>
      </c>
    </row>
    <row r="54" spans="2:16" x14ac:dyDescent="0.25">
      <c r="B54" s="449"/>
      <c r="C54" s="620"/>
      <c r="D54" s="625"/>
      <c r="E54" s="626"/>
      <c r="F54" s="626"/>
      <c r="G54" s="626"/>
      <c r="H54" s="626"/>
      <c r="I54" s="626"/>
      <c r="J54" s="626"/>
      <c r="K54" s="626"/>
      <c r="L54" s="627"/>
    </row>
    <row r="55" spans="2:16" x14ac:dyDescent="0.25">
      <c r="B55" s="449"/>
      <c r="C55" s="620"/>
      <c r="D55" s="625"/>
      <c r="E55" s="626"/>
      <c r="F55" s="626"/>
      <c r="G55" s="626"/>
      <c r="H55" s="626"/>
      <c r="I55" s="626"/>
      <c r="J55" s="626"/>
      <c r="K55" s="626"/>
      <c r="L55" s="627"/>
    </row>
    <row r="56" spans="2:16" x14ac:dyDescent="0.25">
      <c r="B56" s="449"/>
      <c r="C56" s="620"/>
      <c r="D56" s="625"/>
      <c r="E56" s="626"/>
      <c r="F56" s="626"/>
      <c r="G56" s="626"/>
      <c r="H56" s="626"/>
      <c r="I56" s="626"/>
      <c r="J56" s="626"/>
      <c r="K56" s="626"/>
      <c r="L56" s="627"/>
      <c r="M56" s="8"/>
      <c r="O56" s="22"/>
    </row>
    <row r="57" spans="2:16" x14ac:dyDescent="0.25">
      <c r="B57" s="449"/>
      <c r="C57" s="620"/>
      <c r="D57" s="625"/>
      <c r="E57" s="626"/>
      <c r="F57" s="626"/>
      <c r="G57" s="626"/>
      <c r="H57" s="626"/>
      <c r="I57" s="626"/>
      <c r="J57" s="626"/>
      <c r="K57" s="626"/>
      <c r="L57" s="627"/>
      <c r="M57" s="8"/>
      <c r="O57" s="22"/>
    </row>
    <row r="58" spans="2:16" x14ac:dyDescent="0.25">
      <c r="B58" s="449"/>
      <c r="C58" s="620"/>
      <c r="D58" s="625"/>
      <c r="E58" s="626"/>
      <c r="F58" s="626"/>
      <c r="G58" s="626"/>
      <c r="H58" s="626"/>
      <c r="I58" s="626"/>
      <c r="J58" s="626"/>
      <c r="K58" s="626"/>
      <c r="L58" s="627"/>
    </row>
    <row r="59" spans="2:16" x14ac:dyDescent="0.25">
      <c r="B59" s="449"/>
      <c r="C59" s="620"/>
      <c r="D59" s="625"/>
      <c r="E59" s="626"/>
      <c r="F59" s="626"/>
      <c r="G59" s="626"/>
      <c r="H59" s="626"/>
      <c r="I59" s="626"/>
      <c r="J59" s="626"/>
      <c r="K59" s="626"/>
      <c r="L59" s="627"/>
    </row>
    <row r="60" spans="2:16" x14ac:dyDescent="0.25">
      <c r="B60" s="449"/>
      <c r="C60" s="620"/>
      <c r="D60" s="625"/>
      <c r="E60" s="626"/>
      <c r="F60" s="626"/>
      <c r="G60" s="626"/>
      <c r="H60" s="626"/>
      <c r="I60" s="626"/>
      <c r="J60" s="626"/>
      <c r="K60" s="626"/>
      <c r="L60" s="627"/>
    </row>
    <row r="61" spans="2:16" x14ac:dyDescent="0.25">
      <c r="B61" s="449"/>
      <c r="C61" s="620"/>
      <c r="D61" s="625"/>
      <c r="E61" s="626"/>
      <c r="F61" s="626"/>
      <c r="G61" s="626"/>
      <c r="H61" s="626"/>
      <c r="I61" s="626"/>
      <c r="J61" s="626"/>
      <c r="K61" s="626"/>
      <c r="L61" s="627"/>
    </row>
    <row r="62" spans="2:16" x14ac:dyDescent="0.25">
      <c r="B62" s="619"/>
      <c r="C62" s="621"/>
      <c r="D62" s="631"/>
      <c r="E62" s="632"/>
      <c r="F62" s="632"/>
      <c r="G62" s="632"/>
      <c r="H62" s="632"/>
      <c r="I62" s="632"/>
      <c r="J62" s="632"/>
      <c r="K62" s="632"/>
      <c r="L62" s="633"/>
    </row>
  </sheetData>
  <sheetProtection algorithmName="SHA-512" hashValue="NU5OZhgtQkEf0H8bJA+CKz0jQNbi4w2/3Vio/O6erM1kyjM3YeOpSFuKkgtUlUwhHBv0SvRM+1NnXRLAPtSaTA==" saltValue="fq1yKywEeBj0e35WIgm0rg==" spinCount="100000" sheet="1" objects="1" scenarios="1" selectLockedCells="1"/>
  <mergeCells count="20">
    <mergeCell ref="B23:B32"/>
    <mergeCell ref="C13:C22"/>
    <mergeCell ref="C23:C32"/>
    <mergeCell ref="D12:L12"/>
    <mergeCell ref="B33:B42"/>
    <mergeCell ref="D23:L32"/>
    <mergeCell ref="D33:L42"/>
    <mergeCell ref="B4:L4"/>
    <mergeCell ref="B5:L5"/>
    <mergeCell ref="B6:L6"/>
    <mergeCell ref="B10:L10"/>
    <mergeCell ref="B13:B22"/>
    <mergeCell ref="D13:L22"/>
    <mergeCell ref="B53:B62"/>
    <mergeCell ref="C33:C42"/>
    <mergeCell ref="C43:C52"/>
    <mergeCell ref="C53:C62"/>
    <mergeCell ref="D43:L52"/>
    <mergeCell ref="D53:L62"/>
    <mergeCell ref="B43:B52"/>
  </mergeCells>
  <dataValidations count="1">
    <dataValidation allowBlank="1" showInputMessage="1" showErrorMessage="1" sqref="C13:C62 D13 D23 D33 D43 D53" xr:uid="{34C36520-132A-44D5-AE48-BD8C8FEC8A7A}"/>
  </dataValidations>
  <printOptions horizontalCentered="1"/>
  <pageMargins left="0.23622047244094491" right="0.23622047244094491" top="0.74803149606299213" bottom="0.74803149606299213" header="0.31496062992125984" footer="0.31496062992125984"/>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E6452-488B-44D9-B2C7-088F25FF23EB}">
  <sheetPr>
    <tabColor rgb="FF92D050"/>
    <pageSetUpPr fitToPage="1"/>
  </sheetPr>
  <dimension ref="A1:T174"/>
  <sheetViews>
    <sheetView showGridLines="0" zoomScaleNormal="100" zoomScaleSheetLayoutView="100" workbookViewId="0"/>
  </sheetViews>
  <sheetFormatPr defaultRowHeight="14.45" customHeight="1" x14ac:dyDescent="0.25"/>
  <cols>
    <col min="1" max="1" width="3.28515625" customWidth="1"/>
    <col min="2" max="2" width="51.7109375" customWidth="1"/>
    <col min="3" max="5" width="25.85546875" customWidth="1"/>
    <col min="6" max="6" width="27.7109375" customWidth="1"/>
    <col min="7" max="7" width="7.42578125" customWidth="1"/>
    <col min="8" max="8" width="13.5703125" hidden="1" customWidth="1"/>
    <col min="9" max="11" width="0" hidden="1" customWidth="1"/>
    <col min="14" max="14" width="8.85546875" customWidth="1"/>
    <col min="15" max="15" width="21.85546875" hidden="1" customWidth="1"/>
    <col min="16" max="16" width="48.28515625" hidden="1" customWidth="1"/>
    <col min="17" max="17" width="8.85546875" hidden="1" customWidth="1"/>
  </cols>
  <sheetData>
    <row r="1" spans="1:16" s="8" customFormat="1" ht="14.45" customHeight="1" x14ac:dyDescent="0.25">
      <c r="A1" s="4"/>
      <c r="B1" s="2"/>
      <c r="C1" s="2"/>
      <c r="D1" s="2"/>
      <c r="E1" s="2"/>
      <c r="F1" s="2"/>
      <c r="G1" s="2"/>
      <c r="H1" s="2"/>
      <c r="I1" s="2"/>
      <c r="J1" s="2"/>
      <c r="K1" s="2"/>
      <c r="L1" s="2"/>
      <c r="M1" s="7"/>
      <c r="O1" s="8" t="s">
        <v>130</v>
      </c>
      <c r="P1" s="8" t="s">
        <v>130</v>
      </c>
    </row>
    <row r="2" spans="1:16" s="8" customFormat="1" ht="14.45" customHeight="1" x14ac:dyDescent="0.25">
      <c r="A2" s="4"/>
      <c r="B2" s="10" t="str">
        <f>IF(Intro!$G$23="English",O3,P3)</f>
        <v>PROTECTED</v>
      </c>
      <c r="C2" s="10"/>
      <c r="D2" s="10"/>
      <c r="E2" s="2"/>
      <c r="F2" s="2"/>
      <c r="G2" s="2"/>
      <c r="H2" s="2"/>
      <c r="I2" s="2"/>
      <c r="J2" s="2"/>
      <c r="K2" s="2"/>
      <c r="L2" s="2"/>
      <c r="M2" s="7"/>
      <c r="O2" s="9" t="s">
        <v>36</v>
      </c>
      <c r="P2" s="9" t="s">
        <v>45</v>
      </c>
    </row>
    <row r="3" spans="1:16" s="8" customFormat="1" ht="14.45" customHeight="1" x14ac:dyDescent="0.25">
      <c r="A3" s="4"/>
      <c r="B3" s="12"/>
      <c r="C3" s="12"/>
      <c r="D3" s="12"/>
      <c r="E3" s="2"/>
      <c r="F3" s="2"/>
      <c r="G3" s="2"/>
      <c r="H3" s="2"/>
      <c r="I3" s="2"/>
      <c r="J3" s="2"/>
      <c r="K3" s="2"/>
      <c r="L3" s="2"/>
      <c r="M3" s="7"/>
      <c r="O3" s="1" t="s">
        <v>115</v>
      </c>
      <c r="P3" s="1" t="s">
        <v>116</v>
      </c>
    </row>
    <row r="4" spans="1:16" s="1" customFormat="1" ht="14.45" customHeight="1" x14ac:dyDescent="0.25">
      <c r="A4" s="5"/>
      <c r="B4" s="501" t="str">
        <f>Info!B4</f>
        <v>IMPORTER QUESTIONNAIRE | QUESTIONNAIRE À L'INTENTION DES IMPORTATEURS</v>
      </c>
      <c r="C4" s="501"/>
      <c r="D4" s="501"/>
      <c r="E4" s="501"/>
      <c r="F4" s="501"/>
      <c r="G4" s="501"/>
      <c r="H4" s="501"/>
      <c r="I4" s="501"/>
      <c r="J4" s="501"/>
      <c r="K4" s="501"/>
      <c r="L4" s="501"/>
      <c r="M4" s="26"/>
      <c r="N4" s="26"/>
      <c r="O4" s="24"/>
      <c r="P4" s="24"/>
    </row>
    <row r="5" spans="1:16" s="1" customFormat="1" ht="14.45" customHeight="1" x14ac:dyDescent="0.25">
      <c r="A5" s="5"/>
      <c r="B5" s="501" t="str">
        <f>Info!B5</f>
        <v>RR-2026-001</v>
      </c>
      <c r="C5" s="501"/>
      <c r="D5" s="501"/>
      <c r="E5" s="501"/>
      <c r="F5" s="501"/>
      <c r="G5" s="501"/>
      <c r="H5" s="501"/>
      <c r="I5" s="501"/>
      <c r="J5" s="501"/>
      <c r="K5" s="501"/>
      <c r="L5" s="501"/>
      <c r="M5" s="26"/>
      <c r="N5" s="26"/>
      <c r="O5" s="24"/>
      <c r="P5" s="24"/>
    </row>
    <row r="6" spans="1:16" s="6" customFormat="1" ht="14.45" customHeight="1" x14ac:dyDescent="0.25">
      <c r="A6" s="5"/>
      <c r="B6" s="501" t="str">
        <f>Info!B6</f>
        <v>CERTAIN WHOLE POTATOES | CERTAINES POMMES DE TERRE ENTIÈRES</v>
      </c>
      <c r="C6" s="501"/>
      <c r="D6" s="501"/>
      <c r="E6" s="501"/>
      <c r="F6" s="501"/>
      <c r="G6" s="501"/>
      <c r="H6" s="501"/>
      <c r="I6" s="501"/>
      <c r="J6" s="501"/>
      <c r="K6" s="501"/>
      <c r="L6" s="501"/>
      <c r="M6" s="24"/>
      <c r="N6" s="24"/>
      <c r="O6" s="16"/>
      <c r="P6" s="16"/>
    </row>
    <row r="7" spans="1:16" s="6" customFormat="1" ht="14.45" customHeight="1" x14ac:dyDescent="0.25">
      <c r="A7" s="5"/>
      <c r="B7" s="23"/>
      <c r="C7" s="23"/>
      <c r="D7" s="23"/>
      <c r="E7" s="23"/>
      <c r="F7" s="23"/>
      <c r="G7" s="23"/>
      <c r="H7" s="23"/>
      <c r="I7" s="23"/>
      <c r="J7" s="23"/>
      <c r="K7" s="23"/>
      <c r="L7" s="23"/>
      <c r="M7" s="24"/>
      <c r="N7" s="24"/>
      <c r="O7" s="25"/>
    </row>
    <row r="8" spans="1:16" s="6" customFormat="1" ht="14.45" customHeight="1" x14ac:dyDescent="0.25">
      <c r="A8" s="5"/>
      <c r="B8" s="586" t="str">
        <f>Public!B8</f>
        <v>The goods in the following questions refer to Certain Whole Potatoes as defined in the product description on the Intro tab.</v>
      </c>
      <c r="C8" s="586"/>
      <c r="D8" s="586"/>
      <c r="E8" s="586"/>
      <c r="F8" s="586"/>
      <c r="G8" s="586"/>
      <c r="H8" s="586"/>
      <c r="I8" s="586"/>
      <c r="J8" s="586"/>
      <c r="K8" s="586"/>
      <c r="L8" s="586"/>
      <c r="M8" s="24"/>
      <c r="N8" s="24"/>
      <c r="O8" s="16"/>
      <c r="P8" s="16"/>
    </row>
    <row r="9" spans="1:16" s="6" customFormat="1" ht="14.45" customHeight="1" x14ac:dyDescent="0.25">
      <c r="A9" s="5"/>
      <c r="B9" s="586" t="str">
        <f>Public!B9</f>
        <v xml:space="preserve">Product information and a glossary of terms can be found in the Info tab.
</v>
      </c>
      <c r="C9" s="586"/>
      <c r="D9" s="586"/>
      <c r="E9" s="586"/>
      <c r="F9" s="586"/>
      <c r="G9" s="586"/>
      <c r="H9" s="586"/>
      <c r="I9" s="586"/>
      <c r="J9" s="586"/>
      <c r="K9" s="586"/>
      <c r="L9" s="586"/>
      <c r="M9" s="24"/>
      <c r="N9" s="24"/>
      <c r="O9" s="16" t="s">
        <v>56</v>
      </c>
      <c r="P9" s="6" t="s">
        <v>57</v>
      </c>
    </row>
    <row r="10" spans="1:16" s="6" customFormat="1" ht="14.45" customHeight="1" x14ac:dyDescent="0.25">
      <c r="A10" s="5"/>
      <c r="B10" s="586" t="str">
        <f>IF(Intro!$G$23="English",O10,P10)</f>
        <v xml:space="preserve">Use the AddPro tab if more space is needed.
</v>
      </c>
      <c r="C10" s="586"/>
      <c r="D10" s="586"/>
      <c r="E10" s="586"/>
      <c r="F10" s="586"/>
      <c r="G10" s="586"/>
      <c r="H10" s="586"/>
      <c r="I10" s="586"/>
      <c r="J10" s="586"/>
      <c r="K10" s="586"/>
      <c r="L10" s="586"/>
      <c r="M10" s="24"/>
      <c r="N10" s="24"/>
      <c r="O10" s="16" t="s">
        <v>73</v>
      </c>
      <c r="P10" s="16" t="str">
        <f>"Utilisez l'onglet AddPro si vous avez besoin de plus d'espace."&amp;CHAR(10)</f>
        <v xml:space="preserve">Utilisez l'onglet AddPro si vous avez besoin de plus d'espace.
</v>
      </c>
    </row>
    <row r="11" spans="1:16" s="6" customFormat="1" ht="14.45" customHeight="1" x14ac:dyDescent="0.25">
      <c r="A11" s="5"/>
      <c r="B11" s="93"/>
      <c r="C11" s="93"/>
      <c r="D11" s="93"/>
      <c r="E11" s="93"/>
      <c r="F11" s="93"/>
      <c r="G11" s="93"/>
      <c r="H11" s="93"/>
      <c r="I11" s="93"/>
      <c r="J11" s="93"/>
      <c r="K11" s="93"/>
      <c r="L11" s="93"/>
      <c r="M11" s="24"/>
      <c r="N11" s="24"/>
      <c r="O11" s="16"/>
      <c r="P11" s="16"/>
    </row>
    <row r="12" spans="1:16" s="6" customFormat="1" ht="14.45" customHeight="1" x14ac:dyDescent="0.25">
      <c r="A12" s="5"/>
      <c r="B12" s="586" t="str">
        <f>IF(Intro!$G$23="English",O12,P12)</f>
        <v>For the questions in this tab, note the following:</v>
      </c>
      <c r="C12" s="586"/>
      <c r="D12" s="586"/>
      <c r="E12" s="586"/>
      <c r="F12" s="586"/>
      <c r="G12" s="586"/>
      <c r="H12" s="586"/>
      <c r="I12" s="586"/>
      <c r="J12" s="586"/>
      <c r="K12" s="586"/>
      <c r="L12" s="586"/>
      <c r="M12" s="24"/>
      <c r="N12" s="24"/>
      <c r="O12" s="16" t="s">
        <v>325</v>
      </c>
      <c r="P12" s="16" t="s">
        <v>326</v>
      </c>
    </row>
    <row r="13" spans="1:16" s="6" customFormat="1" ht="14.45" customHeight="1" x14ac:dyDescent="0.25">
      <c r="A13" s="5" t="s">
        <v>203</v>
      </c>
      <c r="B13" s="586" t="str">
        <f>IF(Intro!$G$23="English",O13,P13)</f>
        <v>• Report only imports for which your firm was the importer of record. Sales of purchased goods from Canadian producers must be excluded.</v>
      </c>
      <c r="C13" s="586"/>
      <c r="D13" s="586"/>
      <c r="E13" s="586"/>
      <c r="F13" s="586"/>
      <c r="G13" s="586"/>
      <c r="H13" s="586"/>
      <c r="I13" s="586"/>
      <c r="J13" s="586"/>
      <c r="K13" s="586"/>
      <c r="L13" s="586"/>
      <c r="M13" s="24"/>
      <c r="N13" s="24"/>
      <c r="O13" s="16" t="s">
        <v>442</v>
      </c>
      <c r="P13" t="s">
        <v>443</v>
      </c>
    </row>
    <row r="14" spans="1:16" s="6" customFormat="1" ht="14.45" customHeight="1" x14ac:dyDescent="0.25">
      <c r="A14" s="5"/>
      <c r="B14" s="586" t="str">
        <f>IF(Intro!$G$23="English",O14,P14)</f>
        <v>• Report all sales to Canadian and foreign associated firms.</v>
      </c>
      <c r="C14" s="586"/>
      <c r="D14" s="586"/>
      <c r="E14" s="586"/>
      <c r="F14" s="586"/>
      <c r="G14" s="586"/>
      <c r="H14" s="586"/>
      <c r="I14" s="586"/>
      <c r="J14" s="586"/>
      <c r="K14" s="586"/>
      <c r="L14" s="586"/>
      <c r="M14" s="24"/>
      <c r="N14" s="24"/>
      <c r="O14" s="16" t="s">
        <v>444</v>
      </c>
      <c r="P14" s="16" t="s">
        <v>445</v>
      </c>
    </row>
    <row r="15" spans="1:16" s="6" customFormat="1" ht="14.45" customHeight="1" x14ac:dyDescent="0.25">
      <c r="A15" s="5"/>
      <c r="B15" s="586" t="str">
        <f>IF(Intro!$G$23="English",O15,P15)</f>
        <v>• Report all sales as of the date of shipment to the customer or the customer’s warehouse.</v>
      </c>
      <c r="C15" s="586"/>
      <c r="D15" s="586"/>
      <c r="E15" s="586"/>
      <c r="F15" s="586"/>
      <c r="G15" s="586"/>
      <c r="H15" s="586"/>
      <c r="I15" s="586"/>
      <c r="J15" s="586"/>
      <c r="K15" s="586"/>
      <c r="L15" s="586"/>
      <c r="M15" s="24"/>
      <c r="N15" s="24"/>
      <c r="O15" s="16" t="s">
        <v>327</v>
      </c>
      <c r="P15" s="16" t="s">
        <v>328</v>
      </c>
    </row>
    <row r="16" spans="1:16" s="6" customFormat="1" ht="14.45" customHeight="1" x14ac:dyDescent="0.25">
      <c r="A16" s="5"/>
      <c r="B16" s="586" t="str">
        <f>IF(Intro!$G$23="English",O16,P16)</f>
        <v>• Report all values in Canadian dollars.</v>
      </c>
      <c r="C16" s="586"/>
      <c r="D16" s="586"/>
      <c r="E16" s="586"/>
      <c r="F16" s="586"/>
      <c r="G16" s="586"/>
      <c r="H16" s="586"/>
      <c r="I16" s="586"/>
      <c r="J16" s="586"/>
      <c r="K16" s="586"/>
      <c r="L16" s="586"/>
      <c r="M16" s="24"/>
      <c r="N16" s="24"/>
      <c r="O16" s="16" t="s">
        <v>329</v>
      </c>
      <c r="P16" s="16" t="s">
        <v>330</v>
      </c>
    </row>
    <row r="17" spans="1:20" s="24" customFormat="1" ht="14.45" customHeight="1" x14ac:dyDescent="0.25">
      <c r="A17" s="140"/>
      <c r="B17" s="141"/>
      <c r="C17" s="141"/>
      <c r="D17" s="141"/>
      <c r="E17" s="141"/>
      <c r="F17" s="141"/>
      <c r="G17" s="141"/>
      <c r="H17" s="141"/>
      <c r="I17" s="141"/>
      <c r="J17" s="141"/>
      <c r="K17" s="141"/>
      <c r="L17" s="141"/>
      <c r="O17" s="16"/>
      <c r="P17" s="16"/>
    </row>
    <row r="18" spans="1:20" s="8" customFormat="1" ht="14.45" customHeight="1" x14ac:dyDescent="0.25">
      <c r="A18" s="4"/>
      <c r="B18" s="681" t="str">
        <f>IF(Intro!$G$23="English",O18,P18)</f>
        <v>PURCHASES, IMPORTS AND SALES OF CERTAIN WHOLE POTATOES</v>
      </c>
      <c r="C18" s="682"/>
      <c r="D18" s="682"/>
      <c r="E18" s="682"/>
      <c r="F18" s="682"/>
      <c r="G18" s="682"/>
      <c r="H18" s="682"/>
      <c r="I18" s="682"/>
      <c r="J18" s="682"/>
      <c r="K18" s="682"/>
      <c r="L18" s="683"/>
      <c r="O18" s="8" t="s">
        <v>448</v>
      </c>
      <c r="P18" t="s">
        <v>337</v>
      </c>
    </row>
    <row r="19" spans="1:20" s="8" customFormat="1" ht="14.45" customHeight="1" x14ac:dyDescent="0.25">
      <c r="A19" s="4"/>
      <c r="B19" s="563" t="s">
        <v>17</v>
      </c>
      <c r="C19" s="564"/>
      <c r="D19" s="564"/>
      <c r="E19" s="564"/>
      <c r="F19" s="564"/>
      <c r="G19" s="564"/>
      <c r="H19" s="564"/>
      <c r="I19" s="564"/>
      <c r="J19" s="564"/>
      <c r="K19" s="564"/>
      <c r="L19" s="565"/>
      <c r="O19" s="8" t="s">
        <v>324</v>
      </c>
      <c r="P19" t="s">
        <v>338</v>
      </c>
    </row>
    <row r="20" spans="1:20" ht="14.45" customHeight="1" x14ac:dyDescent="0.25">
      <c r="A20" s="219"/>
      <c r="B20" s="663"/>
      <c r="C20" s="553"/>
      <c r="D20" s="553"/>
      <c r="E20" s="553"/>
      <c r="F20" s="553"/>
      <c r="G20" s="553"/>
      <c r="L20" s="143"/>
      <c r="Q20" s="8"/>
      <c r="R20" s="8"/>
      <c r="S20" s="8"/>
      <c r="T20" s="8"/>
    </row>
    <row r="21" spans="1:20" ht="14.45" customHeight="1" x14ac:dyDescent="0.25">
      <c r="A21" s="219"/>
      <c r="B21" s="663" t="str">
        <f>IF(Intro!$G$23="English",O21,P21)</f>
        <v>Report the volume and value of your firm's:</v>
      </c>
      <c r="C21" s="553"/>
      <c r="D21" s="553"/>
      <c r="E21" s="553"/>
      <c r="F21" s="553"/>
      <c r="G21" s="553"/>
      <c r="L21" s="143"/>
      <c r="O21" t="s">
        <v>297</v>
      </c>
      <c r="P21" t="s">
        <v>339</v>
      </c>
    </row>
    <row r="22" spans="1:20" ht="14.45" customHeight="1" x14ac:dyDescent="0.25">
      <c r="A22" s="219"/>
      <c r="B22" s="663" t="str">
        <f>IF(Intro!$G$23="English",O22,P22)</f>
        <v>-Beginning and Ending Inventories of Certain Whole Potatoes for Use or Consumption in BC;</v>
      </c>
      <c r="C22" s="553"/>
      <c r="D22" s="553"/>
      <c r="E22" s="553"/>
      <c r="F22" s="553"/>
      <c r="G22" s="553"/>
      <c r="L22" s="143"/>
      <c r="O22" t="s">
        <v>298</v>
      </c>
      <c r="P22" s="217" t="s">
        <v>449</v>
      </c>
    </row>
    <row r="23" spans="1:20" ht="14.45" customHeight="1" x14ac:dyDescent="0.25">
      <c r="A23" s="220" t="s">
        <v>163</v>
      </c>
      <c r="B23" s="663" t="str">
        <f>IF(Intro!$G$23="English",O23,P23)</f>
        <v>-Purchases &amp; Sales of Certain Whole Potatoes from Other Canadian Provinces or Territories for Use or Consumption in BC;</v>
      </c>
      <c r="C23" s="553"/>
      <c r="D23" s="553"/>
      <c r="E23" s="553"/>
      <c r="F23" s="553"/>
      <c r="G23" s="553"/>
      <c r="L23" s="143"/>
      <c r="O23" s="269" t="s">
        <v>450</v>
      </c>
      <c r="P23" s="218" t="s">
        <v>451</v>
      </c>
    </row>
    <row r="24" spans="1:20" ht="14.45" customHeight="1" x14ac:dyDescent="0.25">
      <c r="A24" s="220"/>
      <c r="B24" s="663" t="str">
        <f>IF(Intro!$G$23="English",O25,P25)</f>
        <v>-Imports into Canada from the USA of Certain Whole Potatoes for Use or Consumption in Other Canadian Provinces or Territories and the sales thereof; and</v>
      </c>
      <c r="C24" s="712"/>
      <c r="D24" s="712"/>
      <c r="E24" s="712"/>
      <c r="F24" s="712"/>
      <c r="G24" s="712"/>
      <c r="H24" s="712"/>
      <c r="I24" s="712"/>
      <c r="J24" s="712"/>
      <c r="K24" s="712"/>
      <c r="L24" s="713"/>
      <c r="O24" s="269"/>
      <c r="P24" s="218"/>
    </row>
    <row r="25" spans="1:20" ht="14.45" customHeight="1" x14ac:dyDescent="0.25">
      <c r="A25" s="219" t="s">
        <v>163</v>
      </c>
      <c r="B25" s="663"/>
      <c r="C25" s="712"/>
      <c r="D25" s="712"/>
      <c r="E25" s="712"/>
      <c r="F25" s="712"/>
      <c r="G25" s="712"/>
      <c r="H25" s="712"/>
      <c r="I25" s="712"/>
      <c r="J25" s="712"/>
      <c r="K25" s="712"/>
      <c r="L25" s="713"/>
      <c r="O25" s="269" t="s">
        <v>446</v>
      </c>
      <c r="P25" s="218" t="s">
        <v>341</v>
      </c>
    </row>
    <row r="26" spans="1:20" ht="14.45" customHeight="1" x14ac:dyDescent="0.25">
      <c r="A26" s="219"/>
      <c r="B26" s="663" t="str">
        <f>IF(Intro!$G$23="English",O26,P26)</f>
        <v>-Imports into Canada of Certain Whole Potatoes for Use or Consumption in BC and the sales thereof.</v>
      </c>
      <c r="C26" s="679"/>
      <c r="D26" s="679"/>
      <c r="E26" s="679"/>
      <c r="F26" s="679"/>
      <c r="G26" s="679"/>
      <c r="H26" s="679"/>
      <c r="I26" s="679"/>
      <c r="J26" s="679"/>
      <c r="K26" s="679"/>
      <c r="L26" s="680"/>
      <c r="O26" s="270" t="s">
        <v>447</v>
      </c>
      <c r="P26" s="218" t="s">
        <v>342</v>
      </c>
    </row>
    <row r="27" spans="1:20" ht="14.45" customHeight="1" x14ac:dyDescent="0.25">
      <c r="A27" s="219"/>
      <c r="B27" s="676" t="str">
        <f>IF(Intro!$G$23="English",O28,P28)</f>
        <v>IMPORTANT: If your firm is a retailer or end-user, please report your Purchases or Imports only (not Sales).</v>
      </c>
      <c r="C27" s="677"/>
      <c r="D27" s="677"/>
      <c r="E27" s="677"/>
      <c r="F27" s="677"/>
      <c r="G27" s="677"/>
      <c r="H27" s="677"/>
      <c r="I27" s="677"/>
      <c r="J27" s="677"/>
      <c r="K27" s="677"/>
      <c r="L27" s="678"/>
    </row>
    <row r="28" spans="1:20" ht="14.45" customHeight="1" x14ac:dyDescent="0.25">
      <c r="B28" s="142"/>
      <c r="C28" s="104"/>
      <c r="D28" s="104"/>
      <c r="E28" s="104"/>
      <c r="F28" s="104"/>
      <c r="G28" s="104"/>
      <c r="L28" s="143"/>
      <c r="O28" t="s">
        <v>299</v>
      </c>
      <c r="P28" t="s">
        <v>340</v>
      </c>
    </row>
    <row r="29" spans="1:20" ht="14.45" customHeight="1" x14ac:dyDescent="0.25">
      <c r="B29" s="673"/>
      <c r="C29" s="675" t="str">
        <f>IF(Intro!$G$23="English",Variables!B10,Variables!C10)</f>
        <v>Aug. 1, 2023 to April 30, 2024</v>
      </c>
      <c r="D29" s="675" t="str">
        <f>IF(Intro!$G$23="English",Variables!B11,Variables!C11)</f>
        <v>Aug. 1, 2024 to April 30, 2025</v>
      </c>
      <c r="E29" s="675" t="str">
        <f>IF(Intro!$G$23="English",Variables!B12,Variables!C12)</f>
        <v>Aug. 1, 2025 to April 30, 2026</v>
      </c>
      <c r="F29" s="375"/>
      <c r="G29" s="376"/>
      <c r="L29" s="143"/>
    </row>
    <row r="30" spans="1:20" ht="14.45" customHeight="1" x14ac:dyDescent="0.25">
      <c r="B30" s="674"/>
      <c r="C30" s="675"/>
      <c r="D30" s="675"/>
      <c r="E30" s="675"/>
      <c r="F30" s="375"/>
      <c r="G30" s="376"/>
      <c r="L30" s="143"/>
    </row>
    <row r="31" spans="1:20" ht="14.45" customHeight="1" x14ac:dyDescent="0.25">
      <c r="B31" s="638" t="str">
        <f>IF(Intro!$G$23="English",O31,P31)</f>
        <v>Beginning Inventory of Certain Whole Potatoes Imported into Canada or Purchased for Use or Consumption in BC</v>
      </c>
      <c r="C31" s="639"/>
      <c r="D31" s="639"/>
      <c r="E31" s="640"/>
      <c r="F31" s="377"/>
      <c r="G31" s="158"/>
      <c r="L31" s="143"/>
      <c r="O31" s="138" t="s">
        <v>498</v>
      </c>
      <c r="P31" s="221" t="s">
        <v>499</v>
      </c>
    </row>
    <row r="32" spans="1:20" ht="14.45" customHeight="1" x14ac:dyDescent="0.25">
      <c r="B32" s="641"/>
      <c r="C32" s="642"/>
      <c r="D32" s="642"/>
      <c r="E32" s="643"/>
      <c r="F32" s="377"/>
      <c r="G32" s="158"/>
      <c r="L32" s="143"/>
      <c r="O32" s="138"/>
      <c r="P32" s="221"/>
    </row>
    <row r="33" spans="2:16" ht="14.45" customHeight="1" x14ac:dyDescent="0.25">
      <c r="B33" s="271" t="str">
        <f>IF(Intro!$G$23="English",O33,P33)</f>
        <v>Volume (cwt)</v>
      </c>
      <c r="C33" s="401"/>
      <c r="D33" s="401"/>
      <c r="E33" s="402"/>
      <c r="F33" s="188"/>
      <c r="G33" s="189"/>
      <c r="L33" s="143"/>
      <c r="O33" s="134" t="s">
        <v>212</v>
      </c>
      <c r="P33" s="210" t="s">
        <v>212</v>
      </c>
    </row>
    <row r="34" spans="2:16" ht="14.45" customHeight="1" x14ac:dyDescent="0.25">
      <c r="B34" s="272" t="str">
        <f>IF(Intro!$G$23="English",O34,P34)</f>
        <v>Value (CAD)</v>
      </c>
      <c r="C34" s="301"/>
      <c r="D34" s="301"/>
      <c r="E34" s="302"/>
      <c r="F34" s="188"/>
      <c r="G34" s="189"/>
      <c r="L34" s="143"/>
      <c r="O34" s="134" t="s">
        <v>475</v>
      </c>
      <c r="P34" s="210" t="s">
        <v>476</v>
      </c>
    </row>
    <row r="35" spans="2:16" ht="14.45" customHeight="1" x14ac:dyDescent="0.25">
      <c r="B35" s="273" t="str">
        <f>IF(Intro!$G$23="English",O35,P35)</f>
        <v>Average Unit Value (CAD/cwt)</v>
      </c>
      <c r="C35" s="274">
        <f>IF(ISERROR(C34/C33),0,C34/C33)</f>
        <v>0</v>
      </c>
      <c r="D35" s="274">
        <f>IF(ISERROR(D34/D33),0,D34/D33)</f>
        <v>0</v>
      </c>
      <c r="E35" s="275">
        <f>IF(ISERROR(E34/E33),0,E34/E33)</f>
        <v>0</v>
      </c>
      <c r="F35" s="378"/>
      <c r="G35" s="379"/>
      <c r="L35" s="143"/>
      <c r="O35" s="196" t="s">
        <v>496</v>
      </c>
      <c r="P35" s="210" t="s">
        <v>495</v>
      </c>
    </row>
    <row r="36" spans="2:16" ht="14.45" customHeight="1" x14ac:dyDescent="0.25">
      <c r="B36" s="197"/>
      <c r="C36" s="144"/>
      <c r="D36" s="144"/>
      <c r="E36" s="144"/>
      <c r="F36" s="380"/>
      <c r="G36" s="144"/>
      <c r="L36" s="143"/>
    </row>
    <row r="37" spans="2:16" ht="14.45" customHeight="1" x14ac:dyDescent="0.25">
      <c r="B37" s="638" t="str">
        <f>IF(Intro!$G$23="English",O37,P37)</f>
        <v>Certain Whole Potatoes Purchased from Other Canadian Provinces or Territories for Use or Consumption in BC</v>
      </c>
      <c r="C37" s="639"/>
      <c r="D37" s="639"/>
      <c r="E37" s="640"/>
      <c r="F37" s="381"/>
      <c r="G37" s="382"/>
      <c r="L37" s="143"/>
      <c r="O37" s="198" t="s">
        <v>487</v>
      </c>
      <c r="P37" s="221" t="s">
        <v>488</v>
      </c>
    </row>
    <row r="38" spans="2:16" ht="14.45" customHeight="1" x14ac:dyDescent="0.25">
      <c r="B38" s="644"/>
      <c r="C38" s="645"/>
      <c r="D38" s="645"/>
      <c r="E38" s="646"/>
      <c r="F38" s="381"/>
      <c r="G38" s="382"/>
      <c r="L38" s="143"/>
      <c r="O38" s="198"/>
      <c r="P38" s="221"/>
    </row>
    <row r="39" spans="2:16" ht="14.45" customHeight="1" x14ac:dyDescent="0.25">
      <c r="B39" s="282" t="str">
        <f>IF(Intro!$G$23="English",O39,P39)</f>
        <v>Please specify provinces:</v>
      </c>
      <c r="C39" s="664"/>
      <c r="D39" s="665"/>
      <c r="E39" s="666"/>
      <c r="F39" s="383"/>
      <c r="G39" s="384"/>
      <c r="L39" s="143"/>
      <c r="O39" s="199" t="s">
        <v>226</v>
      </c>
      <c r="P39" s="210" t="s">
        <v>343</v>
      </c>
    </row>
    <row r="40" spans="2:16" ht="14.45" customHeight="1" x14ac:dyDescent="0.25">
      <c r="B40" s="272" t="str">
        <f>IF(Intro!$G$23="English",O40,P40)</f>
        <v>Purchase Volume (cwt)</v>
      </c>
      <c r="C40" s="301"/>
      <c r="D40" s="301"/>
      <c r="E40" s="302"/>
      <c r="F40" s="188"/>
      <c r="G40" s="189"/>
      <c r="L40" s="143"/>
      <c r="O40" s="135" t="s">
        <v>213</v>
      </c>
      <c r="P40" s="210" t="s">
        <v>481</v>
      </c>
    </row>
    <row r="41" spans="2:16" ht="14.45" customHeight="1" x14ac:dyDescent="0.25">
      <c r="B41" s="272" t="str">
        <f>IF(Intro!$G$23="English",O41,P41)</f>
        <v>Sales Volume (cwt)</v>
      </c>
      <c r="C41" s="301"/>
      <c r="D41" s="301"/>
      <c r="E41" s="302"/>
      <c r="F41" s="188"/>
      <c r="G41" s="189"/>
      <c r="L41" s="143"/>
      <c r="O41" s="135" t="s">
        <v>214</v>
      </c>
      <c r="P41" s="210" t="s">
        <v>484</v>
      </c>
    </row>
    <row r="42" spans="2:16" ht="14.45" customHeight="1" x14ac:dyDescent="0.25">
      <c r="B42" s="272" t="str">
        <f>IF(Intro!$G$23="English",O42,P42)</f>
        <v>Net Delivered Purchase Value (CAD)</v>
      </c>
      <c r="C42" s="301"/>
      <c r="D42" s="301"/>
      <c r="E42" s="302"/>
      <c r="F42" s="188"/>
      <c r="G42" s="189"/>
      <c r="L42" s="143"/>
      <c r="O42" s="135" t="s">
        <v>477</v>
      </c>
      <c r="P42" s="276" t="s">
        <v>483</v>
      </c>
    </row>
    <row r="43" spans="2:16" ht="14.45" customHeight="1" x14ac:dyDescent="0.25">
      <c r="B43" s="272" t="str">
        <f>IF(Intro!$G$23="English",O43,P43)</f>
        <v>Net Delivered Selling Value (CAD)</v>
      </c>
      <c r="C43" s="301"/>
      <c r="D43" s="301"/>
      <c r="E43" s="302"/>
      <c r="F43" s="188"/>
      <c r="G43" s="189"/>
      <c r="L43" s="143"/>
      <c r="O43" s="135" t="s">
        <v>478</v>
      </c>
      <c r="P43" s="210" t="s">
        <v>482</v>
      </c>
    </row>
    <row r="44" spans="2:16" ht="14.45" customHeight="1" x14ac:dyDescent="0.25">
      <c r="B44" s="272" t="str">
        <f>IF(Intro!$G$23="English",O44,P44)</f>
        <v>Average Purchase Unit Value (CAD/cwt)</v>
      </c>
      <c r="C44" s="277">
        <f t="shared" ref="C44:E45" si="0">IF(ISERROR(C42/C40),0,C42/C40)</f>
        <v>0</v>
      </c>
      <c r="D44" s="277">
        <f t="shared" si="0"/>
        <v>0</v>
      </c>
      <c r="E44" s="278">
        <f t="shared" si="0"/>
        <v>0</v>
      </c>
      <c r="F44" s="378"/>
      <c r="G44" s="379"/>
      <c r="L44" s="143"/>
      <c r="O44" s="135" t="s">
        <v>479</v>
      </c>
      <c r="P44" s="210" t="s">
        <v>485</v>
      </c>
    </row>
    <row r="45" spans="2:16" ht="14.45" customHeight="1" x14ac:dyDescent="0.25">
      <c r="B45" s="272" t="str">
        <f>IF(Intro!$G$23="English",O45,P45)</f>
        <v>Average Selling Unit Value (CAD/cwt)</v>
      </c>
      <c r="C45" s="277">
        <f t="shared" si="0"/>
        <v>0</v>
      </c>
      <c r="D45" s="277">
        <f t="shared" si="0"/>
        <v>0</v>
      </c>
      <c r="E45" s="278">
        <f t="shared" si="0"/>
        <v>0</v>
      </c>
      <c r="F45" s="378"/>
      <c r="G45" s="379"/>
      <c r="L45" s="143"/>
      <c r="O45" s="135" t="s">
        <v>480</v>
      </c>
      <c r="P45" s="210" t="s">
        <v>486</v>
      </c>
    </row>
    <row r="46" spans="2:16" ht="14.45" customHeight="1" x14ac:dyDescent="0.25">
      <c r="B46" s="279" t="str">
        <f>IF(Intro!$G$23="English",O46,P46)</f>
        <v>Actual or Estimated Purchase Delivery Cost (%)</v>
      </c>
      <c r="C46" s="408"/>
      <c r="D46" s="408"/>
      <c r="E46" s="409"/>
      <c r="F46" s="378"/>
      <c r="G46" s="379"/>
      <c r="L46" s="143"/>
      <c r="O46" s="280" t="s">
        <v>215</v>
      </c>
      <c r="P46" t="s">
        <v>345</v>
      </c>
    </row>
    <row r="47" spans="2:16" ht="14.45" customHeight="1" x14ac:dyDescent="0.25">
      <c r="B47" s="279" t="str">
        <f>IF(Intro!$G$23="English",O47,P47)</f>
        <v>Actual or Estimated Selling Delivery Cost (%)</v>
      </c>
      <c r="C47" s="408"/>
      <c r="D47" s="408"/>
      <c r="E47" s="409"/>
      <c r="F47" s="385"/>
      <c r="G47" s="202"/>
      <c r="L47" s="143"/>
      <c r="O47" s="280" t="s">
        <v>216</v>
      </c>
      <c r="P47" s="210" t="s">
        <v>346</v>
      </c>
    </row>
    <row r="48" spans="2:16" ht="14.45" customHeight="1" x14ac:dyDescent="0.25">
      <c r="B48" s="145"/>
      <c r="C48" s="132"/>
      <c r="D48" s="132"/>
      <c r="E48" s="132"/>
      <c r="F48" s="132"/>
      <c r="G48" s="132"/>
      <c r="L48" s="143"/>
    </row>
    <row r="49" spans="2:18" ht="14.45" customHeight="1" x14ac:dyDescent="0.25">
      <c r="B49" s="667" t="str">
        <f>IF(Intro!$G$23="English",O50,P50)</f>
        <v>Certain Whole Potatoes Imported into Canada from the U.S. for Use or Consumption in Canadian Provinces or Territories other than BC</v>
      </c>
      <c r="C49" s="668"/>
      <c r="D49" s="668"/>
      <c r="E49" s="669"/>
      <c r="F49" s="132"/>
      <c r="G49" s="132"/>
      <c r="L49" s="143"/>
    </row>
    <row r="50" spans="2:18" ht="14.45" customHeight="1" x14ac:dyDescent="0.25">
      <c r="B50" s="670"/>
      <c r="C50" s="671"/>
      <c r="D50" s="671"/>
      <c r="E50" s="672"/>
      <c r="F50" s="132"/>
      <c r="G50" s="132"/>
      <c r="L50" s="143"/>
      <c r="O50" s="206" t="s">
        <v>489</v>
      </c>
      <c r="P50" s="221" t="s">
        <v>491</v>
      </c>
      <c r="Q50" s="412"/>
      <c r="R50" s="412"/>
    </row>
    <row r="51" spans="2:18" ht="14.45" customHeight="1" x14ac:dyDescent="0.25">
      <c r="B51" s="279" t="str">
        <f>IF(Intro!$G$23="English",O51,P51)</f>
        <v>Import Volume (cwt)</v>
      </c>
      <c r="C51" s="301"/>
      <c r="D51" s="301"/>
      <c r="E51" s="301"/>
      <c r="F51" s="189"/>
      <c r="G51" s="189"/>
      <c r="L51" s="143"/>
      <c r="O51" s="135" t="s">
        <v>217</v>
      </c>
      <c r="P51" s="210" t="s">
        <v>347</v>
      </c>
    </row>
    <row r="52" spans="2:18" ht="14.45" customHeight="1" x14ac:dyDescent="0.25">
      <c r="B52" s="279" t="str">
        <f>IF(Intro!$G$23="English",O52,P52)</f>
        <v>Sales Volume (cwt)</v>
      </c>
      <c r="C52" s="301"/>
      <c r="D52" s="301"/>
      <c r="E52" s="301"/>
      <c r="F52" s="189"/>
      <c r="G52" s="189"/>
      <c r="L52" s="143"/>
      <c r="O52" s="135" t="s">
        <v>214</v>
      </c>
      <c r="P52" s="210" t="s">
        <v>344</v>
      </c>
    </row>
    <row r="53" spans="2:18" ht="14.45" customHeight="1" x14ac:dyDescent="0.25">
      <c r="B53" s="279" t="str">
        <f>IF(Intro!$G$23="English",O53,P53)</f>
        <v>Net Delivered Purchase Value (CAD)</v>
      </c>
      <c r="C53" s="301"/>
      <c r="D53" s="301"/>
      <c r="E53" s="301"/>
      <c r="F53" s="189"/>
      <c r="G53" s="189"/>
      <c r="L53" s="143"/>
      <c r="O53" s="135" t="s">
        <v>477</v>
      </c>
      <c r="P53" s="276" t="s">
        <v>483</v>
      </c>
    </row>
    <row r="54" spans="2:18" ht="14.45" customHeight="1" x14ac:dyDescent="0.25">
      <c r="B54" s="279" t="str">
        <f>IF(Intro!$G$23="English",O54,P54)</f>
        <v>Net Delivered Selling Value (CAD)</v>
      </c>
      <c r="C54" s="301"/>
      <c r="D54" s="301"/>
      <c r="E54" s="301"/>
      <c r="F54" s="189"/>
      <c r="G54" s="189"/>
      <c r="L54" s="143"/>
      <c r="O54" s="135" t="s">
        <v>478</v>
      </c>
      <c r="P54" s="210" t="s">
        <v>482</v>
      </c>
    </row>
    <row r="55" spans="2:18" ht="14.45" customHeight="1" x14ac:dyDescent="0.25">
      <c r="B55" s="279" t="str">
        <f>IF(Intro!$G$23="English",O55,P55)</f>
        <v>Average Purchase Unit Value (CAD/cwt)</v>
      </c>
      <c r="C55" s="277">
        <f t="shared" ref="C55:E56" si="1">IF(ISERROR(C53/C51),0,C53/C51)</f>
        <v>0</v>
      </c>
      <c r="D55" s="277">
        <f t="shared" si="1"/>
        <v>0</v>
      </c>
      <c r="E55" s="278">
        <f t="shared" si="1"/>
        <v>0</v>
      </c>
      <c r="F55" s="379"/>
      <c r="G55" s="379"/>
      <c r="L55" s="143"/>
      <c r="O55" s="135" t="s">
        <v>479</v>
      </c>
      <c r="P55" s="210" t="s">
        <v>485</v>
      </c>
    </row>
    <row r="56" spans="2:18" ht="14.45" customHeight="1" x14ac:dyDescent="0.25">
      <c r="B56" s="279" t="str">
        <f>IF(Intro!$G$23="English",O56,P56)</f>
        <v>Average Selling Unit Value (CAD/cwt)</v>
      </c>
      <c r="C56" s="277">
        <f t="shared" si="1"/>
        <v>0</v>
      </c>
      <c r="D56" s="277">
        <f t="shared" si="1"/>
        <v>0</v>
      </c>
      <c r="E56" s="278">
        <f t="shared" si="1"/>
        <v>0</v>
      </c>
      <c r="F56" s="379"/>
      <c r="G56" s="379"/>
      <c r="L56" s="143"/>
      <c r="O56" s="135" t="s">
        <v>480</v>
      </c>
      <c r="P56" s="210" t="s">
        <v>486</v>
      </c>
    </row>
    <row r="57" spans="2:18" ht="14.45" customHeight="1" x14ac:dyDescent="0.25">
      <c r="B57" s="279" t="str">
        <f>B46</f>
        <v>Actual or Estimated Purchase Delivery Cost (%)</v>
      </c>
      <c r="C57" s="408"/>
      <c r="D57" s="408"/>
      <c r="E57" s="409"/>
      <c r="F57" s="202"/>
      <c r="G57" s="202"/>
      <c r="L57" s="143"/>
      <c r="O57" s="280" t="s">
        <v>215</v>
      </c>
      <c r="P57" s="210" t="s">
        <v>345</v>
      </c>
    </row>
    <row r="58" spans="2:18" ht="14.45" customHeight="1" x14ac:dyDescent="0.25">
      <c r="B58" s="281" t="str">
        <f>B47</f>
        <v>Actual or Estimated Selling Delivery Cost (%)</v>
      </c>
      <c r="C58" s="410"/>
      <c r="D58" s="410"/>
      <c r="E58" s="411"/>
      <c r="F58" s="202"/>
      <c r="G58" s="202"/>
      <c r="L58" s="143"/>
      <c r="O58" s="280" t="s">
        <v>216</v>
      </c>
      <c r="P58" s="210" t="s">
        <v>346</v>
      </c>
    </row>
    <row r="59" spans="2:18" ht="14.45" customHeight="1" x14ac:dyDescent="0.25">
      <c r="B59" s="145"/>
      <c r="C59" s="132"/>
      <c r="D59" s="132"/>
      <c r="E59" s="132"/>
      <c r="F59" s="132"/>
      <c r="G59" s="132"/>
      <c r="L59" s="143"/>
    </row>
    <row r="60" spans="2:18" ht="14.45" customHeight="1" x14ac:dyDescent="0.25">
      <c r="B60" s="667" t="str">
        <f>IF(Intro!$G$23="English",O60,P60)</f>
        <v>Certain Whole Potatoes Imported into Canada from the U.S. for Use or Consumption in Other Countries</v>
      </c>
      <c r="C60" s="668"/>
      <c r="D60" s="668"/>
      <c r="E60" s="669"/>
      <c r="L60" s="143"/>
      <c r="O60" t="s">
        <v>636</v>
      </c>
      <c r="P60" s="221" t="s">
        <v>646</v>
      </c>
    </row>
    <row r="61" spans="2:18" ht="14.45" customHeight="1" x14ac:dyDescent="0.25">
      <c r="B61" s="670"/>
      <c r="C61" s="671"/>
      <c r="D61" s="671"/>
      <c r="E61" s="672"/>
      <c r="F61" s="132"/>
      <c r="G61" s="132"/>
      <c r="L61" s="143"/>
    </row>
    <row r="62" spans="2:18" ht="14.45" customHeight="1" x14ac:dyDescent="0.25">
      <c r="B62" s="279" t="str">
        <f>IF(Intro!$G$23="English",O62,P62)</f>
        <v>Sales Volume (cwt)</v>
      </c>
      <c r="C62" s="301"/>
      <c r="D62" s="301"/>
      <c r="E62" s="302"/>
      <c r="F62" s="132"/>
      <c r="G62" s="132"/>
      <c r="L62" s="143"/>
      <c r="O62" s="135" t="s">
        <v>214</v>
      </c>
      <c r="P62" s="210" t="s">
        <v>344</v>
      </c>
    </row>
    <row r="63" spans="2:18" ht="14.45" customHeight="1" x14ac:dyDescent="0.25">
      <c r="B63" s="145"/>
      <c r="C63" s="132"/>
      <c r="D63" s="132"/>
      <c r="E63" s="132"/>
      <c r="F63" s="132"/>
      <c r="G63" s="132"/>
      <c r="L63" s="143"/>
    </row>
    <row r="64" spans="2:18" ht="14.45" customHeight="1" x14ac:dyDescent="0.25">
      <c r="B64" s="145"/>
      <c r="C64" s="675" t="str">
        <f>IF(Intro!$G$23="English",Variables!B10,Variables!C10)</f>
        <v>Aug. 1, 2023 to April 30, 2024</v>
      </c>
      <c r="D64" s="675" t="str">
        <f>IF(Intro!$G$23="English",Variables!B11,Variables!C11)</f>
        <v>Aug. 1, 2024 to April 30, 2025</v>
      </c>
      <c r="E64" s="675" t="str">
        <f>IF(Intro!$G$23="English",Variables!B12,Variables!C12)</f>
        <v>Aug. 1, 2025 to April 30, 2026</v>
      </c>
      <c r="F64" s="132"/>
      <c r="G64" s="132"/>
      <c r="L64" s="143"/>
    </row>
    <row r="65" spans="2:18" ht="14.45" customHeight="1" x14ac:dyDescent="0.25">
      <c r="B65" s="145"/>
      <c r="C65" s="675"/>
      <c r="D65" s="675"/>
      <c r="E65" s="675"/>
      <c r="F65" s="132"/>
      <c r="G65" s="132"/>
      <c r="L65" s="143"/>
    </row>
    <row r="66" spans="2:18" ht="14.45" customHeight="1" x14ac:dyDescent="0.25">
      <c r="B66" s="721" t="str">
        <f>IF(Intro!$G$23="English",O66,P66)</f>
        <v>Certain Whole Potatoes Imported into Canada from the U.S. for Use or Consumption in BC</v>
      </c>
      <c r="C66" s="722"/>
      <c r="D66" s="722"/>
      <c r="E66" s="723"/>
      <c r="F66" s="386"/>
      <c r="G66" s="386"/>
      <c r="L66" s="143"/>
      <c r="O66" s="206" t="s">
        <v>490</v>
      </c>
      <c r="P66" s="221" t="s">
        <v>492</v>
      </c>
      <c r="Q66" s="412"/>
      <c r="R66" s="412"/>
    </row>
    <row r="67" spans="2:18" ht="14.45" customHeight="1" x14ac:dyDescent="0.25">
      <c r="B67" s="684" t="str">
        <f>IF(Intro!$G$23="English",O67,P67)</f>
        <v>Imported from California</v>
      </c>
      <c r="C67" s="685"/>
      <c r="D67" s="685"/>
      <c r="E67" s="686"/>
      <c r="F67" s="392"/>
      <c r="G67" s="387"/>
      <c r="L67" s="143"/>
      <c r="O67" s="139" t="s">
        <v>218</v>
      </c>
      <c r="P67" s="210" t="s">
        <v>348</v>
      </c>
    </row>
    <row r="68" spans="2:18" ht="14.45" customHeight="1" x14ac:dyDescent="0.25">
      <c r="B68" s="279" t="str">
        <f>IF(Intro!$G$23="English",O68,P68)</f>
        <v>Import Volume (cwt)</v>
      </c>
      <c r="C68" s="301"/>
      <c r="D68" s="301"/>
      <c r="E68" s="301"/>
      <c r="F68" s="188"/>
      <c r="G68" s="189"/>
      <c r="L68" s="143"/>
      <c r="O68" s="135" t="s">
        <v>217</v>
      </c>
      <c r="P68" s="210" t="s">
        <v>347</v>
      </c>
    </row>
    <row r="69" spans="2:18" ht="14.45" customHeight="1" x14ac:dyDescent="0.25">
      <c r="B69" s="279" t="str">
        <f>IF(Intro!$G$23="English",O69,P69)</f>
        <v>Sales Volume (cwt)</v>
      </c>
      <c r="C69" s="301"/>
      <c r="D69" s="301"/>
      <c r="E69" s="301"/>
      <c r="F69" s="188"/>
      <c r="G69" s="189"/>
      <c r="L69" s="143"/>
      <c r="O69" s="135" t="s">
        <v>214</v>
      </c>
      <c r="P69" s="210" t="s">
        <v>344</v>
      </c>
    </row>
    <row r="70" spans="2:18" ht="14.45" customHeight="1" x14ac:dyDescent="0.25">
      <c r="B70" s="279" t="str">
        <f>IF(Intro!$G$23="English",O70,P70)</f>
        <v>Net Delivered Purchase Value (CAD)</v>
      </c>
      <c r="C70" s="301"/>
      <c r="D70" s="301"/>
      <c r="E70" s="301"/>
      <c r="F70" s="188"/>
      <c r="G70" s="189"/>
      <c r="L70" s="143"/>
      <c r="O70" s="135" t="s">
        <v>477</v>
      </c>
      <c r="P70" s="276" t="s">
        <v>483</v>
      </c>
    </row>
    <row r="71" spans="2:18" ht="14.45" customHeight="1" x14ac:dyDescent="0.25">
      <c r="B71" s="279" t="str">
        <f>IF(Intro!$G$23="English",O71,P71)</f>
        <v>Net Delivered Selling Value (CAD)</v>
      </c>
      <c r="C71" s="301"/>
      <c r="D71" s="301"/>
      <c r="E71" s="301"/>
      <c r="F71" s="188"/>
      <c r="G71" s="189"/>
      <c r="L71" s="143"/>
      <c r="O71" s="135" t="s">
        <v>478</v>
      </c>
      <c r="P71" s="210" t="s">
        <v>482</v>
      </c>
    </row>
    <row r="72" spans="2:18" ht="14.45" customHeight="1" x14ac:dyDescent="0.25">
      <c r="B72" s="279" t="str">
        <f>IF(Intro!$G$23="English",O72,P72)</f>
        <v>Average Purchase Unit Value (CAD/cwt)</v>
      </c>
      <c r="C72" s="277">
        <f t="shared" ref="C72:E73" si="2">IF(ISERROR(C70/C68),0,C70/C68)</f>
        <v>0</v>
      </c>
      <c r="D72" s="277">
        <f t="shared" si="2"/>
        <v>0</v>
      </c>
      <c r="E72" s="278">
        <f t="shared" si="2"/>
        <v>0</v>
      </c>
      <c r="F72" s="378"/>
      <c r="G72" s="379"/>
      <c r="L72" s="143"/>
      <c r="O72" s="135" t="s">
        <v>479</v>
      </c>
      <c r="P72" s="210" t="s">
        <v>485</v>
      </c>
    </row>
    <row r="73" spans="2:18" ht="14.45" customHeight="1" x14ac:dyDescent="0.25">
      <c r="B73" s="279" t="str">
        <f>IF(Intro!$G$23="English",O73,P73)</f>
        <v>Average Selling Unit Value (CAD/cwt)</v>
      </c>
      <c r="C73" s="277">
        <f t="shared" si="2"/>
        <v>0</v>
      </c>
      <c r="D73" s="277">
        <f t="shared" si="2"/>
        <v>0</v>
      </c>
      <c r="E73" s="278">
        <f t="shared" si="2"/>
        <v>0</v>
      </c>
      <c r="F73" s="378"/>
      <c r="G73" s="379"/>
      <c r="L73" s="143"/>
      <c r="O73" s="135" t="s">
        <v>480</v>
      </c>
      <c r="P73" s="210" t="s">
        <v>486</v>
      </c>
    </row>
    <row r="74" spans="2:18" ht="14.45" customHeight="1" x14ac:dyDescent="0.25">
      <c r="B74" s="279" t="str">
        <f>B57</f>
        <v>Actual or Estimated Purchase Delivery Cost (%)</v>
      </c>
      <c r="C74" s="408"/>
      <c r="D74" s="408"/>
      <c r="E74" s="409"/>
      <c r="F74" s="385"/>
      <c r="G74" s="202"/>
      <c r="L74" s="143"/>
      <c r="O74" s="280" t="s">
        <v>215</v>
      </c>
      <c r="P74" s="210" t="s">
        <v>345</v>
      </c>
    </row>
    <row r="75" spans="2:18" ht="14.45" customHeight="1" x14ac:dyDescent="0.25">
      <c r="B75" s="281" t="str">
        <f>B58</f>
        <v>Actual or Estimated Selling Delivery Cost (%)</v>
      </c>
      <c r="C75" s="410"/>
      <c r="D75" s="410"/>
      <c r="E75" s="411"/>
      <c r="F75" s="385"/>
      <c r="G75" s="202"/>
      <c r="L75" s="143"/>
      <c r="O75" s="280" t="s">
        <v>216</v>
      </c>
      <c r="P75" s="210" t="s">
        <v>346</v>
      </c>
    </row>
    <row r="76" spans="2:18" ht="14.45" customHeight="1" x14ac:dyDescent="0.25">
      <c r="B76" s="192"/>
      <c r="C76" s="193"/>
      <c r="D76" s="193"/>
      <c r="E76" s="193"/>
      <c r="F76" s="387"/>
      <c r="G76" s="387"/>
      <c r="L76" s="143"/>
      <c r="P76" s="210"/>
    </row>
    <row r="77" spans="2:18" ht="14.45" customHeight="1" x14ac:dyDescent="0.25">
      <c r="B77" s="687" t="str">
        <f>IF(Intro!$G$23="English",O77,P77)</f>
        <v>Imported from Idaho</v>
      </c>
      <c r="C77" s="688"/>
      <c r="D77" s="688"/>
      <c r="E77" s="689"/>
      <c r="F77" s="392"/>
      <c r="G77" s="387"/>
      <c r="L77" s="143"/>
      <c r="O77" s="139" t="s">
        <v>219</v>
      </c>
      <c r="P77" s="210" t="s">
        <v>349</v>
      </c>
    </row>
    <row r="78" spans="2:18" ht="14.45" customHeight="1" x14ac:dyDescent="0.25">
      <c r="B78" s="279" t="str">
        <f>IF(Intro!$G$23="English",O78,P78)</f>
        <v>Import Volume (cwt)</v>
      </c>
      <c r="C78" s="301"/>
      <c r="D78" s="301"/>
      <c r="E78" s="302"/>
      <c r="F78" s="188"/>
      <c r="G78" s="189"/>
      <c r="L78" s="143"/>
      <c r="O78" s="135" t="s">
        <v>217</v>
      </c>
      <c r="P78" s="210" t="s">
        <v>347</v>
      </c>
    </row>
    <row r="79" spans="2:18" ht="14.45" customHeight="1" x14ac:dyDescent="0.25">
      <c r="B79" s="279" t="str">
        <f>IF(Intro!$G$23="English",O79,P79)</f>
        <v>Sales Volume (cwt)</v>
      </c>
      <c r="C79" s="301"/>
      <c r="D79" s="301"/>
      <c r="E79" s="302"/>
      <c r="F79" s="188"/>
      <c r="G79" s="189"/>
      <c r="L79" s="143"/>
      <c r="O79" s="135" t="s">
        <v>214</v>
      </c>
      <c r="P79" s="210" t="s">
        <v>344</v>
      </c>
    </row>
    <row r="80" spans="2:18" ht="14.45" customHeight="1" x14ac:dyDescent="0.25">
      <c r="B80" s="279" t="str">
        <f>IF(Intro!$G$23="English",O80,P80)</f>
        <v>Net Delivered Purchase Value (CAD)</v>
      </c>
      <c r="C80" s="301"/>
      <c r="D80" s="301"/>
      <c r="E80" s="302"/>
      <c r="F80" s="188"/>
      <c r="G80" s="189"/>
      <c r="L80" s="143"/>
      <c r="O80" s="135" t="s">
        <v>477</v>
      </c>
      <c r="P80" s="276" t="s">
        <v>483</v>
      </c>
    </row>
    <row r="81" spans="2:16" ht="14.45" customHeight="1" x14ac:dyDescent="0.25">
      <c r="B81" s="279" t="str">
        <f>IF(Intro!$G$23="English",O81,P81)</f>
        <v>Net Delivered Selling Value (CAD)</v>
      </c>
      <c r="C81" s="301"/>
      <c r="D81" s="301"/>
      <c r="E81" s="302"/>
      <c r="F81" s="188"/>
      <c r="G81" s="189"/>
      <c r="L81" s="143"/>
      <c r="O81" s="135" t="s">
        <v>478</v>
      </c>
      <c r="P81" s="210" t="s">
        <v>482</v>
      </c>
    </row>
    <row r="82" spans="2:16" ht="14.45" customHeight="1" x14ac:dyDescent="0.25">
      <c r="B82" s="279" t="str">
        <f>IF(Intro!$G$23="English",O82,P82)</f>
        <v>Average Purchase Unit Value (CAD/cwt)</v>
      </c>
      <c r="C82" s="277">
        <f t="shared" ref="C82:E83" si="3">IF(ISERROR(C80/C78),0,C80/C78)</f>
        <v>0</v>
      </c>
      <c r="D82" s="277">
        <f t="shared" si="3"/>
        <v>0</v>
      </c>
      <c r="E82" s="278">
        <f t="shared" si="3"/>
        <v>0</v>
      </c>
      <c r="F82" s="378"/>
      <c r="G82" s="379"/>
      <c r="L82" s="143"/>
      <c r="O82" s="135" t="s">
        <v>479</v>
      </c>
      <c r="P82" s="210" t="s">
        <v>485</v>
      </c>
    </row>
    <row r="83" spans="2:16" ht="14.45" customHeight="1" x14ac:dyDescent="0.25">
      <c r="B83" s="279" t="str">
        <f>IF(Intro!$G$23="English",O83,P83)</f>
        <v>Average Selling Unit Value (CAD/cwt)</v>
      </c>
      <c r="C83" s="277">
        <f t="shared" si="3"/>
        <v>0</v>
      </c>
      <c r="D83" s="277">
        <f t="shared" si="3"/>
        <v>0</v>
      </c>
      <c r="E83" s="278">
        <f t="shared" si="3"/>
        <v>0</v>
      </c>
      <c r="F83" s="378"/>
      <c r="G83" s="379"/>
      <c r="L83" s="143"/>
      <c r="O83" s="135" t="s">
        <v>480</v>
      </c>
      <c r="P83" s="210" t="s">
        <v>486</v>
      </c>
    </row>
    <row r="84" spans="2:16" ht="14.45" customHeight="1" x14ac:dyDescent="0.25">
      <c r="B84" s="279" t="str">
        <f>B74</f>
        <v>Actual or Estimated Purchase Delivery Cost (%)</v>
      </c>
      <c r="C84" s="408"/>
      <c r="D84" s="408"/>
      <c r="E84" s="409"/>
      <c r="F84" s="385"/>
      <c r="G84" s="202"/>
      <c r="L84" s="143"/>
      <c r="O84" s="280" t="s">
        <v>215</v>
      </c>
      <c r="P84" s="210" t="s">
        <v>345</v>
      </c>
    </row>
    <row r="85" spans="2:16" ht="14.45" customHeight="1" x14ac:dyDescent="0.25">
      <c r="B85" s="281" t="str">
        <f>B75</f>
        <v>Actual or Estimated Selling Delivery Cost (%)</v>
      </c>
      <c r="C85" s="410"/>
      <c r="D85" s="410"/>
      <c r="E85" s="411"/>
      <c r="F85" s="385"/>
      <c r="G85" s="202"/>
      <c r="L85" s="143"/>
      <c r="O85" s="280" t="s">
        <v>216</v>
      </c>
      <c r="P85" s="210" t="s">
        <v>346</v>
      </c>
    </row>
    <row r="86" spans="2:16" ht="14.45" customHeight="1" x14ac:dyDescent="0.25">
      <c r="B86" s="238"/>
      <c r="C86" s="239"/>
      <c r="D86" s="239"/>
      <c r="E86" s="240"/>
      <c r="F86" s="187"/>
      <c r="G86" s="132"/>
      <c r="L86" s="143"/>
      <c r="P86" s="210"/>
    </row>
    <row r="87" spans="2:16" ht="14.45" customHeight="1" x14ac:dyDescent="0.25">
      <c r="B87" s="687" t="str">
        <f>IF(Intro!$G$23="English",O87,P87)</f>
        <v>Imported from Oregon</v>
      </c>
      <c r="C87" s="688"/>
      <c r="D87" s="688"/>
      <c r="E87" s="689"/>
      <c r="F87" s="392"/>
      <c r="G87" s="387"/>
      <c r="L87" s="143"/>
      <c r="O87" s="139" t="s">
        <v>220</v>
      </c>
      <c r="P87" s="210" t="s">
        <v>350</v>
      </c>
    </row>
    <row r="88" spans="2:16" ht="14.45" customHeight="1" x14ac:dyDescent="0.25">
      <c r="B88" s="284" t="str">
        <f>IF(Intro!$G$23="English",O88,P88)</f>
        <v>Import Volume (cwt)</v>
      </c>
      <c r="C88" s="301"/>
      <c r="D88" s="301"/>
      <c r="E88" s="302"/>
      <c r="F88" s="188"/>
      <c r="G88" s="189"/>
      <c r="L88" s="143"/>
      <c r="O88" s="135" t="s">
        <v>217</v>
      </c>
      <c r="P88" s="210" t="s">
        <v>347</v>
      </c>
    </row>
    <row r="89" spans="2:16" ht="14.45" customHeight="1" x14ac:dyDescent="0.25">
      <c r="B89" s="284" t="str">
        <f>IF(Intro!$G$23="English",O89,P89)</f>
        <v>Sales Volume (cwt)</v>
      </c>
      <c r="C89" s="301"/>
      <c r="D89" s="301"/>
      <c r="E89" s="302"/>
      <c r="F89" s="188"/>
      <c r="G89" s="189"/>
      <c r="L89" s="143"/>
      <c r="O89" s="135" t="s">
        <v>214</v>
      </c>
      <c r="P89" s="210" t="s">
        <v>344</v>
      </c>
    </row>
    <row r="90" spans="2:16" ht="14.45" customHeight="1" x14ac:dyDescent="0.25">
      <c r="B90" s="284" t="str">
        <f>IF(Intro!$G$23="English",O90,P90)</f>
        <v>Net Delivered Purchase Value (CAD)</v>
      </c>
      <c r="C90" s="301"/>
      <c r="D90" s="301"/>
      <c r="E90" s="302"/>
      <c r="F90" s="188"/>
      <c r="G90" s="189"/>
      <c r="L90" s="143"/>
      <c r="O90" s="135" t="s">
        <v>477</v>
      </c>
      <c r="P90" s="276" t="s">
        <v>483</v>
      </c>
    </row>
    <row r="91" spans="2:16" ht="14.45" customHeight="1" x14ac:dyDescent="0.25">
      <c r="B91" s="284" t="str">
        <f>IF(Intro!$G$23="English",O91,P91)</f>
        <v>Net Delivered Selling Value (CAD)</v>
      </c>
      <c r="C91" s="301"/>
      <c r="D91" s="301"/>
      <c r="E91" s="302"/>
      <c r="F91" s="188"/>
      <c r="G91" s="189"/>
      <c r="L91" s="143"/>
      <c r="O91" s="135" t="s">
        <v>478</v>
      </c>
      <c r="P91" s="210" t="s">
        <v>482</v>
      </c>
    </row>
    <row r="92" spans="2:16" ht="14.45" customHeight="1" x14ac:dyDescent="0.25">
      <c r="B92" s="284" t="str">
        <f>IF(Intro!$G$23="English",O92,P92)</f>
        <v>Average Purchase Unit Value (CAD/cwt)</v>
      </c>
      <c r="C92" s="277">
        <f t="shared" ref="C92:E93" si="4">IF(ISERROR(C90/C88),0,C90/C88)</f>
        <v>0</v>
      </c>
      <c r="D92" s="277">
        <f t="shared" si="4"/>
        <v>0</v>
      </c>
      <c r="E92" s="278">
        <f t="shared" si="4"/>
        <v>0</v>
      </c>
      <c r="F92" s="378"/>
      <c r="G92" s="379"/>
      <c r="L92" s="143"/>
      <c r="O92" s="135" t="s">
        <v>479</v>
      </c>
      <c r="P92" s="210" t="s">
        <v>485</v>
      </c>
    </row>
    <row r="93" spans="2:16" ht="14.45" customHeight="1" x14ac:dyDescent="0.25">
      <c r="B93" s="284" t="str">
        <f>IF(Intro!$G$23="English",O93,P93)</f>
        <v>Average Selling Unit Value (CAD/cwt)</v>
      </c>
      <c r="C93" s="277">
        <f t="shared" si="4"/>
        <v>0</v>
      </c>
      <c r="D93" s="277">
        <f t="shared" si="4"/>
        <v>0</v>
      </c>
      <c r="E93" s="278">
        <f t="shared" si="4"/>
        <v>0</v>
      </c>
      <c r="F93" s="378"/>
      <c r="G93" s="379"/>
      <c r="L93" s="143"/>
      <c r="O93" s="135" t="s">
        <v>480</v>
      </c>
      <c r="P93" s="210" t="s">
        <v>486</v>
      </c>
    </row>
    <row r="94" spans="2:16" ht="14.45" customHeight="1" x14ac:dyDescent="0.25">
      <c r="B94" s="284" t="str">
        <f>B84</f>
        <v>Actual or Estimated Purchase Delivery Cost (%)</v>
      </c>
      <c r="C94" s="408"/>
      <c r="D94" s="408"/>
      <c r="E94" s="409"/>
      <c r="F94" s="385"/>
      <c r="G94" s="202"/>
      <c r="L94" s="143"/>
      <c r="O94" s="280" t="s">
        <v>215</v>
      </c>
      <c r="P94" s="210" t="s">
        <v>345</v>
      </c>
    </row>
    <row r="95" spans="2:16" ht="14.45" customHeight="1" x14ac:dyDescent="0.25">
      <c r="B95" s="285" t="str">
        <f>B85</f>
        <v>Actual or Estimated Selling Delivery Cost (%)</v>
      </c>
      <c r="C95" s="410"/>
      <c r="D95" s="410"/>
      <c r="E95" s="411"/>
      <c r="F95" s="385"/>
      <c r="G95" s="202"/>
      <c r="L95" s="143"/>
      <c r="O95" s="280" t="s">
        <v>216</v>
      </c>
      <c r="P95" s="210" t="s">
        <v>346</v>
      </c>
    </row>
    <row r="96" spans="2:16" ht="14.45" customHeight="1" x14ac:dyDescent="0.25">
      <c r="B96" s="243"/>
      <c r="C96" s="241"/>
      <c r="D96" s="241"/>
      <c r="E96" s="242"/>
      <c r="F96" s="393"/>
      <c r="G96" s="394"/>
      <c r="L96" s="143"/>
    </row>
    <row r="97" spans="2:16" ht="14.45" customHeight="1" x14ac:dyDescent="0.25">
      <c r="B97" s="687" t="str">
        <f>IF(Intro!$G$23="English",O97,P97)</f>
        <v>Imported from Washington</v>
      </c>
      <c r="C97" s="688"/>
      <c r="D97" s="688"/>
      <c r="E97" s="689"/>
      <c r="F97" s="395"/>
      <c r="G97" s="396"/>
      <c r="L97" s="143"/>
      <c r="O97" s="139" t="s">
        <v>221</v>
      </c>
      <c r="P97" s="210" t="s">
        <v>351</v>
      </c>
    </row>
    <row r="98" spans="2:16" ht="14.45" customHeight="1" x14ac:dyDescent="0.25">
      <c r="B98" s="279" t="str">
        <f>IF(Intro!$G$23="English",O98,P98)</f>
        <v>Import Volume (cwt)</v>
      </c>
      <c r="C98" s="301"/>
      <c r="D98" s="301"/>
      <c r="E98" s="302"/>
      <c r="F98" s="188"/>
      <c r="G98" s="189"/>
      <c r="L98" s="143"/>
      <c r="O98" s="135" t="s">
        <v>217</v>
      </c>
      <c r="P98" s="210" t="s">
        <v>347</v>
      </c>
    </row>
    <row r="99" spans="2:16" ht="14.45" customHeight="1" x14ac:dyDescent="0.25">
      <c r="B99" s="279" t="str">
        <f>IF(Intro!$G$23="English",O99,P99)</f>
        <v>Sales Volume (cwt)</v>
      </c>
      <c r="C99" s="301"/>
      <c r="D99" s="301"/>
      <c r="E99" s="302"/>
      <c r="F99" s="188"/>
      <c r="G99" s="189"/>
      <c r="L99" s="143"/>
      <c r="O99" s="135" t="s">
        <v>214</v>
      </c>
      <c r="P99" s="210" t="s">
        <v>344</v>
      </c>
    </row>
    <row r="100" spans="2:16" ht="14.45" customHeight="1" x14ac:dyDescent="0.25">
      <c r="B100" s="279" t="str">
        <f>IF(Intro!$G$23="English",O100,P100)</f>
        <v>Net Delivered Purchase Value (CAD)</v>
      </c>
      <c r="C100" s="301"/>
      <c r="D100" s="301"/>
      <c r="E100" s="302"/>
      <c r="F100" s="188"/>
      <c r="G100" s="189"/>
      <c r="L100" s="143"/>
      <c r="O100" s="135" t="s">
        <v>477</v>
      </c>
      <c r="P100" s="276" t="s">
        <v>483</v>
      </c>
    </row>
    <row r="101" spans="2:16" ht="14.45" customHeight="1" x14ac:dyDescent="0.25">
      <c r="B101" s="279" t="str">
        <f>IF(Intro!$G$23="English",O101,P101)</f>
        <v>Net Delivered Selling Value (CAD)</v>
      </c>
      <c r="C101" s="301"/>
      <c r="D101" s="301"/>
      <c r="E101" s="302"/>
      <c r="F101" s="188"/>
      <c r="G101" s="189"/>
      <c r="L101" s="143"/>
      <c r="O101" s="135" t="s">
        <v>478</v>
      </c>
      <c r="P101" s="210" t="s">
        <v>482</v>
      </c>
    </row>
    <row r="102" spans="2:16" ht="14.45" customHeight="1" x14ac:dyDescent="0.25">
      <c r="B102" s="279" t="str">
        <f>IF(Intro!$G$23="English",O102,P102)</f>
        <v>Average Purchase Unit Value (CAD/cwt)</v>
      </c>
      <c r="C102" s="277">
        <f t="shared" ref="C102:E103" si="5">IF(ISERROR(C100/C98),0,C100/C98)</f>
        <v>0</v>
      </c>
      <c r="D102" s="277">
        <f t="shared" si="5"/>
        <v>0</v>
      </c>
      <c r="E102" s="278">
        <f t="shared" si="5"/>
        <v>0</v>
      </c>
      <c r="F102" s="378"/>
      <c r="G102" s="379"/>
      <c r="L102" s="143"/>
      <c r="O102" s="135" t="s">
        <v>479</v>
      </c>
      <c r="P102" s="210" t="s">
        <v>485</v>
      </c>
    </row>
    <row r="103" spans="2:16" ht="14.45" customHeight="1" x14ac:dyDescent="0.25">
      <c r="B103" s="279" t="str">
        <f>IF(Intro!$G$23="English",O103,P103)</f>
        <v>Average Selling Unit Value (CAD/cwt)</v>
      </c>
      <c r="C103" s="277">
        <f t="shared" si="5"/>
        <v>0</v>
      </c>
      <c r="D103" s="277">
        <f t="shared" si="5"/>
        <v>0</v>
      </c>
      <c r="E103" s="278">
        <f t="shared" si="5"/>
        <v>0</v>
      </c>
      <c r="F103" s="378"/>
      <c r="G103" s="379"/>
      <c r="L103" s="143"/>
      <c r="O103" s="135" t="s">
        <v>480</v>
      </c>
      <c r="P103" s="210" t="s">
        <v>486</v>
      </c>
    </row>
    <row r="104" spans="2:16" ht="14.45" customHeight="1" x14ac:dyDescent="0.25">
      <c r="B104" s="279" t="str">
        <f>B94</f>
        <v>Actual or Estimated Purchase Delivery Cost (%)</v>
      </c>
      <c r="C104" s="408"/>
      <c r="D104" s="408"/>
      <c r="E104" s="409"/>
      <c r="F104" s="385"/>
      <c r="G104" s="202"/>
      <c r="L104" s="143"/>
      <c r="O104" s="280" t="s">
        <v>215</v>
      </c>
      <c r="P104" s="210" t="s">
        <v>345</v>
      </c>
    </row>
    <row r="105" spans="2:16" ht="14.45" customHeight="1" x14ac:dyDescent="0.25">
      <c r="B105" s="281" t="str">
        <f>B95</f>
        <v>Actual or Estimated Selling Delivery Cost (%)</v>
      </c>
      <c r="C105" s="410"/>
      <c r="D105" s="410"/>
      <c r="E105" s="411"/>
      <c r="F105" s="385"/>
      <c r="G105" s="202"/>
      <c r="L105" s="143"/>
      <c r="O105" s="280" t="s">
        <v>216</v>
      </c>
      <c r="P105" s="210" t="s">
        <v>346</v>
      </c>
    </row>
    <row r="106" spans="2:16" ht="14.45" customHeight="1" x14ac:dyDescent="0.25">
      <c r="B106" s="243"/>
      <c r="C106" s="241"/>
      <c r="D106" s="241"/>
      <c r="E106" s="242"/>
      <c r="F106" s="393"/>
      <c r="G106" s="394"/>
      <c r="L106" s="143"/>
      <c r="O106" s="223"/>
      <c r="P106" s="210"/>
    </row>
    <row r="107" spans="2:16" ht="14.45" customHeight="1" x14ac:dyDescent="0.25">
      <c r="B107" s="687" t="str">
        <f>IF(Intro!$G$23="English",O107,P107)</f>
        <v>Imported from Other US States</v>
      </c>
      <c r="C107" s="688"/>
      <c r="D107" s="688"/>
      <c r="E107" s="689"/>
      <c r="F107" s="383"/>
      <c r="G107" s="384"/>
      <c r="L107" s="143"/>
      <c r="O107" t="s">
        <v>222</v>
      </c>
      <c r="P107" s="221" t="s">
        <v>352</v>
      </c>
    </row>
    <row r="108" spans="2:16" ht="14.45" customHeight="1" x14ac:dyDescent="0.25">
      <c r="B108" s="286" t="str">
        <f>IF(Intro!$G$23="English",O108,P108)</f>
        <v>Please specify states :</v>
      </c>
      <c r="C108" s="719"/>
      <c r="D108" s="719"/>
      <c r="E108" s="720"/>
      <c r="F108" s="384"/>
      <c r="G108" s="384"/>
      <c r="L108" s="143"/>
      <c r="O108" t="s">
        <v>313</v>
      </c>
      <c r="P108" s="210" t="s">
        <v>353</v>
      </c>
    </row>
    <row r="109" spans="2:16" ht="14.45" customHeight="1" x14ac:dyDescent="0.25">
      <c r="B109" s="279" t="str">
        <f>IF(Intro!$G$23="English",O109,P109)</f>
        <v>Import Volume (cwt)</v>
      </c>
      <c r="C109" s="301"/>
      <c r="D109" s="301"/>
      <c r="E109" s="302"/>
      <c r="F109" s="188"/>
      <c r="G109" s="189"/>
      <c r="L109" s="143"/>
      <c r="O109" s="135" t="s">
        <v>217</v>
      </c>
      <c r="P109" s="210" t="s">
        <v>347</v>
      </c>
    </row>
    <row r="110" spans="2:16" ht="14.45" customHeight="1" x14ac:dyDescent="0.25">
      <c r="B110" s="279" t="str">
        <f>IF(Intro!$G$23="English",O110,P110)</f>
        <v>Sales Volume (cwt)</v>
      </c>
      <c r="C110" s="301"/>
      <c r="D110" s="301"/>
      <c r="E110" s="302"/>
      <c r="F110" s="188"/>
      <c r="G110" s="189"/>
      <c r="L110" s="143"/>
      <c r="O110" s="135" t="s">
        <v>214</v>
      </c>
      <c r="P110" s="210" t="s">
        <v>344</v>
      </c>
    </row>
    <row r="111" spans="2:16" ht="14.45" customHeight="1" x14ac:dyDescent="0.25">
      <c r="B111" s="279" t="str">
        <f>IF(Intro!$G$23="English",O111,P111)</f>
        <v>Net Delivered Purchase Value (CAD)</v>
      </c>
      <c r="C111" s="301"/>
      <c r="D111" s="301"/>
      <c r="E111" s="302"/>
      <c r="F111" s="188"/>
      <c r="G111" s="189"/>
      <c r="L111" s="143"/>
      <c r="O111" s="135" t="s">
        <v>477</v>
      </c>
      <c r="P111" s="276" t="s">
        <v>483</v>
      </c>
    </row>
    <row r="112" spans="2:16" ht="14.45" customHeight="1" x14ac:dyDescent="0.25">
      <c r="B112" s="279" t="str">
        <f>IF(Intro!$G$23="English",O112,P112)</f>
        <v>Net Delivered Selling Value (CAD)</v>
      </c>
      <c r="C112" s="301"/>
      <c r="D112" s="301"/>
      <c r="E112" s="302"/>
      <c r="F112" s="188"/>
      <c r="G112" s="189"/>
      <c r="L112" s="143"/>
      <c r="O112" s="135" t="s">
        <v>478</v>
      </c>
      <c r="P112" s="210" t="s">
        <v>482</v>
      </c>
    </row>
    <row r="113" spans="2:16" ht="14.45" customHeight="1" x14ac:dyDescent="0.25">
      <c r="B113" s="279" t="str">
        <f>IF(Intro!$G$23="English",O113,P113)</f>
        <v>Average Purchase Unit Value (CAD/cwt)</v>
      </c>
      <c r="C113" s="277">
        <f t="shared" ref="C113:E114" si="6">IF(ISERROR(C111/C109),0,C111/C109)</f>
        <v>0</v>
      </c>
      <c r="D113" s="277">
        <f t="shared" si="6"/>
        <v>0</v>
      </c>
      <c r="E113" s="278">
        <f t="shared" si="6"/>
        <v>0</v>
      </c>
      <c r="F113" s="378"/>
      <c r="G113" s="379"/>
      <c r="L113" s="143"/>
      <c r="O113" s="135" t="s">
        <v>479</v>
      </c>
      <c r="P113" s="210" t="s">
        <v>485</v>
      </c>
    </row>
    <row r="114" spans="2:16" ht="14.45" customHeight="1" x14ac:dyDescent="0.25">
      <c r="B114" s="279" t="str">
        <f>IF(Intro!$G$23="English",O114,P114)</f>
        <v>Average Selling Unit Value (CAD/cwt)</v>
      </c>
      <c r="C114" s="277">
        <f t="shared" si="6"/>
        <v>0</v>
      </c>
      <c r="D114" s="277">
        <f t="shared" si="6"/>
        <v>0</v>
      </c>
      <c r="E114" s="278">
        <f t="shared" si="6"/>
        <v>0</v>
      </c>
      <c r="F114" s="378"/>
      <c r="G114" s="379"/>
      <c r="L114" s="143"/>
      <c r="O114" s="135" t="s">
        <v>480</v>
      </c>
      <c r="P114" s="210" t="s">
        <v>486</v>
      </c>
    </row>
    <row r="115" spans="2:16" ht="14.45" customHeight="1" x14ac:dyDescent="0.25">
      <c r="B115" s="279" t="str">
        <f>B104</f>
        <v>Actual or Estimated Purchase Delivery Cost (%)</v>
      </c>
      <c r="C115" s="408"/>
      <c r="D115" s="408"/>
      <c r="E115" s="409"/>
      <c r="F115" s="385"/>
      <c r="G115" s="202"/>
      <c r="L115" s="143"/>
      <c r="O115" s="280" t="s">
        <v>215</v>
      </c>
      <c r="P115" s="210" t="s">
        <v>345</v>
      </c>
    </row>
    <row r="116" spans="2:16" ht="14.45" customHeight="1" x14ac:dyDescent="0.25">
      <c r="B116" s="281" t="str">
        <f>B105</f>
        <v>Actual or Estimated Selling Delivery Cost (%)</v>
      </c>
      <c r="C116" s="410"/>
      <c r="D116" s="410"/>
      <c r="E116" s="411"/>
      <c r="F116" s="385"/>
      <c r="G116" s="202"/>
      <c r="L116" s="143"/>
      <c r="O116" s="280" t="s">
        <v>216</v>
      </c>
      <c r="P116" s="210" t="s">
        <v>346</v>
      </c>
    </row>
    <row r="117" spans="2:16" ht="14.45" customHeight="1" x14ac:dyDescent="0.25">
      <c r="B117" s="200"/>
      <c r="C117" s="201"/>
      <c r="D117" s="201"/>
      <c r="E117" s="201"/>
      <c r="F117" s="202"/>
      <c r="G117" s="202"/>
      <c r="L117" s="143"/>
    </row>
    <row r="118" spans="2:16" ht="14.45" customHeight="1" x14ac:dyDescent="0.25">
      <c r="B118" s="287" t="str">
        <f>IF(Intro!$G$23="English",O118,P118)</f>
        <v>Total imports from USA</v>
      </c>
      <c r="C118" s="290">
        <f t="shared" ref="C118:E119" si="7">C68+C78+C88+C98+C109</f>
        <v>0</v>
      </c>
      <c r="D118" s="290">
        <f t="shared" si="7"/>
        <v>0</v>
      </c>
      <c r="E118" s="291">
        <f t="shared" si="7"/>
        <v>0</v>
      </c>
      <c r="F118" s="190"/>
      <c r="G118" s="191"/>
      <c r="L118" s="143"/>
      <c r="O118" s="194" t="s">
        <v>314</v>
      </c>
      <c r="P118" s="221" t="s">
        <v>366</v>
      </c>
    </row>
    <row r="119" spans="2:16" ht="14.45" customHeight="1" x14ac:dyDescent="0.25">
      <c r="B119" s="288" t="str">
        <f>IF(Intro!$G$23="English",O119,P119)</f>
        <v>Total sales from USA</v>
      </c>
      <c r="C119" s="292">
        <f t="shared" si="7"/>
        <v>0</v>
      </c>
      <c r="D119" s="292">
        <f t="shared" si="7"/>
        <v>0</v>
      </c>
      <c r="E119" s="293">
        <f t="shared" si="7"/>
        <v>0</v>
      </c>
      <c r="F119" s="190"/>
      <c r="G119" s="191"/>
      <c r="L119" s="143"/>
      <c r="O119" s="194" t="s">
        <v>223</v>
      </c>
      <c r="P119" s="210" t="s">
        <v>367</v>
      </c>
    </row>
    <row r="120" spans="2:16" ht="14.45" customHeight="1" x14ac:dyDescent="0.25">
      <c r="B120" s="204"/>
      <c r="C120" s="312"/>
      <c r="D120" s="312"/>
      <c r="E120" s="312"/>
      <c r="F120" s="191"/>
      <c r="G120" s="191"/>
      <c r="L120" s="143"/>
    </row>
    <row r="121" spans="2:16" ht="14.45" customHeight="1" x14ac:dyDescent="0.25">
      <c r="B121" s="313"/>
      <c r="C121" s="675" t="str">
        <f>IF(Intro!$G$23="English",Variables!B10,Variables!C10)</f>
        <v>Aug. 1, 2023 to April 30, 2024</v>
      </c>
      <c r="D121" s="675" t="str">
        <f>IF(Intro!$G$23="English",Variables!B11,Variables!C11)</f>
        <v>Aug. 1, 2024 to April 30, 2025</v>
      </c>
      <c r="E121" s="675" t="str">
        <f>IF(Intro!$G$23="English",Variables!B12,Variables!C12)</f>
        <v>Aug. 1, 2025 to April 30, 2026</v>
      </c>
      <c r="F121" s="191"/>
      <c r="G121" s="191"/>
      <c r="L121" s="143"/>
    </row>
    <row r="122" spans="2:16" ht="14.45" customHeight="1" x14ac:dyDescent="0.25">
      <c r="B122" s="192"/>
      <c r="C122" s="675"/>
      <c r="D122" s="675"/>
      <c r="E122" s="675"/>
      <c r="F122" s="191"/>
      <c r="G122" s="191"/>
      <c r="L122" s="143"/>
    </row>
    <row r="123" spans="2:16" ht="14.45" customHeight="1" x14ac:dyDescent="0.25">
      <c r="B123" s="690" t="str">
        <f>IF(Intro!$G$23="English",O123,P123)</f>
        <v xml:space="preserve">Certain Whole Potatoes Imported into Canada from Other Countries for Use or Consumption in BC </v>
      </c>
      <c r="C123" s="691"/>
      <c r="D123" s="691"/>
      <c r="E123" s="692"/>
      <c r="F123" s="187"/>
      <c r="G123" s="132"/>
      <c r="L123" s="143"/>
      <c r="O123" s="139" t="s">
        <v>493</v>
      </c>
      <c r="P123" s="221" t="s">
        <v>494</v>
      </c>
    </row>
    <row r="124" spans="2:16" ht="14.45" customHeight="1" x14ac:dyDescent="0.25">
      <c r="B124" s="289" t="str">
        <f>IF(Intro!$G$23="English",O124,P124)</f>
        <v>Please specify countries :</v>
      </c>
      <c r="C124" s="656"/>
      <c r="D124" s="656"/>
      <c r="E124" s="657"/>
      <c r="F124" s="384"/>
      <c r="G124" s="384"/>
      <c r="L124" s="143"/>
      <c r="O124" s="171" t="s">
        <v>365</v>
      </c>
      <c r="P124" s="210" t="s">
        <v>354</v>
      </c>
    </row>
    <row r="125" spans="2:16" ht="14.45" customHeight="1" x14ac:dyDescent="0.25">
      <c r="B125" s="237" t="str">
        <f>IF(Intro!$G$23="English",O125,P125)</f>
        <v>Import Volume (cwt)</v>
      </c>
      <c r="C125" s="403"/>
      <c r="D125" s="403"/>
      <c r="E125" s="404"/>
      <c r="F125" s="188"/>
      <c r="G125" s="189"/>
      <c r="L125" s="143"/>
      <c r="O125" s="135" t="s">
        <v>217</v>
      </c>
      <c r="P125" s="210" t="s">
        <v>347</v>
      </c>
    </row>
    <row r="126" spans="2:16" ht="14.45" customHeight="1" x14ac:dyDescent="0.25">
      <c r="B126" s="237" t="str">
        <f>IF(Intro!$G$23="English",O126,P126)</f>
        <v>Sales Volume (cwt)</v>
      </c>
      <c r="C126" s="403"/>
      <c r="D126" s="403"/>
      <c r="E126" s="404"/>
      <c r="F126" s="188"/>
      <c r="G126" s="189"/>
      <c r="L126" s="143"/>
      <c r="O126" s="135" t="s">
        <v>214</v>
      </c>
      <c r="P126" s="210" t="s">
        <v>344</v>
      </c>
    </row>
    <row r="127" spans="2:16" ht="14.45" customHeight="1" x14ac:dyDescent="0.25">
      <c r="B127" s="237" t="str">
        <f>IF(Intro!$G$23="English",O127,P127)</f>
        <v>Net Delivered Purchase Value (CAD)</v>
      </c>
      <c r="C127" s="403"/>
      <c r="D127" s="403"/>
      <c r="E127" s="404"/>
      <c r="F127" s="188"/>
      <c r="G127" s="189"/>
      <c r="L127" s="143"/>
      <c r="O127" s="135" t="s">
        <v>477</v>
      </c>
      <c r="P127" s="276" t="s">
        <v>483</v>
      </c>
    </row>
    <row r="128" spans="2:16" ht="14.45" customHeight="1" x14ac:dyDescent="0.25">
      <c r="B128" s="237" t="str">
        <f>IF(Intro!$G$23="English",O128,P128)</f>
        <v>Net Delivered Selling Value (CAD)</v>
      </c>
      <c r="C128" s="403"/>
      <c r="D128" s="403"/>
      <c r="E128" s="404"/>
      <c r="F128" s="188"/>
      <c r="G128" s="189"/>
      <c r="L128" s="143"/>
      <c r="O128" s="135" t="s">
        <v>478</v>
      </c>
      <c r="P128" s="210" t="s">
        <v>482</v>
      </c>
    </row>
    <row r="129" spans="2:16" ht="14.45" customHeight="1" x14ac:dyDescent="0.25">
      <c r="B129" s="237" t="str">
        <f>IF(Intro!$G$23="English",O129,P129)</f>
        <v>Average Purchase Unit Value (CAD/cwt)</v>
      </c>
      <c r="C129" s="294">
        <f t="shared" ref="C129:E130" si="8">IF(ISERROR(C127/C125),0,C127/C125)</f>
        <v>0</v>
      </c>
      <c r="D129" s="294">
        <f t="shared" si="8"/>
        <v>0</v>
      </c>
      <c r="E129" s="295">
        <f t="shared" si="8"/>
        <v>0</v>
      </c>
      <c r="F129" s="378"/>
      <c r="G129" s="379"/>
      <c r="L129" s="143"/>
      <c r="O129" s="135" t="s">
        <v>479</v>
      </c>
      <c r="P129" s="210" t="s">
        <v>485</v>
      </c>
    </row>
    <row r="130" spans="2:16" ht="14.45" customHeight="1" x14ac:dyDescent="0.25">
      <c r="B130" s="237" t="str">
        <f>IF(Intro!$G$23="English",O130,P130)</f>
        <v>Average Selling Unit Value (CAD/cwt)</v>
      </c>
      <c r="C130" s="294">
        <f t="shared" si="8"/>
        <v>0</v>
      </c>
      <c r="D130" s="294">
        <f t="shared" si="8"/>
        <v>0</v>
      </c>
      <c r="E130" s="295">
        <f t="shared" si="8"/>
        <v>0</v>
      </c>
      <c r="F130" s="378"/>
      <c r="G130" s="379"/>
      <c r="L130" s="143"/>
      <c r="O130" s="135" t="s">
        <v>480</v>
      </c>
      <c r="P130" s="210" t="s">
        <v>486</v>
      </c>
    </row>
    <row r="131" spans="2:16" ht="14.45" customHeight="1" x14ac:dyDescent="0.25">
      <c r="B131" s="237" t="str">
        <f>B115</f>
        <v>Actual or Estimated Purchase Delivery Cost (%)</v>
      </c>
      <c r="C131" s="406"/>
      <c r="D131" s="406"/>
      <c r="E131" s="407"/>
      <c r="F131" s="385"/>
      <c r="G131" s="202"/>
      <c r="L131" s="143"/>
      <c r="O131" s="280" t="s">
        <v>215</v>
      </c>
      <c r="P131" s="210" t="s">
        <v>345</v>
      </c>
    </row>
    <row r="132" spans="2:16" ht="14.45" customHeight="1" x14ac:dyDescent="0.25">
      <c r="B132" s="237" t="str">
        <f>B116</f>
        <v>Actual or Estimated Selling Delivery Cost (%)</v>
      </c>
      <c r="C132" s="406"/>
      <c r="D132" s="406"/>
      <c r="E132" s="407"/>
      <c r="F132" s="385"/>
      <c r="G132" s="202"/>
      <c r="L132" s="143"/>
      <c r="O132" s="280" t="s">
        <v>216</v>
      </c>
      <c r="P132" s="210" t="s">
        <v>346</v>
      </c>
    </row>
    <row r="133" spans="2:16" ht="14.45" customHeight="1" x14ac:dyDescent="0.25">
      <c r="B133" s="145"/>
      <c r="C133" s="405"/>
      <c r="D133" s="405"/>
      <c r="E133" s="405"/>
      <c r="F133" s="132"/>
      <c r="G133" s="132"/>
      <c r="L133" s="143"/>
    </row>
    <row r="134" spans="2:16" ht="14.45" customHeight="1" x14ac:dyDescent="0.25">
      <c r="B134" s="283" t="str">
        <f>IF(Intro!$G$23="English",O134,P134)</f>
        <v>Total Certain Whole Potatoes Imported into Canada for Use or Consumption in BC</v>
      </c>
      <c r="C134" s="296"/>
      <c r="D134" s="296"/>
      <c r="E134" s="297"/>
      <c r="F134" s="187"/>
      <c r="G134" s="132"/>
      <c r="L134" s="143"/>
      <c r="O134" s="137" t="s">
        <v>224</v>
      </c>
      <c r="P134" s="221" t="s">
        <v>355</v>
      </c>
    </row>
    <row r="135" spans="2:16" ht="14.45" customHeight="1" x14ac:dyDescent="0.25">
      <c r="B135" s="279" t="str">
        <f>IF(Intro!$G$23="English",O135,P135)</f>
        <v>Import Volume (cwt)</v>
      </c>
      <c r="C135" s="298">
        <f t="shared" ref="C135:E138" si="9">C98+C78+C68+C88+C109+C125</f>
        <v>0</v>
      </c>
      <c r="D135" s="298">
        <f t="shared" si="9"/>
        <v>0</v>
      </c>
      <c r="E135" s="299">
        <f t="shared" si="9"/>
        <v>0</v>
      </c>
      <c r="F135" s="188"/>
      <c r="G135" s="189"/>
      <c r="L135" s="143"/>
      <c r="O135" s="135" t="s">
        <v>217</v>
      </c>
      <c r="P135" s="210" t="s">
        <v>347</v>
      </c>
    </row>
    <row r="136" spans="2:16" ht="14.45" customHeight="1" x14ac:dyDescent="0.25">
      <c r="B136" s="279" t="str">
        <f>IF(Intro!$G$23="English",O136,P136)</f>
        <v>Sales Volume (cwt)</v>
      </c>
      <c r="C136" s="298">
        <f t="shared" si="9"/>
        <v>0</v>
      </c>
      <c r="D136" s="298">
        <f t="shared" si="9"/>
        <v>0</v>
      </c>
      <c r="E136" s="299">
        <f t="shared" si="9"/>
        <v>0</v>
      </c>
      <c r="F136" s="188"/>
      <c r="G136" s="189"/>
      <c r="L136" s="143"/>
      <c r="O136" s="135" t="s">
        <v>214</v>
      </c>
      <c r="P136" s="210" t="s">
        <v>344</v>
      </c>
    </row>
    <row r="137" spans="2:16" ht="14.45" customHeight="1" x14ac:dyDescent="0.25">
      <c r="B137" s="279" t="str">
        <f>IF(Intro!$G$23="English",O137,P137)</f>
        <v>Net Delivered Purchase Value (CAD)</v>
      </c>
      <c r="C137" s="298">
        <f t="shared" si="9"/>
        <v>0</v>
      </c>
      <c r="D137" s="298">
        <f t="shared" si="9"/>
        <v>0</v>
      </c>
      <c r="E137" s="299">
        <f t="shared" si="9"/>
        <v>0</v>
      </c>
      <c r="F137" s="188"/>
      <c r="G137" s="189"/>
      <c r="L137" s="143"/>
      <c r="O137" s="135" t="s">
        <v>477</v>
      </c>
      <c r="P137" s="276" t="s">
        <v>483</v>
      </c>
    </row>
    <row r="138" spans="2:16" ht="14.45" customHeight="1" x14ac:dyDescent="0.25">
      <c r="B138" s="279" t="str">
        <f>IF(Intro!$G$23="English",O138,P138)</f>
        <v>Net Delivered Selling Value (CAD)</v>
      </c>
      <c r="C138" s="298">
        <f t="shared" si="9"/>
        <v>0</v>
      </c>
      <c r="D138" s="298">
        <f t="shared" si="9"/>
        <v>0</v>
      </c>
      <c r="E138" s="299">
        <f t="shared" si="9"/>
        <v>0</v>
      </c>
      <c r="F138" s="188"/>
      <c r="G138" s="189"/>
      <c r="L138" s="143"/>
      <c r="O138" s="135" t="s">
        <v>478</v>
      </c>
      <c r="P138" s="210" t="s">
        <v>482</v>
      </c>
    </row>
    <row r="139" spans="2:16" ht="14.45" customHeight="1" x14ac:dyDescent="0.25">
      <c r="B139" s="279" t="str">
        <f>IF(Intro!$G$23="English",O139,P139)</f>
        <v>Average Purchase Unit Value (CAD/cwt)</v>
      </c>
      <c r="C139" s="277">
        <f t="shared" ref="C139:E140" si="10">IF(ISERROR(C137/C135),0,C137/C135)</f>
        <v>0</v>
      </c>
      <c r="D139" s="277">
        <f t="shared" si="10"/>
        <v>0</v>
      </c>
      <c r="E139" s="278">
        <f t="shared" si="10"/>
        <v>0</v>
      </c>
      <c r="F139" s="378"/>
      <c r="G139" s="379"/>
      <c r="L139" s="143"/>
      <c r="O139" s="135" t="s">
        <v>479</v>
      </c>
      <c r="P139" s="210" t="s">
        <v>485</v>
      </c>
    </row>
    <row r="140" spans="2:16" ht="14.45" customHeight="1" x14ac:dyDescent="0.25">
      <c r="B140" s="281" t="str">
        <f>IF(Intro!$G$23="English",O140,P140)</f>
        <v>Average Selling Unit Value (CAD/cwt)</v>
      </c>
      <c r="C140" s="274">
        <f t="shared" si="10"/>
        <v>0</v>
      </c>
      <c r="D140" s="274">
        <f t="shared" si="10"/>
        <v>0</v>
      </c>
      <c r="E140" s="275">
        <f t="shared" si="10"/>
        <v>0</v>
      </c>
      <c r="F140" s="378"/>
      <c r="G140" s="379"/>
      <c r="L140" s="143"/>
      <c r="O140" s="135" t="s">
        <v>480</v>
      </c>
      <c r="P140" s="210" t="s">
        <v>486</v>
      </c>
    </row>
    <row r="141" spans="2:16" ht="14.45" customHeight="1" x14ac:dyDescent="0.25">
      <c r="B141" s="146"/>
      <c r="C141" s="132"/>
      <c r="D141" s="132"/>
      <c r="E141" s="132"/>
      <c r="F141" s="132"/>
      <c r="G141" s="132"/>
      <c r="L141" s="143"/>
      <c r="O141" s="146"/>
      <c r="P141" s="210"/>
    </row>
    <row r="142" spans="2:16" ht="14.45" customHeight="1" x14ac:dyDescent="0.25">
      <c r="B142" s="638" t="str">
        <f>IF(Intro!$G$23="English",O142,P142)</f>
        <v>Ending Inventory of Certain Whole Potatoes Imported into Canada or Purchased for Use or Consumption in BC</v>
      </c>
      <c r="C142" s="639"/>
      <c r="D142" s="639"/>
      <c r="E142" s="640"/>
      <c r="F142" s="388"/>
      <c r="G142" s="389"/>
      <c r="L142" s="143"/>
      <c r="O142" s="300" t="s">
        <v>500</v>
      </c>
      <c r="P142" s="210" t="s">
        <v>501</v>
      </c>
    </row>
    <row r="143" spans="2:16" ht="14.45" customHeight="1" x14ac:dyDescent="0.25">
      <c r="B143" s="644"/>
      <c r="C143" s="645"/>
      <c r="D143" s="645"/>
      <c r="E143" s="646"/>
      <c r="F143" s="388"/>
      <c r="G143" s="389"/>
      <c r="L143" s="143"/>
      <c r="O143" s="300"/>
      <c r="P143" s="210"/>
    </row>
    <row r="144" spans="2:16" ht="14.45" customHeight="1" x14ac:dyDescent="0.25">
      <c r="B144" s="279" t="str">
        <f>IF(Intro!$G$23="English",O144,P144)</f>
        <v>Volume (cwt)</v>
      </c>
      <c r="C144" s="301"/>
      <c r="D144" s="301"/>
      <c r="E144" s="302"/>
      <c r="F144" s="190"/>
      <c r="G144" s="191"/>
      <c r="L144" s="143"/>
      <c r="O144" s="134" t="s">
        <v>212</v>
      </c>
      <c r="P144" s="210" t="s">
        <v>212</v>
      </c>
    </row>
    <row r="145" spans="2:19" ht="14.45" customHeight="1" x14ac:dyDescent="0.25">
      <c r="B145" s="279" t="str">
        <f>IF(Intro!$G$23="English",O145,P145)</f>
        <v>Value (CAD)</v>
      </c>
      <c r="C145" s="301"/>
      <c r="D145" s="301"/>
      <c r="E145" s="302"/>
      <c r="F145" s="190"/>
      <c r="G145" s="191"/>
      <c r="L145" s="143"/>
      <c r="O145" s="134" t="s">
        <v>475</v>
      </c>
      <c r="P145" s="210" t="s">
        <v>476</v>
      </c>
    </row>
    <row r="146" spans="2:19" ht="14.45" customHeight="1" x14ac:dyDescent="0.25">
      <c r="B146" s="281" t="str">
        <f>IF(Intro!$G$23="English",O146,P146)</f>
        <v>Average Unit Value (CAD/cwt)</v>
      </c>
      <c r="C146" s="274">
        <f>IF(ISERROR(C145/C144),0,C145/C144)</f>
        <v>0</v>
      </c>
      <c r="D146" s="274">
        <f>IF(ISERROR(D145/D144),0,D145/D144)</f>
        <v>0</v>
      </c>
      <c r="E146" s="275">
        <f>IF(ISERROR(E145/E144),0,E145/E144)</f>
        <v>0</v>
      </c>
      <c r="F146" s="378"/>
      <c r="G146" s="379"/>
      <c r="L146" s="143"/>
      <c r="O146" s="196" t="s">
        <v>496</v>
      </c>
      <c r="P146" s="210" t="s">
        <v>495</v>
      </c>
    </row>
    <row r="147" spans="2:19" ht="14.45" customHeight="1" x14ac:dyDescent="0.25">
      <c r="B147" s="303"/>
      <c r="C147" s="244"/>
      <c r="D147" s="244"/>
      <c r="E147" s="244"/>
      <c r="F147" s="133"/>
      <c r="G147" s="133"/>
      <c r="L147" s="143"/>
    </row>
    <row r="148" spans="2:19" ht="14.45" customHeight="1" x14ac:dyDescent="0.25">
      <c r="B148" s="304" t="str">
        <f>IF(Intro!$G$23="English",O148,P148)</f>
        <v>Reconciliation Check</v>
      </c>
      <c r="C148" s="245"/>
      <c r="D148" s="245"/>
      <c r="E148" s="245"/>
      <c r="F148" s="390"/>
      <c r="L148" s="143"/>
      <c r="O148" s="147" t="s">
        <v>187</v>
      </c>
      <c r="P148" s="210" t="s">
        <v>497</v>
      </c>
      <c r="Q148" s="210"/>
      <c r="R148" s="210"/>
      <c r="S148" s="210"/>
    </row>
    <row r="149" spans="2:19" ht="14.45" customHeight="1" x14ac:dyDescent="0.25">
      <c r="B149" s="658" t="str">
        <f>IF(Intro!$G$23="English",O150,P150)</f>
        <v>Does Beginning Inventory + Total Reported Purchases and Imports - Total Reported Sales of Purchases and Imports = Ending Inventory?</v>
      </c>
      <c r="C149" s="659"/>
      <c r="D149" s="659"/>
      <c r="E149" s="660"/>
      <c r="F149" s="390"/>
      <c r="L149" s="143"/>
      <c r="O149" s="147"/>
      <c r="P149" s="210"/>
      <c r="Q149" s="210"/>
      <c r="R149" s="210"/>
      <c r="S149" s="210"/>
    </row>
    <row r="150" spans="2:19" ht="14.45" customHeight="1" x14ac:dyDescent="0.25">
      <c r="C150" s="675" t="str">
        <f>IF(Intro!$G$23="English",Variables!B10,Variables!C10)</f>
        <v>Aug. 1, 2023 to April 30, 2024</v>
      </c>
      <c r="D150" s="675" t="str">
        <f>IF(Intro!$G$23="English",Variables!B11,Variables!C11)</f>
        <v>Aug. 1, 2024 to April 30, 2025</v>
      </c>
      <c r="E150" s="675" t="str">
        <f>IF(Intro!$G$23="English",Variables!B12,Variables!C12)</f>
        <v>Aug. 1, 2025 to April 30, 2026</v>
      </c>
      <c r="F150" s="391"/>
      <c r="G150" s="158"/>
      <c r="L150" s="143"/>
      <c r="O150" s="108" t="s">
        <v>188</v>
      </c>
      <c r="P150" s="210" t="s">
        <v>356</v>
      </c>
      <c r="Q150" s="210"/>
      <c r="R150" s="210"/>
      <c r="S150" s="210"/>
    </row>
    <row r="151" spans="2:19" ht="14.45" customHeight="1" x14ac:dyDescent="0.25">
      <c r="C151" s="675"/>
      <c r="D151" s="675"/>
      <c r="E151" s="675"/>
      <c r="F151" s="391"/>
      <c r="G151" s="158"/>
      <c r="L151" s="143"/>
      <c r="O151" s="108"/>
      <c r="P151" s="210"/>
      <c r="Q151" s="210"/>
      <c r="R151" s="210"/>
      <c r="S151" s="210"/>
    </row>
    <row r="152" spans="2:19" ht="14.45" customHeight="1" x14ac:dyDescent="0.25">
      <c r="B152" s="305" t="str">
        <f>IF(Intro!$G$23="English",O152,P152)</f>
        <v>Calculated Volume (cwt)</v>
      </c>
      <c r="C152" s="306">
        <f>(C33+C40+C135)-(C41+C136)</f>
        <v>0</v>
      </c>
      <c r="D152" s="306">
        <f>(D33+D40+D135)-(D41+D136)</f>
        <v>0</v>
      </c>
      <c r="E152" s="307">
        <f>(E33+E40+E135)-(E41+E136)</f>
        <v>0</v>
      </c>
      <c r="F152" s="190"/>
      <c r="G152" s="191"/>
      <c r="L152" s="143"/>
      <c r="O152" s="136" t="s">
        <v>189</v>
      </c>
      <c r="P152" s="210" t="s">
        <v>357</v>
      </c>
      <c r="Q152" s="210"/>
      <c r="R152" s="210"/>
      <c r="S152" s="210"/>
    </row>
    <row r="153" spans="2:19" ht="14.45" customHeight="1" x14ac:dyDescent="0.25">
      <c r="B153" s="308" t="str">
        <f>IF(Intro!$G$23="English",O153,P153)</f>
        <v>Reported Volume equals Calculated Volume:</v>
      </c>
      <c r="C153" s="309" t="str">
        <f>IF(Intro!$G$23="English",IF(C144=C152,"Yes","No"),IF(C144=C152,"Oui","Non"))</f>
        <v>Yes</v>
      </c>
      <c r="D153" s="309" t="str">
        <f>IF(Intro!$G$23="English",IF(D144=D152,"Yes","No"),IF(D144=D152,"Oui","Non"))</f>
        <v>Yes</v>
      </c>
      <c r="E153" s="310" t="str">
        <f>IF(Intro!$G$23="English",IF(E144=E152,"Yes","No"),IF(E144=E152,"Oui","Non"))</f>
        <v>Yes</v>
      </c>
      <c r="F153" s="190"/>
      <c r="G153" s="191"/>
      <c r="L153" s="143"/>
      <c r="O153" s="136" t="s">
        <v>190</v>
      </c>
      <c r="P153" s="210" t="s">
        <v>358</v>
      </c>
      <c r="Q153" s="210"/>
      <c r="R153" s="210"/>
      <c r="S153" s="210"/>
    </row>
    <row r="154" spans="2:19" ht="14.45" customHeight="1" x14ac:dyDescent="0.25">
      <c r="B154" s="145"/>
      <c r="C154" s="133"/>
      <c r="D154" s="133"/>
      <c r="E154" s="133"/>
      <c r="F154" s="133"/>
      <c r="G154" s="133"/>
      <c r="L154" s="143"/>
      <c r="P154" s="210"/>
      <c r="Q154" s="210"/>
      <c r="R154" s="210"/>
      <c r="S154" s="210"/>
    </row>
    <row r="155" spans="2:19" ht="14.45" customHeight="1" x14ac:dyDescent="0.25">
      <c r="B155" s="661" t="str">
        <f>IF(Intro!$G$23="English",O155,P155)</f>
        <v>If reported and calculated ending inventory volumes do not match, please explain.</v>
      </c>
      <c r="C155" s="647"/>
      <c r="D155" s="648"/>
      <c r="E155" s="649"/>
      <c r="F155" s="133"/>
      <c r="G155" s="133"/>
      <c r="L155" s="143"/>
      <c r="O155" s="661" t="s">
        <v>225</v>
      </c>
      <c r="P155" s="210" t="s">
        <v>502</v>
      </c>
      <c r="Q155" s="210"/>
      <c r="R155" s="210"/>
      <c r="S155" s="210"/>
    </row>
    <row r="156" spans="2:19" ht="14.45" customHeight="1" x14ac:dyDescent="0.25">
      <c r="B156" s="661"/>
      <c r="C156" s="650"/>
      <c r="D156" s="651"/>
      <c r="E156" s="652"/>
      <c r="F156" s="133"/>
      <c r="G156" s="133"/>
      <c r="L156" s="143"/>
      <c r="O156" s="661"/>
      <c r="P156" s="210"/>
      <c r="Q156" s="210"/>
      <c r="R156" s="210"/>
      <c r="S156" s="210"/>
    </row>
    <row r="157" spans="2:19" ht="14.45" customHeight="1" x14ac:dyDescent="0.25">
      <c r="B157" s="661"/>
      <c r="C157" s="650"/>
      <c r="D157" s="651"/>
      <c r="E157" s="652"/>
      <c r="F157" s="133"/>
      <c r="G157" s="133"/>
      <c r="L157" s="143"/>
      <c r="O157" s="661"/>
      <c r="P157" s="210"/>
      <c r="Q157" s="210"/>
      <c r="R157" s="210"/>
      <c r="S157" s="210"/>
    </row>
    <row r="158" spans="2:19" ht="14.45" customHeight="1" x14ac:dyDescent="0.25">
      <c r="B158" s="661"/>
      <c r="C158" s="650"/>
      <c r="D158" s="651"/>
      <c r="E158" s="652"/>
      <c r="F158" s="133"/>
      <c r="G158" s="133"/>
      <c r="L158" s="143"/>
      <c r="O158" s="661"/>
      <c r="P158" s="210"/>
      <c r="Q158" s="210"/>
      <c r="R158" s="210"/>
      <c r="S158" s="210"/>
    </row>
    <row r="159" spans="2:19" ht="14.45" customHeight="1" x14ac:dyDescent="0.25">
      <c r="B159" s="661"/>
      <c r="C159" s="650"/>
      <c r="D159" s="651"/>
      <c r="E159" s="652"/>
      <c r="F159" s="133"/>
      <c r="G159" s="133"/>
      <c r="L159" s="143"/>
      <c r="O159" s="661"/>
      <c r="P159" s="210"/>
      <c r="Q159" s="210"/>
      <c r="R159" s="210"/>
      <c r="S159" s="210"/>
    </row>
    <row r="160" spans="2:19" ht="14.45" customHeight="1" x14ac:dyDescent="0.25">
      <c r="B160" s="662"/>
      <c r="C160" s="653"/>
      <c r="D160" s="654"/>
      <c r="E160" s="655"/>
      <c r="F160" s="195"/>
      <c r="G160" s="195"/>
      <c r="H160" s="148"/>
      <c r="I160" s="148"/>
      <c r="J160" s="148"/>
      <c r="K160" s="148"/>
      <c r="L160" s="149"/>
      <c r="O160" s="662"/>
      <c r="P160" s="210"/>
      <c r="Q160" s="210"/>
      <c r="R160" s="210"/>
      <c r="S160" s="210"/>
    </row>
    <row r="161" spans="2:19" ht="14.45" customHeight="1" x14ac:dyDescent="0.25">
      <c r="B161" s="183"/>
      <c r="L161" s="184"/>
      <c r="P161" s="210"/>
      <c r="Q161" s="210"/>
      <c r="R161" s="210"/>
      <c r="S161" s="210"/>
    </row>
    <row r="162" spans="2:19" ht="14.45" customHeight="1" x14ac:dyDescent="0.25">
      <c r="B162" s="563" t="s">
        <v>18</v>
      </c>
      <c r="C162" s="564"/>
      <c r="D162" s="564"/>
      <c r="E162" s="564"/>
      <c r="F162" s="564"/>
      <c r="G162" s="564"/>
      <c r="H162" s="564"/>
      <c r="I162" s="564"/>
      <c r="J162" s="564"/>
      <c r="K162" s="564"/>
      <c r="L162" s="565"/>
      <c r="P162" s="210"/>
      <c r="Q162" s="210"/>
      <c r="R162" s="210"/>
      <c r="S162" s="210"/>
    </row>
    <row r="163" spans="2:19" ht="14.45" customHeight="1" x14ac:dyDescent="0.25">
      <c r="B163" s="262"/>
      <c r="C163" s="263"/>
      <c r="D163" s="263"/>
      <c r="E163" s="263"/>
      <c r="F163" s="263"/>
      <c r="G163" s="263"/>
      <c r="H163" s="263"/>
      <c r="I163" s="263"/>
      <c r="J163" s="263"/>
      <c r="K163" s="263"/>
      <c r="L163" s="264"/>
      <c r="P163" s="210"/>
      <c r="Q163" s="210"/>
      <c r="R163" s="210"/>
      <c r="S163" s="210"/>
    </row>
    <row r="164" spans="2:19" ht="14.45" customHeight="1" x14ac:dyDescent="0.25">
      <c r="B164" s="449" t="str">
        <f>IF(Intro!$G$23="English",O164,P164)</f>
        <v>Please provide the percentage of your sales to the following trade levels, by period, for your imported certain whole potatoes.</v>
      </c>
      <c r="C164" s="450"/>
      <c r="D164" s="450"/>
      <c r="E164" s="450"/>
      <c r="F164" s="450"/>
      <c r="G164" s="450"/>
      <c r="H164" s="450"/>
      <c r="I164" s="450"/>
      <c r="J164" s="450"/>
      <c r="K164" s="450"/>
      <c r="L164" s="451"/>
      <c r="O164" s="6" t="s">
        <v>320</v>
      </c>
      <c r="P164" s="210" t="s">
        <v>359</v>
      </c>
    </row>
    <row r="165" spans="2:19" ht="14.45" customHeight="1" x14ac:dyDescent="0.25">
      <c r="B165" s="176"/>
      <c r="C165" s="177"/>
      <c r="D165" s="177"/>
      <c r="E165" s="177"/>
      <c r="F165" s="178"/>
      <c r="G165" s="178"/>
      <c r="H165" s="178"/>
      <c r="I165" s="178"/>
      <c r="J165" s="178"/>
      <c r="K165" s="32"/>
      <c r="L165" s="60"/>
    </row>
    <row r="166" spans="2:19" ht="14.45" customHeight="1" x14ac:dyDescent="0.25">
      <c r="B166" s="708"/>
      <c r="C166" s="709"/>
      <c r="D166" s="693" t="str">
        <f>C29</f>
        <v>Aug. 1, 2023 to April 30, 2024</v>
      </c>
      <c r="E166" s="724" t="str">
        <f>D29</f>
        <v>Aug. 1, 2024 to April 30, 2025</v>
      </c>
      <c r="F166" s="705" t="str">
        <f>E29</f>
        <v>Aug. 1, 2025 to April 30, 2026</v>
      </c>
      <c r="G166" s="707"/>
      <c r="H166" s="707"/>
      <c r="I166" s="707"/>
      <c r="J166" s="707"/>
      <c r="K166" s="32"/>
      <c r="L166" s="60"/>
    </row>
    <row r="167" spans="2:19" ht="14.45" customHeight="1" x14ac:dyDescent="0.25">
      <c r="B167" s="710"/>
      <c r="C167" s="711"/>
      <c r="D167" s="694"/>
      <c r="E167" s="725"/>
      <c r="F167" s="706"/>
      <c r="G167" s="707"/>
      <c r="H167" s="707"/>
      <c r="I167" s="707"/>
      <c r="J167" s="707"/>
      <c r="K167" s="32"/>
      <c r="L167" s="60"/>
    </row>
    <row r="168" spans="2:19" ht="14.45" customHeight="1" x14ac:dyDescent="0.25">
      <c r="B168" s="714" t="str">
        <f>IF(Intro!$G$23="English",O168,P168)</f>
        <v>% of Sales of Imported Certain Potatoes to:</v>
      </c>
      <c r="C168" s="715"/>
      <c r="D168" s="715"/>
      <c r="E168" s="715"/>
      <c r="F168" s="716"/>
      <c r="G168" s="181"/>
      <c r="H168" s="181"/>
      <c r="I168" s="181"/>
      <c r="J168" s="181"/>
      <c r="L168" s="60"/>
      <c r="O168" s="205" t="s">
        <v>321</v>
      </c>
      <c r="P168" s="221" t="s">
        <v>360</v>
      </c>
      <c r="Q168" s="221" t="s">
        <v>360</v>
      </c>
      <c r="R168" s="221"/>
    </row>
    <row r="169" spans="2:19" ht="14.45" customHeight="1" x14ac:dyDescent="0.25">
      <c r="B169" s="703" t="str">
        <f>IF(Intro!$G$23="English",O169,P169)</f>
        <v>Wholesalers/Distributor/Retailers in BC (%)</v>
      </c>
      <c r="C169" s="704"/>
      <c r="D169" s="203"/>
      <c r="E169" s="203"/>
      <c r="F169" s="311"/>
      <c r="G169" s="182"/>
      <c r="H169" s="182"/>
      <c r="I169" s="182"/>
      <c r="J169" s="182"/>
      <c r="K169" s="9"/>
      <c r="L169" s="60"/>
      <c r="O169" s="179" t="s">
        <v>641</v>
      </c>
      <c r="P169" s="210" t="s">
        <v>503</v>
      </c>
      <c r="Q169" s="210" t="s">
        <v>361</v>
      </c>
      <c r="R169" s="210"/>
    </row>
    <row r="170" spans="2:19" ht="14.45" customHeight="1" x14ac:dyDescent="0.25">
      <c r="B170" s="703" t="str">
        <f>IF(Intro!$G$23="English",O170,P170)</f>
        <v>Canadian Processors in BC (%)</v>
      </c>
      <c r="C170" s="704"/>
      <c r="D170" s="203"/>
      <c r="E170" s="203"/>
      <c r="F170" s="311"/>
      <c r="G170" s="182"/>
      <c r="H170" s="182"/>
      <c r="I170" s="182"/>
      <c r="J170" s="182"/>
      <c r="K170" s="9"/>
      <c r="L170" s="60"/>
      <c r="O170" s="180" t="s">
        <v>504</v>
      </c>
      <c r="P170" s="210" t="s">
        <v>505</v>
      </c>
      <c r="Q170" s="210" t="s">
        <v>362</v>
      </c>
      <c r="R170" s="210"/>
    </row>
    <row r="171" spans="2:19" ht="14.45" customHeight="1" x14ac:dyDescent="0.25">
      <c r="B171" s="717" t="str">
        <f>IF(Intro!$G$23="English",O171,P171)</f>
        <v>Other Trade Level in BC (%)</v>
      </c>
      <c r="C171" s="718"/>
      <c r="D171" s="203"/>
      <c r="E171" s="203"/>
      <c r="F171" s="311"/>
      <c r="G171" s="182"/>
      <c r="H171" s="182"/>
      <c r="I171" s="182"/>
      <c r="J171" s="182"/>
      <c r="K171" s="9"/>
      <c r="L171" s="60"/>
      <c r="O171" s="222" t="s">
        <v>508</v>
      </c>
      <c r="P171" s="210" t="s">
        <v>509</v>
      </c>
      <c r="Q171" s="210" t="s">
        <v>363</v>
      </c>
      <c r="R171" s="210"/>
    </row>
    <row r="172" spans="2:19" ht="14.45" customHeight="1" x14ac:dyDescent="0.25">
      <c r="B172" s="701" t="str">
        <f>IF(Intro!$G$23="English",O172,P172)</f>
        <v>Specify trade level:</v>
      </c>
      <c r="C172" s="699"/>
      <c r="D172" s="695">
        <f>SUM(D169:D171)</f>
        <v>0</v>
      </c>
      <c r="E172" s="695">
        <f t="shared" ref="E172:F172" si="11">SUM(E169:E171)</f>
        <v>0</v>
      </c>
      <c r="F172" s="697">
        <f t="shared" si="11"/>
        <v>0</v>
      </c>
      <c r="G172" s="182"/>
      <c r="H172" s="182"/>
      <c r="I172" s="182"/>
      <c r="J172" s="182"/>
      <c r="K172" s="9"/>
      <c r="L172" s="60"/>
      <c r="O172" t="s">
        <v>506</v>
      </c>
      <c r="P172" s="210" t="s">
        <v>507</v>
      </c>
    </row>
    <row r="173" spans="2:19" ht="14.45" customHeight="1" x14ac:dyDescent="0.25">
      <c r="B173" s="702"/>
      <c r="C173" s="700"/>
      <c r="D173" s="696"/>
      <c r="E173" s="696"/>
      <c r="F173" s="698"/>
      <c r="G173" s="182"/>
      <c r="H173" s="182"/>
      <c r="I173" s="182"/>
      <c r="J173" s="182"/>
      <c r="K173" s="9"/>
      <c r="L173" s="60"/>
      <c r="P173" s="210"/>
    </row>
    <row r="174" spans="2:19" ht="14.45" customHeight="1" x14ac:dyDescent="0.25">
      <c r="B174" s="185"/>
      <c r="C174" s="148"/>
      <c r="D174" s="148"/>
      <c r="E174" s="148"/>
      <c r="F174" s="148"/>
      <c r="G174" s="148"/>
      <c r="H174" s="148"/>
      <c r="I174" s="148"/>
      <c r="J174" s="148"/>
      <c r="K174" s="148"/>
      <c r="L174" s="149"/>
    </row>
  </sheetData>
  <sheetProtection algorithmName="SHA-512" hashValue="ZC4/bk20aLSqdcwtndb8BMLODMJIoad7d+MeTf7BobFLqaBHIGchN6ZWaegbsiJyfaO3SKzixa4W4Gwxu/+9vA==" saltValue="bHamPwRIvPSBgo8dH3deXg==" spinCount="100000" sheet="1" objects="1" scenarios="1" selectLockedCells="1"/>
  <mergeCells count="71">
    <mergeCell ref="B24:L25"/>
    <mergeCell ref="B168:F168"/>
    <mergeCell ref="B171:C171"/>
    <mergeCell ref="B162:L162"/>
    <mergeCell ref="C150:C151"/>
    <mergeCell ref="D150:D151"/>
    <mergeCell ref="E150:E151"/>
    <mergeCell ref="C64:C65"/>
    <mergeCell ref="D64:D65"/>
    <mergeCell ref="E64:E65"/>
    <mergeCell ref="C121:C122"/>
    <mergeCell ref="D121:D122"/>
    <mergeCell ref="E121:E122"/>
    <mergeCell ref="C108:E108"/>
    <mergeCell ref="B66:E66"/>
    <mergeCell ref="E166:E167"/>
    <mergeCell ref="B172:B173"/>
    <mergeCell ref="B169:C169"/>
    <mergeCell ref="B170:C170"/>
    <mergeCell ref="B164:L164"/>
    <mergeCell ref="F166:F167"/>
    <mergeCell ref="G166:G167"/>
    <mergeCell ref="H166:H167"/>
    <mergeCell ref="I166:I167"/>
    <mergeCell ref="J166:J167"/>
    <mergeCell ref="B166:C167"/>
    <mergeCell ref="D166:D167"/>
    <mergeCell ref="D172:D173"/>
    <mergeCell ref="E172:E173"/>
    <mergeCell ref="F172:F173"/>
    <mergeCell ref="C172:C173"/>
    <mergeCell ref="B21:G21"/>
    <mergeCell ref="B22:G22"/>
    <mergeCell ref="B4:L4"/>
    <mergeCell ref="B5:L5"/>
    <mergeCell ref="B6:L6"/>
    <mergeCell ref="B8:L8"/>
    <mergeCell ref="B16:L16"/>
    <mergeCell ref="B13:L13"/>
    <mergeCell ref="B9:L9"/>
    <mergeCell ref="B10:L10"/>
    <mergeCell ref="B12:L12"/>
    <mergeCell ref="O155:O160"/>
    <mergeCell ref="B23:G23"/>
    <mergeCell ref="C39:E39"/>
    <mergeCell ref="B14:L14"/>
    <mergeCell ref="B49:E50"/>
    <mergeCell ref="B15:L15"/>
    <mergeCell ref="B29:B30"/>
    <mergeCell ref="C29:C30"/>
    <mergeCell ref="D29:D30"/>
    <mergeCell ref="B27:L27"/>
    <mergeCell ref="E29:E30"/>
    <mergeCell ref="B26:L26"/>
    <mergeCell ref="B18:L18"/>
    <mergeCell ref="B19:L19"/>
    <mergeCell ref="B20:G20"/>
    <mergeCell ref="B60:E61"/>
    <mergeCell ref="B31:E32"/>
    <mergeCell ref="B37:E38"/>
    <mergeCell ref="B142:E143"/>
    <mergeCell ref="C155:E160"/>
    <mergeCell ref="C124:E124"/>
    <mergeCell ref="B149:E149"/>
    <mergeCell ref="B155:B160"/>
    <mergeCell ref="B67:E67"/>
    <mergeCell ref="B77:E77"/>
    <mergeCell ref="B87:E87"/>
    <mergeCell ref="B97:E97"/>
    <mergeCell ref="B107:E107"/>
    <mergeCell ref="B123:E123"/>
  </mergeCells>
  <dataValidations disablePrompts="1" count="2">
    <dataValidation type="textLength" operator="lessThanOrEqual" allowBlank="1" showInputMessage="1" showErrorMessage="1" sqref="O124 B108 B124 O39" xr:uid="{2B7A17C2-E72E-4929-9C50-D516F08A758E}">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165:J165" xr:uid="{962297A2-5B56-40D2-84CA-CD668B98001E}">
      <formula1>1000</formula1>
    </dataValidation>
  </dataValidations>
  <printOptions horizontalCentered="1"/>
  <pageMargins left="0.23622047244094491" right="0.23622047244094491" top="0.74803149606299213" bottom="0.74803149606299213" header="0.31496062992125984" footer="0.31496062992125984"/>
  <pageSetup scale="59" fitToHeight="0" orientation="portrait" r:id="rId1"/>
  <headerFooter>
    <oddFooter>&amp;L&amp;A</oddFooter>
  </headerFooter>
  <rowBreaks count="2" manualBreakCount="2">
    <brk id="63" min="1" max="11" man="1"/>
    <brk id="120"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864F4-9249-4C2D-B272-CB4CB2279ECA}">
  <sheetPr>
    <tabColor rgb="FF92D050"/>
  </sheetPr>
  <dimension ref="A1:T126"/>
  <sheetViews>
    <sheetView showGridLines="0" zoomScaleNormal="100" zoomScaleSheetLayoutView="100" workbookViewId="0"/>
  </sheetViews>
  <sheetFormatPr defaultRowHeight="15" x14ac:dyDescent="0.25"/>
  <cols>
    <col min="1" max="1" width="3.28515625" customWidth="1"/>
    <col min="2" max="2" width="51.7109375" customWidth="1"/>
    <col min="3" max="5" width="25.85546875" customWidth="1"/>
    <col min="6" max="6" width="27.7109375" customWidth="1"/>
    <col min="7" max="7" width="7.42578125" customWidth="1"/>
    <col min="8" max="8" width="13.5703125" hidden="1" customWidth="1"/>
    <col min="9" max="11" width="0" hidden="1" customWidth="1"/>
    <col min="15" max="15" width="21.85546875" hidden="1" customWidth="1"/>
    <col min="16" max="16" width="48.28515625" hidden="1" customWidth="1"/>
    <col min="17" max="17" width="8.85546875" hidden="1" customWidth="1"/>
    <col min="18" max="18" width="8.85546875" customWidth="1"/>
  </cols>
  <sheetData>
    <row r="1" spans="1:16" s="8" customFormat="1" ht="14.45" customHeight="1" x14ac:dyDescent="0.25">
      <c r="A1" s="4"/>
      <c r="B1" s="2"/>
      <c r="C1" s="2"/>
      <c r="D1" s="2"/>
      <c r="E1" s="2"/>
      <c r="F1" s="2"/>
      <c r="G1" s="2"/>
      <c r="H1" s="2"/>
      <c r="I1" s="2"/>
      <c r="J1" s="2"/>
      <c r="K1" s="2"/>
      <c r="L1" s="2"/>
      <c r="M1" s="7"/>
      <c r="O1" s="8" t="s">
        <v>130</v>
      </c>
      <c r="P1" s="8" t="s">
        <v>130</v>
      </c>
    </row>
    <row r="2" spans="1:16" s="8" customFormat="1" ht="14.45" customHeight="1" x14ac:dyDescent="0.25">
      <c r="A2" s="4"/>
      <c r="B2" s="10" t="str">
        <f>IF(Intro!$G$23="English",O3,P3)</f>
        <v>PROTECTED</v>
      </c>
      <c r="C2" s="10"/>
      <c r="D2" s="10"/>
      <c r="E2" s="2"/>
      <c r="F2" s="2"/>
      <c r="G2" s="2"/>
      <c r="H2" s="2"/>
      <c r="I2" s="2"/>
      <c r="J2" s="2"/>
      <c r="K2" s="2"/>
      <c r="L2" s="2"/>
      <c r="M2" s="7"/>
      <c r="O2" s="9" t="s">
        <v>36</v>
      </c>
      <c r="P2" s="9" t="s">
        <v>45</v>
      </c>
    </row>
    <row r="3" spans="1:16" s="8" customFormat="1" ht="14.45" customHeight="1" x14ac:dyDescent="0.25">
      <c r="A3" s="4"/>
      <c r="B3" s="12"/>
      <c r="C3" s="12"/>
      <c r="D3" s="12"/>
      <c r="E3" s="2"/>
      <c r="F3" s="2"/>
      <c r="G3" s="2"/>
      <c r="H3" s="2"/>
      <c r="I3" s="2"/>
      <c r="J3" s="2"/>
      <c r="K3" s="2"/>
      <c r="L3" s="2"/>
      <c r="M3" s="7"/>
      <c r="O3" s="1" t="s">
        <v>115</v>
      </c>
      <c r="P3" s="1" t="s">
        <v>116</v>
      </c>
    </row>
    <row r="4" spans="1:16" s="1" customFormat="1" ht="14.45" customHeight="1" x14ac:dyDescent="0.25">
      <c r="A4" s="5"/>
      <c r="B4" s="501" t="str">
        <f>Info!B4</f>
        <v>IMPORTER QUESTIONNAIRE | QUESTIONNAIRE À L'INTENTION DES IMPORTATEURS</v>
      </c>
      <c r="C4" s="501"/>
      <c r="D4" s="501"/>
      <c r="E4" s="501"/>
      <c r="F4" s="501"/>
      <c r="G4" s="501"/>
      <c r="H4" s="501"/>
      <c r="I4" s="501"/>
      <c r="J4" s="501"/>
      <c r="K4" s="501"/>
      <c r="L4" s="501"/>
      <c r="M4" s="26"/>
      <c r="N4" s="26"/>
      <c r="O4" s="24"/>
      <c r="P4" s="24"/>
    </row>
    <row r="5" spans="1:16" s="1" customFormat="1" ht="14.45" customHeight="1" x14ac:dyDescent="0.25">
      <c r="A5" s="5"/>
      <c r="B5" s="501" t="str">
        <f>Info!B5</f>
        <v>RR-2026-001</v>
      </c>
      <c r="C5" s="501"/>
      <c r="D5" s="501"/>
      <c r="E5" s="501"/>
      <c r="F5" s="501"/>
      <c r="G5" s="501"/>
      <c r="H5" s="501"/>
      <c r="I5" s="501"/>
      <c r="J5" s="501"/>
      <c r="K5" s="501"/>
      <c r="L5" s="501"/>
      <c r="M5" s="26"/>
      <c r="N5" s="26"/>
      <c r="O5" s="24"/>
      <c r="P5" s="24"/>
    </row>
    <row r="6" spans="1:16" s="6" customFormat="1" ht="14.45" customHeight="1" x14ac:dyDescent="0.25">
      <c r="A6" s="5"/>
      <c r="B6" s="501" t="str">
        <f>Info!B6</f>
        <v>CERTAIN WHOLE POTATOES | CERTAINES POMMES DE TERRE ENTIÈRES</v>
      </c>
      <c r="C6" s="501"/>
      <c r="D6" s="501"/>
      <c r="E6" s="501"/>
      <c r="F6" s="501"/>
      <c r="G6" s="501"/>
      <c r="H6" s="501"/>
      <c r="I6" s="501"/>
      <c r="J6" s="501"/>
      <c r="K6" s="501"/>
      <c r="L6" s="501"/>
      <c r="M6" s="24"/>
      <c r="N6" s="24"/>
      <c r="O6" s="16"/>
      <c r="P6" s="16"/>
    </row>
    <row r="7" spans="1:16" s="6" customFormat="1" ht="14.45" customHeight="1" x14ac:dyDescent="0.25">
      <c r="A7" s="5"/>
      <c r="B7" s="23"/>
      <c r="C7" s="23"/>
      <c r="D7" s="23"/>
      <c r="E7" s="23"/>
      <c r="F7" s="23"/>
      <c r="G7" s="23"/>
      <c r="H7" s="23"/>
      <c r="I7" s="23"/>
      <c r="J7" s="23"/>
      <c r="K7" s="23"/>
      <c r="L7" s="23"/>
      <c r="M7" s="24"/>
      <c r="N7" s="24"/>
      <c r="O7" s="25"/>
    </row>
    <row r="8" spans="1:16" s="6" customFormat="1" ht="14.45" customHeight="1" x14ac:dyDescent="0.25">
      <c r="A8" s="5"/>
      <c r="B8" s="586" t="str">
        <f>Public!B8</f>
        <v>The goods in the following questions refer to Certain Whole Potatoes as defined in the product description on the Intro tab.</v>
      </c>
      <c r="C8" s="586"/>
      <c r="D8" s="586"/>
      <c r="E8" s="586"/>
      <c r="F8" s="586"/>
      <c r="G8" s="586"/>
      <c r="H8" s="586"/>
      <c r="I8" s="586"/>
      <c r="J8" s="586"/>
      <c r="K8" s="586"/>
      <c r="L8" s="586"/>
      <c r="M8" s="24"/>
      <c r="N8" s="24"/>
      <c r="O8" s="16"/>
      <c r="P8" s="16"/>
    </row>
    <row r="9" spans="1:16" s="6" customFormat="1" ht="14.45" customHeight="1" x14ac:dyDescent="0.25">
      <c r="A9" s="5"/>
      <c r="B9" s="586" t="str">
        <f>Public!B9</f>
        <v xml:space="preserve">Product information and a glossary of terms can be found in the Info tab.
</v>
      </c>
      <c r="C9" s="586"/>
      <c r="D9" s="586"/>
      <c r="E9" s="586"/>
      <c r="F9" s="586"/>
      <c r="G9" s="586"/>
      <c r="H9" s="586"/>
      <c r="I9" s="586"/>
      <c r="J9" s="586"/>
      <c r="K9" s="586"/>
      <c r="L9" s="586"/>
      <c r="M9" s="24"/>
      <c r="N9" s="24"/>
      <c r="O9" s="16" t="s">
        <v>56</v>
      </c>
      <c r="P9" s="6" t="s">
        <v>57</v>
      </c>
    </row>
    <row r="10" spans="1:16" s="6" customFormat="1" ht="14.45" customHeight="1" x14ac:dyDescent="0.25">
      <c r="A10" s="5"/>
      <c r="B10" s="586" t="str">
        <f>IF(Intro!$G$23="English",O10,P10)</f>
        <v xml:space="preserve">Use the AddPro tab if more space is needed.
</v>
      </c>
      <c r="C10" s="586"/>
      <c r="D10" s="586"/>
      <c r="E10" s="586"/>
      <c r="F10" s="586"/>
      <c r="G10" s="586"/>
      <c r="H10" s="586"/>
      <c r="I10" s="586"/>
      <c r="J10" s="586"/>
      <c r="K10" s="586"/>
      <c r="L10" s="586"/>
      <c r="M10" s="24"/>
      <c r="N10" s="24"/>
      <c r="O10" s="16" t="s">
        <v>73</v>
      </c>
      <c r="P10" s="16" t="str">
        <f>"Utilisez l'onglet AddPro si vous avez besoin de plus d'espace."&amp;CHAR(10)</f>
        <v xml:space="preserve">Utilisez l'onglet AddPro si vous avez besoin de plus d'espace.
</v>
      </c>
    </row>
    <row r="11" spans="1:16" s="6" customFormat="1" ht="14.45" customHeight="1" x14ac:dyDescent="0.25">
      <c r="A11" s="5"/>
      <c r="B11" s="93"/>
      <c r="C11" s="93"/>
      <c r="D11" s="93"/>
      <c r="E11" s="93"/>
      <c r="F11" s="93"/>
      <c r="G11" s="93"/>
      <c r="H11" s="93"/>
      <c r="I11" s="93"/>
      <c r="J11" s="93"/>
      <c r="K11" s="93"/>
      <c r="L11" s="93"/>
      <c r="M11" s="24"/>
      <c r="N11" s="24"/>
      <c r="O11" s="16"/>
      <c r="P11" s="16"/>
    </row>
    <row r="12" spans="1:16" s="6" customFormat="1" ht="14.45" customHeight="1" x14ac:dyDescent="0.25">
      <c r="A12" s="5"/>
      <c r="B12" s="586" t="str">
        <f>IF(Intro!$G$23="English",O12,P12)</f>
        <v>For the questions in this tab, note the following:</v>
      </c>
      <c r="C12" s="586"/>
      <c r="D12" s="586"/>
      <c r="E12" s="586"/>
      <c r="F12" s="586"/>
      <c r="G12" s="586"/>
      <c r="H12" s="586"/>
      <c r="I12" s="586"/>
      <c r="J12" s="586"/>
      <c r="K12" s="586"/>
      <c r="L12" s="586"/>
      <c r="M12" s="24"/>
      <c r="N12" s="24"/>
      <c r="O12" s="16" t="s">
        <v>325</v>
      </c>
      <c r="P12" s="16" t="s">
        <v>326</v>
      </c>
    </row>
    <row r="13" spans="1:16" s="6" customFormat="1" ht="14.45" customHeight="1" x14ac:dyDescent="0.25">
      <c r="A13" s="5" t="s">
        <v>203</v>
      </c>
      <c r="B13" s="586" t="str">
        <f>IF(Intro!$G$23="English",O13,P13)</f>
        <v>• Report only imports for which your firm was the importer of record. Sales of purchased goods from Canadian producers must be excluded.</v>
      </c>
      <c r="C13" s="586"/>
      <c r="D13" s="586"/>
      <c r="E13" s="586"/>
      <c r="F13" s="586"/>
      <c r="G13" s="586"/>
      <c r="H13" s="586"/>
      <c r="I13" s="586"/>
      <c r="J13" s="586"/>
      <c r="K13" s="586"/>
      <c r="L13" s="586"/>
      <c r="M13" s="24"/>
      <c r="N13" s="24"/>
      <c r="O13" s="16" t="s">
        <v>442</v>
      </c>
      <c r="P13" t="s">
        <v>443</v>
      </c>
    </row>
    <row r="14" spans="1:16" s="6" customFormat="1" ht="14.45" customHeight="1" x14ac:dyDescent="0.25">
      <c r="A14" s="5"/>
      <c r="B14" s="586" t="str">
        <f>IF(Intro!$G$23="English",O14,P14)</f>
        <v>• Report all sales to Canadian and foreign associated firms.</v>
      </c>
      <c r="C14" s="586"/>
      <c r="D14" s="586"/>
      <c r="E14" s="586"/>
      <c r="F14" s="586"/>
      <c r="G14" s="586"/>
      <c r="H14" s="586"/>
      <c r="I14" s="586"/>
      <c r="J14" s="586"/>
      <c r="K14" s="586"/>
      <c r="L14" s="586"/>
      <c r="M14" s="24"/>
      <c r="N14" s="24"/>
      <c r="O14" s="16" t="s">
        <v>444</v>
      </c>
      <c r="P14" s="16" t="s">
        <v>445</v>
      </c>
    </row>
    <row r="15" spans="1:16" s="6" customFormat="1" ht="14.45" customHeight="1" x14ac:dyDescent="0.25">
      <c r="A15" s="5"/>
      <c r="B15" s="586" t="str">
        <f>IF(Intro!$G$23="English",O15,P15)</f>
        <v>• Report all sales as of the date of shipment to the customer or the customer’s warehouse.</v>
      </c>
      <c r="C15" s="586"/>
      <c r="D15" s="586"/>
      <c r="E15" s="586"/>
      <c r="F15" s="586"/>
      <c r="G15" s="586"/>
      <c r="H15" s="586"/>
      <c r="I15" s="586"/>
      <c r="J15" s="586"/>
      <c r="K15" s="586"/>
      <c r="L15" s="586"/>
      <c r="M15" s="24"/>
      <c r="N15" s="24"/>
      <c r="O15" s="16" t="s">
        <v>327</v>
      </c>
      <c r="P15" s="16" t="s">
        <v>328</v>
      </c>
    </row>
    <row r="16" spans="1:16" s="6" customFormat="1" ht="14.45" customHeight="1" x14ac:dyDescent="0.25">
      <c r="A16" s="5"/>
      <c r="B16" s="586" t="str">
        <f>IF(Intro!$G$23="English",O16,P16)</f>
        <v>• Report all values in Canadian dollars.</v>
      </c>
      <c r="C16" s="586"/>
      <c r="D16" s="586"/>
      <c r="E16" s="586"/>
      <c r="F16" s="586"/>
      <c r="G16" s="586"/>
      <c r="H16" s="586"/>
      <c r="I16" s="586"/>
      <c r="J16" s="586"/>
      <c r="K16" s="586"/>
      <c r="L16" s="586"/>
      <c r="M16" s="24"/>
      <c r="N16" s="24"/>
      <c r="O16" s="16" t="s">
        <v>329</v>
      </c>
      <c r="P16" s="16" t="s">
        <v>330</v>
      </c>
    </row>
    <row r="17" spans="1:20" s="24" customFormat="1" ht="14.45" customHeight="1" x14ac:dyDescent="0.25">
      <c r="A17" s="140"/>
      <c r="B17" s="141"/>
      <c r="C17" s="141"/>
      <c r="D17" s="141"/>
      <c r="E17" s="141"/>
      <c r="F17" s="141"/>
      <c r="G17" s="141"/>
      <c r="H17" s="141"/>
      <c r="I17" s="141"/>
      <c r="J17" s="141"/>
      <c r="K17" s="141"/>
      <c r="L17" s="141"/>
      <c r="O17" s="16"/>
      <c r="P17" s="16"/>
    </row>
    <row r="18" spans="1:20" s="8" customFormat="1" ht="14.45" customHeight="1" x14ac:dyDescent="0.25">
      <c r="A18" s="4"/>
      <c r="B18" s="681" t="str">
        <f>IF(Intro!$G$23="English",O18,P18)</f>
        <v>PURCHASES, IMPORTS AND SALES OF CERTAIN WHOLE POTATOES - EXCLUDED PERIOD</v>
      </c>
      <c r="C18" s="682"/>
      <c r="D18" s="682"/>
      <c r="E18" s="682"/>
      <c r="F18" s="682"/>
      <c r="G18" s="682"/>
      <c r="H18" s="682"/>
      <c r="I18" s="682"/>
      <c r="J18" s="682"/>
      <c r="K18" s="682"/>
      <c r="L18" s="683"/>
      <c r="O18" s="8" t="s">
        <v>633</v>
      </c>
      <c r="P18" t="s">
        <v>634</v>
      </c>
    </row>
    <row r="19" spans="1:20" s="8" customFormat="1" ht="14.45" customHeight="1" x14ac:dyDescent="0.25">
      <c r="A19" s="4"/>
      <c r="B19" s="563" t="s">
        <v>17</v>
      </c>
      <c r="C19" s="564"/>
      <c r="D19" s="564"/>
      <c r="E19" s="564"/>
      <c r="F19" s="564"/>
      <c r="G19" s="564"/>
      <c r="H19" s="564"/>
      <c r="I19" s="564"/>
      <c r="J19" s="564"/>
      <c r="K19" s="564"/>
      <c r="L19" s="565"/>
      <c r="O19" s="8" t="s">
        <v>324</v>
      </c>
      <c r="P19" t="s">
        <v>338</v>
      </c>
    </row>
    <row r="20" spans="1:20" ht="14.45" customHeight="1" x14ac:dyDescent="0.25">
      <c r="A20" s="219"/>
      <c r="B20" s="663"/>
      <c r="C20" s="553"/>
      <c r="D20" s="553"/>
      <c r="E20" s="553"/>
      <c r="F20" s="553"/>
      <c r="G20" s="553"/>
      <c r="L20" s="143"/>
      <c r="Q20" s="8"/>
      <c r="R20" s="8"/>
      <c r="S20" s="8"/>
      <c r="T20" s="8"/>
    </row>
    <row r="21" spans="1:20" ht="14.45" customHeight="1" x14ac:dyDescent="0.25">
      <c r="A21" s="219"/>
      <c r="B21" s="663" t="str">
        <f>IF(Intro!$G$23="English",O21,P21)</f>
        <v>Report the volume and value of your firm's:</v>
      </c>
      <c r="C21" s="553"/>
      <c r="D21" s="553"/>
      <c r="E21" s="553"/>
      <c r="F21" s="553"/>
      <c r="G21" s="553"/>
      <c r="L21" s="143"/>
      <c r="O21" t="s">
        <v>297</v>
      </c>
      <c r="P21" t="s">
        <v>339</v>
      </c>
    </row>
    <row r="22" spans="1:20" ht="14.45" customHeight="1" x14ac:dyDescent="0.25">
      <c r="A22" s="219"/>
      <c r="B22" s="663" t="str">
        <f>IF(Intro!$G$23="English",O22,P22)</f>
        <v>-Beginning and Ending Inventories of Certain Whole Potatoes for Use or Consumption in BC;</v>
      </c>
      <c r="C22" s="553"/>
      <c r="D22" s="553"/>
      <c r="E22" s="553"/>
      <c r="F22" s="553"/>
      <c r="G22" s="553"/>
      <c r="L22" s="143"/>
      <c r="O22" t="s">
        <v>298</v>
      </c>
      <c r="P22" s="217" t="s">
        <v>449</v>
      </c>
    </row>
    <row r="23" spans="1:20" ht="14.45" customHeight="1" x14ac:dyDescent="0.25">
      <c r="A23" s="220" t="s">
        <v>163</v>
      </c>
      <c r="B23" s="663" t="str">
        <f>IF(Intro!$G$23="English",O23,P23)</f>
        <v>-Purchases &amp; Sales of Certain Whole Potatoes from Other Canadian Provinces or Territories for Use or Consumption in BC;</v>
      </c>
      <c r="C23" s="553"/>
      <c r="D23" s="553"/>
      <c r="E23" s="553"/>
      <c r="F23" s="553"/>
      <c r="G23" s="553"/>
      <c r="L23" s="143"/>
      <c r="O23" s="269" t="s">
        <v>450</v>
      </c>
      <c r="P23" s="218" t="s">
        <v>451</v>
      </c>
    </row>
    <row r="24" spans="1:20" ht="14.45" customHeight="1" x14ac:dyDescent="0.25">
      <c r="A24" s="220"/>
      <c r="B24" s="663" t="str">
        <f>IF(Intro!$G$23="English",O25,P25)</f>
        <v>-Imports into Canada from the USA of Certain Whole Potatoes for Use or Consumption in Other Canadian Provinces or Territories and the sales thereof; and</v>
      </c>
      <c r="C24" s="712"/>
      <c r="D24" s="712"/>
      <c r="E24" s="712"/>
      <c r="F24" s="712"/>
      <c r="G24" s="712"/>
      <c r="H24" s="712"/>
      <c r="I24" s="712"/>
      <c r="J24" s="712"/>
      <c r="K24" s="712"/>
      <c r="L24" s="713"/>
      <c r="O24" s="269"/>
      <c r="P24" s="218"/>
    </row>
    <row r="25" spans="1:20" ht="14.45" customHeight="1" x14ac:dyDescent="0.25">
      <c r="A25" s="219" t="s">
        <v>163</v>
      </c>
      <c r="B25" s="663"/>
      <c r="C25" s="712"/>
      <c r="D25" s="712"/>
      <c r="E25" s="712"/>
      <c r="F25" s="712"/>
      <c r="G25" s="712"/>
      <c r="H25" s="712"/>
      <c r="I25" s="712"/>
      <c r="J25" s="712"/>
      <c r="K25" s="712"/>
      <c r="L25" s="713"/>
      <c r="O25" s="269" t="s">
        <v>446</v>
      </c>
      <c r="P25" s="218" t="s">
        <v>341</v>
      </c>
    </row>
    <row r="26" spans="1:20" ht="14.45" customHeight="1" x14ac:dyDescent="0.25">
      <c r="A26" s="219"/>
      <c r="B26" s="663" t="str">
        <f>IF(Intro!$G$23="English",O26,P26)</f>
        <v>-Imports into Canada of Certain Whole Potatoes for Use or Consumption in BC and the sales thereof.</v>
      </c>
      <c r="C26" s="679"/>
      <c r="D26" s="679"/>
      <c r="E26" s="679"/>
      <c r="F26" s="679"/>
      <c r="G26" s="679"/>
      <c r="H26" s="679"/>
      <c r="I26" s="679"/>
      <c r="J26" s="679"/>
      <c r="K26" s="679"/>
      <c r="L26" s="680"/>
      <c r="O26" s="270" t="s">
        <v>447</v>
      </c>
      <c r="P26" s="218" t="s">
        <v>342</v>
      </c>
    </row>
    <row r="27" spans="1:20" ht="14.45" customHeight="1" x14ac:dyDescent="0.25">
      <c r="A27" s="219"/>
      <c r="B27" s="676" t="str">
        <f>IF(Intro!$G$23="English",O28,P28)</f>
        <v>IMPORTANT: If your firm is a retailer or end-user, please report your Purchases or Imports only (not Sales).</v>
      </c>
      <c r="C27" s="677"/>
      <c r="D27" s="677"/>
      <c r="E27" s="677"/>
      <c r="F27" s="677"/>
      <c r="G27" s="677"/>
      <c r="H27" s="677"/>
      <c r="I27" s="677"/>
      <c r="J27" s="677"/>
      <c r="K27" s="677"/>
      <c r="L27" s="678"/>
    </row>
    <row r="28" spans="1:20" ht="14.45" customHeight="1" x14ac:dyDescent="0.25">
      <c r="B28" s="142"/>
      <c r="C28" s="104"/>
      <c r="D28" s="104"/>
      <c r="E28" s="104"/>
      <c r="F28" s="104"/>
      <c r="G28" s="104"/>
      <c r="L28" s="143"/>
      <c r="O28" t="s">
        <v>299</v>
      </c>
      <c r="P28" t="s">
        <v>340</v>
      </c>
    </row>
    <row r="29" spans="1:20" ht="14.45" customHeight="1" x14ac:dyDescent="0.25">
      <c r="B29" s="673"/>
      <c r="C29" s="732" t="str">
        <f>IF(Intro!$G$23="English",Variables!B26,Variables!C26)</f>
        <v>May 1, 2024 to July 31, 2024</v>
      </c>
      <c r="D29" s="732" t="str">
        <f>IF(Intro!$G$23="English",Variables!B27,Variables!C27)</f>
        <v>May 1, 2025 to July 31, 2025</v>
      </c>
      <c r="E29" s="732" t="str">
        <f>IF(Intro!$G$23="English",Variables!B28,Variables!C28)</f>
        <v>May 1, 2026 to July 31, 2026</v>
      </c>
      <c r="F29" s="375"/>
      <c r="G29" s="376"/>
      <c r="L29" s="143"/>
    </row>
    <row r="30" spans="1:20" ht="14.45" customHeight="1" x14ac:dyDescent="0.25">
      <c r="B30" s="674"/>
      <c r="C30" s="732"/>
      <c r="D30" s="732"/>
      <c r="E30" s="732"/>
      <c r="F30" s="375"/>
      <c r="G30" s="376"/>
      <c r="L30" s="143"/>
    </row>
    <row r="31" spans="1:20" ht="14.45" customHeight="1" x14ac:dyDescent="0.25">
      <c r="B31" s="726" t="str">
        <f>IF(Intro!$G$23="English",O31,P31)</f>
        <v>Beginning Inventory of Certain Whole Potatoes Imported into Canada or Purchased for Use or Consumption in BC</v>
      </c>
      <c r="C31" s="727"/>
      <c r="D31" s="727"/>
      <c r="E31" s="728"/>
      <c r="F31" s="377"/>
      <c r="G31" s="158"/>
      <c r="L31" s="143"/>
      <c r="O31" s="138" t="s">
        <v>498</v>
      </c>
      <c r="P31" s="221" t="s">
        <v>499</v>
      </c>
    </row>
    <row r="32" spans="1:20" ht="14.45" customHeight="1" x14ac:dyDescent="0.25">
      <c r="B32" s="742"/>
      <c r="C32" s="743"/>
      <c r="D32" s="743"/>
      <c r="E32" s="744"/>
      <c r="F32" s="377"/>
      <c r="G32" s="158"/>
      <c r="L32" s="143"/>
      <c r="O32" s="138"/>
      <c r="P32" s="221"/>
    </row>
    <row r="33" spans="2:16" ht="14.45" customHeight="1" x14ac:dyDescent="0.25">
      <c r="B33" s="271" t="str">
        <f>IF(Intro!$G$23="English",O33,P33)</f>
        <v>Volume (cwt)</v>
      </c>
      <c r="C33" s="372">
        <f>'Imports-Aug-April | août-avril'!C144</f>
        <v>0</v>
      </c>
      <c r="D33" s="372">
        <f>'Imports-Aug-April | août-avril'!D144</f>
        <v>0</v>
      </c>
      <c r="E33" s="372">
        <f>'Imports-Aug-April | août-avril'!E144</f>
        <v>0</v>
      </c>
      <c r="F33" s="188"/>
      <c r="G33" s="189"/>
      <c r="L33" s="143"/>
      <c r="O33" s="134" t="s">
        <v>212</v>
      </c>
      <c r="P33" s="210" t="s">
        <v>212</v>
      </c>
    </row>
    <row r="34" spans="2:16" ht="14.45" customHeight="1" x14ac:dyDescent="0.25">
      <c r="B34" s="272" t="str">
        <f>IF(Intro!$G$23="English",O34,P34)</f>
        <v>Value (CAD)</v>
      </c>
      <c r="C34" s="298">
        <f>'Imports-Aug-April | août-avril'!C145</f>
        <v>0</v>
      </c>
      <c r="D34" s="298">
        <f>'Imports-Aug-April | août-avril'!D145</f>
        <v>0</v>
      </c>
      <c r="E34" s="298">
        <f>'Imports-Aug-April | août-avril'!E145</f>
        <v>0</v>
      </c>
      <c r="F34" s="188"/>
      <c r="G34" s="189"/>
      <c r="L34" s="143"/>
      <c r="O34" s="134" t="s">
        <v>475</v>
      </c>
      <c r="P34" s="210" t="s">
        <v>476</v>
      </c>
    </row>
    <row r="35" spans="2:16" ht="14.45" customHeight="1" x14ac:dyDescent="0.25">
      <c r="B35" s="273" t="str">
        <f>IF(Intro!$G$23="English",O35,P35)</f>
        <v>Average Unit Value (CAD/cwt)</v>
      </c>
      <c r="C35" s="373">
        <f>IF(ISERROR(C34/C33),0,C34/C33)</f>
        <v>0</v>
      </c>
      <c r="D35" s="373">
        <f>IF(ISERROR(D34/D33),0,D34/D33)</f>
        <v>0</v>
      </c>
      <c r="E35" s="374">
        <f>IF(ISERROR(E34/E33),0,E34/E33)</f>
        <v>0</v>
      </c>
      <c r="F35" s="378"/>
      <c r="G35" s="379"/>
      <c r="L35" s="143"/>
      <c r="O35" s="196" t="s">
        <v>496</v>
      </c>
      <c r="P35" s="210" t="s">
        <v>495</v>
      </c>
    </row>
    <row r="36" spans="2:16" ht="14.45" customHeight="1" x14ac:dyDescent="0.25">
      <c r="B36" s="197"/>
      <c r="C36" s="144"/>
      <c r="D36" s="144"/>
      <c r="E36" s="144"/>
      <c r="F36" s="380"/>
      <c r="G36" s="144"/>
      <c r="L36" s="143"/>
    </row>
    <row r="37" spans="2:16" ht="14.45" customHeight="1" x14ac:dyDescent="0.25">
      <c r="B37" s="726" t="str">
        <f>IF(Intro!$G$23="English",O37,P37)</f>
        <v>Certain Whole Potatoes Purchased from Other Canadian Provinces or Territories for Use or Consumption in BC</v>
      </c>
      <c r="C37" s="727"/>
      <c r="D37" s="727"/>
      <c r="E37" s="728"/>
      <c r="F37" s="381"/>
      <c r="G37" s="382"/>
      <c r="L37" s="143"/>
      <c r="O37" s="198" t="s">
        <v>487</v>
      </c>
      <c r="P37" s="221" t="s">
        <v>488</v>
      </c>
    </row>
    <row r="38" spans="2:16" ht="14.45" customHeight="1" x14ac:dyDescent="0.25">
      <c r="B38" s="729"/>
      <c r="C38" s="730"/>
      <c r="D38" s="730"/>
      <c r="E38" s="731"/>
      <c r="F38" s="381"/>
      <c r="G38" s="382"/>
      <c r="L38" s="143"/>
      <c r="O38" s="198"/>
      <c r="P38" s="221"/>
    </row>
    <row r="39" spans="2:16" ht="14.45" customHeight="1" x14ac:dyDescent="0.25">
      <c r="B39" s="282" t="str">
        <f>IF(Intro!$G$23="English",O39,P39)</f>
        <v>Please specify provinces:</v>
      </c>
      <c r="C39" s="664"/>
      <c r="D39" s="665"/>
      <c r="E39" s="666"/>
      <c r="F39" s="383"/>
      <c r="G39" s="384"/>
      <c r="L39" s="143"/>
      <c r="O39" s="199" t="s">
        <v>226</v>
      </c>
      <c r="P39" s="210" t="s">
        <v>343</v>
      </c>
    </row>
    <row r="40" spans="2:16" ht="14.45" customHeight="1" x14ac:dyDescent="0.25">
      <c r="B40" s="272" t="str">
        <f>IF(Intro!$G$23="English",O40,P40)</f>
        <v>Purchase Volume (cwt)</v>
      </c>
      <c r="C40" s="301"/>
      <c r="D40" s="301"/>
      <c r="E40" s="302"/>
      <c r="F40" s="188"/>
      <c r="G40" s="189"/>
      <c r="L40" s="143"/>
      <c r="O40" s="135" t="s">
        <v>213</v>
      </c>
      <c r="P40" s="210" t="s">
        <v>481</v>
      </c>
    </row>
    <row r="41" spans="2:16" ht="14.45" customHeight="1" x14ac:dyDescent="0.25">
      <c r="B41" s="272" t="str">
        <f>IF(Intro!$G$23="English",O41,P41)</f>
        <v>Sales Volume (cwt)</v>
      </c>
      <c r="C41" s="301"/>
      <c r="D41" s="301"/>
      <c r="E41" s="302"/>
      <c r="F41" s="188"/>
      <c r="G41" s="189"/>
      <c r="L41" s="143"/>
      <c r="O41" s="135" t="s">
        <v>214</v>
      </c>
      <c r="P41" s="210" t="s">
        <v>484</v>
      </c>
    </row>
    <row r="42" spans="2:16" ht="14.45" customHeight="1" x14ac:dyDescent="0.25">
      <c r="B42" s="272" t="str">
        <f>IF(Intro!$G$23="English",O42,P42)</f>
        <v>Net Delivered Purchase Value (CAD)</v>
      </c>
      <c r="C42" s="301"/>
      <c r="D42" s="301"/>
      <c r="E42" s="302"/>
      <c r="F42" s="188"/>
      <c r="G42" s="189"/>
      <c r="L42" s="143"/>
      <c r="O42" s="135" t="s">
        <v>477</v>
      </c>
      <c r="P42" s="276" t="s">
        <v>483</v>
      </c>
    </row>
    <row r="43" spans="2:16" ht="14.45" customHeight="1" x14ac:dyDescent="0.25">
      <c r="B43" s="272" t="str">
        <f>IF(Intro!$G$23="English",O43,P43)</f>
        <v>Net Delivered Selling Value (CAD)</v>
      </c>
      <c r="C43" s="301"/>
      <c r="D43" s="301"/>
      <c r="E43" s="302"/>
      <c r="F43" s="188"/>
      <c r="G43" s="189"/>
      <c r="L43" s="143"/>
      <c r="O43" s="135" t="s">
        <v>478</v>
      </c>
      <c r="P43" s="210" t="s">
        <v>482</v>
      </c>
    </row>
    <row r="44" spans="2:16" ht="14.45" customHeight="1" x14ac:dyDescent="0.25">
      <c r="B44" s="272" t="str">
        <f>IF(Intro!$G$23="English",O44,P44)</f>
        <v>Average Purchase Unit Value (CAD/cwt)</v>
      </c>
      <c r="C44" s="277">
        <f t="shared" ref="C44:E45" si="0">IF(ISERROR(C42/C40),0,C42/C40)</f>
        <v>0</v>
      </c>
      <c r="D44" s="277">
        <f t="shared" si="0"/>
        <v>0</v>
      </c>
      <c r="E44" s="278">
        <f t="shared" si="0"/>
        <v>0</v>
      </c>
      <c r="F44" s="378"/>
      <c r="G44" s="379"/>
      <c r="L44" s="143"/>
      <c r="O44" s="135" t="s">
        <v>479</v>
      </c>
      <c r="P44" s="210" t="s">
        <v>485</v>
      </c>
    </row>
    <row r="45" spans="2:16" ht="14.45" customHeight="1" x14ac:dyDescent="0.25">
      <c r="B45" s="272" t="str">
        <f>IF(Intro!$G$23="English",O45,P45)</f>
        <v>Average Selling Unit Value (CAD/cwt)</v>
      </c>
      <c r="C45" s="277">
        <f t="shared" si="0"/>
        <v>0</v>
      </c>
      <c r="D45" s="277">
        <f t="shared" si="0"/>
        <v>0</v>
      </c>
      <c r="E45" s="278">
        <f t="shared" si="0"/>
        <v>0</v>
      </c>
      <c r="F45" s="378"/>
      <c r="G45" s="379"/>
      <c r="L45" s="143"/>
      <c r="O45" s="135" t="s">
        <v>480</v>
      </c>
      <c r="P45" s="210" t="s">
        <v>486</v>
      </c>
    </row>
    <row r="46" spans="2:16" ht="14.45" customHeight="1" x14ac:dyDescent="0.25">
      <c r="B46" s="279" t="str">
        <f>IF(Intro!$G$23="English",O46,P46)</f>
        <v>Actual or Estimated Purchase Delivery Cost (%)</v>
      </c>
      <c r="C46" s="408"/>
      <c r="D46" s="408"/>
      <c r="E46" s="409"/>
      <c r="F46" s="378"/>
      <c r="G46" s="379"/>
      <c r="L46" s="143"/>
      <c r="O46" s="280" t="s">
        <v>215</v>
      </c>
      <c r="P46" t="s">
        <v>345</v>
      </c>
    </row>
    <row r="47" spans="2:16" ht="14.45" customHeight="1" x14ac:dyDescent="0.25">
      <c r="B47" s="279" t="str">
        <f>IF(Intro!$G$23="English",O47,P47)</f>
        <v>Actual or Estimated Selling Delivery Cost (%)</v>
      </c>
      <c r="C47" s="408"/>
      <c r="D47" s="408"/>
      <c r="E47" s="409"/>
      <c r="F47" s="385"/>
      <c r="G47" s="202"/>
      <c r="L47" s="143"/>
      <c r="O47" s="280" t="s">
        <v>216</v>
      </c>
      <c r="P47" s="210" t="s">
        <v>346</v>
      </c>
    </row>
    <row r="48" spans="2:16" ht="14.45" customHeight="1" x14ac:dyDescent="0.25">
      <c r="B48" s="145"/>
      <c r="C48" s="132"/>
      <c r="D48" s="132"/>
      <c r="E48" s="132"/>
      <c r="F48" s="132"/>
      <c r="G48" s="132"/>
      <c r="L48" s="143"/>
    </row>
    <row r="49" spans="2:18" ht="14.45" customHeight="1" x14ac:dyDescent="0.25">
      <c r="B49" s="145"/>
      <c r="C49" s="732" t="str">
        <f>IF(Intro!$G$23="English",Variables!B26,Variables!C26)</f>
        <v>May 1, 2024 to July 31, 2024</v>
      </c>
      <c r="D49" s="732" t="str">
        <f>IF(Intro!$G$23="English",Variables!B27,Variables!C27)</f>
        <v>May 1, 2025 to July 31, 2025</v>
      </c>
      <c r="E49" s="732" t="str">
        <f>IF(Intro!$G$23="English",Variables!B28,Variables!C28)</f>
        <v>May 1, 2026 to July 31, 2026</v>
      </c>
      <c r="F49" s="132"/>
      <c r="G49" s="132"/>
      <c r="L49" s="143"/>
    </row>
    <row r="50" spans="2:18" ht="14.45" customHeight="1" x14ac:dyDescent="0.25">
      <c r="B50" s="145"/>
      <c r="C50" s="732"/>
      <c r="D50" s="732"/>
      <c r="E50" s="732"/>
      <c r="F50" s="132"/>
      <c r="G50" s="132"/>
      <c r="L50" s="143"/>
    </row>
    <row r="51" spans="2:18" ht="14.45" customHeight="1" x14ac:dyDescent="0.25">
      <c r="B51" s="733" t="str">
        <f>IF(Intro!$G$23="English",O51,P51)</f>
        <v>Certain Whole Potatoes Imported into Canada from the U.S. for Use or Consumption in BC</v>
      </c>
      <c r="C51" s="734"/>
      <c r="D51" s="734"/>
      <c r="E51" s="735"/>
      <c r="F51" s="386"/>
      <c r="G51" s="386"/>
      <c r="L51" s="143"/>
      <c r="O51" s="206" t="s">
        <v>490</v>
      </c>
      <c r="P51" s="221" t="s">
        <v>492</v>
      </c>
      <c r="Q51" s="412"/>
      <c r="R51" s="412"/>
    </row>
    <row r="52" spans="2:18" ht="14.45" customHeight="1" x14ac:dyDescent="0.25">
      <c r="B52" s="279" t="str">
        <f>IF(Intro!$G$23="English",O52,P52)</f>
        <v>Import Volume (cwt)</v>
      </c>
      <c r="C52" s="301"/>
      <c r="D52" s="301"/>
      <c r="E52" s="301"/>
      <c r="F52" s="188"/>
      <c r="G52" s="189"/>
      <c r="L52" s="143"/>
      <c r="O52" s="135" t="s">
        <v>217</v>
      </c>
      <c r="P52" s="210" t="s">
        <v>347</v>
      </c>
    </row>
    <row r="53" spans="2:18" ht="14.45" customHeight="1" x14ac:dyDescent="0.25">
      <c r="B53" s="279" t="str">
        <f>IF(Intro!$G$23="English",O53,P53)</f>
        <v>Sales Volume (cwt)</v>
      </c>
      <c r="C53" s="301"/>
      <c r="D53" s="301"/>
      <c r="E53" s="301"/>
      <c r="F53" s="188"/>
      <c r="G53" s="189"/>
      <c r="L53" s="143"/>
      <c r="O53" s="135" t="s">
        <v>214</v>
      </c>
      <c r="P53" s="210" t="s">
        <v>344</v>
      </c>
    </row>
    <row r="54" spans="2:18" ht="14.45" customHeight="1" x14ac:dyDescent="0.25">
      <c r="B54" s="279" t="str">
        <f>IF(Intro!$G$23="English",O54,P54)</f>
        <v>Net Delivered Purchase Value (CAD)</v>
      </c>
      <c r="C54" s="301"/>
      <c r="D54" s="301"/>
      <c r="E54" s="301"/>
      <c r="F54" s="188"/>
      <c r="G54" s="189"/>
      <c r="L54" s="143"/>
      <c r="O54" s="135" t="s">
        <v>477</v>
      </c>
      <c r="P54" s="276" t="s">
        <v>483</v>
      </c>
    </row>
    <row r="55" spans="2:18" ht="14.45" customHeight="1" x14ac:dyDescent="0.25">
      <c r="B55" s="279" t="str">
        <f>IF(Intro!$G$23="English",O55,P55)</f>
        <v>Net Delivered Selling Value (CAD)</v>
      </c>
      <c r="C55" s="301"/>
      <c r="D55" s="301"/>
      <c r="E55" s="301"/>
      <c r="F55" s="188"/>
      <c r="G55" s="189"/>
      <c r="L55" s="143"/>
      <c r="O55" s="135" t="s">
        <v>478</v>
      </c>
      <c r="P55" s="210" t="s">
        <v>482</v>
      </c>
    </row>
    <row r="56" spans="2:18" ht="14.45" customHeight="1" x14ac:dyDescent="0.25">
      <c r="B56" s="279" t="str">
        <f>IF(Intro!$G$23="English",O56,P56)</f>
        <v>Average Purchase Unit Value (CAD/cwt)</v>
      </c>
      <c r="C56" s="277">
        <f t="shared" ref="C56:E57" si="1">IF(ISERROR(C54/C52),0,C54/C52)</f>
        <v>0</v>
      </c>
      <c r="D56" s="277">
        <f t="shared" si="1"/>
        <v>0</v>
      </c>
      <c r="E56" s="278">
        <f t="shared" si="1"/>
        <v>0</v>
      </c>
      <c r="F56" s="378"/>
      <c r="G56" s="379"/>
      <c r="L56" s="143"/>
      <c r="O56" s="135" t="s">
        <v>479</v>
      </c>
      <c r="P56" s="210" t="s">
        <v>485</v>
      </c>
    </row>
    <row r="57" spans="2:18" ht="14.45" customHeight="1" x14ac:dyDescent="0.25">
      <c r="B57" s="279" t="str">
        <f>IF(Intro!$G$23="English",O57,P57)</f>
        <v>Average Selling Unit Value (CAD/cwt)</v>
      </c>
      <c r="C57" s="277">
        <f t="shared" si="1"/>
        <v>0</v>
      </c>
      <c r="D57" s="277">
        <f t="shared" si="1"/>
        <v>0</v>
      </c>
      <c r="E57" s="278">
        <f t="shared" si="1"/>
        <v>0</v>
      </c>
      <c r="F57" s="378"/>
      <c r="G57" s="379"/>
      <c r="L57" s="143"/>
      <c r="O57" s="135" t="s">
        <v>480</v>
      </c>
      <c r="P57" s="210" t="s">
        <v>486</v>
      </c>
    </row>
    <row r="58" spans="2:18" ht="14.45" customHeight="1" x14ac:dyDescent="0.25">
      <c r="B58" s="279" t="str">
        <f>B46</f>
        <v>Actual or Estimated Purchase Delivery Cost (%)</v>
      </c>
      <c r="C58" s="408"/>
      <c r="D58" s="408"/>
      <c r="E58" s="409"/>
      <c r="F58" s="385"/>
      <c r="G58" s="202"/>
      <c r="L58" s="143"/>
      <c r="O58" s="280" t="s">
        <v>215</v>
      </c>
      <c r="P58" s="210" t="s">
        <v>345</v>
      </c>
    </row>
    <row r="59" spans="2:18" ht="14.45" customHeight="1" x14ac:dyDescent="0.25">
      <c r="B59" s="281" t="str">
        <f>B47</f>
        <v>Actual or Estimated Selling Delivery Cost (%)</v>
      </c>
      <c r="C59" s="410"/>
      <c r="D59" s="410"/>
      <c r="E59" s="411"/>
      <c r="F59" s="385"/>
      <c r="G59" s="202"/>
      <c r="L59" s="143"/>
      <c r="O59" s="280" t="s">
        <v>216</v>
      </c>
      <c r="P59" s="210" t="s">
        <v>346</v>
      </c>
    </row>
    <row r="60" spans="2:18" ht="14.45" customHeight="1" x14ac:dyDescent="0.25">
      <c r="B60" s="313"/>
      <c r="C60" s="314"/>
      <c r="D60" s="314"/>
      <c r="E60" s="314"/>
      <c r="F60" s="387"/>
      <c r="G60" s="387"/>
      <c r="L60" s="143"/>
      <c r="P60" s="210"/>
    </row>
    <row r="61" spans="2:18" ht="14.45" customHeight="1" x14ac:dyDescent="0.25">
      <c r="B61" s="313"/>
      <c r="C61" s="732" t="str">
        <f>IF(Intro!$G$23="English",Variables!B26,Variables!C26)</f>
        <v>May 1, 2024 to July 31, 2024</v>
      </c>
      <c r="D61" s="732" t="str">
        <f>IF(Intro!$G$23="English",Variables!B27,Variables!C27)</f>
        <v>May 1, 2025 to July 31, 2025</v>
      </c>
      <c r="E61" s="732" t="str">
        <f>IF(Intro!$G$23="English",Variables!B28,Variables!C28)</f>
        <v>May 1, 2026 to July 31, 2026</v>
      </c>
      <c r="F61" s="387"/>
      <c r="G61" s="387"/>
      <c r="L61" s="143"/>
      <c r="P61" s="210"/>
    </row>
    <row r="62" spans="2:18" ht="14.45" customHeight="1" x14ac:dyDescent="0.25">
      <c r="B62" s="192"/>
      <c r="C62" s="732"/>
      <c r="D62" s="732"/>
      <c r="E62" s="732"/>
      <c r="F62" s="387"/>
      <c r="G62" s="387"/>
      <c r="L62" s="143"/>
      <c r="P62" s="210"/>
    </row>
    <row r="63" spans="2:18" ht="14.45" customHeight="1" x14ac:dyDescent="0.25">
      <c r="B63" s="736" t="str">
        <f>IF(Intro!$G$23="English",O63,P63)</f>
        <v xml:space="preserve">Certain Whole Potatoes Imported into Canada from Other Countries for Use or Consumption in BC </v>
      </c>
      <c r="C63" s="737"/>
      <c r="D63" s="737"/>
      <c r="E63" s="738"/>
      <c r="F63" s="187"/>
      <c r="G63" s="132"/>
      <c r="L63" s="143"/>
      <c r="O63" s="139" t="s">
        <v>493</v>
      </c>
      <c r="P63" s="221" t="s">
        <v>494</v>
      </c>
    </row>
    <row r="64" spans="2:18" ht="14.45" customHeight="1" x14ac:dyDescent="0.25">
      <c r="B64" s="289" t="str">
        <f>IF(Intro!$G$23="English",O64,P64)</f>
        <v>Please specify countries :</v>
      </c>
      <c r="C64" s="656"/>
      <c r="D64" s="656"/>
      <c r="E64" s="657"/>
      <c r="F64" s="384"/>
      <c r="G64" s="384"/>
      <c r="L64" s="143"/>
      <c r="O64" s="171" t="s">
        <v>365</v>
      </c>
      <c r="P64" s="210" t="s">
        <v>354</v>
      </c>
    </row>
    <row r="65" spans="2:16" ht="14.45" customHeight="1" x14ac:dyDescent="0.25">
      <c r="B65" s="237" t="str">
        <f>IF(Intro!$G$23="English",O65,P65)</f>
        <v>Import Volume (cwt)</v>
      </c>
      <c r="C65" s="403"/>
      <c r="D65" s="403"/>
      <c r="E65" s="404"/>
      <c r="F65" s="188"/>
      <c r="G65" s="189"/>
      <c r="L65" s="143"/>
      <c r="O65" s="135" t="s">
        <v>217</v>
      </c>
      <c r="P65" s="210" t="s">
        <v>347</v>
      </c>
    </row>
    <row r="66" spans="2:16" ht="14.45" customHeight="1" x14ac:dyDescent="0.25">
      <c r="B66" s="237" t="str">
        <f>IF(Intro!$G$23="English",O66,P66)</f>
        <v>Sales Volume (cwt)</v>
      </c>
      <c r="C66" s="403"/>
      <c r="D66" s="403"/>
      <c r="E66" s="404"/>
      <c r="F66" s="188"/>
      <c r="G66" s="189"/>
      <c r="L66" s="143"/>
      <c r="O66" s="135" t="s">
        <v>214</v>
      </c>
      <c r="P66" s="210" t="s">
        <v>344</v>
      </c>
    </row>
    <row r="67" spans="2:16" ht="14.45" customHeight="1" x14ac:dyDescent="0.25">
      <c r="B67" s="237" t="str">
        <f>IF(Intro!$G$23="English",O67,P67)</f>
        <v>Net Delivered Purchase Value (CAD)</v>
      </c>
      <c r="C67" s="403"/>
      <c r="D67" s="403"/>
      <c r="E67" s="404"/>
      <c r="F67" s="188"/>
      <c r="G67" s="189"/>
      <c r="L67" s="143"/>
      <c r="O67" s="135" t="s">
        <v>477</v>
      </c>
      <c r="P67" s="276" t="s">
        <v>483</v>
      </c>
    </row>
    <row r="68" spans="2:16" ht="14.45" customHeight="1" x14ac:dyDescent="0.25">
      <c r="B68" s="237" t="str">
        <f>IF(Intro!$G$23="English",O68,P68)</f>
        <v>Net Delivered Selling Value (CAD)</v>
      </c>
      <c r="C68" s="403"/>
      <c r="D68" s="403"/>
      <c r="E68" s="404"/>
      <c r="F68" s="188"/>
      <c r="G68" s="189"/>
      <c r="L68" s="143"/>
      <c r="O68" s="135" t="s">
        <v>478</v>
      </c>
      <c r="P68" s="210" t="s">
        <v>482</v>
      </c>
    </row>
    <row r="69" spans="2:16" ht="14.45" customHeight="1" x14ac:dyDescent="0.25">
      <c r="B69" s="237" t="str">
        <f>IF(Intro!$G$23="English",O69,P69)</f>
        <v>Average Purchase Unit Value (CAD/cwt)</v>
      </c>
      <c r="C69" s="294">
        <f t="shared" ref="C69:E70" si="2">IF(ISERROR(C67/C65),0,C67/C65)</f>
        <v>0</v>
      </c>
      <c r="D69" s="294">
        <f t="shared" si="2"/>
        <v>0</v>
      </c>
      <c r="E69" s="295">
        <f t="shared" si="2"/>
        <v>0</v>
      </c>
      <c r="F69" s="378"/>
      <c r="G69" s="379"/>
      <c r="L69" s="143"/>
      <c r="O69" s="135" t="s">
        <v>479</v>
      </c>
      <c r="P69" s="210" t="s">
        <v>485</v>
      </c>
    </row>
    <row r="70" spans="2:16" ht="14.45" customHeight="1" x14ac:dyDescent="0.25">
      <c r="B70" s="237" t="str">
        <f>IF(Intro!$G$23="English",O70,P70)</f>
        <v>Average Selling Unit Value (CAD/cwt)</v>
      </c>
      <c r="C70" s="294">
        <f t="shared" si="2"/>
        <v>0</v>
      </c>
      <c r="D70" s="294">
        <f t="shared" si="2"/>
        <v>0</v>
      </c>
      <c r="E70" s="295">
        <f t="shared" si="2"/>
        <v>0</v>
      </c>
      <c r="F70" s="378"/>
      <c r="G70" s="379"/>
      <c r="L70" s="143"/>
      <c r="O70" s="135" t="s">
        <v>480</v>
      </c>
      <c r="P70" s="210" t="s">
        <v>486</v>
      </c>
    </row>
    <row r="71" spans="2:16" ht="14.45" customHeight="1" x14ac:dyDescent="0.25">
      <c r="B71" s="237" t="str">
        <f>B58</f>
        <v>Actual or Estimated Purchase Delivery Cost (%)</v>
      </c>
      <c r="C71" s="406"/>
      <c r="D71" s="406"/>
      <c r="E71" s="407"/>
      <c r="F71" s="385"/>
      <c r="G71" s="202"/>
      <c r="L71" s="143"/>
      <c r="O71" s="280" t="s">
        <v>215</v>
      </c>
      <c r="P71" s="210" t="s">
        <v>345</v>
      </c>
    </row>
    <row r="72" spans="2:16" ht="14.45" customHeight="1" x14ac:dyDescent="0.25">
      <c r="B72" s="237" t="str">
        <f>B59</f>
        <v>Actual or Estimated Selling Delivery Cost (%)</v>
      </c>
      <c r="C72" s="406"/>
      <c r="D72" s="406"/>
      <c r="E72" s="407"/>
      <c r="F72" s="385"/>
      <c r="G72" s="202"/>
      <c r="L72" s="143"/>
      <c r="O72" s="280" t="s">
        <v>216</v>
      </c>
      <c r="P72" s="210" t="s">
        <v>346</v>
      </c>
    </row>
    <row r="73" spans="2:16" ht="14.45" customHeight="1" x14ac:dyDescent="0.25">
      <c r="B73" s="145"/>
      <c r="C73" s="132"/>
      <c r="D73" s="132"/>
      <c r="E73" s="132"/>
      <c r="F73" s="132"/>
      <c r="G73" s="132"/>
      <c r="L73" s="143"/>
    </row>
    <row r="74" spans="2:16" ht="14.45" customHeight="1" x14ac:dyDescent="0.25">
      <c r="B74" s="739" t="str">
        <f>IF(Intro!$G$23="English",O74,P74)</f>
        <v>Total Certain Whole Potatoes Imported into Canada for Use or Consumption in BC</v>
      </c>
      <c r="C74" s="740"/>
      <c r="D74" s="740"/>
      <c r="E74" s="741"/>
      <c r="F74" s="187"/>
      <c r="G74" s="132"/>
      <c r="L74" s="143"/>
      <c r="O74" s="137" t="s">
        <v>224</v>
      </c>
      <c r="P74" s="221" t="s">
        <v>355</v>
      </c>
    </row>
    <row r="75" spans="2:16" ht="14.45" customHeight="1" x14ac:dyDescent="0.25">
      <c r="B75" s="279" t="str">
        <f>IF(Intro!$G$23="English",O75,P75)</f>
        <v>Import Volume (cwt)</v>
      </c>
      <c r="C75" s="298">
        <f>C52+C65</f>
        <v>0</v>
      </c>
      <c r="D75" s="298">
        <f t="shared" ref="D75:E75" si="3">D52+D65</f>
        <v>0</v>
      </c>
      <c r="E75" s="298">
        <f t="shared" si="3"/>
        <v>0</v>
      </c>
      <c r="F75" s="188"/>
      <c r="G75" s="189"/>
      <c r="L75" s="143"/>
      <c r="O75" s="135" t="s">
        <v>217</v>
      </c>
      <c r="P75" s="210" t="s">
        <v>347</v>
      </c>
    </row>
    <row r="76" spans="2:16" ht="14.45" customHeight="1" x14ac:dyDescent="0.25">
      <c r="B76" s="279" t="str">
        <f>IF(Intro!$G$23="English",O76,P76)</f>
        <v>Sales Volume (cwt)</v>
      </c>
      <c r="C76" s="298">
        <f>C53+C66</f>
        <v>0</v>
      </c>
      <c r="D76" s="298">
        <f t="shared" ref="D76:E76" si="4">D53+D66</f>
        <v>0</v>
      </c>
      <c r="E76" s="298">
        <f t="shared" si="4"/>
        <v>0</v>
      </c>
      <c r="F76" s="188"/>
      <c r="G76" s="189"/>
      <c r="L76" s="143"/>
      <c r="O76" s="135" t="s">
        <v>214</v>
      </c>
      <c r="P76" s="210" t="s">
        <v>344</v>
      </c>
    </row>
    <row r="77" spans="2:16" ht="14.45" customHeight="1" x14ac:dyDescent="0.25">
      <c r="B77" s="279" t="str">
        <f>IF(Intro!$G$23="English",O77,P77)</f>
        <v>Net Delivered Purchase Value (CAD)</v>
      </c>
      <c r="C77" s="298">
        <f t="shared" ref="C77:E77" si="5">C54+C67</f>
        <v>0</v>
      </c>
      <c r="D77" s="298">
        <f t="shared" si="5"/>
        <v>0</v>
      </c>
      <c r="E77" s="298">
        <f t="shared" si="5"/>
        <v>0</v>
      </c>
      <c r="F77" s="188"/>
      <c r="G77" s="189"/>
      <c r="L77" s="143"/>
      <c r="O77" s="135" t="s">
        <v>477</v>
      </c>
      <c r="P77" s="276" t="s">
        <v>483</v>
      </c>
    </row>
    <row r="78" spans="2:16" ht="14.45" customHeight="1" x14ac:dyDescent="0.25">
      <c r="B78" s="279" t="str">
        <f>IF(Intro!$G$23="English",O78,P78)</f>
        <v>Net Delivered Selling Value (CAD)</v>
      </c>
      <c r="C78" s="298">
        <f t="shared" ref="C78:E78" si="6">C55+C68</f>
        <v>0</v>
      </c>
      <c r="D78" s="298">
        <f t="shared" si="6"/>
        <v>0</v>
      </c>
      <c r="E78" s="298">
        <f t="shared" si="6"/>
        <v>0</v>
      </c>
      <c r="F78" s="188"/>
      <c r="G78" s="189"/>
      <c r="L78" s="143"/>
      <c r="O78" s="135" t="s">
        <v>478</v>
      </c>
      <c r="P78" s="210" t="s">
        <v>482</v>
      </c>
    </row>
    <row r="79" spans="2:16" ht="14.45" customHeight="1" x14ac:dyDescent="0.25">
      <c r="B79" s="279" t="str">
        <f>IF(Intro!$G$23="English",O79,P79)</f>
        <v>Average Purchase Unit Value (CAD/cwt)</v>
      </c>
      <c r="C79" s="277">
        <f t="shared" ref="C79:E80" si="7">IF(ISERROR(C77/C75),0,C77/C75)</f>
        <v>0</v>
      </c>
      <c r="D79" s="277">
        <f t="shared" si="7"/>
        <v>0</v>
      </c>
      <c r="E79" s="278">
        <f t="shared" si="7"/>
        <v>0</v>
      </c>
      <c r="F79" s="378"/>
      <c r="G79" s="379"/>
      <c r="L79" s="143"/>
      <c r="O79" s="135" t="s">
        <v>479</v>
      </c>
      <c r="P79" s="210" t="s">
        <v>485</v>
      </c>
    </row>
    <row r="80" spans="2:16" ht="14.45" customHeight="1" x14ac:dyDescent="0.25">
      <c r="B80" s="281" t="str">
        <f>IF(Intro!$G$23="English",O80,P80)</f>
        <v>Average Selling Unit Value (CAD/cwt)</v>
      </c>
      <c r="C80" s="274">
        <f t="shared" si="7"/>
        <v>0</v>
      </c>
      <c r="D80" s="274">
        <f t="shared" si="7"/>
        <v>0</v>
      </c>
      <c r="E80" s="275">
        <f t="shared" si="7"/>
        <v>0</v>
      </c>
      <c r="F80" s="378"/>
      <c r="G80" s="379"/>
      <c r="L80" s="143"/>
      <c r="O80" s="135" t="s">
        <v>480</v>
      </c>
      <c r="P80" s="210" t="s">
        <v>486</v>
      </c>
    </row>
    <row r="81" spans="2:19" ht="14.45" customHeight="1" x14ac:dyDescent="0.25">
      <c r="B81" s="146"/>
      <c r="C81" s="132"/>
      <c r="D81" s="132"/>
      <c r="E81" s="132"/>
      <c r="F81" s="132"/>
      <c r="G81" s="132"/>
      <c r="L81" s="143"/>
      <c r="O81" s="146"/>
      <c r="P81" s="210"/>
    </row>
    <row r="82" spans="2:19" ht="14.45" customHeight="1" x14ac:dyDescent="0.25">
      <c r="B82" s="726" t="str">
        <f>IF(Intro!$G$23="English",O82,P82)</f>
        <v>Ending Inventory of Certain Whole Potatoes Imported into Canada or Purchased for Use or Consumption in BC</v>
      </c>
      <c r="C82" s="727"/>
      <c r="D82" s="727"/>
      <c r="E82" s="728"/>
      <c r="F82" s="388"/>
      <c r="G82" s="389"/>
      <c r="L82" s="143"/>
      <c r="O82" s="300" t="s">
        <v>500</v>
      </c>
      <c r="P82" s="210" t="s">
        <v>501</v>
      </c>
    </row>
    <row r="83" spans="2:19" ht="14.45" customHeight="1" x14ac:dyDescent="0.25">
      <c r="B83" s="729"/>
      <c r="C83" s="730"/>
      <c r="D83" s="730"/>
      <c r="E83" s="731"/>
      <c r="F83" s="388"/>
      <c r="G83" s="389"/>
      <c r="L83" s="143"/>
      <c r="O83" s="300"/>
      <c r="P83" s="210"/>
    </row>
    <row r="84" spans="2:19" ht="14.45" customHeight="1" x14ac:dyDescent="0.25">
      <c r="B84" s="279" t="str">
        <f>IF(Intro!$G$23="English",O84,P84)</f>
        <v>Volume (cwt)</v>
      </c>
      <c r="C84" s="301"/>
      <c r="D84" s="301"/>
      <c r="E84" s="302"/>
      <c r="F84" s="190"/>
      <c r="G84" s="191"/>
      <c r="L84" s="143"/>
      <c r="O84" s="134" t="s">
        <v>212</v>
      </c>
      <c r="P84" s="210" t="s">
        <v>212</v>
      </c>
    </row>
    <row r="85" spans="2:19" ht="14.45" customHeight="1" x14ac:dyDescent="0.25">
      <c r="B85" s="279" t="str">
        <f>IF(Intro!$G$23="English",O85,P85)</f>
        <v>Value (CAD)</v>
      </c>
      <c r="C85" s="301"/>
      <c r="D85" s="301"/>
      <c r="E85" s="302"/>
      <c r="F85" s="190"/>
      <c r="G85" s="191"/>
      <c r="L85" s="143"/>
      <c r="O85" s="134" t="s">
        <v>475</v>
      </c>
      <c r="P85" s="210" t="s">
        <v>476</v>
      </c>
    </row>
    <row r="86" spans="2:19" ht="14.45" customHeight="1" x14ac:dyDescent="0.25">
      <c r="B86" s="281" t="str">
        <f>IF(Intro!$G$23="English",O86,P86)</f>
        <v>Average Unit Value (CAD/cwt)</v>
      </c>
      <c r="C86" s="274">
        <f>IF(ISERROR(C85/C84),0,C85/C84)</f>
        <v>0</v>
      </c>
      <c r="D86" s="274">
        <f>IF(ISERROR(D85/D84),0,D85/D84)</f>
        <v>0</v>
      </c>
      <c r="E86" s="275">
        <f>IF(ISERROR(E85/E84),0,E85/E84)</f>
        <v>0</v>
      </c>
      <c r="F86" s="378"/>
      <c r="G86" s="379"/>
      <c r="L86" s="143"/>
      <c r="O86" s="196" t="s">
        <v>496</v>
      </c>
      <c r="P86" s="210" t="s">
        <v>495</v>
      </c>
    </row>
    <row r="87" spans="2:19" ht="14.45" customHeight="1" x14ac:dyDescent="0.25">
      <c r="B87" s="303"/>
      <c r="C87" s="244"/>
      <c r="D87" s="244"/>
      <c r="E87" s="244"/>
      <c r="F87" s="133"/>
      <c r="G87" s="133"/>
      <c r="L87" s="143"/>
    </row>
    <row r="88" spans="2:19" ht="14.45" customHeight="1" x14ac:dyDescent="0.25">
      <c r="B88" s="304" t="str">
        <f>IF(Intro!$G$23="English",O88,P88)</f>
        <v>Reconciliation Check</v>
      </c>
      <c r="C88" s="245"/>
      <c r="D88" s="245"/>
      <c r="E88" s="245"/>
      <c r="F88" s="390"/>
      <c r="L88" s="143"/>
      <c r="O88" s="147" t="s">
        <v>187</v>
      </c>
      <c r="P88" s="210" t="s">
        <v>497</v>
      </c>
      <c r="Q88" s="210"/>
      <c r="R88" s="210"/>
      <c r="S88" s="210"/>
    </row>
    <row r="89" spans="2:19" ht="14.45" customHeight="1" x14ac:dyDescent="0.25">
      <c r="B89" s="658" t="str">
        <f>IF(Intro!$G$23="English",O89,P89)</f>
        <v>Does Beginning Inventory + Total Reported Purchases and Imports - Total Reported Sales of Purchases and Imports = Ending Inventory?</v>
      </c>
      <c r="C89" s="659"/>
      <c r="D89" s="659"/>
      <c r="E89" s="660"/>
      <c r="F89" s="391"/>
      <c r="G89" s="158"/>
      <c r="L89" s="143"/>
      <c r="O89" s="108" t="s">
        <v>188</v>
      </c>
      <c r="P89" s="210" t="s">
        <v>356</v>
      </c>
      <c r="Q89" s="210"/>
      <c r="R89" s="210"/>
      <c r="S89" s="210"/>
    </row>
    <row r="90" spans="2:19" ht="14.45" customHeight="1" x14ac:dyDescent="0.25">
      <c r="B90" s="305" t="str">
        <f>IF(Intro!$G$23="English",O90,P90)</f>
        <v>Calculated Volume (cwt)</v>
      </c>
      <c r="C90" s="306">
        <f>(C33+C40+C75)-(C41+C76)</f>
        <v>0</v>
      </c>
      <c r="D90" s="306">
        <f>(D33+D40+D75)-(D41+D76)</f>
        <v>0</v>
      </c>
      <c r="E90" s="307">
        <f>(E33+E40+E75)-(E41+E76)</f>
        <v>0</v>
      </c>
      <c r="F90" s="190"/>
      <c r="G90" s="191"/>
      <c r="L90" s="143"/>
      <c r="O90" s="136" t="s">
        <v>189</v>
      </c>
      <c r="P90" s="210" t="s">
        <v>357</v>
      </c>
      <c r="Q90" s="210"/>
      <c r="R90" s="210"/>
      <c r="S90" s="210"/>
    </row>
    <row r="91" spans="2:19" ht="14.45" customHeight="1" x14ac:dyDescent="0.25">
      <c r="B91" s="308" t="str">
        <f>IF(Intro!$G$23="English",O91,P91)</f>
        <v>Reported Volume equals Calculated Volume:</v>
      </c>
      <c r="C91" s="309" t="str">
        <f>IF(Intro!$G$23="English",IF(C84=C90,"Yes","No"),IF(C84=C90,"Oui","Non"))</f>
        <v>Yes</v>
      </c>
      <c r="D91" s="309" t="str">
        <f>IF(Intro!$G$23="English",IF(D84=D90,"Yes","No"),IF(D84=D90,"Oui","Non"))</f>
        <v>Yes</v>
      </c>
      <c r="E91" s="310" t="str">
        <f>IF(Intro!$G$23="English",IF(E84=E90,"Yes","No"),IF(E84=E90,"Oui","Non"))</f>
        <v>Yes</v>
      </c>
      <c r="F91" s="190"/>
      <c r="G91" s="191"/>
      <c r="L91" s="143"/>
      <c r="O91" s="136" t="s">
        <v>190</v>
      </c>
      <c r="P91" s="210" t="s">
        <v>358</v>
      </c>
      <c r="Q91" s="210"/>
      <c r="R91" s="210"/>
      <c r="S91" s="210"/>
    </row>
    <row r="92" spans="2:19" ht="14.45" customHeight="1" x14ac:dyDescent="0.25">
      <c r="B92" s="145"/>
      <c r="C92" s="133"/>
      <c r="D92" s="133"/>
      <c r="E92" s="133"/>
      <c r="F92" s="133"/>
      <c r="G92" s="133"/>
      <c r="L92" s="143"/>
      <c r="P92" s="210"/>
      <c r="Q92" s="210"/>
      <c r="R92" s="210"/>
      <c r="S92" s="210"/>
    </row>
    <row r="93" spans="2:19" ht="14.45" customHeight="1" x14ac:dyDescent="0.25">
      <c r="B93" s="661" t="str">
        <f>IF(Intro!$G$23="English",O93,P93)</f>
        <v>If reported and calculated ending inventory volumes do not match, please explain.</v>
      </c>
      <c r="C93" s="647"/>
      <c r="D93" s="648"/>
      <c r="E93" s="649"/>
      <c r="F93" s="133"/>
      <c r="G93" s="133"/>
      <c r="L93" s="143"/>
      <c r="O93" s="661" t="s">
        <v>225</v>
      </c>
      <c r="P93" s="210" t="s">
        <v>502</v>
      </c>
      <c r="Q93" s="210"/>
      <c r="R93" s="210"/>
      <c r="S93" s="210"/>
    </row>
    <row r="94" spans="2:19" ht="14.45" customHeight="1" x14ac:dyDescent="0.25">
      <c r="B94" s="661"/>
      <c r="C94" s="650"/>
      <c r="D94" s="651"/>
      <c r="E94" s="652"/>
      <c r="F94" s="133"/>
      <c r="G94" s="133"/>
      <c r="L94" s="143"/>
      <c r="O94" s="661"/>
      <c r="P94" s="210"/>
      <c r="Q94" s="210"/>
      <c r="R94" s="210"/>
      <c r="S94" s="210"/>
    </row>
    <row r="95" spans="2:19" ht="14.45" customHeight="1" x14ac:dyDescent="0.25">
      <c r="B95" s="661"/>
      <c r="C95" s="650"/>
      <c r="D95" s="651"/>
      <c r="E95" s="652"/>
      <c r="F95" s="133"/>
      <c r="G95" s="133"/>
      <c r="L95" s="143"/>
      <c r="O95" s="661"/>
      <c r="P95" s="210"/>
      <c r="Q95" s="210"/>
      <c r="R95" s="210"/>
      <c r="S95" s="210"/>
    </row>
    <row r="96" spans="2:19" ht="14.45" customHeight="1" x14ac:dyDescent="0.25">
      <c r="B96" s="661"/>
      <c r="C96" s="650"/>
      <c r="D96" s="651"/>
      <c r="E96" s="652"/>
      <c r="F96" s="133"/>
      <c r="G96" s="133"/>
      <c r="L96" s="143"/>
      <c r="O96" s="661"/>
      <c r="P96" s="210"/>
      <c r="Q96" s="210"/>
      <c r="R96" s="210"/>
      <c r="S96" s="210"/>
    </row>
    <row r="97" spans="2:19" ht="14.45" customHeight="1" x14ac:dyDescent="0.25">
      <c r="B97" s="661"/>
      <c r="C97" s="650"/>
      <c r="D97" s="651"/>
      <c r="E97" s="652"/>
      <c r="F97" s="133"/>
      <c r="G97" s="133"/>
      <c r="L97" s="143"/>
      <c r="O97" s="661"/>
      <c r="P97" s="210"/>
      <c r="Q97" s="210"/>
      <c r="R97" s="210"/>
      <c r="S97" s="210"/>
    </row>
    <row r="98" spans="2:19" ht="14.45" customHeight="1" x14ac:dyDescent="0.25">
      <c r="B98" s="662"/>
      <c r="C98" s="653"/>
      <c r="D98" s="654"/>
      <c r="E98" s="655"/>
      <c r="F98" s="195"/>
      <c r="G98" s="195"/>
      <c r="H98" s="148"/>
      <c r="I98" s="148"/>
      <c r="J98" s="148"/>
      <c r="K98" s="148"/>
      <c r="L98" s="149"/>
      <c r="O98" s="662"/>
      <c r="P98" s="210"/>
      <c r="Q98" s="210"/>
      <c r="R98" s="210"/>
      <c r="S98" s="210"/>
    </row>
    <row r="99" spans="2:19" ht="14.45" customHeight="1" x14ac:dyDescent="0.25">
      <c r="B99" s="183"/>
      <c r="L99" s="184"/>
      <c r="P99" s="210"/>
      <c r="Q99" s="210"/>
      <c r="R99" s="210"/>
      <c r="S99" s="210"/>
    </row>
    <row r="100" spans="2:19" ht="14.45" customHeight="1" x14ac:dyDescent="0.25">
      <c r="B100" s="563" t="s">
        <v>18</v>
      </c>
      <c r="C100" s="564"/>
      <c r="D100" s="564"/>
      <c r="E100" s="564"/>
      <c r="F100" s="564"/>
      <c r="G100" s="564"/>
      <c r="H100" s="564"/>
      <c r="I100" s="564"/>
      <c r="J100" s="564"/>
      <c r="K100" s="564"/>
      <c r="L100" s="565"/>
      <c r="P100" s="210"/>
      <c r="Q100" s="210"/>
      <c r="R100" s="210"/>
      <c r="S100" s="210"/>
    </row>
    <row r="101" spans="2:19" ht="14.45" customHeight="1" x14ac:dyDescent="0.25">
      <c r="B101" s="262"/>
      <c r="C101" s="263"/>
      <c r="D101" s="263"/>
      <c r="E101" s="263"/>
      <c r="F101" s="263"/>
      <c r="G101" s="263"/>
      <c r="H101" s="263"/>
      <c r="I101" s="263"/>
      <c r="J101" s="263"/>
      <c r="K101" s="263"/>
      <c r="L101" s="264"/>
      <c r="P101" s="210"/>
      <c r="Q101" s="210"/>
      <c r="R101" s="210"/>
      <c r="S101" s="210"/>
    </row>
    <row r="102" spans="2:19" ht="14.45" customHeight="1" x14ac:dyDescent="0.25">
      <c r="B102" s="449" t="str">
        <f>IF(Intro!$G$23="English",O102,P102)</f>
        <v>Please provide the percentage of your sales to the following trade levels, by period, for your imported certain whole potatoes.</v>
      </c>
      <c r="C102" s="450"/>
      <c r="D102" s="450"/>
      <c r="E102" s="450"/>
      <c r="F102" s="450"/>
      <c r="G102" s="450"/>
      <c r="H102" s="450"/>
      <c r="I102" s="450"/>
      <c r="J102" s="450"/>
      <c r="K102" s="450"/>
      <c r="L102" s="451"/>
      <c r="O102" s="6" t="s">
        <v>320</v>
      </c>
      <c r="P102" s="210" t="s">
        <v>359</v>
      </c>
    </row>
    <row r="103" spans="2:19" ht="14.45" customHeight="1" x14ac:dyDescent="0.25">
      <c r="B103" s="176"/>
      <c r="C103" s="177"/>
      <c r="D103" s="177"/>
      <c r="E103" s="177"/>
      <c r="F103" s="178"/>
      <c r="G103" s="178"/>
      <c r="H103" s="178"/>
      <c r="I103" s="178"/>
      <c r="J103" s="178"/>
      <c r="K103" s="32"/>
      <c r="L103" s="60"/>
    </row>
    <row r="104" spans="2:19" ht="14.45" customHeight="1" x14ac:dyDescent="0.25">
      <c r="B104" s="708"/>
      <c r="C104" s="709"/>
      <c r="D104" s="745" t="str">
        <f>C29</f>
        <v>May 1, 2024 to July 31, 2024</v>
      </c>
      <c r="E104" s="747" t="str">
        <f>D29</f>
        <v>May 1, 2025 to July 31, 2025</v>
      </c>
      <c r="F104" s="749" t="str">
        <f>E29</f>
        <v>May 1, 2026 to July 31, 2026</v>
      </c>
      <c r="G104" s="707"/>
      <c r="H104" s="707"/>
      <c r="I104" s="707"/>
      <c r="J104" s="707"/>
      <c r="K104" s="32"/>
      <c r="L104" s="60"/>
    </row>
    <row r="105" spans="2:19" ht="14.45" customHeight="1" x14ac:dyDescent="0.25">
      <c r="B105" s="710"/>
      <c r="C105" s="711"/>
      <c r="D105" s="746"/>
      <c r="E105" s="748"/>
      <c r="F105" s="750"/>
      <c r="G105" s="707"/>
      <c r="H105" s="707"/>
      <c r="I105" s="707"/>
      <c r="J105" s="707"/>
      <c r="K105" s="32"/>
      <c r="L105" s="60"/>
    </row>
    <row r="106" spans="2:19" ht="14.45" customHeight="1" x14ac:dyDescent="0.25">
      <c r="B106" s="714" t="str">
        <f>IF(Intro!$G$23="English",O106,P106)</f>
        <v>% of Sales of Imported Certain Potatoes to:</v>
      </c>
      <c r="C106" s="715"/>
      <c r="D106" s="715"/>
      <c r="E106" s="715"/>
      <c r="F106" s="716"/>
      <c r="G106" s="181"/>
      <c r="H106" s="181"/>
      <c r="I106" s="181"/>
      <c r="J106" s="181"/>
      <c r="L106" s="60"/>
      <c r="O106" s="205" t="s">
        <v>321</v>
      </c>
      <c r="P106" s="221" t="s">
        <v>360</v>
      </c>
      <c r="Q106" s="221" t="s">
        <v>360</v>
      </c>
      <c r="R106" s="221"/>
    </row>
    <row r="107" spans="2:19" ht="14.45" customHeight="1" x14ac:dyDescent="0.25">
      <c r="B107" s="703" t="str">
        <f>IF(Intro!$G$23="English",O107,P107)</f>
        <v>Wholesalers/Distributor/Retailers in BC (%)</v>
      </c>
      <c r="C107" s="704"/>
      <c r="D107" s="203"/>
      <c r="E107" s="203"/>
      <c r="F107" s="311"/>
      <c r="G107" s="182"/>
      <c r="H107" s="182"/>
      <c r="I107" s="182"/>
      <c r="J107" s="182"/>
      <c r="K107" s="9"/>
      <c r="L107" s="60"/>
      <c r="O107" s="179" t="s">
        <v>641</v>
      </c>
      <c r="P107" s="210" t="s">
        <v>503</v>
      </c>
      <c r="Q107" s="210" t="s">
        <v>361</v>
      </c>
      <c r="R107" s="210"/>
    </row>
    <row r="108" spans="2:19" ht="14.45" customHeight="1" x14ac:dyDescent="0.25">
      <c r="B108" s="703" t="str">
        <f>IF(Intro!$G$23="English",O108,P108)</f>
        <v>Canadian Processors in BC (%)</v>
      </c>
      <c r="C108" s="704"/>
      <c r="D108" s="203"/>
      <c r="E108" s="203"/>
      <c r="F108" s="311"/>
      <c r="G108" s="182"/>
      <c r="H108" s="182"/>
      <c r="I108" s="182"/>
      <c r="J108" s="182"/>
      <c r="K108" s="9"/>
      <c r="L108" s="60"/>
      <c r="O108" s="180" t="s">
        <v>504</v>
      </c>
      <c r="P108" s="210" t="s">
        <v>505</v>
      </c>
      <c r="Q108" s="210" t="s">
        <v>362</v>
      </c>
      <c r="R108" s="210"/>
    </row>
    <row r="109" spans="2:19" ht="14.45" customHeight="1" x14ac:dyDescent="0.25">
      <c r="B109" s="717" t="str">
        <f>IF(Intro!$G$23="English",O109,P109)</f>
        <v>Other Trade Level in BC (%)</v>
      </c>
      <c r="C109" s="718"/>
      <c r="D109" s="203"/>
      <c r="E109" s="203"/>
      <c r="F109" s="311"/>
      <c r="G109" s="182"/>
      <c r="H109" s="182"/>
      <c r="I109" s="182"/>
      <c r="J109" s="182"/>
      <c r="K109" s="9"/>
      <c r="L109" s="60"/>
      <c r="O109" s="222" t="s">
        <v>508</v>
      </c>
      <c r="P109" s="210" t="s">
        <v>509</v>
      </c>
      <c r="Q109" s="210" t="s">
        <v>363</v>
      </c>
      <c r="R109" s="210"/>
    </row>
    <row r="110" spans="2:19" ht="14.45" customHeight="1" x14ac:dyDescent="0.25">
      <c r="B110" s="701" t="str">
        <f>IF(Intro!$G$23="English",O110,P110)</f>
        <v>Specify trade level:</v>
      </c>
      <c r="C110" s="699"/>
      <c r="D110" s="695">
        <f>SUM(D107:D109)</f>
        <v>0</v>
      </c>
      <c r="E110" s="695">
        <f t="shared" ref="E110:F110" si="8">SUM(E107:E109)</f>
        <v>0</v>
      </c>
      <c r="F110" s="697">
        <f t="shared" si="8"/>
        <v>0</v>
      </c>
      <c r="G110" s="182"/>
      <c r="H110" s="182"/>
      <c r="I110" s="182"/>
      <c r="J110" s="182"/>
      <c r="K110" s="9"/>
      <c r="L110" s="60"/>
      <c r="O110" t="s">
        <v>506</v>
      </c>
      <c r="P110" s="210" t="s">
        <v>507</v>
      </c>
    </row>
    <row r="111" spans="2:19" ht="14.45" customHeight="1" x14ac:dyDescent="0.25">
      <c r="B111" s="702"/>
      <c r="C111" s="700"/>
      <c r="D111" s="696"/>
      <c r="E111" s="696"/>
      <c r="F111" s="698"/>
      <c r="G111" s="182"/>
      <c r="H111" s="182"/>
      <c r="I111" s="182"/>
      <c r="J111" s="182"/>
      <c r="K111" s="9"/>
      <c r="L111" s="60"/>
      <c r="P111" s="210"/>
    </row>
    <row r="112" spans="2:19" ht="14.45" customHeight="1" x14ac:dyDescent="0.25">
      <c r="B112" s="185"/>
      <c r="C112" s="148"/>
      <c r="D112" s="148"/>
      <c r="E112" s="148"/>
      <c r="F112" s="148"/>
      <c r="G112" s="148"/>
      <c r="H112" s="148"/>
      <c r="I112" s="148"/>
      <c r="J112" s="148"/>
      <c r="K112" s="148"/>
      <c r="L112" s="149"/>
    </row>
    <row r="113" ht="14.45" customHeight="1" x14ac:dyDescent="0.25"/>
    <row r="114" ht="14.45" customHeight="1" x14ac:dyDescent="0.25"/>
    <row r="115" ht="14.45" customHeight="1" x14ac:dyDescent="0.25"/>
    <row r="116" ht="14.45" customHeight="1" x14ac:dyDescent="0.25"/>
    <row r="117" ht="14.45" customHeight="1" x14ac:dyDescent="0.25"/>
    <row r="118" ht="14.45" customHeight="1" x14ac:dyDescent="0.25"/>
    <row r="119" ht="14.45" customHeight="1" x14ac:dyDescent="0.25"/>
    <row r="120" ht="14.45" customHeight="1" x14ac:dyDescent="0.25"/>
    <row r="121" ht="14.45" customHeight="1" x14ac:dyDescent="0.25"/>
    <row r="122" ht="14.45" customHeight="1" x14ac:dyDescent="0.25"/>
    <row r="123" ht="14.45" customHeight="1" x14ac:dyDescent="0.25"/>
    <row r="124" ht="14.45" customHeight="1" x14ac:dyDescent="0.25"/>
    <row r="125" ht="14.45" customHeight="1" x14ac:dyDescent="0.25"/>
    <row r="126" ht="14.45" customHeight="1" x14ac:dyDescent="0.25"/>
  </sheetData>
  <sheetProtection algorithmName="SHA-512" hashValue="f0adRacp1sbAsAP3vvF4FBZD2CX9iIIZFKjSfBjDLAKkj6qQ+h89PootUZ1L9D9B3QJuk7kL2ETxk5LHKyKo0w==" saltValue="MlDtgyA72xJNh5esz292FQ==" spinCount="100000" sheet="1" objects="1" scenarios="1" selectLockedCells="1"/>
  <mergeCells count="61">
    <mergeCell ref="E110:E111"/>
    <mergeCell ref="F110:F111"/>
    <mergeCell ref="B108:C108"/>
    <mergeCell ref="B109:C109"/>
    <mergeCell ref="B110:B111"/>
    <mergeCell ref="C110:C111"/>
    <mergeCell ref="D110:D111"/>
    <mergeCell ref="H104:H105"/>
    <mergeCell ref="I104:I105"/>
    <mergeCell ref="J104:J105"/>
    <mergeCell ref="B106:F106"/>
    <mergeCell ref="B107:C107"/>
    <mergeCell ref="B104:C105"/>
    <mergeCell ref="D104:D105"/>
    <mergeCell ref="E104:E105"/>
    <mergeCell ref="F104:F105"/>
    <mergeCell ref="G104:G105"/>
    <mergeCell ref="B89:E89"/>
    <mergeCell ref="B93:B98"/>
    <mergeCell ref="C93:E98"/>
    <mergeCell ref="B100:L100"/>
    <mergeCell ref="B102:L102"/>
    <mergeCell ref="O93:O98"/>
    <mergeCell ref="B4:L4"/>
    <mergeCell ref="B5:L5"/>
    <mergeCell ref="B6:L6"/>
    <mergeCell ref="B8:L8"/>
    <mergeCell ref="B9:L9"/>
    <mergeCell ref="B10:L10"/>
    <mergeCell ref="B20:G20"/>
    <mergeCell ref="B21:G21"/>
    <mergeCell ref="B16:L16"/>
    <mergeCell ref="B19:L19"/>
    <mergeCell ref="B22:G22"/>
    <mergeCell ref="B12:L12"/>
    <mergeCell ref="B13:L13"/>
    <mergeCell ref="B14:L14"/>
    <mergeCell ref="B15:L15"/>
    <mergeCell ref="B18:L18"/>
    <mergeCell ref="B23:G23"/>
    <mergeCell ref="B24:L25"/>
    <mergeCell ref="B26:L26"/>
    <mergeCell ref="B27:L27"/>
    <mergeCell ref="B29:B30"/>
    <mergeCell ref="C29:C30"/>
    <mergeCell ref="D29:D30"/>
    <mergeCell ref="E29:E30"/>
    <mergeCell ref="B31:E32"/>
    <mergeCell ref="B37:E38"/>
    <mergeCell ref="B82:E83"/>
    <mergeCell ref="C39:E39"/>
    <mergeCell ref="C61:C62"/>
    <mergeCell ref="D61:D62"/>
    <mergeCell ref="E61:E62"/>
    <mergeCell ref="B51:E51"/>
    <mergeCell ref="C49:C50"/>
    <mergeCell ref="D49:D50"/>
    <mergeCell ref="E49:E50"/>
    <mergeCell ref="B63:E63"/>
    <mergeCell ref="C64:E64"/>
    <mergeCell ref="B74:E74"/>
  </mergeCells>
  <phoneticPr fontId="18" type="noConversion"/>
  <dataValidations count="2">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103:J103" xr:uid="{423AEA4D-BA6F-44EB-B367-8D6AD4258F90}">
      <formula1>1000</formula1>
    </dataValidation>
    <dataValidation type="textLength" operator="lessThanOrEqual" allowBlank="1" showInputMessage="1" showErrorMessage="1" sqref="O64 B64 O39" xr:uid="{E316E0DA-E3EC-4807-A1C4-5F011AABCD37}">
      <formula1>1000</formula1>
    </dataValidation>
  </dataValidations>
  <pageMargins left="0.70866141732283472" right="0.70866141732283472" top="0.74803149606299213" bottom="0.74803149606299213" header="0.31496062992125984" footer="0.31496062992125984"/>
  <pageSetup scale="52" orientation="portrait" r:id="rId1"/>
  <rowBreaks count="1" manualBreakCount="1">
    <brk id="60"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DC728-3713-44D3-9ADB-738FD9949DD4}">
  <sheetPr>
    <tabColor rgb="FF92D050"/>
  </sheetPr>
  <dimension ref="A1:Q69"/>
  <sheetViews>
    <sheetView showGridLines="0" zoomScaleNormal="100" zoomScaleSheetLayoutView="100" workbookViewId="0">
      <selection activeCell="B1" sqref="B1"/>
    </sheetView>
  </sheetViews>
  <sheetFormatPr defaultColWidth="9.140625" defaultRowHeight="15" customHeight="1" x14ac:dyDescent="0.25"/>
  <cols>
    <col min="1" max="1" width="1.85546875" style="4" customWidth="1"/>
    <col min="2" max="8" width="14.5703125" style="2" customWidth="1"/>
    <col min="9" max="9" width="12.28515625" style="2" customWidth="1"/>
    <col min="10" max="10" width="8.42578125" style="2" customWidth="1"/>
    <col min="11" max="11" width="13.85546875" style="2" customWidth="1"/>
    <col min="12" max="12" width="18.5703125" style="2" customWidth="1"/>
    <col min="13" max="13" width="14.5703125" style="7" customWidth="1"/>
    <col min="14" max="14" width="14.5703125" style="8" customWidth="1"/>
    <col min="15" max="15" width="23.85546875" style="8" hidden="1" customWidth="1"/>
    <col min="16" max="16" width="14.5703125" style="8" hidden="1" customWidth="1"/>
    <col min="17" max="17" width="9.140625" style="8" customWidth="1"/>
    <col min="18" max="16384" width="9.140625" style="8"/>
  </cols>
  <sheetData>
    <row r="1" spans="1:16" ht="15" customHeight="1" x14ac:dyDescent="0.25">
      <c r="O1" s="8" t="s">
        <v>130</v>
      </c>
      <c r="P1" s="8" t="s">
        <v>130</v>
      </c>
    </row>
    <row r="2" spans="1:16" ht="15" customHeight="1" x14ac:dyDescent="0.25">
      <c r="B2" s="10" t="str">
        <f>IF(Intro!$G$23="English",O3,P3)</f>
        <v>PROTECTED</v>
      </c>
      <c r="C2" s="10"/>
      <c r="D2" s="10"/>
      <c r="O2" s="9" t="s">
        <v>36</v>
      </c>
      <c r="P2" s="9" t="s">
        <v>45</v>
      </c>
    </row>
    <row r="3" spans="1:16" ht="15" customHeight="1" x14ac:dyDescent="0.25">
      <c r="B3" s="12"/>
      <c r="C3" s="12"/>
      <c r="D3" s="12"/>
      <c r="O3" s="1" t="s">
        <v>115</v>
      </c>
      <c r="P3" s="1" t="s">
        <v>116</v>
      </c>
    </row>
    <row r="4" spans="1:16" s="1" customFormat="1" ht="15" customHeight="1" x14ac:dyDescent="0.25">
      <c r="A4" s="5"/>
      <c r="B4" s="501" t="str">
        <f>Info!B4</f>
        <v>IMPORTER QUESTIONNAIRE | QUESTIONNAIRE À L'INTENTION DES IMPORTATEURS</v>
      </c>
      <c r="C4" s="501"/>
      <c r="D4" s="501"/>
      <c r="E4" s="501"/>
      <c r="F4" s="501"/>
      <c r="G4" s="501"/>
      <c r="H4" s="501"/>
      <c r="I4" s="501"/>
      <c r="J4" s="501"/>
      <c r="K4" s="501"/>
      <c r="L4" s="501"/>
      <c r="M4" s="26"/>
      <c r="N4" s="26"/>
      <c r="O4" s="24"/>
      <c r="P4" s="24"/>
    </row>
    <row r="5" spans="1:16" s="1" customFormat="1" ht="15" customHeight="1" x14ac:dyDescent="0.25">
      <c r="A5" s="5"/>
      <c r="B5" s="501" t="str">
        <f>Info!B5</f>
        <v>RR-2026-001</v>
      </c>
      <c r="C5" s="501"/>
      <c r="D5" s="501"/>
      <c r="E5" s="501"/>
      <c r="F5" s="501"/>
      <c r="G5" s="501"/>
      <c r="H5" s="501"/>
      <c r="I5" s="501"/>
      <c r="J5" s="501"/>
      <c r="K5" s="501"/>
      <c r="L5" s="501"/>
      <c r="M5" s="26"/>
      <c r="N5" s="26"/>
      <c r="O5" s="24"/>
      <c r="P5" s="24"/>
    </row>
    <row r="6" spans="1:16" s="6" customFormat="1" ht="15" customHeight="1" x14ac:dyDescent="0.25">
      <c r="A6" s="5"/>
      <c r="B6" s="501" t="str">
        <f>Info!B6</f>
        <v>CERTAIN WHOLE POTATOES | CERTAINES POMMES DE TERRE ENTIÈRES</v>
      </c>
      <c r="C6" s="501"/>
      <c r="D6" s="501"/>
      <c r="E6" s="501"/>
      <c r="F6" s="501"/>
      <c r="G6" s="501"/>
      <c r="H6" s="501"/>
      <c r="I6" s="501"/>
      <c r="J6" s="501"/>
      <c r="K6" s="501"/>
      <c r="L6" s="501"/>
      <c r="M6" s="24"/>
      <c r="N6" s="24"/>
      <c r="O6" s="16"/>
      <c r="P6" s="16"/>
    </row>
    <row r="7" spans="1:16" s="6" customFormat="1" ht="15" customHeight="1" x14ac:dyDescent="0.25">
      <c r="A7" s="5"/>
      <c r="B7" s="23"/>
      <c r="C7" s="23"/>
      <c r="D7" s="23"/>
      <c r="E7" s="23"/>
      <c r="F7" s="23"/>
      <c r="G7" s="23"/>
      <c r="H7" s="23"/>
      <c r="I7" s="23"/>
      <c r="J7" s="23"/>
      <c r="K7" s="23"/>
      <c r="L7" s="23"/>
      <c r="M7" s="24"/>
      <c r="N7" s="24"/>
      <c r="O7" s="25"/>
    </row>
    <row r="8" spans="1:16" s="6" customFormat="1" ht="15" customHeight="1" x14ac:dyDescent="0.25">
      <c r="A8" s="5"/>
      <c r="B8" s="586" t="str">
        <f>Public!B8</f>
        <v>The goods in the following questions refer to Certain Whole Potatoes as defined in the product description on the Intro tab.</v>
      </c>
      <c r="C8" s="586"/>
      <c r="D8" s="586"/>
      <c r="E8" s="586"/>
      <c r="F8" s="586"/>
      <c r="G8" s="586"/>
      <c r="H8" s="586"/>
      <c r="I8" s="586"/>
      <c r="J8" s="586"/>
      <c r="K8" s="586"/>
      <c r="L8" s="586"/>
      <c r="M8" s="24"/>
      <c r="N8" s="24"/>
      <c r="O8" s="16"/>
      <c r="P8" s="16"/>
    </row>
    <row r="9" spans="1:16" s="6" customFormat="1" ht="15" customHeight="1" x14ac:dyDescent="0.25">
      <c r="A9" s="5"/>
      <c r="B9" s="586" t="str">
        <f>Public!B9</f>
        <v xml:space="preserve">Product information and a glossary of terms can be found in the Info tab.
</v>
      </c>
      <c r="C9" s="586"/>
      <c r="D9" s="586"/>
      <c r="E9" s="586"/>
      <c r="F9" s="586"/>
      <c r="G9" s="586"/>
      <c r="H9" s="586"/>
      <c r="I9" s="586"/>
      <c r="J9" s="586"/>
      <c r="K9" s="586"/>
      <c r="L9" s="586"/>
      <c r="M9" s="24"/>
      <c r="N9" s="24"/>
      <c r="O9" s="16"/>
    </row>
    <row r="10" spans="1:16" s="6" customFormat="1" ht="15" customHeight="1" x14ac:dyDescent="0.25">
      <c r="A10" s="5"/>
      <c r="B10" s="586" t="str">
        <f>IF(Intro!$G$23="English",O10,P10)</f>
        <v xml:space="preserve">Use the AddPro tab if more space is needed.
</v>
      </c>
      <c r="C10" s="586"/>
      <c r="D10" s="586"/>
      <c r="E10" s="586"/>
      <c r="F10" s="586"/>
      <c r="G10" s="586"/>
      <c r="H10" s="586"/>
      <c r="I10" s="586"/>
      <c r="J10" s="586"/>
      <c r="K10" s="586"/>
      <c r="L10" s="586"/>
      <c r="M10" s="24"/>
      <c r="N10" s="24"/>
      <c r="O10" s="16" t="s">
        <v>73</v>
      </c>
      <c r="P10" s="16" t="str">
        <f>"Utilisez l'onglet AddPro si vous avez besoin de plus d'espace."&amp;CHAR(10)</f>
        <v xml:space="preserve">Utilisez l'onglet AddPro si vous avez besoin de plus d'espace.
</v>
      </c>
    </row>
    <row r="11" spans="1:16" s="6" customFormat="1" ht="15" customHeight="1" x14ac:dyDescent="0.25">
      <c r="A11" s="5"/>
      <c r="B11" s="15"/>
      <c r="C11" s="15"/>
      <c r="D11" s="15"/>
      <c r="E11" s="3"/>
      <c r="F11" s="3"/>
      <c r="G11" s="3"/>
      <c r="H11" s="3"/>
      <c r="I11" s="3"/>
      <c r="J11" s="3"/>
      <c r="K11" s="3"/>
      <c r="L11" s="3"/>
      <c r="O11" s="16"/>
      <c r="P11" s="16"/>
    </row>
    <row r="12" spans="1:16" ht="15" customHeight="1" x14ac:dyDescent="0.25">
      <c r="B12" s="681" t="str">
        <f>IF(Intro!$G$23="English",O12,P12)</f>
        <v>EXPORTERS</v>
      </c>
      <c r="C12" s="682"/>
      <c r="D12" s="682"/>
      <c r="E12" s="682"/>
      <c r="F12" s="682"/>
      <c r="G12" s="682"/>
      <c r="H12" s="682"/>
      <c r="I12" s="682"/>
      <c r="J12" s="682"/>
      <c r="K12" s="682"/>
      <c r="L12" s="683"/>
      <c r="M12" s="8"/>
      <c r="O12" s="8" t="s">
        <v>316</v>
      </c>
      <c r="P12" s="221" t="s">
        <v>379</v>
      </c>
    </row>
    <row r="13" spans="1:16" ht="15" customHeight="1" x14ac:dyDescent="0.25">
      <c r="B13" s="563" t="s">
        <v>17</v>
      </c>
      <c r="C13" s="564"/>
      <c r="D13" s="564"/>
      <c r="E13" s="564"/>
      <c r="F13" s="564"/>
      <c r="G13" s="564"/>
      <c r="H13" s="564"/>
      <c r="I13" s="564"/>
      <c r="J13" s="564"/>
      <c r="K13" s="564"/>
      <c r="L13" s="565"/>
      <c r="M13" s="8"/>
      <c r="P13" s="210"/>
    </row>
    <row r="14" spans="1:16" s="9" customFormat="1" ht="15" customHeight="1" x14ac:dyDescent="0.25">
      <c r="A14" s="70"/>
      <c r="B14" s="112"/>
      <c r="C14" s="113"/>
      <c r="D14" s="113"/>
      <c r="E14" s="115"/>
      <c r="F14" s="114"/>
      <c r="G14" s="114"/>
      <c r="H14" s="114"/>
      <c r="I14" s="114"/>
      <c r="J14" s="114"/>
      <c r="K14" s="32"/>
      <c r="L14" s="60"/>
      <c r="O14" s="362"/>
      <c r="P14" s="210"/>
    </row>
    <row r="15" spans="1:16" s="9" customFormat="1" ht="15" customHeight="1" x14ac:dyDescent="0.25">
      <c r="A15" s="70" t="s">
        <v>203</v>
      </c>
      <c r="B15" s="754" t="str">
        <f>IF(Intro!$G$23="English",O15,P15)</f>
        <v>Provide the names and addresses of all exporters from whom your company imported certain whole potatoes between August 1, 2023 and July 31, 2026. If an exporter is not the grower, provide the name and address of the firm that grew the certain whole potatoes.</v>
      </c>
      <c r="C15" s="576"/>
      <c r="D15" s="576"/>
      <c r="E15" s="576"/>
      <c r="F15" s="576"/>
      <c r="G15" s="576"/>
      <c r="H15" s="576"/>
      <c r="I15" s="576"/>
      <c r="J15" s="576"/>
      <c r="K15" s="576"/>
      <c r="L15" s="755"/>
      <c r="O15" s="317" t="s">
        <v>510</v>
      </c>
      <c r="P15" s="210" t="s">
        <v>511</v>
      </c>
    </row>
    <row r="16" spans="1:16" s="9" customFormat="1" ht="15" customHeight="1" x14ac:dyDescent="0.25">
      <c r="A16" s="70"/>
      <c r="B16" s="754"/>
      <c r="C16" s="576"/>
      <c r="D16" s="576"/>
      <c r="E16" s="576"/>
      <c r="F16" s="576"/>
      <c r="G16" s="576"/>
      <c r="H16" s="576"/>
      <c r="I16" s="576"/>
      <c r="J16" s="576"/>
      <c r="K16" s="576"/>
      <c r="L16" s="755"/>
      <c r="O16" s="317"/>
      <c r="P16" s="210"/>
    </row>
    <row r="17" spans="1:16" s="9" customFormat="1" ht="15" customHeight="1" x14ac:dyDescent="0.25">
      <c r="A17" s="70"/>
      <c r="B17" s="318"/>
      <c r="C17" s="113"/>
      <c r="D17" s="113"/>
      <c r="E17" s="115"/>
      <c r="F17" s="114"/>
      <c r="G17" s="114"/>
      <c r="H17" s="114"/>
      <c r="I17" s="114"/>
      <c r="J17" s="114"/>
      <c r="K17" s="32"/>
      <c r="L17" s="60"/>
      <c r="N17" s="151"/>
      <c r="P17" s="7"/>
    </row>
    <row r="18" spans="1:16" s="9" customFormat="1" ht="15" customHeight="1" x14ac:dyDescent="0.25">
      <c r="A18" s="70"/>
      <c r="B18" s="319"/>
      <c r="C18" s="854" t="str">
        <f>IF(Intro!$G$23="English",O18,P18)</f>
        <v>Firm Name</v>
      </c>
      <c r="D18" s="855"/>
      <c r="E18" s="855" t="str">
        <f>IF(Intro!$G$23="English",O20,P20)</f>
        <v>Mailing Address</v>
      </c>
      <c r="F18" s="855"/>
      <c r="G18" s="855" t="str">
        <f>IF(Intro!$G$23="English",O21,P21)</f>
        <v>Contact Name</v>
      </c>
      <c r="H18" s="855"/>
      <c r="I18" s="856" t="str">
        <f>IF(Intro!$G$23="English",O22,P22)</f>
        <v>E-mail Address</v>
      </c>
      <c r="J18" s="856"/>
      <c r="K18" s="857" t="str">
        <f>IF(Intro!$G$23="English",O23,P23)</f>
        <v>Telephone No.</v>
      </c>
      <c r="L18" s="60"/>
      <c r="O18" s="370" t="s">
        <v>227</v>
      </c>
      <c r="P18" s="221" t="s">
        <v>380</v>
      </c>
    </row>
    <row r="19" spans="1:16" s="9" customFormat="1" ht="15" customHeight="1" x14ac:dyDescent="0.25">
      <c r="A19" s="70"/>
      <c r="B19" s="319"/>
      <c r="C19" s="858"/>
      <c r="D19" s="859"/>
      <c r="E19" s="859"/>
      <c r="F19" s="859"/>
      <c r="G19" s="859"/>
      <c r="H19" s="859"/>
      <c r="I19" s="860"/>
      <c r="J19" s="860"/>
      <c r="K19" s="861"/>
      <c r="L19" s="60"/>
      <c r="O19" s="370"/>
      <c r="P19" s="221"/>
    </row>
    <row r="20" spans="1:16" s="9" customFormat="1" ht="15" customHeight="1" x14ac:dyDescent="0.25">
      <c r="A20" s="70"/>
      <c r="B20" s="150" t="s">
        <v>231</v>
      </c>
      <c r="C20" s="751"/>
      <c r="D20" s="752"/>
      <c r="E20" s="753"/>
      <c r="F20" s="752"/>
      <c r="G20" s="753"/>
      <c r="H20" s="752"/>
      <c r="I20" s="753"/>
      <c r="J20" s="752"/>
      <c r="K20" s="315"/>
      <c r="L20" s="60"/>
      <c r="O20" s="371" t="s">
        <v>228</v>
      </c>
      <c r="P20" s="210" t="s">
        <v>381</v>
      </c>
    </row>
    <row r="21" spans="1:16" s="9" customFormat="1" ht="15" customHeight="1" x14ac:dyDescent="0.25">
      <c r="A21" s="70"/>
      <c r="B21" s="150" t="s">
        <v>232</v>
      </c>
      <c r="C21" s="751"/>
      <c r="D21" s="752"/>
      <c r="E21" s="753"/>
      <c r="F21" s="752"/>
      <c r="G21" s="753"/>
      <c r="H21" s="752"/>
      <c r="I21" s="753"/>
      <c r="J21" s="752"/>
      <c r="K21" s="315"/>
      <c r="L21" s="60"/>
      <c r="O21" s="371" t="s">
        <v>229</v>
      </c>
      <c r="P21" s="210" t="s">
        <v>382</v>
      </c>
    </row>
    <row r="22" spans="1:16" s="9" customFormat="1" ht="15" customHeight="1" x14ac:dyDescent="0.25">
      <c r="A22" s="70"/>
      <c r="B22" s="150" t="s">
        <v>233</v>
      </c>
      <c r="C22" s="751"/>
      <c r="D22" s="752"/>
      <c r="E22" s="753"/>
      <c r="F22" s="752"/>
      <c r="G22" s="753"/>
      <c r="H22" s="752"/>
      <c r="I22" s="753"/>
      <c r="J22" s="752"/>
      <c r="K22" s="315"/>
      <c r="L22" s="60"/>
      <c r="O22" s="371" t="s">
        <v>12</v>
      </c>
      <c r="P22" s="210" t="s">
        <v>384</v>
      </c>
    </row>
    <row r="23" spans="1:16" s="9" customFormat="1" ht="15" customHeight="1" x14ac:dyDescent="0.25">
      <c r="A23" s="70"/>
      <c r="B23" s="150" t="s">
        <v>234</v>
      </c>
      <c r="C23" s="751"/>
      <c r="D23" s="752"/>
      <c r="E23" s="753"/>
      <c r="F23" s="752"/>
      <c r="G23" s="753"/>
      <c r="H23" s="752"/>
      <c r="I23" s="753"/>
      <c r="J23" s="752"/>
      <c r="K23" s="315"/>
      <c r="L23" s="60"/>
      <c r="O23" s="371" t="s">
        <v>230</v>
      </c>
      <c r="P23" s="210" t="s">
        <v>383</v>
      </c>
    </row>
    <row r="24" spans="1:16" s="9" customFormat="1" ht="15" customHeight="1" x14ac:dyDescent="0.25">
      <c r="A24" s="70"/>
      <c r="B24" s="150" t="s">
        <v>235</v>
      </c>
      <c r="C24" s="751"/>
      <c r="D24" s="752"/>
      <c r="E24" s="753"/>
      <c r="F24" s="752"/>
      <c r="G24" s="753"/>
      <c r="H24" s="752"/>
      <c r="I24" s="753"/>
      <c r="J24" s="752"/>
      <c r="K24" s="315"/>
      <c r="L24" s="60"/>
      <c r="O24" s="320"/>
      <c r="P24" s="7"/>
    </row>
    <row r="25" spans="1:16" s="9" customFormat="1" ht="15" customHeight="1" x14ac:dyDescent="0.25">
      <c r="A25" s="70"/>
      <c r="B25" s="150" t="s">
        <v>236</v>
      </c>
      <c r="C25" s="751"/>
      <c r="D25" s="752"/>
      <c r="E25" s="753"/>
      <c r="F25" s="752"/>
      <c r="G25" s="753"/>
      <c r="H25" s="752"/>
      <c r="I25" s="753"/>
      <c r="J25" s="752"/>
      <c r="K25" s="315"/>
      <c r="L25" s="60"/>
      <c r="O25" s="320"/>
      <c r="P25" s="7"/>
    </row>
    <row r="26" spans="1:16" s="9" customFormat="1" ht="15" customHeight="1" x14ac:dyDescent="0.25">
      <c r="A26" s="70"/>
      <c r="B26" s="150" t="s">
        <v>237</v>
      </c>
      <c r="C26" s="751"/>
      <c r="D26" s="752"/>
      <c r="E26" s="753"/>
      <c r="F26" s="752"/>
      <c r="G26" s="753"/>
      <c r="H26" s="752"/>
      <c r="I26" s="753"/>
      <c r="J26" s="752"/>
      <c r="K26" s="315"/>
      <c r="L26" s="60"/>
      <c r="O26" s="320"/>
      <c r="P26" s="7"/>
    </row>
    <row r="27" spans="1:16" s="9" customFormat="1" ht="15" customHeight="1" x14ac:dyDescent="0.25">
      <c r="A27" s="70"/>
      <c r="B27" s="150" t="s">
        <v>238</v>
      </c>
      <c r="C27" s="751"/>
      <c r="D27" s="752"/>
      <c r="E27" s="753"/>
      <c r="F27" s="752"/>
      <c r="G27" s="753"/>
      <c r="H27" s="752"/>
      <c r="I27" s="753"/>
      <c r="J27" s="752"/>
      <c r="K27" s="315"/>
      <c r="L27" s="60"/>
      <c r="O27" s="320"/>
      <c r="P27" s="7"/>
    </row>
    <row r="28" spans="1:16" s="9" customFormat="1" ht="15" customHeight="1" x14ac:dyDescent="0.25">
      <c r="A28" s="70"/>
      <c r="B28" s="150" t="s">
        <v>239</v>
      </c>
      <c r="C28" s="751"/>
      <c r="D28" s="752"/>
      <c r="E28" s="753"/>
      <c r="F28" s="752"/>
      <c r="G28" s="753"/>
      <c r="H28" s="752"/>
      <c r="I28" s="753"/>
      <c r="J28" s="752"/>
      <c r="K28" s="315"/>
      <c r="L28" s="60"/>
      <c r="O28" s="320"/>
      <c r="P28" s="7"/>
    </row>
    <row r="29" spans="1:16" s="9" customFormat="1" ht="15" customHeight="1" x14ac:dyDescent="0.25">
      <c r="A29" s="70"/>
      <c r="B29" s="150" t="s">
        <v>240</v>
      </c>
      <c r="C29" s="756"/>
      <c r="D29" s="757"/>
      <c r="E29" s="758"/>
      <c r="F29" s="757"/>
      <c r="G29" s="758"/>
      <c r="H29" s="757"/>
      <c r="I29" s="758"/>
      <c r="J29" s="757"/>
      <c r="K29" s="316"/>
      <c r="L29" s="60"/>
      <c r="O29" s="320"/>
      <c r="P29" s="7"/>
    </row>
    <row r="30" spans="1:16" s="9" customFormat="1" ht="15" customHeight="1" x14ac:dyDescent="0.25">
      <c r="A30" s="70"/>
      <c r="B30" s="112"/>
      <c r="C30" s="113"/>
      <c r="D30" s="113"/>
      <c r="E30" s="115"/>
      <c r="F30" s="114"/>
      <c r="G30" s="114"/>
      <c r="H30" s="114"/>
      <c r="I30" s="114"/>
      <c r="J30" s="114"/>
      <c r="K30" s="32"/>
      <c r="L30" s="60"/>
      <c r="O30" s="320"/>
      <c r="P30" s="7"/>
    </row>
    <row r="31" spans="1:16" s="9" customFormat="1" ht="15" customHeight="1" x14ac:dyDescent="0.25">
      <c r="A31" s="70"/>
      <c r="B31" s="681" t="str">
        <f>IF(Intro!$G$23="English",O31,P31)</f>
        <v>CANADIAN SALES</v>
      </c>
      <c r="C31" s="682"/>
      <c r="D31" s="682"/>
      <c r="E31" s="682"/>
      <c r="F31" s="682"/>
      <c r="G31" s="682"/>
      <c r="H31" s="682"/>
      <c r="I31" s="682"/>
      <c r="J31" s="682"/>
      <c r="K31" s="682"/>
      <c r="L31" s="683"/>
      <c r="O31" s="9" t="s">
        <v>315</v>
      </c>
      <c r="P31" t="s">
        <v>386</v>
      </c>
    </row>
    <row r="32" spans="1:16" ht="15" customHeight="1" x14ac:dyDescent="0.25">
      <c r="B32" s="563" t="s">
        <v>18</v>
      </c>
      <c r="C32" s="564"/>
      <c r="D32" s="564"/>
      <c r="E32" s="564"/>
      <c r="F32" s="564"/>
      <c r="G32" s="564"/>
      <c r="H32" s="564"/>
      <c r="I32" s="564"/>
      <c r="J32" s="564"/>
      <c r="K32" s="564"/>
      <c r="L32" s="565"/>
      <c r="M32" s="8"/>
      <c r="O32" s="8" t="s">
        <v>302</v>
      </c>
      <c r="P32" s="8" t="s">
        <v>371</v>
      </c>
    </row>
    <row r="33" spans="1:16" s="9" customFormat="1" ht="15" customHeight="1" x14ac:dyDescent="0.25">
      <c r="A33" s="70"/>
      <c r="B33" s="112"/>
      <c r="C33" s="113"/>
      <c r="D33" s="113"/>
      <c r="E33" s="115"/>
      <c r="F33" s="114"/>
      <c r="G33" s="114"/>
      <c r="H33" s="114"/>
      <c r="I33" s="114"/>
      <c r="J33" s="114"/>
      <c r="K33" s="32"/>
      <c r="L33" s="60"/>
      <c r="O33" s="362"/>
      <c r="P33" s="368"/>
    </row>
    <row r="34" spans="1:16" s="9" customFormat="1" ht="15" customHeight="1" x14ac:dyDescent="0.25">
      <c r="A34" s="70" t="s">
        <v>203</v>
      </c>
      <c r="B34" s="754" t="str">
        <f>IF(Intro!$G$23="English",O34,P34)</f>
        <v xml:space="preserve">Provide a list of your top ten Canadian sales accounts for certain whole potatoes during the 2024-2025 and 2025-2026 crop years.  Please indicate the firm name, contact name, mailing address, e-mail address and telephone number. </v>
      </c>
      <c r="C34" s="576"/>
      <c r="D34" s="576"/>
      <c r="E34" s="576"/>
      <c r="F34" s="576"/>
      <c r="G34" s="576"/>
      <c r="H34" s="576"/>
      <c r="I34" s="576"/>
      <c r="J34" s="576"/>
      <c r="K34" s="576"/>
      <c r="L34" s="755"/>
      <c r="N34" s="151"/>
      <c r="O34" s="321" t="s">
        <v>300</v>
      </c>
      <c r="P34" t="s">
        <v>385</v>
      </c>
    </row>
    <row r="35" spans="1:16" s="9" customFormat="1" ht="15" customHeight="1" x14ac:dyDescent="0.25">
      <c r="A35" s="70"/>
      <c r="B35" s="754"/>
      <c r="C35" s="576"/>
      <c r="D35" s="576"/>
      <c r="E35" s="576"/>
      <c r="F35" s="576"/>
      <c r="G35" s="576"/>
      <c r="H35" s="576"/>
      <c r="I35" s="576"/>
      <c r="J35" s="576"/>
      <c r="K35" s="576"/>
      <c r="L35" s="755"/>
      <c r="N35" s="151"/>
      <c r="O35" s="321"/>
      <c r="P35"/>
    </row>
    <row r="36" spans="1:16" s="9" customFormat="1" ht="15" customHeight="1" x14ac:dyDescent="0.25">
      <c r="A36" s="70"/>
      <c r="B36" s="318"/>
      <c r="C36" s="113"/>
      <c r="D36" s="113"/>
      <c r="E36" s="115"/>
      <c r="F36" s="114"/>
      <c r="G36" s="114"/>
      <c r="H36" s="114"/>
      <c r="I36" s="114"/>
      <c r="J36" s="114"/>
      <c r="K36" s="32"/>
      <c r="L36" s="60"/>
    </row>
    <row r="37" spans="1:16" s="9" customFormat="1" ht="15" customHeight="1" x14ac:dyDescent="0.25">
      <c r="A37" s="70" t="s">
        <v>163</v>
      </c>
      <c r="B37" s="319"/>
      <c r="C37" s="854" t="str">
        <f>IF(Intro!$G$23="English",O37,P37)</f>
        <v>Firm Name</v>
      </c>
      <c r="D37" s="855"/>
      <c r="E37" s="855" t="str">
        <f>IF(Intro!$G$23="English",O39,P39)</f>
        <v>Mailing Address</v>
      </c>
      <c r="F37" s="855"/>
      <c r="G37" s="855" t="str">
        <f>IF(Intro!$G$23="English",O40,P40)</f>
        <v>Contact Name</v>
      </c>
      <c r="H37" s="855"/>
      <c r="I37" s="856" t="str">
        <f>IF(Intro!$G$23="English",O41,P41)</f>
        <v>E-mail Address</v>
      </c>
      <c r="J37" s="856"/>
      <c r="K37" s="857" t="str">
        <f>IF(Intro!$G$23="English",O42,P42)</f>
        <v>Telephone No.</v>
      </c>
      <c r="L37" s="60"/>
      <c r="O37" s="370" t="s">
        <v>227</v>
      </c>
      <c r="P37" s="221" t="s">
        <v>380</v>
      </c>
    </row>
    <row r="38" spans="1:16" s="9" customFormat="1" ht="15" customHeight="1" x14ac:dyDescent="0.25">
      <c r="A38" s="70"/>
      <c r="B38" s="319"/>
      <c r="C38" s="858"/>
      <c r="D38" s="859"/>
      <c r="E38" s="859"/>
      <c r="F38" s="859"/>
      <c r="G38" s="859"/>
      <c r="H38" s="859"/>
      <c r="I38" s="860"/>
      <c r="J38" s="860"/>
      <c r="K38" s="861"/>
      <c r="L38" s="60"/>
      <c r="O38" s="370"/>
      <c r="P38" s="221"/>
    </row>
    <row r="39" spans="1:16" s="9" customFormat="1" ht="15" customHeight="1" x14ac:dyDescent="0.25">
      <c r="A39" s="70"/>
      <c r="B39" s="150" t="s">
        <v>231</v>
      </c>
      <c r="C39" s="751"/>
      <c r="D39" s="752"/>
      <c r="E39" s="753"/>
      <c r="F39" s="752"/>
      <c r="G39" s="753"/>
      <c r="H39" s="752"/>
      <c r="I39" s="753"/>
      <c r="J39" s="752"/>
      <c r="K39" s="315"/>
      <c r="L39" s="60"/>
      <c r="O39" s="371" t="s">
        <v>228</v>
      </c>
      <c r="P39" s="210" t="s">
        <v>381</v>
      </c>
    </row>
    <row r="40" spans="1:16" s="9" customFormat="1" ht="15" customHeight="1" x14ac:dyDescent="0.25">
      <c r="A40" s="70"/>
      <c r="B40" s="150" t="s">
        <v>232</v>
      </c>
      <c r="C40" s="751"/>
      <c r="D40" s="752"/>
      <c r="E40" s="753"/>
      <c r="F40" s="752"/>
      <c r="G40" s="753"/>
      <c r="H40" s="752"/>
      <c r="I40" s="753"/>
      <c r="J40" s="752"/>
      <c r="K40" s="315"/>
      <c r="L40" s="60"/>
      <c r="O40" s="371" t="s">
        <v>229</v>
      </c>
      <c r="P40" s="210" t="s">
        <v>382</v>
      </c>
    </row>
    <row r="41" spans="1:16" s="9" customFormat="1" ht="15" customHeight="1" x14ac:dyDescent="0.25">
      <c r="A41" s="70"/>
      <c r="B41" s="150" t="s">
        <v>233</v>
      </c>
      <c r="C41" s="751"/>
      <c r="D41" s="752"/>
      <c r="E41" s="753"/>
      <c r="F41" s="752"/>
      <c r="G41" s="753"/>
      <c r="H41" s="752"/>
      <c r="I41" s="753"/>
      <c r="J41" s="752"/>
      <c r="K41" s="315"/>
      <c r="L41" s="60"/>
      <c r="O41" s="371" t="s">
        <v>12</v>
      </c>
      <c r="P41" s="210" t="s">
        <v>384</v>
      </c>
    </row>
    <row r="42" spans="1:16" s="9" customFormat="1" ht="15" customHeight="1" x14ac:dyDescent="0.25">
      <c r="A42" s="70"/>
      <c r="B42" s="150" t="s">
        <v>234</v>
      </c>
      <c r="C42" s="751"/>
      <c r="D42" s="752"/>
      <c r="E42" s="753"/>
      <c r="F42" s="752"/>
      <c r="G42" s="753"/>
      <c r="H42" s="752"/>
      <c r="I42" s="753"/>
      <c r="J42" s="752"/>
      <c r="K42" s="315"/>
      <c r="L42" s="60"/>
      <c r="O42" s="371" t="s">
        <v>230</v>
      </c>
      <c r="P42" s="210" t="s">
        <v>383</v>
      </c>
    </row>
    <row r="43" spans="1:16" s="9" customFormat="1" ht="15" customHeight="1" x14ac:dyDescent="0.25">
      <c r="A43" s="70"/>
      <c r="B43" s="150" t="s">
        <v>235</v>
      </c>
      <c r="C43" s="751"/>
      <c r="D43" s="752"/>
      <c r="E43" s="753"/>
      <c r="F43" s="752"/>
      <c r="G43" s="753"/>
      <c r="H43" s="752"/>
      <c r="I43" s="753"/>
      <c r="J43" s="752"/>
      <c r="K43" s="315"/>
      <c r="L43" s="60"/>
      <c r="O43" s="320"/>
      <c r="P43" s="7"/>
    </row>
    <row r="44" spans="1:16" s="9" customFormat="1" ht="15" customHeight="1" x14ac:dyDescent="0.25">
      <c r="A44" s="70"/>
      <c r="B44" s="150" t="s">
        <v>236</v>
      </c>
      <c r="C44" s="751"/>
      <c r="D44" s="752"/>
      <c r="E44" s="753"/>
      <c r="F44" s="752"/>
      <c r="G44" s="753"/>
      <c r="H44" s="752"/>
      <c r="I44" s="753"/>
      <c r="J44" s="752"/>
      <c r="K44" s="315"/>
      <c r="L44" s="60"/>
      <c r="O44" s="320"/>
      <c r="P44" s="7"/>
    </row>
    <row r="45" spans="1:16" s="9" customFormat="1" ht="15" customHeight="1" x14ac:dyDescent="0.25">
      <c r="A45" s="70"/>
      <c r="B45" s="150" t="s">
        <v>237</v>
      </c>
      <c r="C45" s="751"/>
      <c r="D45" s="752"/>
      <c r="E45" s="753"/>
      <c r="F45" s="752"/>
      <c r="G45" s="753"/>
      <c r="H45" s="752"/>
      <c r="I45" s="753"/>
      <c r="J45" s="752"/>
      <c r="K45" s="315"/>
      <c r="L45" s="60"/>
      <c r="O45" s="320"/>
      <c r="P45" s="7"/>
    </row>
    <row r="46" spans="1:16" s="9" customFormat="1" ht="15" customHeight="1" x14ac:dyDescent="0.25">
      <c r="A46" s="70"/>
      <c r="B46" s="150" t="s">
        <v>238</v>
      </c>
      <c r="C46" s="751"/>
      <c r="D46" s="752"/>
      <c r="E46" s="753"/>
      <c r="F46" s="752"/>
      <c r="G46" s="753"/>
      <c r="H46" s="752"/>
      <c r="I46" s="753"/>
      <c r="J46" s="752"/>
      <c r="K46" s="315"/>
      <c r="L46" s="60"/>
      <c r="O46" s="320"/>
      <c r="P46" s="7"/>
    </row>
    <row r="47" spans="1:16" s="9" customFormat="1" ht="15" customHeight="1" x14ac:dyDescent="0.25">
      <c r="A47" s="70"/>
      <c r="B47" s="150" t="s">
        <v>239</v>
      </c>
      <c r="C47" s="751"/>
      <c r="D47" s="752"/>
      <c r="E47" s="753"/>
      <c r="F47" s="752"/>
      <c r="G47" s="753"/>
      <c r="H47" s="752"/>
      <c r="I47" s="753"/>
      <c r="J47" s="752"/>
      <c r="K47" s="315"/>
      <c r="L47" s="60"/>
      <c r="O47" s="320"/>
      <c r="P47" s="7"/>
    </row>
    <row r="48" spans="1:16" s="9" customFormat="1" ht="15" customHeight="1" x14ac:dyDescent="0.25">
      <c r="A48" s="70"/>
      <c r="B48" s="150" t="s">
        <v>240</v>
      </c>
      <c r="C48" s="756"/>
      <c r="D48" s="757"/>
      <c r="E48" s="758"/>
      <c r="F48" s="757"/>
      <c r="G48" s="758"/>
      <c r="H48" s="757"/>
      <c r="I48" s="758"/>
      <c r="J48" s="757"/>
      <c r="K48" s="316"/>
      <c r="L48" s="60"/>
      <c r="O48" s="320"/>
      <c r="P48" s="7"/>
    </row>
    <row r="49" spans="2:17" ht="15" customHeight="1" x14ac:dyDescent="0.25">
      <c r="B49" s="322"/>
      <c r="C49" s="72"/>
      <c r="D49" s="72"/>
      <c r="E49" s="72"/>
      <c r="F49" s="72"/>
      <c r="G49" s="72"/>
      <c r="H49" s="72"/>
      <c r="I49" s="72"/>
      <c r="J49" s="72"/>
      <c r="K49" s="72"/>
      <c r="L49" s="323"/>
      <c r="M49" s="8"/>
      <c r="O49" s="324"/>
    </row>
    <row r="50" spans="2:17" ht="15" customHeight="1" x14ac:dyDescent="0.25">
      <c r="O50" s="364" t="s">
        <v>309</v>
      </c>
      <c r="P50" s="365"/>
      <c r="Q50" s="363"/>
    </row>
    <row r="51" spans="2:17" ht="15" customHeight="1" x14ac:dyDescent="0.25">
      <c r="O51" s="759"/>
      <c r="P51" s="759"/>
      <c r="Q51" s="759"/>
    </row>
    <row r="52" spans="2:17" ht="15" customHeight="1" x14ac:dyDescent="0.25">
      <c r="O52" s="759"/>
      <c r="P52" s="759"/>
      <c r="Q52" s="759"/>
    </row>
    <row r="53" spans="2:17" ht="15" customHeight="1" x14ac:dyDescent="0.25">
      <c r="O53" s="760"/>
      <c r="P53" s="760"/>
      <c r="Q53" s="760"/>
    </row>
    <row r="54" spans="2:17" ht="15" customHeight="1" x14ac:dyDescent="0.25">
      <c r="O54" s="365"/>
      <c r="P54" s="365"/>
      <c r="Q54" s="363"/>
    </row>
    <row r="55" spans="2:17" ht="15" customHeight="1" x14ac:dyDescent="0.25">
      <c r="O55" s="761"/>
      <c r="P55" s="761"/>
      <c r="Q55" s="761"/>
    </row>
    <row r="56" spans="2:17" ht="15" customHeight="1" x14ac:dyDescent="0.25">
      <c r="O56" s="761"/>
      <c r="P56" s="761"/>
      <c r="Q56" s="761"/>
    </row>
    <row r="57" spans="2:17" ht="15" customHeight="1" x14ac:dyDescent="0.25">
      <c r="O57" s="761"/>
      <c r="P57" s="761"/>
      <c r="Q57" s="761"/>
    </row>
    <row r="58" spans="2:17" ht="15" customHeight="1" x14ac:dyDescent="0.25">
      <c r="O58" s="760"/>
      <c r="P58" s="760"/>
      <c r="Q58" s="760"/>
    </row>
    <row r="59" spans="2:17" ht="15" customHeight="1" x14ac:dyDescent="0.25">
      <c r="O59" s="761"/>
      <c r="P59" s="761"/>
      <c r="Q59" s="761"/>
    </row>
    <row r="60" spans="2:17" ht="15" customHeight="1" x14ac:dyDescent="0.25">
      <c r="O60" s="761"/>
      <c r="P60" s="761"/>
      <c r="Q60" s="761"/>
    </row>
    <row r="61" spans="2:17" ht="15" customHeight="1" x14ac:dyDescent="0.25">
      <c r="O61" s="365"/>
      <c r="P61" s="365"/>
      <c r="Q61" s="363"/>
    </row>
    <row r="62" spans="2:17" ht="15" customHeight="1" x14ac:dyDescent="0.25">
      <c r="O62" s="366"/>
      <c r="P62" s="366"/>
      <c r="Q62" s="367"/>
    </row>
    <row r="63" spans="2:17" ht="15" customHeight="1" x14ac:dyDescent="0.25">
      <c r="O63" s="759"/>
      <c r="P63" s="759"/>
      <c r="Q63" s="759"/>
    </row>
    <row r="64" spans="2:17" ht="15" customHeight="1" x14ac:dyDescent="0.25">
      <c r="O64" s="759"/>
      <c r="P64" s="759"/>
      <c r="Q64" s="759"/>
    </row>
    <row r="65" spans="15:17" ht="15" customHeight="1" x14ac:dyDescent="0.25">
      <c r="O65" s="367"/>
      <c r="P65" s="367"/>
      <c r="Q65" s="367"/>
    </row>
    <row r="69" spans="15:17" ht="15" customHeight="1" x14ac:dyDescent="0.25">
      <c r="O69" s="367"/>
      <c r="P69" s="367"/>
      <c r="Q69" s="367"/>
    </row>
  </sheetData>
  <sheetProtection algorithmName="SHA-512" hashValue="35XX4ISahMwpjeBQQbkrNBNznwn8Y/wGPBPUun4Q/79gS+W+uA2qWzJJunmFZ9JzYcZFXM/7/+iw5dfNoZK4qg==" saltValue="E5UVDH23WnSl18/u1vCb6w==" spinCount="100000" sheet="1" objects="1" scenarios="1" selectLockedCells="1"/>
  <protectedRanges>
    <protectedRange sqref="K20:K29 K39:K48" name="Range2_1_1_1"/>
  </protectedRanges>
  <mergeCells count="108">
    <mergeCell ref="C47:D47"/>
    <mergeCell ref="E47:F47"/>
    <mergeCell ref="G47:H47"/>
    <mergeCell ref="I47:J47"/>
    <mergeCell ref="O63:Q64"/>
    <mergeCell ref="C48:D48"/>
    <mergeCell ref="E48:F48"/>
    <mergeCell ref="G48:H48"/>
    <mergeCell ref="I48:J48"/>
    <mergeCell ref="O51:Q52"/>
    <mergeCell ref="O53:Q53"/>
    <mergeCell ref="O55:Q57"/>
    <mergeCell ref="O58:Q58"/>
    <mergeCell ref="O59:Q60"/>
    <mergeCell ref="C44:D44"/>
    <mergeCell ref="E44:F44"/>
    <mergeCell ref="G44:H44"/>
    <mergeCell ref="I44:J44"/>
    <mergeCell ref="C45:D45"/>
    <mergeCell ref="E45:F45"/>
    <mergeCell ref="G45:H45"/>
    <mergeCell ref="I45:J45"/>
    <mergeCell ref="C46:D46"/>
    <mergeCell ref="E46:F46"/>
    <mergeCell ref="G46:H46"/>
    <mergeCell ref="I46:J46"/>
    <mergeCell ref="C41:D41"/>
    <mergeCell ref="E41:F41"/>
    <mergeCell ref="G41:H41"/>
    <mergeCell ref="I41:J41"/>
    <mergeCell ref="C42:D42"/>
    <mergeCell ref="E42:F42"/>
    <mergeCell ref="G42:H42"/>
    <mergeCell ref="I42:J42"/>
    <mergeCell ref="C43:D43"/>
    <mergeCell ref="E43:F43"/>
    <mergeCell ref="G43:H43"/>
    <mergeCell ref="I43:J43"/>
    <mergeCell ref="B32:L32"/>
    <mergeCell ref="C39:D39"/>
    <mergeCell ref="E39:F39"/>
    <mergeCell ref="G39:H39"/>
    <mergeCell ref="I39:J39"/>
    <mergeCell ref="C40:D40"/>
    <mergeCell ref="E40:F40"/>
    <mergeCell ref="G40:H40"/>
    <mergeCell ref="I40:J40"/>
    <mergeCell ref="B34:L35"/>
    <mergeCell ref="C37:D38"/>
    <mergeCell ref="E37:F38"/>
    <mergeCell ref="G37:H38"/>
    <mergeCell ref="I37:J38"/>
    <mergeCell ref="K37:K38"/>
    <mergeCell ref="C27:D27"/>
    <mergeCell ref="E27:F27"/>
    <mergeCell ref="G27:H27"/>
    <mergeCell ref="I27:J27"/>
    <mergeCell ref="C28:D28"/>
    <mergeCell ref="E28:F28"/>
    <mergeCell ref="G28:H28"/>
    <mergeCell ref="I28:J28"/>
    <mergeCell ref="B31:L31"/>
    <mergeCell ref="C29:D29"/>
    <mergeCell ref="E29:F29"/>
    <mergeCell ref="G29:H29"/>
    <mergeCell ref="I29:J29"/>
    <mergeCell ref="C24:D24"/>
    <mergeCell ref="E24:F24"/>
    <mergeCell ref="G24:H24"/>
    <mergeCell ref="I24:J24"/>
    <mergeCell ref="C25:D25"/>
    <mergeCell ref="E25:F25"/>
    <mergeCell ref="G25:H25"/>
    <mergeCell ref="I25:J25"/>
    <mergeCell ref="C26:D26"/>
    <mergeCell ref="E26:F26"/>
    <mergeCell ref="G26:H26"/>
    <mergeCell ref="I26:J26"/>
    <mergeCell ref="C21:D21"/>
    <mergeCell ref="E21:F21"/>
    <mergeCell ref="G21:H21"/>
    <mergeCell ref="I21:J21"/>
    <mergeCell ref="C22:D22"/>
    <mergeCell ref="E22:F22"/>
    <mergeCell ref="G22:H22"/>
    <mergeCell ref="I22:J22"/>
    <mergeCell ref="C23:D23"/>
    <mergeCell ref="E23:F23"/>
    <mergeCell ref="G23:H23"/>
    <mergeCell ref="I23:J23"/>
    <mergeCell ref="B4:L4"/>
    <mergeCell ref="B5:L5"/>
    <mergeCell ref="B6:L6"/>
    <mergeCell ref="B8:L8"/>
    <mergeCell ref="B10:L10"/>
    <mergeCell ref="B12:L12"/>
    <mergeCell ref="B13:L13"/>
    <mergeCell ref="C20:D20"/>
    <mergeCell ref="E20:F20"/>
    <mergeCell ref="G20:H20"/>
    <mergeCell ref="I20:J20"/>
    <mergeCell ref="B9:L9"/>
    <mergeCell ref="C18:D19"/>
    <mergeCell ref="E18:F19"/>
    <mergeCell ref="G18:H19"/>
    <mergeCell ref="I18:J19"/>
    <mergeCell ref="K18:K19"/>
    <mergeCell ref="B15:L16"/>
  </mergeCells>
  <dataValidations count="2">
    <dataValidation type="textLength" operator="lessThanOrEqual" allowBlank="1" showInputMessage="1" showErrorMessage="1" sqref="G20:G29 I20:I29 C20:C29 E20:E29 G39:G48 I39:I48 C39:C48 E39:E48" xr:uid="{62E97A4C-3275-40EE-8811-07E23AB08E78}">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14:J14 F17:J17 O23 K20:K29 F30:J30 O42 F33:J33 F36:J36 K18 K37 K39:K48" xr:uid="{C7F262D9-DCC0-4D64-BB96-A951BEB22016}">
      <formula1>1000</formula1>
    </dataValidation>
  </dataValidations>
  <pageMargins left="0.70866141732283472" right="0.70866141732283472" top="0.74803149606299213" bottom="0.74803149606299213" header="0.31496062992125984" footer="0.31496062992125984"/>
  <pageSetup scale="5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C3D0E-62C4-45D4-9D8A-8EC63A4A91E8}">
  <sheetPr>
    <tabColor rgb="FF92D050"/>
  </sheetPr>
  <dimension ref="A1:R67"/>
  <sheetViews>
    <sheetView showGridLines="0" zoomScaleNormal="100" zoomScaleSheetLayoutView="100" workbookViewId="0"/>
  </sheetViews>
  <sheetFormatPr defaultColWidth="9.140625" defaultRowHeight="15" customHeight="1" x14ac:dyDescent="0.25"/>
  <cols>
    <col min="1" max="1" width="1.85546875" style="4" customWidth="1"/>
    <col min="2" max="7" width="14.5703125" style="2" customWidth="1"/>
    <col min="8" max="8" width="24.5703125" style="2" customWidth="1"/>
    <col min="9" max="9" width="5" style="2" customWidth="1"/>
    <col min="10" max="10" width="8.42578125" style="2" customWidth="1"/>
    <col min="11" max="11" width="11.42578125" style="2" customWidth="1"/>
    <col min="12" max="12" width="22.28515625" style="2" customWidth="1"/>
    <col min="13" max="13" width="14.5703125" style="7" customWidth="1"/>
    <col min="14" max="14" width="14.5703125" style="8" customWidth="1"/>
    <col min="15" max="15" width="23.85546875" style="8" hidden="1" customWidth="1"/>
    <col min="16" max="16" width="47.7109375" style="8" hidden="1" customWidth="1"/>
    <col min="17" max="18" width="9.140625" style="8" customWidth="1"/>
    <col min="19" max="16384" width="9.140625" style="8"/>
  </cols>
  <sheetData>
    <row r="1" spans="1:16" ht="15" customHeight="1" x14ac:dyDescent="0.25">
      <c r="O1" s="8" t="s">
        <v>130</v>
      </c>
      <c r="P1" s="8" t="s">
        <v>130</v>
      </c>
    </row>
    <row r="2" spans="1:16" ht="15" customHeight="1" x14ac:dyDescent="0.25">
      <c r="B2" s="10" t="str">
        <f>IF(Intro!$G$23="English",O3,P3)</f>
        <v>PROTECTED</v>
      </c>
      <c r="C2" s="10"/>
      <c r="D2" s="10"/>
      <c r="O2" s="9" t="s">
        <v>36</v>
      </c>
      <c r="P2" s="9" t="s">
        <v>45</v>
      </c>
    </row>
    <row r="3" spans="1:16" ht="15" customHeight="1" x14ac:dyDescent="0.25">
      <c r="B3" s="12"/>
      <c r="C3" s="12"/>
      <c r="D3" s="12"/>
      <c r="O3" s="170" t="s">
        <v>115</v>
      </c>
      <c r="P3" s="1" t="s">
        <v>116</v>
      </c>
    </row>
    <row r="4" spans="1:16" s="1" customFormat="1" ht="15" customHeight="1" x14ac:dyDescent="0.25">
      <c r="A4" s="5"/>
      <c r="B4" s="501" t="str">
        <f>Info!B4</f>
        <v>IMPORTER QUESTIONNAIRE | QUESTIONNAIRE À L'INTENTION DES IMPORTATEURS</v>
      </c>
      <c r="C4" s="501"/>
      <c r="D4" s="501"/>
      <c r="E4" s="501"/>
      <c r="F4" s="501"/>
      <c r="G4" s="501"/>
      <c r="H4" s="501"/>
      <c r="I4" s="501"/>
      <c r="J4" s="501"/>
      <c r="K4" s="501"/>
      <c r="L4" s="501"/>
      <c r="M4" s="26"/>
      <c r="N4" s="423"/>
      <c r="O4" s="6"/>
      <c r="P4" s="24"/>
    </row>
    <row r="5" spans="1:16" s="1" customFormat="1" ht="15" customHeight="1" x14ac:dyDescent="0.25">
      <c r="A5" s="5"/>
      <c r="B5" s="501" t="str">
        <f>Info!B5</f>
        <v>RR-2026-001</v>
      </c>
      <c r="C5" s="501"/>
      <c r="D5" s="501"/>
      <c r="E5" s="501"/>
      <c r="F5" s="501"/>
      <c r="G5" s="501"/>
      <c r="H5" s="501"/>
      <c r="I5" s="501"/>
      <c r="J5" s="501"/>
      <c r="K5" s="501"/>
      <c r="L5" s="501"/>
      <c r="M5" s="26"/>
      <c r="N5" s="423"/>
      <c r="O5" s="6"/>
      <c r="P5" s="24"/>
    </row>
    <row r="6" spans="1:16" s="6" customFormat="1" ht="15" customHeight="1" x14ac:dyDescent="0.25">
      <c r="A6" s="5"/>
      <c r="B6" s="501" t="str">
        <f>Info!B6</f>
        <v>CERTAIN WHOLE POTATOES | CERTAINES POMMES DE TERRE ENTIÈRES</v>
      </c>
      <c r="C6" s="501"/>
      <c r="D6" s="501"/>
      <c r="E6" s="501"/>
      <c r="F6" s="501"/>
      <c r="G6" s="501"/>
      <c r="H6" s="501"/>
      <c r="I6" s="501"/>
      <c r="J6" s="501"/>
      <c r="K6" s="501"/>
      <c r="L6" s="501"/>
      <c r="M6" s="24"/>
      <c r="O6" s="16"/>
      <c r="P6" s="16"/>
    </row>
    <row r="7" spans="1:16" s="6" customFormat="1" ht="15" customHeight="1" x14ac:dyDescent="0.25">
      <c r="A7" s="5"/>
      <c r="B7" s="23"/>
      <c r="C7" s="23"/>
      <c r="D7" s="23"/>
      <c r="E7" s="23"/>
      <c r="F7" s="23"/>
      <c r="G7" s="23"/>
      <c r="H7" s="23"/>
      <c r="I7" s="23"/>
      <c r="J7" s="23"/>
      <c r="K7" s="23"/>
      <c r="L7" s="23"/>
      <c r="M7" s="24"/>
      <c r="O7" s="25"/>
    </row>
    <row r="8" spans="1:16" s="6" customFormat="1" ht="15" customHeight="1" x14ac:dyDescent="0.25">
      <c r="A8" s="5"/>
      <c r="B8" s="586" t="str">
        <f>Public!B8</f>
        <v>The goods in the following questions refer to Certain Whole Potatoes as defined in the product description on the Intro tab.</v>
      </c>
      <c r="C8" s="586"/>
      <c r="D8" s="586"/>
      <c r="E8" s="586"/>
      <c r="F8" s="586"/>
      <c r="G8" s="586"/>
      <c r="H8" s="586"/>
      <c r="I8" s="586"/>
      <c r="J8" s="586"/>
      <c r="K8" s="586"/>
      <c r="L8" s="586"/>
      <c r="M8" s="24"/>
      <c r="O8" s="16"/>
      <c r="P8" s="16"/>
    </row>
    <row r="9" spans="1:16" s="6" customFormat="1" ht="15" customHeight="1" x14ac:dyDescent="0.25">
      <c r="A9" s="5"/>
      <c r="B9" s="586" t="str">
        <f>Public!B9</f>
        <v xml:space="preserve">Product information and a glossary of terms can be found in the Info tab.
</v>
      </c>
      <c r="C9" s="586"/>
      <c r="D9" s="586"/>
      <c r="E9" s="586"/>
      <c r="F9" s="586"/>
      <c r="G9" s="586"/>
      <c r="H9" s="586"/>
      <c r="I9" s="586"/>
      <c r="J9" s="586"/>
      <c r="K9" s="586"/>
      <c r="L9" s="586"/>
      <c r="M9" s="24"/>
      <c r="O9" s="16"/>
      <c r="P9" s="16"/>
    </row>
    <row r="10" spans="1:16" s="6" customFormat="1" ht="15" customHeight="1" x14ac:dyDescent="0.25">
      <c r="A10" s="5"/>
      <c r="B10" s="586" t="str">
        <f>'Accounts - Comptes'!B10</f>
        <v xml:space="preserve">Use the AddPro tab if more space is needed.
</v>
      </c>
      <c r="C10" s="586"/>
      <c r="D10" s="586"/>
      <c r="E10" s="586"/>
      <c r="F10" s="586"/>
      <c r="G10" s="586"/>
      <c r="H10" s="586"/>
      <c r="I10" s="586"/>
      <c r="J10" s="586"/>
      <c r="K10" s="586"/>
      <c r="L10" s="586"/>
      <c r="M10" s="24"/>
      <c r="O10" s="16" t="s">
        <v>323</v>
      </c>
      <c r="P10" s="157" t="s">
        <v>369</v>
      </c>
    </row>
    <row r="11" spans="1:16" s="6" customFormat="1" ht="15" customHeight="1" x14ac:dyDescent="0.25">
      <c r="A11" s="5"/>
      <c r="B11" s="15"/>
      <c r="C11" s="15"/>
      <c r="D11" s="15"/>
      <c r="E11" s="3"/>
      <c r="F11" s="3"/>
      <c r="G11" s="3"/>
      <c r="H11" s="3"/>
      <c r="I11" s="3"/>
      <c r="J11" s="3"/>
      <c r="K11" s="3"/>
      <c r="L11" s="3"/>
      <c r="O11" s="16"/>
      <c r="P11"/>
    </row>
    <row r="12" spans="1:16" s="9" customFormat="1" ht="15" customHeight="1" x14ac:dyDescent="0.25">
      <c r="A12" s="70"/>
      <c r="B12" s="681" t="str">
        <f>IF(Intro!$G$23="English",O12,P12)</f>
        <v>DISTRIBUTION OF SALES OF CERTAIN WHOLE POTATOES IMPORTED FROM THE U.S. FOR USE OR CONSUMPTION IN BC BY TYPE AND PACKAGING</v>
      </c>
      <c r="C12" s="682"/>
      <c r="D12" s="682"/>
      <c r="E12" s="682"/>
      <c r="F12" s="682"/>
      <c r="G12" s="682"/>
      <c r="H12" s="682"/>
      <c r="I12" s="682"/>
      <c r="J12" s="682"/>
      <c r="K12" s="682"/>
      <c r="L12" s="683"/>
      <c r="O12" s="426" t="s">
        <v>512</v>
      </c>
      <c r="P12" t="s">
        <v>514</v>
      </c>
    </row>
    <row r="13" spans="1:16" ht="15" customHeight="1" x14ac:dyDescent="0.25">
      <c r="B13" s="768" t="s">
        <v>17</v>
      </c>
      <c r="C13" s="769"/>
      <c r="D13" s="769"/>
      <c r="E13" s="769"/>
      <c r="F13" s="769"/>
      <c r="G13" s="769"/>
      <c r="H13" s="769"/>
      <c r="I13" s="769"/>
      <c r="J13" s="769"/>
      <c r="K13" s="769"/>
      <c r="L13" s="770"/>
      <c r="M13" s="8"/>
      <c r="O13" s="22"/>
    </row>
    <row r="14" spans="1:16" ht="15" customHeight="1" x14ac:dyDescent="0.25">
      <c r="B14" s="46"/>
      <c r="C14" s="47"/>
      <c r="D14" s="8"/>
      <c r="E14" s="27"/>
      <c r="F14" s="30"/>
      <c r="G14" s="30"/>
      <c r="H14" s="30"/>
      <c r="I14" s="30"/>
      <c r="J14" s="30"/>
      <c r="K14" s="32"/>
      <c r="L14" s="60"/>
      <c r="M14" s="8"/>
    </row>
    <row r="15" spans="1:16" ht="15" customHeight="1" x14ac:dyDescent="0.25">
      <c r="A15" s="4" t="s">
        <v>153</v>
      </c>
      <c r="B15" s="449" t="str">
        <f>IF(Intro!$G$23="English",O15,P15)</f>
        <v>Report the distribution of sales of Certain Whole Potatoes Imported from the US for Use or Consumption in BC by Type and Packaging.</v>
      </c>
      <c r="C15" s="450"/>
      <c r="D15" s="450"/>
      <c r="E15" s="450"/>
      <c r="F15" s="450"/>
      <c r="G15" s="450"/>
      <c r="H15" s="450"/>
      <c r="I15" s="450"/>
      <c r="J15" s="450"/>
      <c r="K15" s="450"/>
      <c r="L15" s="451"/>
      <c r="M15" s="8"/>
      <c r="O15" s="158" t="s">
        <v>305</v>
      </c>
      <c r="P15" t="s">
        <v>515</v>
      </c>
    </row>
    <row r="16" spans="1:16" ht="15" customHeight="1" x14ac:dyDescent="0.25">
      <c r="B16" s="46"/>
      <c r="C16" s="47"/>
      <c r="D16" s="47"/>
      <c r="E16" s="47"/>
      <c r="F16" s="47"/>
      <c r="G16" s="47"/>
      <c r="H16" s="47"/>
      <c r="I16" s="47"/>
      <c r="J16" s="47"/>
      <c r="K16" s="47"/>
      <c r="L16" s="48"/>
      <c r="M16" s="8"/>
      <c r="O16" s="158"/>
      <c r="P16"/>
    </row>
    <row r="17" spans="1:18" ht="15" customHeight="1" x14ac:dyDescent="0.25">
      <c r="B17" s="693" t="str">
        <f>IF(Intro!$G$23="English",O17,P17)</f>
        <v>Potato Type (e.g. Russet, White)</v>
      </c>
      <c r="C17" s="724"/>
      <c r="D17" s="724"/>
      <c r="E17" s="724"/>
      <c r="F17" s="724" t="str">
        <f>IF(Intro!$G$23="English",O18,P18)</f>
        <v>Variety</v>
      </c>
      <c r="G17" s="724"/>
      <c r="H17" s="705" t="str">
        <f>IF(Intro!$G$23="English",O19,P19)</f>
        <v>Aug 1, 2025 - April 30, 2026 (% Volumes)</v>
      </c>
      <c r="I17" s="8"/>
      <c r="J17" s="8"/>
      <c r="K17" s="8"/>
      <c r="L17" s="116"/>
      <c r="M17" s="8"/>
      <c r="O17" t="s">
        <v>191</v>
      </c>
      <c r="P17" s="8" t="s">
        <v>516</v>
      </c>
    </row>
    <row r="18" spans="1:18" x14ac:dyDescent="0.25">
      <c r="B18" s="773"/>
      <c r="C18" s="774"/>
      <c r="D18" s="774"/>
      <c r="E18" s="774"/>
      <c r="F18" s="774"/>
      <c r="G18" s="774"/>
      <c r="H18" s="766"/>
      <c r="I18" s="8"/>
      <c r="J18" s="8"/>
      <c r="K18" s="8"/>
      <c r="L18" s="116"/>
      <c r="M18" s="8"/>
      <c r="O18" t="s">
        <v>168</v>
      </c>
      <c r="P18" s="22" t="s">
        <v>387</v>
      </c>
    </row>
    <row r="19" spans="1:18" x14ac:dyDescent="0.25">
      <c r="B19" s="773"/>
      <c r="C19" s="774"/>
      <c r="D19" s="774"/>
      <c r="E19" s="774"/>
      <c r="F19" s="774"/>
      <c r="G19" s="774"/>
      <c r="H19" s="766"/>
      <c r="I19" s="8"/>
      <c r="J19" s="8"/>
      <c r="K19" s="8"/>
      <c r="L19" s="116"/>
      <c r="M19" s="8"/>
      <c r="O19" t="s">
        <v>519</v>
      </c>
      <c r="P19" s="22" t="s">
        <v>520</v>
      </c>
    </row>
    <row r="20" spans="1:18" ht="15" customHeight="1" x14ac:dyDescent="0.25">
      <c r="B20" s="771" t="str">
        <f>IF(Intro!$G$23="English",O22,P22)</f>
        <v>Russet</v>
      </c>
      <c r="C20" s="772"/>
      <c r="D20" s="772"/>
      <c r="E20" s="772"/>
      <c r="F20" s="767"/>
      <c r="G20" s="767"/>
      <c r="H20" s="325"/>
      <c r="I20" s="8"/>
      <c r="J20" s="8"/>
      <c r="K20" s="8"/>
      <c r="L20" s="116"/>
      <c r="M20" s="8"/>
      <c r="O20" s="436"/>
      <c r="P20" s="22"/>
    </row>
    <row r="21" spans="1:18" ht="15" customHeight="1" x14ac:dyDescent="0.25">
      <c r="B21" s="771" t="str">
        <f>IF(Intro!$G$23="English",O23,P23)</f>
        <v>White</v>
      </c>
      <c r="C21" s="772"/>
      <c r="D21" s="772"/>
      <c r="E21" s="772"/>
      <c r="F21" s="767"/>
      <c r="G21" s="767"/>
      <c r="H21" s="325"/>
      <c r="I21" s="8"/>
      <c r="J21" s="8"/>
      <c r="K21" s="8"/>
      <c r="L21" s="116"/>
      <c r="M21" s="8"/>
    </row>
    <row r="22" spans="1:18" ht="15" customHeight="1" x14ac:dyDescent="0.25">
      <c r="B22" s="762" t="str">
        <f>IF(Intro!$G$23="English",O24,P24)</f>
        <v>Other: please specify</v>
      </c>
      <c r="C22" s="763"/>
      <c r="D22" s="764"/>
      <c r="E22" s="764"/>
      <c r="F22" s="767"/>
      <c r="G22" s="767"/>
      <c r="H22" s="325"/>
      <c r="I22" s="8"/>
      <c r="J22" s="8"/>
      <c r="K22" s="8"/>
      <c r="L22" s="116"/>
      <c r="M22" s="8"/>
      <c r="O22" s="437" t="s">
        <v>317</v>
      </c>
      <c r="P22" s="221" t="s">
        <v>517</v>
      </c>
      <c r="Q22" s="413"/>
      <c r="R22" s="413"/>
    </row>
    <row r="23" spans="1:18" ht="15" customHeight="1" x14ac:dyDescent="0.25">
      <c r="B23" s="762" t="str">
        <f>B22</f>
        <v>Other: please specify</v>
      </c>
      <c r="C23" s="763"/>
      <c r="D23" s="764"/>
      <c r="E23" s="764"/>
      <c r="F23" s="767"/>
      <c r="G23" s="767"/>
      <c r="H23" s="325"/>
      <c r="I23" s="8"/>
      <c r="J23" s="8"/>
      <c r="K23" s="8"/>
      <c r="L23" s="116"/>
      <c r="M23" s="8"/>
      <c r="O23" s="437" t="s">
        <v>318</v>
      </c>
      <c r="P23" s="210" t="s">
        <v>518</v>
      </c>
      <c r="Q23" s="413"/>
      <c r="R23" s="413"/>
    </row>
    <row r="24" spans="1:18" ht="15" customHeight="1" x14ac:dyDescent="0.25">
      <c r="B24" s="762" t="str">
        <f t="shared" ref="B24:B30" si="0">B23</f>
        <v>Other: please specify</v>
      </c>
      <c r="C24" s="763"/>
      <c r="D24" s="764"/>
      <c r="E24" s="764"/>
      <c r="F24" s="767"/>
      <c r="G24" s="767"/>
      <c r="H24" s="325"/>
      <c r="I24" s="8"/>
      <c r="J24" s="8"/>
      <c r="K24" s="8"/>
      <c r="L24" s="116"/>
      <c r="M24" s="8"/>
      <c r="O24" s="437" t="s">
        <v>201</v>
      </c>
      <c r="P24" s="210" t="s">
        <v>388</v>
      </c>
      <c r="Q24" s="413"/>
      <c r="R24" s="413"/>
    </row>
    <row r="25" spans="1:18" ht="15" customHeight="1" x14ac:dyDescent="0.25">
      <c r="B25" s="762" t="str">
        <f t="shared" si="0"/>
        <v>Other: please specify</v>
      </c>
      <c r="C25" s="763"/>
      <c r="D25" s="764"/>
      <c r="E25" s="764"/>
      <c r="F25" s="767"/>
      <c r="G25" s="767"/>
      <c r="H25" s="325"/>
      <c r="I25" s="8"/>
      <c r="J25" s="8"/>
      <c r="K25" s="8"/>
      <c r="L25" s="116"/>
      <c r="M25" s="8"/>
      <c r="O25"/>
    </row>
    <row r="26" spans="1:18" ht="15" customHeight="1" x14ac:dyDescent="0.25">
      <c r="B26" s="762" t="str">
        <f t="shared" si="0"/>
        <v>Other: please specify</v>
      </c>
      <c r="C26" s="763"/>
      <c r="D26" s="764"/>
      <c r="E26" s="764"/>
      <c r="F26" s="767"/>
      <c r="G26" s="767"/>
      <c r="H26" s="325"/>
      <c r="I26" s="8"/>
      <c r="J26" s="8"/>
      <c r="K26" s="8"/>
      <c r="L26" s="116"/>
      <c r="M26" s="8"/>
      <c r="O26"/>
    </row>
    <row r="27" spans="1:18" ht="15" customHeight="1" x14ac:dyDescent="0.25">
      <c r="B27" s="762" t="str">
        <f t="shared" si="0"/>
        <v>Other: please specify</v>
      </c>
      <c r="C27" s="763"/>
      <c r="D27" s="764"/>
      <c r="E27" s="764"/>
      <c r="F27" s="767"/>
      <c r="G27" s="767"/>
      <c r="H27" s="325"/>
      <c r="I27" s="8"/>
      <c r="J27" s="8"/>
      <c r="K27" s="8"/>
      <c r="L27" s="116"/>
      <c r="M27" s="8"/>
      <c r="O27"/>
    </row>
    <row r="28" spans="1:18" ht="15" customHeight="1" x14ac:dyDescent="0.25">
      <c r="B28" s="762" t="str">
        <f t="shared" si="0"/>
        <v>Other: please specify</v>
      </c>
      <c r="C28" s="763"/>
      <c r="D28" s="764"/>
      <c r="E28" s="764"/>
      <c r="F28" s="767"/>
      <c r="G28" s="767"/>
      <c r="H28" s="325"/>
      <c r="I28" s="8"/>
      <c r="J28" s="8"/>
      <c r="K28" s="8"/>
      <c r="L28" s="116"/>
      <c r="M28" s="8"/>
      <c r="O28"/>
    </row>
    <row r="29" spans="1:18" ht="15" customHeight="1" x14ac:dyDescent="0.25">
      <c r="B29" s="762" t="str">
        <f t="shared" si="0"/>
        <v>Other: please specify</v>
      </c>
      <c r="C29" s="763"/>
      <c r="D29" s="764"/>
      <c r="E29" s="764"/>
      <c r="F29" s="767"/>
      <c r="G29" s="767"/>
      <c r="H29" s="325"/>
      <c r="I29" s="8"/>
      <c r="J29" s="8"/>
      <c r="K29" s="8"/>
      <c r="L29" s="116"/>
      <c r="M29" s="8"/>
      <c r="O29"/>
    </row>
    <row r="30" spans="1:18" s="9" customFormat="1" ht="15" customHeight="1" x14ac:dyDescent="0.25">
      <c r="A30" s="70"/>
      <c r="B30" s="762" t="str">
        <f t="shared" si="0"/>
        <v>Other: please specify</v>
      </c>
      <c r="C30" s="763"/>
      <c r="D30" s="765"/>
      <c r="E30" s="765"/>
      <c r="F30" s="778"/>
      <c r="G30" s="778"/>
      <c r="H30" s="326"/>
      <c r="L30" s="162"/>
      <c r="O30" s="22"/>
      <c r="P30" s="8"/>
    </row>
    <row r="31" spans="1:18" ht="15" customHeight="1" x14ac:dyDescent="0.25">
      <c r="B31" s="781"/>
      <c r="C31" s="782"/>
      <c r="D31" s="782"/>
      <c r="E31" s="783"/>
      <c r="F31" s="779" t="str">
        <f>IF(Intro!$G$23="English",O31,P31)</f>
        <v>Total Percentage</v>
      </c>
      <c r="G31" s="780"/>
      <c r="H31" s="327">
        <f>SUM(H20:H30)</f>
        <v>0</v>
      </c>
      <c r="I31" s="8"/>
      <c r="J31" s="8"/>
      <c r="K31" s="8"/>
      <c r="L31" s="116"/>
      <c r="M31" s="8"/>
      <c r="O31" s="368" t="s">
        <v>192</v>
      </c>
      <c r="P31" s="221" t="s">
        <v>389</v>
      </c>
    </row>
    <row r="32" spans="1:18" ht="15" customHeight="1" x14ac:dyDescent="0.25">
      <c r="B32" s="786" t="str">
        <f>IF(Intro!$G$23="English",O32,P32)</f>
        <v>Sales Volumes Unaccounted for</v>
      </c>
      <c r="C32" s="779"/>
      <c r="D32" s="779"/>
      <c r="E32" s="779"/>
      <c r="F32" s="779"/>
      <c r="G32" s="780"/>
      <c r="H32" s="328">
        <f>1-H31</f>
        <v>1</v>
      </c>
      <c r="I32" s="28"/>
      <c r="J32" s="28"/>
      <c r="K32" s="28"/>
      <c r="L32" s="18"/>
      <c r="M32" s="8"/>
      <c r="O32" s="22" t="s">
        <v>521</v>
      </c>
      <c r="P32" s="210" t="s">
        <v>523</v>
      </c>
    </row>
    <row r="33" spans="2:16" ht="15" customHeight="1" x14ac:dyDescent="0.25">
      <c r="B33" s="172"/>
      <c r="C33" s="333"/>
      <c r="D33" s="333"/>
      <c r="E33" s="333"/>
      <c r="F33" s="332"/>
      <c r="G33" s="332"/>
      <c r="H33" s="173"/>
      <c r="I33" s="28"/>
      <c r="J33" s="28"/>
      <c r="K33" s="28"/>
      <c r="L33" s="116"/>
      <c r="M33" s="8"/>
    </row>
    <row r="34" spans="2:16" ht="15" customHeight="1" x14ac:dyDescent="0.25">
      <c r="B34" s="46"/>
      <c r="C34" s="106"/>
      <c r="D34" s="106"/>
      <c r="E34" s="106"/>
      <c r="F34" s="28"/>
      <c r="G34" s="28"/>
      <c r="H34" s="28"/>
      <c r="I34" s="28"/>
      <c r="J34" s="28"/>
      <c r="K34" s="28"/>
      <c r="L34" s="116"/>
      <c r="M34" s="8"/>
      <c r="N34" s="22"/>
    </row>
    <row r="35" spans="2:16" ht="15" customHeight="1" x14ac:dyDescent="0.25">
      <c r="B35" s="790" t="str">
        <f>IF(Intro!$G$23="English",O35,P35)</f>
        <v>Potato Packaging</v>
      </c>
      <c r="C35" s="791"/>
      <c r="D35" s="791"/>
      <c r="E35" s="791"/>
      <c r="F35" s="791"/>
      <c r="G35" s="791"/>
      <c r="H35" s="705" t="str">
        <f>H17</f>
        <v>Aug 1, 2025 - April 30, 2026 (% Volumes)</v>
      </c>
      <c r="I35" s="28"/>
      <c r="J35" s="28"/>
      <c r="K35" s="28"/>
      <c r="L35" s="116"/>
      <c r="M35" s="8"/>
      <c r="N35" s="438"/>
      <c r="O35" s="22" t="s">
        <v>193</v>
      </c>
      <c r="P35" s="221" t="s">
        <v>390</v>
      </c>
    </row>
    <row r="36" spans="2:16" ht="15" customHeight="1" x14ac:dyDescent="0.25">
      <c r="B36" s="792"/>
      <c r="C36" s="793"/>
      <c r="D36" s="793"/>
      <c r="E36" s="793"/>
      <c r="F36" s="793"/>
      <c r="G36" s="793"/>
      <c r="H36" s="766"/>
      <c r="I36" s="28"/>
      <c r="J36" s="28"/>
      <c r="K36" s="28"/>
      <c r="L36" s="116"/>
      <c r="M36" s="8"/>
      <c r="N36" s="438"/>
      <c r="P36" s="210"/>
    </row>
    <row r="37" spans="2:16" ht="15" customHeight="1" x14ac:dyDescent="0.25">
      <c r="B37" s="792"/>
      <c r="C37" s="793"/>
      <c r="D37" s="793"/>
      <c r="E37" s="793"/>
      <c r="F37" s="793"/>
      <c r="G37" s="793"/>
      <c r="H37" s="766"/>
      <c r="I37" s="28"/>
      <c r="J37" s="28"/>
      <c r="K37" s="28"/>
      <c r="L37" s="116"/>
      <c r="M37" s="8"/>
      <c r="N37" s="438"/>
      <c r="P37" s="210"/>
    </row>
    <row r="38" spans="2:16" ht="15" customHeight="1" x14ac:dyDescent="0.25">
      <c r="B38" s="784" t="str">
        <f>IF(Intro!$G$23="English",O39,P39)</f>
        <v>5 x 10 lb. film/mesh bag</v>
      </c>
      <c r="C38" s="785"/>
      <c r="D38" s="785"/>
      <c r="E38" s="785"/>
      <c r="F38" s="785"/>
      <c r="G38" s="785"/>
      <c r="H38" s="325"/>
      <c r="I38" s="28"/>
      <c r="J38" s="28"/>
      <c r="K38" s="28"/>
      <c r="L38" s="116"/>
      <c r="M38" s="8"/>
      <c r="N38" s="438"/>
      <c r="P38" s="210"/>
    </row>
    <row r="39" spans="2:16" ht="15" customHeight="1" x14ac:dyDescent="0.25">
      <c r="B39" s="784" t="str">
        <f>IF(Intro!$G$23="English",O40,P40)</f>
        <v>10 X 5 lb. film/mesh bag</v>
      </c>
      <c r="C39" s="785"/>
      <c r="D39" s="785"/>
      <c r="E39" s="785"/>
      <c r="F39" s="785"/>
      <c r="G39" s="785"/>
      <c r="H39" s="325"/>
      <c r="I39" s="28"/>
      <c r="J39" s="28"/>
      <c r="K39" s="28"/>
      <c r="L39" s="116"/>
      <c r="M39" s="8"/>
      <c r="N39" s="438"/>
      <c r="O39" s="439" t="s">
        <v>194</v>
      </c>
      <c r="P39" s="210" t="s">
        <v>647</v>
      </c>
    </row>
    <row r="40" spans="2:16" ht="15" customHeight="1" x14ac:dyDescent="0.25">
      <c r="B40" s="784" t="str">
        <f>IF(Intro!$G$23="English",O41,P41)</f>
        <v>50 lb. carton</v>
      </c>
      <c r="C40" s="785"/>
      <c r="D40" s="785"/>
      <c r="E40" s="785"/>
      <c r="F40" s="785"/>
      <c r="G40" s="785"/>
      <c r="H40" s="330"/>
      <c r="I40" s="28"/>
      <c r="J40" s="28"/>
      <c r="K40" s="28"/>
      <c r="L40" s="116"/>
      <c r="M40" s="8"/>
      <c r="N40" s="438"/>
      <c r="O40" s="439" t="s">
        <v>626</v>
      </c>
      <c r="P40" s="210" t="s">
        <v>648</v>
      </c>
    </row>
    <row r="41" spans="2:16" ht="15" customHeight="1" x14ac:dyDescent="0.25">
      <c r="B41" s="784" t="str">
        <f>IF(Intro!$G$23="English",O42,P42)</f>
        <v>50 lb. sack</v>
      </c>
      <c r="C41" s="785"/>
      <c r="D41" s="785"/>
      <c r="E41" s="785"/>
      <c r="F41" s="785"/>
      <c r="G41" s="785"/>
      <c r="H41" s="330"/>
      <c r="I41" s="28"/>
      <c r="J41" s="28"/>
      <c r="K41" s="28"/>
      <c r="L41" s="116"/>
      <c r="M41" s="8"/>
      <c r="N41" s="438"/>
      <c r="O41" s="439" t="s">
        <v>195</v>
      </c>
      <c r="P41" s="210" t="s">
        <v>556</v>
      </c>
    </row>
    <row r="42" spans="2:16" ht="15" customHeight="1" x14ac:dyDescent="0.25">
      <c r="B42" s="784" t="str">
        <f>IF(Intro!$G$23="English",O43,P43)</f>
        <v>100 lb. sack</v>
      </c>
      <c r="C42" s="785"/>
      <c r="D42" s="785"/>
      <c r="E42" s="785"/>
      <c r="F42" s="785"/>
      <c r="G42" s="785"/>
      <c r="H42" s="330"/>
      <c r="I42" s="28"/>
      <c r="J42" s="28"/>
      <c r="K42" s="28"/>
      <c r="L42" s="116"/>
      <c r="M42" s="8"/>
      <c r="N42" s="438"/>
      <c r="O42" s="439" t="s">
        <v>196</v>
      </c>
      <c r="P42" s="210" t="s">
        <v>391</v>
      </c>
    </row>
    <row r="43" spans="2:16" ht="15" customHeight="1" x14ac:dyDescent="0.25">
      <c r="B43" s="784" t="str">
        <f>IF(Intro!$G$23="English",O44,P44)</f>
        <v>10 lb. paper/poly bags</v>
      </c>
      <c r="C43" s="785"/>
      <c r="D43" s="785"/>
      <c r="E43" s="785"/>
      <c r="F43" s="785"/>
      <c r="G43" s="785"/>
      <c r="H43" s="330"/>
      <c r="I43" s="28"/>
      <c r="J43" s="28"/>
      <c r="K43" s="28"/>
      <c r="L43" s="116"/>
      <c r="M43" s="8"/>
      <c r="N43" s="438"/>
      <c r="O43" s="439" t="s">
        <v>197</v>
      </c>
      <c r="P43" s="210" t="s">
        <v>392</v>
      </c>
    </row>
    <row r="44" spans="2:16" ht="15" customHeight="1" x14ac:dyDescent="0.25">
      <c r="B44" s="784" t="str">
        <f>IF(Intro!$G$23="English",O45,P45)</f>
        <v>15 lb. paper/poly bags</v>
      </c>
      <c r="C44" s="785"/>
      <c r="D44" s="785"/>
      <c r="E44" s="785"/>
      <c r="F44" s="785"/>
      <c r="G44" s="785"/>
      <c r="H44" s="325"/>
      <c r="I44" s="28"/>
      <c r="J44" s="28"/>
      <c r="K44" s="28"/>
      <c r="L44" s="116"/>
      <c r="M44" s="8"/>
      <c r="N44" s="425"/>
      <c r="O44" s="439" t="s">
        <v>198</v>
      </c>
      <c r="P44" s="210" t="s">
        <v>393</v>
      </c>
    </row>
    <row r="45" spans="2:16" ht="15" customHeight="1" x14ac:dyDescent="0.25">
      <c r="B45" s="784" t="str">
        <f>IF(Intro!$G$23="English",O46,P46)</f>
        <v>20 lb. paper/poly bags</v>
      </c>
      <c r="C45" s="785"/>
      <c r="D45" s="785"/>
      <c r="E45" s="785"/>
      <c r="F45" s="785"/>
      <c r="G45" s="785"/>
      <c r="H45" s="325"/>
      <c r="I45" s="28"/>
      <c r="J45" s="28"/>
      <c r="K45" s="28"/>
      <c r="L45" s="116"/>
      <c r="M45" s="8"/>
      <c r="N45" s="425"/>
      <c r="O45" s="439" t="s">
        <v>199</v>
      </c>
      <c r="P45" s="210" t="s">
        <v>394</v>
      </c>
    </row>
    <row r="46" spans="2:16" ht="15" customHeight="1" x14ac:dyDescent="0.25">
      <c r="B46" s="794" t="str">
        <f>IF(Intro!$G$23="English",O47,P47)</f>
        <v>Other: please specify</v>
      </c>
      <c r="C46" s="795"/>
      <c r="D46" s="699"/>
      <c r="E46" s="699"/>
      <c r="F46" s="699"/>
      <c r="G46" s="699"/>
      <c r="H46" s="330"/>
      <c r="I46" s="28"/>
      <c r="J46" s="28"/>
      <c r="K46" s="28"/>
      <c r="L46" s="116"/>
      <c r="M46" s="8"/>
      <c r="N46" s="425"/>
      <c r="O46" s="439" t="s">
        <v>200</v>
      </c>
      <c r="P46" s="210" t="s">
        <v>395</v>
      </c>
    </row>
    <row r="47" spans="2:16" ht="15" customHeight="1" x14ac:dyDescent="0.25">
      <c r="B47" s="794" t="str">
        <f>IF(Intro!$G$23="English",O47,P47)</f>
        <v>Other: please specify</v>
      </c>
      <c r="C47" s="795"/>
      <c r="D47" s="699"/>
      <c r="E47" s="699"/>
      <c r="F47" s="699"/>
      <c r="G47" s="699"/>
      <c r="H47" s="330"/>
      <c r="I47" s="28"/>
      <c r="J47" s="28"/>
      <c r="K47" s="28"/>
      <c r="L47" s="116"/>
      <c r="M47" s="8"/>
      <c r="N47" s="425"/>
      <c r="O47" s="369" t="s">
        <v>201</v>
      </c>
      <c r="P47" s="210" t="s">
        <v>388</v>
      </c>
    </row>
    <row r="48" spans="2:16" ht="15" customHeight="1" x14ac:dyDescent="0.25">
      <c r="B48" s="796" t="str">
        <f>IF(Intro!$G$23="English",O47,P47)</f>
        <v>Other: please specify</v>
      </c>
      <c r="C48" s="797"/>
      <c r="D48" s="700"/>
      <c r="E48" s="700"/>
      <c r="F48" s="700"/>
      <c r="G48" s="700"/>
      <c r="H48" s="331"/>
      <c r="I48" s="334"/>
      <c r="J48" s="334"/>
      <c r="K48" s="334"/>
      <c r="L48" s="131"/>
      <c r="M48" s="8"/>
      <c r="N48" s="425"/>
      <c r="P48" s="210"/>
    </row>
    <row r="49" spans="2:17" ht="15" customHeight="1" x14ac:dyDescent="0.25">
      <c r="B49" s="775" t="str">
        <f>F31</f>
        <v>Total Percentage</v>
      </c>
      <c r="C49" s="776"/>
      <c r="D49" s="776"/>
      <c r="E49" s="776"/>
      <c r="F49" s="776"/>
      <c r="G49" s="777"/>
      <c r="H49" s="862">
        <f>SUM(H39:H48)</f>
        <v>0</v>
      </c>
      <c r="L49" s="186"/>
      <c r="O49" s="368" t="s">
        <v>192</v>
      </c>
      <c r="P49" s="210" t="s">
        <v>389</v>
      </c>
      <c r="Q49" s="368"/>
    </row>
    <row r="50" spans="2:17" ht="15" customHeight="1" x14ac:dyDescent="0.25">
      <c r="B50" s="787" t="str">
        <f>B32</f>
        <v>Sales Volumes Unaccounted for</v>
      </c>
      <c r="C50" s="788"/>
      <c r="D50" s="788"/>
      <c r="E50" s="788"/>
      <c r="F50" s="788"/>
      <c r="G50" s="789"/>
      <c r="H50" s="863">
        <f>1-H49</f>
        <v>1</v>
      </c>
      <c r="L50" s="186"/>
      <c r="O50" s="22" t="s">
        <v>521</v>
      </c>
      <c r="P50" s="210" t="s">
        <v>522</v>
      </c>
      <c r="Q50" s="22"/>
    </row>
    <row r="51" spans="2:17" ht="15" customHeight="1" x14ac:dyDescent="0.25">
      <c r="B51" s="119"/>
      <c r="C51" s="120"/>
      <c r="D51" s="120"/>
      <c r="E51" s="120"/>
      <c r="F51" s="120"/>
      <c r="G51" s="120"/>
      <c r="H51" s="120"/>
      <c r="I51" s="120"/>
      <c r="J51" s="120"/>
      <c r="K51" s="120"/>
      <c r="L51" s="121"/>
      <c r="O51" s="760"/>
      <c r="P51" s="760"/>
      <c r="Q51" s="760"/>
    </row>
    <row r="52" spans="2:17" ht="15" customHeight="1" x14ac:dyDescent="0.25">
      <c r="O52" s="432"/>
      <c r="P52" s="365"/>
      <c r="Q52" s="363"/>
    </row>
    <row r="53" spans="2:17" ht="15" customHeight="1" x14ac:dyDescent="0.25">
      <c r="O53" s="761"/>
      <c r="P53" s="761"/>
      <c r="Q53" s="761"/>
    </row>
    <row r="54" spans="2:17" ht="15" customHeight="1" x14ac:dyDescent="0.25">
      <c r="O54" s="761"/>
      <c r="P54" s="761"/>
      <c r="Q54" s="761"/>
    </row>
    <row r="55" spans="2:17" ht="15" customHeight="1" x14ac:dyDescent="0.25">
      <c r="O55" s="761"/>
      <c r="P55" s="761"/>
      <c r="Q55" s="761"/>
    </row>
    <row r="56" spans="2:17" ht="15" customHeight="1" x14ac:dyDescent="0.25">
      <c r="O56" s="760"/>
      <c r="P56" s="760"/>
      <c r="Q56" s="760"/>
    </row>
    <row r="57" spans="2:17" ht="15" customHeight="1" x14ac:dyDescent="0.25">
      <c r="O57" s="761"/>
      <c r="P57" s="761"/>
      <c r="Q57" s="761"/>
    </row>
    <row r="58" spans="2:17" ht="15" customHeight="1" x14ac:dyDescent="0.25">
      <c r="O58" s="761"/>
      <c r="P58" s="761"/>
      <c r="Q58" s="761"/>
    </row>
    <row r="59" spans="2:17" ht="15" customHeight="1" x14ac:dyDescent="0.25">
      <c r="O59" s="432"/>
      <c r="P59" s="365"/>
      <c r="Q59" s="363"/>
    </row>
    <row r="60" spans="2:17" ht="15" customHeight="1" x14ac:dyDescent="0.25">
      <c r="O60" s="433"/>
      <c r="P60" s="366"/>
      <c r="Q60" s="367"/>
    </row>
    <row r="61" spans="2:17" ht="15" customHeight="1" x14ac:dyDescent="0.25">
      <c r="O61" s="759"/>
      <c r="P61" s="759"/>
      <c r="Q61" s="759"/>
    </row>
    <row r="62" spans="2:17" ht="15" customHeight="1" x14ac:dyDescent="0.25">
      <c r="O62" s="759"/>
      <c r="P62" s="759"/>
      <c r="Q62" s="759"/>
    </row>
    <row r="63" spans="2:17" ht="15" customHeight="1" x14ac:dyDescent="0.25">
      <c r="O63" s="434"/>
      <c r="P63" s="367"/>
      <c r="Q63" s="367"/>
    </row>
    <row r="67" spans="15:17" ht="15" customHeight="1" x14ac:dyDescent="0.25">
      <c r="O67" s="434"/>
      <c r="P67" s="367"/>
      <c r="Q67" s="367"/>
    </row>
  </sheetData>
  <sheetProtection algorithmName="SHA-512" hashValue="5VFP6kWqgi5mvDlix/GG5dD7GX6/7+WchRw34JZ310ZK+L05VpKKcYO31LbWp6Lcj/I2SHR92aJeIXwAY/sQ2g==" saltValue="6RecyYcoqRg3mfNOhKbAYg==" spinCount="100000" sheet="1" objects="1" scenarios="1" selectLockedCells="1"/>
  <mergeCells count="69">
    <mergeCell ref="D47:G47"/>
    <mergeCell ref="D48:G48"/>
    <mergeCell ref="B32:G32"/>
    <mergeCell ref="B50:G50"/>
    <mergeCell ref="H35:H37"/>
    <mergeCell ref="B35:G37"/>
    <mergeCell ref="B43:G43"/>
    <mergeCell ref="B44:G44"/>
    <mergeCell ref="B45:G45"/>
    <mergeCell ref="B46:C46"/>
    <mergeCell ref="B47:C47"/>
    <mergeCell ref="B48:C48"/>
    <mergeCell ref="D46:G46"/>
    <mergeCell ref="O61:Q62"/>
    <mergeCell ref="O51:Q51"/>
    <mergeCell ref="O53:Q55"/>
    <mergeCell ref="B49:G49"/>
    <mergeCell ref="F28:G28"/>
    <mergeCell ref="F29:G29"/>
    <mergeCell ref="F30:G30"/>
    <mergeCell ref="F31:G31"/>
    <mergeCell ref="B31:E31"/>
    <mergeCell ref="B38:G38"/>
    <mergeCell ref="B39:G39"/>
    <mergeCell ref="B40:G40"/>
    <mergeCell ref="B41:G41"/>
    <mergeCell ref="B42:G42"/>
    <mergeCell ref="O56:Q56"/>
    <mergeCell ref="O57:Q58"/>
    <mergeCell ref="F27:G27"/>
    <mergeCell ref="B27:C27"/>
    <mergeCell ref="B4:L4"/>
    <mergeCell ref="B5:L5"/>
    <mergeCell ref="B6:L6"/>
    <mergeCell ref="B8:L8"/>
    <mergeCell ref="F25:G25"/>
    <mergeCell ref="B12:L12"/>
    <mergeCell ref="B13:L13"/>
    <mergeCell ref="B21:E21"/>
    <mergeCell ref="F21:G21"/>
    <mergeCell ref="F22:G22"/>
    <mergeCell ref="B15:L15"/>
    <mergeCell ref="B20:E20"/>
    <mergeCell ref="B17:E19"/>
    <mergeCell ref="F17:G19"/>
    <mergeCell ref="B24:C24"/>
    <mergeCell ref="D24:E24"/>
    <mergeCell ref="B25:C25"/>
    <mergeCell ref="B26:C26"/>
    <mergeCell ref="F24:G24"/>
    <mergeCell ref="F26:G26"/>
    <mergeCell ref="B9:L9"/>
    <mergeCell ref="B10:L10"/>
    <mergeCell ref="B22:C22"/>
    <mergeCell ref="D22:E22"/>
    <mergeCell ref="B23:C23"/>
    <mergeCell ref="D23:E23"/>
    <mergeCell ref="H17:H19"/>
    <mergeCell ref="F20:G20"/>
    <mergeCell ref="F23:G23"/>
    <mergeCell ref="B28:C28"/>
    <mergeCell ref="B29:C29"/>
    <mergeCell ref="B30:C30"/>
    <mergeCell ref="D25:E25"/>
    <mergeCell ref="D26:E26"/>
    <mergeCell ref="D27:E27"/>
    <mergeCell ref="D28:E28"/>
    <mergeCell ref="D29:E29"/>
    <mergeCell ref="D30:E30"/>
  </mergeCells>
  <dataValidations count="3">
    <dataValidation type="textLength" operator="lessThanOrEqual" allowBlank="1" showInputMessage="1" showErrorMessage="1" sqref="N35:N48 O39:O47" xr:uid="{A4083BEA-4DBB-4DE6-A040-4079DF1F241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H39:H48 H20:H31" xr:uid="{A55CDF78-85A2-45B2-B92E-CC05EA2BD496}">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H49:H50 H31" xr:uid="{F6C5FE27-F341-4881-ACEF-0A5C3B04DBB1}">
      <formula1>1000</formula1>
    </dataValidation>
  </dataValidations>
  <pageMargins left="0.70866141732283472" right="0.70866141732283472" top="0.74803149606299213" bottom="0.74803149606299213" header="0.31496062992125984" footer="0.31496062992125984"/>
  <pageSetup scale="5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22</vt:i4>
      </vt:variant>
    </vt:vector>
  </HeadingPairs>
  <TitlesOfParts>
    <vt:vector size="35" baseType="lpstr">
      <vt:lpstr>Variables</vt:lpstr>
      <vt:lpstr>Intro</vt:lpstr>
      <vt:lpstr>Info</vt:lpstr>
      <vt:lpstr>Public</vt:lpstr>
      <vt:lpstr>AddPub</vt:lpstr>
      <vt:lpstr>Imports-Aug-April | août-avril</vt:lpstr>
      <vt:lpstr>Excl Imp - May-July | mai-juil</vt:lpstr>
      <vt:lpstr>Accounts - Comptes</vt:lpstr>
      <vt:lpstr>Distribution - Sales | Ventes</vt:lpstr>
      <vt:lpstr>Pro Questions</vt:lpstr>
      <vt:lpstr>AddPro</vt:lpstr>
      <vt:lpstr>Confirm</vt:lpstr>
      <vt:lpstr>DB</vt:lpstr>
      <vt:lpstr>'Accounts - Comptes'!Print_Area</vt:lpstr>
      <vt:lpstr>AddPro!Print_Area</vt:lpstr>
      <vt:lpstr>AddPub!Print_Area</vt:lpstr>
      <vt:lpstr>Confirm!Print_Area</vt:lpstr>
      <vt:lpstr>'Distribution - Sales | Ventes'!Print_Area</vt:lpstr>
      <vt:lpstr>'Excl Imp - May-July | mai-juil'!Print_Area</vt:lpstr>
      <vt:lpstr>'Imports-Aug-April | août-avril'!Print_Area</vt:lpstr>
      <vt:lpstr>Info!Print_Area</vt:lpstr>
      <vt:lpstr>Intro!Print_Area</vt:lpstr>
      <vt:lpstr>'Pro Questions'!Print_Area</vt:lpstr>
      <vt:lpstr>Public!Print_Area</vt:lpstr>
      <vt:lpstr>'Accounts - Comptes'!Print_Titles</vt:lpstr>
      <vt:lpstr>AddPro!Print_Titles</vt:lpstr>
      <vt:lpstr>AddPub!Print_Titles</vt:lpstr>
      <vt:lpstr>Confirm!Print_Titles</vt:lpstr>
      <vt:lpstr>'Distribution - Sales | Ventes'!Print_Titles</vt:lpstr>
      <vt:lpstr>'Excl Imp - May-July | mai-juil'!Print_Titles</vt:lpstr>
      <vt:lpstr>'Imports-Aug-April | août-avril'!Print_Titles</vt:lpstr>
      <vt:lpstr>Info!Print_Titles</vt:lpstr>
      <vt:lpstr>Intro!Print_Titles</vt:lpstr>
      <vt:lpstr>'Pro Questions'!Print_Titles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Iyer, Vikram</cp:lastModifiedBy>
  <cp:lastPrinted>2026-08-28T01:58:54Z</cp:lastPrinted>
  <dcterms:created xsi:type="dcterms:W3CDTF">2023-04-17T11:32:06Z</dcterms:created>
  <dcterms:modified xsi:type="dcterms:W3CDTF">2026-08-31T11:47:02Z</dcterms:modified>
</cp:coreProperties>
</file>