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tables/table1.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O:\CITT\Cases\SIMA\RR-2026-001\Working Files\Research\Questionnaires\FINAL Questionnaires\"/>
    </mc:Choice>
  </mc:AlternateContent>
  <xr:revisionPtr revIDLastSave="0" documentId="13_ncr:1_{B482EEB4-DC26-44CC-90B8-11516A29896A}" xr6:coauthVersionLast="47" xr6:coauthVersionMax="47" xr10:uidLastSave="{00000000-0000-0000-0000-000000000000}"/>
  <workbookProtection workbookAlgorithmName="SHA-512" workbookHashValue="JpDZh6a5HBAuQT2gWp5E97go25u11axkm0to64XxElBy92XBeSyvVSFx30dJ+vn71r5uJkFB+s+8MNUPLWTCuw==" workbookSaltValue="nlz4tnsj3+lc+MDzBQ2W0A==" workbookSpinCount="100000" lockStructure="1"/>
  <bookViews>
    <workbookView xWindow="-110" yWindow="-110" windowWidth="19420" windowHeight="11500" tabRatio="741" firstSheet="1" activeTab="1" xr2:uid="{AD65B3E1-E6CC-4570-BB3B-FC957545DFB8}"/>
  </bookViews>
  <sheets>
    <sheet name="Variables" sheetId="23" state="hidden" r:id="rId1"/>
    <sheet name="Intro" sheetId="24" r:id="rId2"/>
    <sheet name="Info" sheetId="25" r:id="rId3"/>
    <sheet name="Public" sheetId="26" r:id="rId4"/>
    <sheet name="AddPub" sheetId="27" r:id="rId5"/>
    <sheet name="Grown in BC" sheetId="30" r:id="rId6"/>
    <sheet name="Imports - Aug-April " sheetId="43" r:id="rId7"/>
    <sheet name="Excl Imp - May-July" sheetId="42" r:id="rId8"/>
    <sheet name="Top Accounts" sheetId="37" r:id="rId9"/>
    <sheet name="Distribution Sales" sheetId="38" r:id="rId10"/>
    <sheet name="Employment" sheetId="39" r:id="rId11"/>
    <sheet name="Investments" sheetId="40" r:id="rId12"/>
    <sheet name="Confidential Questions" sheetId="41" r:id="rId13"/>
    <sheet name="AddPro" sheetId="32" r:id="rId14"/>
    <sheet name="Confirm" sheetId="44" r:id="rId15"/>
    <sheet name="DB" sheetId="45" state="hidden" r:id="rId16"/>
    <sheet name="Language Review" sheetId="46" state="hidden" r:id="rId17"/>
  </sheets>
  <definedNames>
    <definedName name="assofirm">#REF!</definedName>
    <definedName name="cogm">#REF!</definedName>
    <definedName name="cogs">#REF!</definedName>
    <definedName name="demp">#REF!</definedName>
    <definedName name="diremp">#REF!</definedName>
    <definedName name="fexp">#REF!</definedName>
    <definedName name="gsa">#REF!</definedName>
    <definedName name="iemp">#REF!</definedName>
    <definedName name="indemp">#REF!</definedName>
    <definedName name="ndsv">#REF!</definedName>
    <definedName name="nsv">#REF!</definedName>
    <definedName name="POR">#REF!</definedName>
    <definedName name="ppc">#REF!</definedName>
    <definedName name="_xlnm.Print_Area" localSheetId="13">AddPro!$B$1:$L$62</definedName>
    <definedName name="_xlnm.Print_Area" localSheetId="4">AddPub!$B$1:$L$62</definedName>
    <definedName name="_xlnm.Print_Area" localSheetId="12">'Confidential Questions'!$A$1:$L$82</definedName>
    <definedName name="_xlnm.Print_Area" localSheetId="9">'Distribution Sales'!$B$1:$L$92</definedName>
    <definedName name="_xlnm.Print_Area" localSheetId="10">Employment!$B$1:$L$25</definedName>
    <definedName name="_xlnm.Print_Area" localSheetId="7">'Excl Imp - May-July'!$A$1:$H$114</definedName>
    <definedName name="_xlnm.Print_Area" localSheetId="5">'Grown in BC'!$B$1:$L$84</definedName>
    <definedName name="_xlnm.Print_Area" localSheetId="6">'Imports - Aug-April '!$A$1:$H$175</definedName>
    <definedName name="_xlnm.Print_Area" localSheetId="2">Info!$B$1:$L$50</definedName>
    <definedName name="_xlnm.Print_Area" localSheetId="1">Intro!$B$1:$L$112</definedName>
    <definedName name="_xlnm.Print_Area" localSheetId="11">Investments!$A$1:$L$48</definedName>
    <definedName name="_xlnm.Print_Area" localSheetId="3">Public!$B$1:$L$316</definedName>
    <definedName name="_xlnm.Print_Area" localSheetId="8">'Top Accounts'!$A$1:$L$28</definedName>
    <definedName name="_xlnm.Print_Titles" localSheetId="13">AddPro!$1:$7</definedName>
    <definedName name="_xlnm.Print_Titles" localSheetId="4">AddPub!$1:$7</definedName>
    <definedName name="_xlnm.Print_Titles" localSheetId="12">'Confidential Questions'!$1:$7</definedName>
    <definedName name="_xlnm.Print_Titles" localSheetId="14">Confirm!$1:$7</definedName>
    <definedName name="_xlnm.Print_Titles" localSheetId="9">'Distribution Sales'!$1:$7</definedName>
    <definedName name="_xlnm.Print_Titles" localSheetId="10">Employment!$1:$7</definedName>
    <definedName name="_xlnm.Print_Titles" localSheetId="7">'Excl Imp - May-July'!$1:$7</definedName>
    <definedName name="_xlnm.Print_Titles" localSheetId="5">'Grown in BC'!$1:$7</definedName>
    <definedName name="_xlnm.Print_Titles" localSheetId="6">'Imports - Aug-April '!$1:$7</definedName>
    <definedName name="_xlnm.Print_Titles" localSheetId="2">Info!$1:$7</definedName>
    <definedName name="_xlnm.Print_Titles" localSheetId="1">Intro!$1:$7</definedName>
    <definedName name="_xlnm.Print_Titles" localSheetId="11">Investments!$1:$7</definedName>
    <definedName name="_xlnm.Print_Titles" localSheetId="3">Public!$1:$7</definedName>
    <definedName name="_xlnm.Print_Titles" localSheetId="8">'Top Accounts'!$1:$7</definedName>
    <definedName name="quest8" localSheetId="13">AddPro!#REF!</definedName>
    <definedName name="quest8" localSheetId="4">AddPub!#REF!</definedName>
    <definedName name="quest8" localSheetId="5">'Grown in BC'!#REF!</definedName>
    <definedName name="quest8" localSheetId="2">Info!#REF!</definedName>
    <definedName name="quest8" localSheetId="1">Intro!#REF!</definedName>
    <definedName name="quest8" localSheetId="3">Public!#REF!</definedName>
    <definedName name="quest8">#REF!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12" i="42" l="1"/>
  <c r="B36" i="42"/>
  <c r="B173" i="43"/>
  <c r="B37" i="43"/>
  <c r="B2" i="42"/>
  <c r="B2" i="43"/>
  <c r="H56" i="44"/>
  <c r="I56" i="44"/>
  <c r="G56" i="44"/>
  <c r="G64" i="44"/>
  <c r="C39" i="44"/>
  <c r="G46" i="44"/>
  <c r="D47" i="44" l="1"/>
  <c r="K50" i="44"/>
  <c r="G47" i="44"/>
  <c r="G54" i="44"/>
  <c r="B60" i="43"/>
  <c r="B58" i="43"/>
  <c r="M38" i="44" l="1"/>
  <c r="L38" i="44"/>
  <c r="K38" i="44"/>
  <c r="H38" i="44"/>
  <c r="I38" i="44"/>
  <c r="G38" i="44"/>
  <c r="B80" i="38" l="1"/>
  <c r="B81" i="38"/>
  <c r="B82" i="38"/>
  <c r="B83" i="38"/>
  <c r="B84" i="38"/>
  <c r="B85" i="38"/>
  <c r="B86" i="38"/>
  <c r="B79" i="38"/>
  <c r="I98" i="45" l="1"/>
  <c r="J98" i="45"/>
  <c r="H98" i="45"/>
  <c r="F98" i="45"/>
  <c r="G98" i="45"/>
  <c r="E98" i="45"/>
  <c r="I97" i="45"/>
  <c r="J97" i="45"/>
  <c r="H97" i="45"/>
  <c r="F97" i="45"/>
  <c r="G97" i="45"/>
  <c r="E97" i="45"/>
  <c r="D76" i="45"/>
  <c r="D77" i="45"/>
  <c r="D78" i="45"/>
  <c r="D79" i="45"/>
  <c r="D80" i="45"/>
  <c r="D81" i="45"/>
  <c r="D82" i="45"/>
  <c r="D83" i="45"/>
  <c r="D84" i="45"/>
  <c r="D85" i="45"/>
  <c r="D86" i="45"/>
  <c r="D87" i="45"/>
  <c r="D75" i="45"/>
  <c r="B98" i="45"/>
  <c r="B97" i="45"/>
  <c r="F76" i="45"/>
  <c r="G76" i="45"/>
  <c r="H76" i="45"/>
  <c r="I76" i="45"/>
  <c r="J76" i="45"/>
  <c r="K76" i="45"/>
  <c r="F77" i="45"/>
  <c r="G77" i="45"/>
  <c r="H77" i="45"/>
  <c r="I77" i="45"/>
  <c r="J77" i="45"/>
  <c r="K77" i="45"/>
  <c r="F78" i="45"/>
  <c r="G78" i="45"/>
  <c r="H78" i="45"/>
  <c r="I78" i="45"/>
  <c r="J78" i="45"/>
  <c r="K78" i="45"/>
  <c r="F79" i="45"/>
  <c r="G79" i="45"/>
  <c r="H79" i="45"/>
  <c r="I79" i="45"/>
  <c r="J79" i="45"/>
  <c r="K79" i="45"/>
  <c r="F80" i="45"/>
  <c r="G80" i="45"/>
  <c r="H80" i="45"/>
  <c r="I80" i="45"/>
  <c r="J80" i="45"/>
  <c r="K80" i="45"/>
  <c r="F81" i="45"/>
  <c r="G81" i="45"/>
  <c r="H81" i="45"/>
  <c r="I81" i="45"/>
  <c r="J81" i="45"/>
  <c r="K81" i="45"/>
  <c r="F82" i="45"/>
  <c r="G82" i="45"/>
  <c r="H82" i="45"/>
  <c r="I82" i="45"/>
  <c r="J82" i="45"/>
  <c r="K82" i="45"/>
  <c r="F83" i="45"/>
  <c r="G83" i="45"/>
  <c r="H83" i="45"/>
  <c r="I83" i="45"/>
  <c r="J83" i="45"/>
  <c r="K83" i="45"/>
  <c r="F84" i="45"/>
  <c r="G84" i="45"/>
  <c r="H84" i="45"/>
  <c r="I84" i="45"/>
  <c r="J84" i="45"/>
  <c r="K84" i="45"/>
  <c r="F85" i="45"/>
  <c r="G85" i="45"/>
  <c r="H85" i="45"/>
  <c r="I85" i="45"/>
  <c r="J85" i="45"/>
  <c r="K85" i="45"/>
  <c r="F86" i="45"/>
  <c r="G86" i="45"/>
  <c r="H86" i="45"/>
  <c r="I86" i="45"/>
  <c r="J86" i="45"/>
  <c r="K86" i="45"/>
  <c r="F87" i="45"/>
  <c r="G87" i="45"/>
  <c r="H87" i="45"/>
  <c r="I87" i="45"/>
  <c r="J87" i="45"/>
  <c r="K87" i="45"/>
  <c r="G75" i="45"/>
  <c r="H75" i="45"/>
  <c r="I75" i="45"/>
  <c r="J75" i="45"/>
  <c r="K75" i="45"/>
  <c r="F75" i="45"/>
  <c r="E76" i="45"/>
  <c r="E77" i="45"/>
  <c r="E78" i="45"/>
  <c r="E79" i="45"/>
  <c r="E80" i="45"/>
  <c r="E81" i="45"/>
  <c r="E82" i="45"/>
  <c r="E83" i="45"/>
  <c r="E84" i="45"/>
  <c r="E85" i="45"/>
  <c r="E86" i="45"/>
  <c r="E87" i="45"/>
  <c r="E75" i="45"/>
  <c r="H69" i="45" l="1"/>
  <c r="I69" i="45"/>
  <c r="G69" i="45"/>
  <c r="H68" i="45"/>
  <c r="I68" i="45"/>
  <c r="G68" i="45"/>
  <c r="C69" i="45"/>
  <c r="C68" i="45"/>
  <c r="G61" i="45" l="1"/>
  <c r="G62" i="45"/>
  <c r="G60" i="45"/>
  <c r="G50" i="45"/>
  <c r="G51" i="45"/>
  <c r="G49" i="45"/>
  <c r="I53" i="45"/>
  <c r="I54" i="45"/>
  <c r="I55" i="45"/>
  <c r="I56" i="45"/>
  <c r="I57" i="45"/>
  <c r="I58" i="45"/>
  <c r="I59" i="45"/>
  <c r="I60" i="45"/>
  <c r="I61" i="45"/>
  <c r="I62" i="45"/>
  <c r="I52" i="45"/>
  <c r="I42" i="45"/>
  <c r="I43" i="45"/>
  <c r="I44" i="45"/>
  <c r="I45" i="45"/>
  <c r="I46" i="45"/>
  <c r="I47" i="45"/>
  <c r="I48" i="45"/>
  <c r="I49" i="45"/>
  <c r="I50" i="45"/>
  <c r="I51" i="45"/>
  <c r="I41" i="45"/>
  <c r="E118" i="43"/>
  <c r="H54" i="45" s="1"/>
  <c r="I33" i="45"/>
  <c r="I34" i="45"/>
  <c r="I35" i="45"/>
  <c r="I36" i="45"/>
  <c r="I32" i="45"/>
  <c r="G35" i="45"/>
  <c r="G36" i="45"/>
  <c r="G34" i="45"/>
  <c r="I29" i="45"/>
  <c r="I30" i="45"/>
  <c r="I31" i="45"/>
  <c r="I28" i="45"/>
  <c r="G31" i="45"/>
  <c r="G30" i="45"/>
  <c r="H57" i="45" l="1"/>
  <c r="H36" i="45"/>
  <c r="H35" i="45"/>
  <c r="H55" i="45"/>
  <c r="H33" i="45"/>
  <c r="H53" i="45"/>
  <c r="H52" i="45"/>
  <c r="H62" i="45"/>
  <c r="H61" i="45"/>
  <c r="H60" i="45"/>
  <c r="H59" i="45"/>
  <c r="H58" i="45"/>
  <c r="H32" i="45"/>
  <c r="H56" i="45"/>
  <c r="H34" i="45"/>
  <c r="Q22" i="45"/>
  <c r="R22" i="45"/>
  <c r="S22" i="45"/>
  <c r="R21" i="45"/>
  <c r="S21" i="45"/>
  <c r="Q21" i="45"/>
  <c r="L22" i="45"/>
  <c r="M22" i="45"/>
  <c r="N22" i="45"/>
  <c r="M21" i="45"/>
  <c r="N21" i="45"/>
  <c r="L21" i="45"/>
  <c r="I22" i="45"/>
  <c r="J22" i="45"/>
  <c r="K22" i="45"/>
  <c r="J21" i="45"/>
  <c r="K21" i="45"/>
  <c r="G21" i="45"/>
  <c r="G22" i="45" s="1"/>
  <c r="I21" i="45"/>
  <c r="Q20" i="45"/>
  <c r="R20" i="45"/>
  <c r="S20" i="45"/>
  <c r="R19" i="45"/>
  <c r="S19" i="45"/>
  <c r="Q19" i="45"/>
  <c r="L20" i="45"/>
  <c r="M20" i="45"/>
  <c r="N20" i="45"/>
  <c r="M19" i="45"/>
  <c r="N19" i="45"/>
  <c r="L19" i="45"/>
  <c r="J19" i="45"/>
  <c r="K19" i="45"/>
  <c r="J20" i="45"/>
  <c r="K20" i="45"/>
  <c r="I20" i="45"/>
  <c r="G19" i="45"/>
  <c r="G20" i="45" s="1"/>
  <c r="I19" i="45"/>
  <c r="Q18" i="45"/>
  <c r="R18" i="45"/>
  <c r="S18" i="45"/>
  <c r="R17" i="45"/>
  <c r="S17" i="45"/>
  <c r="Q17" i="45"/>
  <c r="L18" i="45"/>
  <c r="M18" i="45"/>
  <c r="N18" i="45"/>
  <c r="M17" i="45"/>
  <c r="N17" i="45"/>
  <c r="L17" i="45"/>
  <c r="I18" i="45"/>
  <c r="J18" i="45"/>
  <c r="K18" i="45"/>
  <c r="J17" i="45"/>
  <c r="K17" i="45"/>
  <c r="I17" i="45"/>
  <c r="Q16" i="45"/>
  <c r="R16" i="45"/>
  <c r="S16" i="45"/>
  <c r="R15" i="45"/>
  <c r="S15" i="45"/>
  <c r="Q15" i="45"/>
  <c r="L16" i="45"/>
  <c r="M16" i="45"/>
  <c r="N16" i="45"/>
  <c r="M15" i="45"/>
  <c r="N15" i="45"/>
  <c r="L15" i="45"/>
  <c r="I16" i="45"/>
  <c r="J16" i="45"/>
  <c r="K16" i="45"/>
  <c r="J15" i="45"/>
  <c r="K15" i="45"/>
  <c r="I15" i="45"/>
  <c r="Q14" i="45"/>
  <c r="R14" i="45"/>
  <c r="S14" i="45"/>
  <c r="R13" i="45"/>
  <c r="S13" i="45"/>
  <c r="Q13" i="45"/>
  <c r="L14" i="45"/>
  <c r="M14" i="45"/>
  <c r="N14" i="45"/>
  <c r="M13" i="45"/>
  <c r="N13" i="45"/>
  <c r="L13" i="45"/>
  <c r="I14" i="45"/>
  <c r="J14" i="45"/>
  <c r="K14" i="45"/>
  <c r="J13" i="45"/>
  <c r="K13" i="45"/>
  <c r="I13" i="45"/>
  <c r="Q12" i="45"/>
  <c r="R12" i="45"/>
  <c r="S12" i="45"/>
  <c r="R11" i="45"/>
  <c r="S11" i="45"/>
  <c r="Q11" i="45"/>
  <c r="L12" i="45"/>
  <c r="M12" i="45"/>
  <c r="N12" i="45"/>
  <c r="M11" i="45"/>
  <c r="N11" i="45"/>
  <c r="L11" i="45"/>
  <c r="J11" i="45"/>
  <c r="K11" i="45"/>
  <c r="J12" i="45"/>
  <c r="K12" i="45"/>
  <c r="I12" i="45"/>
  <c r="I11" i="45"/>
  <c r="R9" i="45"/>
  <c r="S9" i="45"/>
  <c r="R10" i="45"/>
  <c r="S10" i="45"/>
  <c r="Q10" i="45"/>
  <c r="Q9" i="45"/>
  <c r="L10" i="45"/>
  <c r="M10" i="45"/>
  <c r="N10" i="45"/>
  <c r="M9" i="45"/>
  <c r="N9" i="45"/>
  <c r="L9" i="45"/>
  <c r="J9" i="45"/>
  <c r="K9" i="45"/>
  <c r="J10" i="45"/>
  <c r="K10" i="45"/>
  <c r="I10" i="45"/>
  <c r="G7" i="45"/>
  <c r="G8" i="45" s="1"/>
  <c r="I9" i="45"/>
  <c r="R7" i="45"/>
  <c r="S7" i="45"/>
  <c r="R8" i="45"/>
  <c r="S8" i="45"/>
  <c r="Q8" i="45"/>
  <c r="Q7" i="45"/>
  <c r="M7" i="45"/>
  <c r="N7" i="45"/>
  <c r="M8" i="45"/>
  <c r="N8" i="45"/>
  <c r="L8" i="45"/>
  <c r="L7" i="45"/>
  <c r="J7" i="45"/>
  <c r="K7" i="45"/>
  <c r="J8" i="45"/>
  <c r="K8" i="45"/>
  <c r="I8" i="45"/>
  <c r="I7" i="45"/>
  <c r="M4" i="45"/>
  <c r="N4" i="45"/>
  <c r="M5" i="45"/>
  <c r="N5" i="45"/>
  <c r="M6" i="45"/>
  <c r="N6" i="45"/>
  <c r="J4" i="45"/>
  <c r="K4" i="45"/>
  <c r="H48" i="45" s="1"/>
  <c r="J5" i="45"/>
  <c r="K5" i="45"/>
  <c r="J6" i="45"/>
  <c r="K6" i="45"/>
  <c r="R4" i="45"/>
  <c r="S4" i="45"/>
  <c r="R5" i="45"/>
  <c r="S5" i="45"/>
  <c r="R6" i="45"/>
  <c r="S6" i="45"/>
  <c r="Q6" i="45"/>
  <c r="Q5" i="45"/>
  <c r="Q4" i="45"/>
  <c r="L6" i="45"/>
  <c r="L5" i="45"/>
  <c r="I6" i="45"/>
  <c r="I5" i="45"/>
  <c r="L4" i="45"/>
  <c r="I4" i="45"/>
  <c r="B5" i="45"/>
  <c r="B29" i="45" s="1"/>
  <c r="B6" i="45"/>
  <c r="B7" i="45"/>
  <c r="B30" i="45" s="1"/>
  <c r="B8" i="45"/>
  <c r="B31" i="45" s="1"/>
  <c r="B9" i="45"/>
  <c r="B32" i="45" s="1"/>
  <c r="B10" i="45"/>
  <c r="B33" i="45" s="1"/>
  <c r="B11" i="45"/>
  <c r="B34" i="45" s="1"/>
  <c r="B12" i="45"/>
  <c r="B35" i="45" s="1"/>
  <c r="B13" i="45"/>
  <c r="B36" i="45" s="1"/>
  <c r="B14" i="45"/>
  <c r="B15" i="45"/>
  <c r="B16" i="45"/>
  <c r="B17" i="45"/>
  <c r="B18" i="45"/>
  <c r="B19" i="45"/>
  <c r="B20" i="45"/>
  <c r="B21" i="45"/>
  <c r="B22" i="45"/>
  <c r="B4" i="45"/>
  <c r="H50" i="45" l="1"/>
  <c r="H51" i="45"/>
  <c r="H43" i="45"/>
  <c r="H28" i="45"/>
  <c r="H42" i="45"/>
  <c r="H29" i="45"/>
  <c r="H30" i="45"/>
  <c r="H31" i="45"/>
  <c r="H41" i="45"/>
  <c r="H47" i="45"/>
  <c r="H44" i="45"/>
  <c r="H45" i="45"/>
  <c r="H46" i="45"/>
  <c r="H49" i="45"/>
  <c r="B48" i="45"/>
  <c r="B49" i="45"/>
  <c r="B61" i="45"/>
  <c r="B50" i="45"/>
  <c r="B62" i="45"/>
  <c r="B28" i="45"/>
  <c r="B51" i="45"/>
  <c r="B41" i="45"/>
  <c r="B53" i="45"/>
  <c r="B42" i="45"/>
  <c r="B54" i="45"/>
  <c r="B43" i="45"/>
  <c r="B55" i="45"/>
  <c r="B44" i="45"/>
  <c r="B56" i="45"/>
  <c r="B45" i="45"/>
  <c r="B57" i="45"/>
  <c r="B46" i="45"/>
  <c r="B58" i="45"/>
  <c r="B47" i="45"/>
  <c r="B59" i="45"/>
  <c r="B60" i="45"/>
  <c r="B52" i="45"/>
  <c r="K65" i="44"/>
  <c r="L65" i="44"/>
  <c r="M65" i="44"/>
  <c r="K66" i="44"/>
  <c r="L66" i="44"/>
  <c r="M66" i="44"/>
  <c r="L64" i="44"/>
  <c r="M64" i="44"/>
  <c r="K64" i="44"/>
  <c r="D66" i="44"/>
  <c r="D49" i="44"/>
  <c r="H65" i="44"/>
  <c r="I65" i="44"/>
  <c r="H66" i="44"/>
  <c r="I66" i="44"/>
  <c r="G66" i="44"/>
  <c r="G65" i="44"/>
  <c r="H64" i="44"/>
  <c r="I64" i="44"/>
  <c r="G43" i="44"/>
  <c r="H54" i="44"/>
  <c r="I54" i="44"/>
  <c r="L49" i="44"/>
  <c r="M49" i="44"/>
  <c r="K49" i="44"/>
  <c r="H49" i="44"/>
  <c r="I49" i="44"/>
  <c r="G49" i="44"/>
  <c r="H47" i="44"/>
  <c r="I47" i="44"/>
  <c r="H46" i="44"/>
  <c r="I46" i="44"/>
  <c r="H45" i="44"/>
  <c r="I45" i="44"/>
  <c r="G45" i="44"/>
  <c r="L42" i="44"/>
  <c r="M42" i="44"/>
  <c r="K42" i="44"/>
  <c r="H44" i="44"/>
  <c r="I44" i="44"/>
  <c r="G44" i="44"/>
  <c r="H43" i="44"/>
  <c r="I43" i="44"/>
  <c r="K39" i="44"/>
  <c r="D61" i="44"/>
  <c r="G60" i="44"/>
  <c r="H60" i="44"/>
  <c r="I60" i="44"/>
  <c r="G61" i="44"/>
  <c r="H61" i="44"/>
  <c r="I61" i="44"/>
  <c r="H59" i="44"/>
  <c r="I59" i="44"/>
  <c r="G59" i="44"/>
  <c r="H35" i="44"/>
  <c r="I35" i="44"/>
  <c r="G35" i="44"/>
  <c r="H34" i="44"/>
  <c r="I34" i="44"/>
  <c r="G34" i="44"/>
  <c r="H33" i="44"/>
  <c r="I33" i="44"/>
  <c r="G33" i="44"/>
  <c r="M30" i="44" l="1"/>
  <c r="L30" i="44"/>
  <c r="K30" i="44"/>
  <c r="I30" i="44"/>
  <c r="H30" i="44"/>
  <c r="G30" i="44"/>
  <c r="B6" i="44" l="1"/>
  <c r="B5" i="44"/>
  <c r="B4" i="44"/>
  <c r="B72" i="41" l="1"/>
  <c r="B69" i="41"/>
  <c r="B49" i="41"/>
  <c r="B13" i="41"/>
  <c r="G32" i="40"/>
  <c r="F32" i="40"/>
  <c r="E32" i="40"/>
  <c r="G91" i="38"/>
  <c r="G90" i="38"/>
  <c r="B76" i="38"/>
  <c r="B57" i="38"/>
  <c r="H72" i="38"/>
  <c r="F72" i="38"/>
  <c r="H71" i="38"/>
  <c r="F71" i="38"/>
  <c r="B10" i="42" l="1"/>
  <c r="B10" i="43"/>
  <c r="F106" i="42" l="1"/>
  <c r="E106" i="42"/>
  <c r="D106" i="42"/>
  <c r="E90" i="42"/>
  <c r="D90" i="42"/>
  <c r="C90" i="42"/>
  <c r="C76" i="42"/>
  <c r="D76" i="42"/>
  <c r="E76" i="42"/>
  <c r="M53" i="44" s="1"/>
  <c r="C77" i="42"/>
  <c r="C79" i="42" s="1"/>
  <c r="D77" i="42"/>
  <c r="E77" i="42"/>
  <c r="C78" i="42"/>
  <c r="D78" i="42"/>
  <c r="E78" i="42"/>
  <c r="D75" i="42"/>
  <c r="E75" i="42"/>
  <c r="C75" i="42"/>
  <c r="E59" i="42"/>
  <c r="D59" i="42"/>
  <c r="C59" i="42"/>
  <c r="E46" i="42"/>
  <c r="D46" i="42"/>
  <c r="C46" i="42"/>
  <c r="C31" i="42"/>
  <c r="D31" i="42"/>
  <c r="E31" i="42"/>
  <c r="D30" i="42"/>
  <c r="E30" i="42"/>
  <c r="C30" i="42"/>
  <c r="E26" i="42"/>
  <c r="D26" i="42"/>
  <c r="C26" i="42"/>
  <c r="F112" i="42"/>
  <c r="E112" i="42"/>
  <c r="D112" i="42"/>
  <c r="B111" i="42"/>
  <c r="B110" i="42"/>
  <c r="B109" i="42"/>
  <c r="B108" i="42"/>
  <c r="B104" i="42"/>
  <c r="B95" i="42"/>
  <c r="B93" i="42"/>
  <c r="B92" i="42"/>
  <c r="B89" i="42"/>
  <c r="B88" i="42"/>
  <c r="E86" i="42"/>
  <c r="D86" i="42"/>
  <c r="C86" i="42"/>
  <c r="B86" i="42"/>
  <c r="B85" i="42"/>
  <c r="B84" i="42"/>
  <c r="B82" i="42"/>
  <c r="B80" i="42"/>
  <c r="B79" i="42"/>
  <c r="B78" i="42"/>
  <c r="B77" i="42"/>
  <c r="B76" i="42"/>
  <c r="B75" i="42"/>
  <c r="B73" i="42"/>
  <c r="B71" i="42"/>
  <c r="B70" i="42"/>
  <c r="E69" i="42"/>
  <c r="D69" i="42"/>
  <c r="C69" i="42"/>
  <c r="B69" i="42"/>
  <c r="E68" i="42"/>
  <c r="D68" i="42"/>
  <c r="C68" i="42"/>
  <c r="B68" i="42"/>
  <c r="B67" i="42"/>
  <c r="B66" i="42"/>
  <c r="B65" i="42"/>
  <c r="B64" i="42"/>
  <c r="B63" i="42"/>
  <c r="B61" i="42"/>
  <c r="B57" i="42"/>
  <c r="B56" i="42"/>
  <c r="E55" i="42"/>
  <c r="D55" i="42"/>
  <c r="C55" i="42"/>
  <c r="B55" i="42"/>
  <c r="E54" i="42"/>
  <c r="D54" i="42"/>
  <c r="C54" i="42"/>
  <c r="B54" i="42"/>
  <c r="B53" i="42"/>
  <c r="B52" i="42"/>
  <c r="B51" i="42"/>
  <c r="B50" i="42"/>
  <c r="B48" i="42"/>
  <c r="B44" i="42"/>
  <c r="B43" i="42"/>
  <c r="E42" i="42"/>
  <c r="D42" i="42"/>
  <c r="C42" i="42"/>
  <c r="B42" i="42"/>
  <c r="E41" i="42"/>
  <c r="D41" i="42"/>
  <c r="C41" i="42"/>
  <c r="B41" i="42"/>
  <c r="B40" i="42"/>
  <c r="B39" i="42"/>
  <c r="B38" i="42"/>
  <c r="B37" i="42"/>
  <c r="B34" i="42"/>
  <c r="B32" i="42"/>
  <c r="B31" i="42"/>
  <c r="B30" i="42"/>
  <c r="B28" i="42"/>
  <c r="B24" i="42"/>
  <c r="B23" i="42"/>
  <c r="B22" i="42"/>
  <c r="B21" i="42"/>
  <c r="B16" i="42"/>
  <c r="B15" i="42"/>
  <c r="B14" i="42"/>
  <c r="B13" i="42"/>
  <c r="B12" i="42"/>
  <c r="L10" i="42"/>
  <c r="B9" i="42"/>
  <c r="B8" i="42"/>
  <c r="B6" i="42"/>
  <c r="B5" i="42"/>
  <c r="B4" i="42"/>
  <c r="B171" i="43"/>
  <c r="B172" i="43"/>
  <c r="B170" i="43"/>
  <c r="B169" i="43"/>
  <c r="B165" i="43"/>
  <c r="B156" i="43"/>
  <c r="B154" i="43"/>
  <c r="B153" i="43"/>
  <c r="B150" i="43"/>
  <c r="B149" i="43"/>
  <c r="B147" i="43"/>
  <c r="B146" i="43"/>
  <c r="B145" i="43"/>
  <c r="B143" i="43"/>
  <c r="B134" i="43"/>
  <c r="B137" i="43"/>
  <c r="B138" i="43"/>
  <c r="B139" i="43"/>
  <c r="B140" i="43"/>
  <c r="B141" i="43"/>
  <c r="B136" i="43"/>
  <c r="B126" i="43"/>
  <c r="B127" i="43"/>
  <c r="B128" i="43"/>
  <c r="B129" i="43"/>
  <c r="B130" i="43"/>
  <c r="B131" i="43"/>
  <c r="B132" i="43"/>
  <c r="B125" i="43"/>
  <c r="B124" i="43"/>
  <c r="B122" i="43"/>
  <c r="B117" i="43"/>
  <c r="B118" i="43"/>
  <c r="B115" i="43"/>
  <c r="B109" i="43"/>
  <c r="B110" i="43"/>
  <c r="B111" i="43"/>
  <c r="B112" i="43"/>
  <c r="B113" i="43"/>
  <c r="B114" i="43"/>
  <c r="B108" i="43"/>
  <c r="B107" i="43"/>
  <c r="B106" i="43"/>
  <c r="B96" i="43"/>
  <c r="B98" i="43"/>
  <c r="B99" i="43"/>
  <c r="B100" i="43"/>
  <c r="B101" i="43"/>
  <c r="B102" i="43"/>
  <c r="B103" i="43"/>
  <c r="B104" i="43"/>
  <c r="B97" i="43"/>
  <c r="B86" i="43"/>
  <c r="B88" i="43"/>
  <c r="B89" i="43"/>
  <c r="B90" i="43"/>
  <c r="B91" i="43"/>
  <c r="B92" i="43"/>
  <c r="B93" i="43"/>
  <c r="B94" i="43"/>
  <c r="B87" i="43"/>
  <c r="B76" i="43"/>
  <c r="B78" i="43"/>
  <c r="B79" i="43"/>
  <c r="B80" i="43"/>
  <c r="B81" i="43"/>
  <c r="B82" i="43"/>
  <c r="B83" i="43"/>
  <c r="B84" i="43"/>
  <c r="B77" i="43"/>
  <c r="B67" i="43"/>
  <c r="B66" i="43"/>
  <c r="B68" i="43"/>
  <c r="B69" i="43"/>
  <c r="B70" i="43"/>
  <c r="B71" i="43"/>
  <c r="B72" i="43"/>
  <c r="B73" i="43"/>
  <c r="B74" i="43"/>
  <c r="B64" i="43"/>
  <c r="E151" i="43"/>
  <c r="D151" i="43"/>
  <c r="C151" i="43"/>
  <c r="E120" i="43"/>
  <c r="D120" i="43"/>
  <c r="C120" i="43"/>
  <c r="E27" i="43"/>
  <c r="F167" i="43" s="1"/>
  <c r="D27" i="43"/>
  <c r="E167" i="43" s="1"/>
  <c r="C27" i="43"/>
  <c r="D167" i="43" s="1"/>
  <c r="E62" i="43"/>
  <c r="D62" i="43"/>
  <c r="C62" i="43"/>
  <c r="B50" i="43"/>
  <c r="B51" i="43"/>
  <c r="B52" i="43"/>
  <c r="B53" i="43"/>
  <c r="B54" i="43"/>
  <c r="B55" i="43"/>
  <c r="B56" i="43"/>
  <c r="B49" i="43"/>
  <c r="B47" i="43"/>
  <c r="B39" i="43"/>
  <c r="B40" i="43"/>
  <c r="B41" i="43"/>
  <c r="B42" i="43"/>
  <c r="B43" i="43"/>
  <c r="B44" i="43"/>
  <c r="B45" i="43"/>
  <c r="B38" i="43"/>
  <c r="B35" i="43"/>
  <c r="B32" i="43"/>
  <c r="B33" i="43"/>
  <c r="B31" i="43"/>
  <c r="B29" i="43"/>
  <c r="B22" i="43"/>
  <c r="B23" i="43"/>
  <c r="B24" i="43"/>
  <c r="B25" i="43"/>
  <c r="B21" i="43"/>
  <c r="B18" i="43"/>
  <c r="B13" i="43"/>
  <c r="B14" i="43"/>
  <c r="B15" i="43"/>
  <c r="B16" i="43"/>
  <c r="B12" i="43"/>
  <c r="B9" i="43"/>
  <c r="B8" i="43"/>
  <c r="B5" i="43"/>
  <c r="B6" i="43"/>
  <c r="B6" i="25"/>
  <c r="B6" i="24"/>
  <c r="B5" i="25"/>
  <c r="B4" i="43"/>
  <c r="F173" i="43"/>
  <c r="E173" i="43"/>
  <c r="D173" i="43"/>
  <c r="E147" i="43"/>
  <c r="D147" i="43"/>
  <c r="C147" i="43"/>
  <c r="E139" i="43"/>
  <c r="D139" i="43"/>
  <c r="C139" i="43"/>
  <c r="E138" i="43"/>
  <c r="D138" i="43"/>
  <c r="C138" i="43"/>
  <c r="E137" i="43"/>
  <c r="D137" i="43"/>
  <c r="C137" i="43"/>
  <c r="G53" i="44" s="1"/>
  <c r="E136" i="43"/>
  <c r="D136" i="43"/>
  <c r="C136" i="43"/>
  <c r="E130" i="43"/>
  <c r="D130" i="43"/>
  <c r="C130" i="43"/>
  <c r="E129" i="43"/>
  <c r="D129" i="43"/>
  <c r="C129" i="43"/>
  <c r="D118" i="43"/>
  <c r="C118" i="43"/>
  <c r="E117" i="43"/>
  <c r="D117" i="43"/>
  <c r="C117" i="43"/>
  <c r="E113" i="43"/>
  <c r="D113" i="43"/>
  <c r="C113" i="43"/>
  <c r="E112" i="43"/>
  <c r="D112" i="43"/>
  <c r="C112" i="43"/>
  <c r="E102" i="43"/>
  <c r="D102" i="43"/>
  <c r="C102" i="43"/>
  <c r="E101" i="43"/>
  <c r="D101" i="43"/>
  <c r="C101" i="43"/>
  <c r="E92" i="43"/>
  <c r="D92" i="43"/>
  <c r="C92" i="43"/>
  <c r="E91" i="43"/>
  <c r="D91" i="43"/>
  <c r="C91" i="43"/>
  <c r="E82" i="43"/>
  <c r="D82" i="43"/>
  <c r="C82" i="43"/>
  <c r="E81" i="43"/>
  <c r="D81" i="43"/>
  <c r="C81" i="43"/>
  <c r="E72" i="43"/>
  <c r="D72" i="43"/>
  <c r="C72" i="43"/>
  <c r="E71" i="43"/>
  <c r="D71" i="43"/>
  <c r="C71" i="43"/>
  <c r="E54" i="43"/>
  <c r="D54" i="43"/>
  <c r="C54" i="43"/>
  <c r="E53" i="43"/>
  <c r="D53" i="43"/>
  <c r="C53" i="43"/>
  <c r="E43" i="43"/>
  <c r="D43" i="43"/>
  <c r="C43" i="43"/>
  <c r="E42" i="43"/>
  <c r="D42" i="43"/>
  <c r="C42" i="43"/>
  <c r="E33" i="43"/>
  <c r="D33" i="43"/>
  <c r="C33" i="43"/>
  <c r="L10" i="43"/>
  <c r="B35" i="30"/>
  <c r="B34" i="30"/>
  <c r="B33" i="30"/>
  <c r="B32" i="30"/>
  <c r="B31" i="30"/>
  <c r="B15" i="30"/>
  <c r="B14" i="30"/>
  <c r="B13" i="30"/>
  <c r="B12" i="30"/>
  <c r="B8" i="26"/>
  <c r="P10" i="30"/>
  <c r="B10" i="30"/>
  <c r="B85" i="26"/>
  <c r="B72" i="26"/>
  <c r="B20" i="26"/>
  <c r="L53" i="44" l="1"/>
  <c r="H53" i="44"/>
  <c r="I53" i="44"/>
  <c r="C80" i="42"/>
  <c r="K53" i="44"/>
  <c r="E140" i="43"/>
  <c r="D92" i="42"/>
  <c r="D93" i="42" s="1"/>
  <c r="C32" i="42"/>
  <c r="E79" i="42"/>
  <c r="D79" i="42"/>
  <c r="D80" i="42"/>
  <c r="E80" i="42"/>
  <c r="C92" i="42"/>
  <c r="C93" i="42" s="1"/>
  <c r="E32" i="42"/>
  <c r="D32" i="42"/>
  <c r="E92" i="42"/>
  <c r="E93" i="42" s="1"/>
  <c r="E141" i="43"/>
  <c r="C140" i="43"/>
  <c r="D140" i="43"/>
  <c r="C153" i="43"/>
  <c r="C154" i="43" s="1"/>
  <c r="D153" i="43"/>
  <c r="D154" i="43" s="1"/>
  <c r="D141" i="43"/>
  <c r="C141" i="43"/>
  <c r="E153" i="43"/>
  <c r="E154" i="43" s="1"/>
  <c r="B10" i="24"/>
  <c r="B61" i="24"/>
  <c r="B56" i="30" l="1"/>
  <c r="G64" i="30"/>
  <c r="H64" i="30"/>
  <c r="F64" i="30"/>
  <c r="B52" i="30"/>
  <c r="B67" i="41"/>
  <c r="B52" i="41"/>
  <c r="B38" i="41"/>
  <c r="B26" i="41"/>
  <c r="B21" i="41"/>
  <c r="B17" i="41"/>
  <c r="B12" i="41"/>
  <c r="P10" i="41"/>
  <c r="B10" i="41"/>
  <c r="B2" i="41"/>
  <c r="J47" i="40"/>
  <c r="I47" i="40"/>
  <c r="H47" i="40"/>
  <c r="G47" i="40"/>
  <c r="F47" i="40"/>
  <c r="E47" i="40"/>
  <c r="J32" i="40"/>
  <c r="I32" i="40"/>
  <c r="H32" i="40"/>
  <c r="B15" i="40"/>
  <c r="B12" i="40"/>
  <c r="P10" i="40"/>
  <c r="B10" i="40"/>
  <c r="B2" i="40"/>
  <c r="H31" i="38"/>
  <c r="F32" i="38"/>
  <c r="F31" i="38"/>
  <c r="B20" i="39" l="1"/>
  <c r="B19" i="39"/>
  <c r="H17" i="39"/>
  <c r="G17" i="39"/>
  <c r="F17" i="39"/>
  <c r="B17" i="39"/>
  <c r="B15" i="39"/>
  <c r="B12" i="39"/>
  <c r="P10" i="39"/>
  <c r="B10" i="39"/>
  <c r="B2" i="39"/>
  <c r="B55" i="38"/>
  <c r="G49" i="38"/>
  <c r="G50" i="38" s="1"/>
  <c r="B45" i="38"/>
  <c r="B44" i="38"/>
  <c r="B43" i="38"/>
  <c r="B42" i="38"/>
  <c r="B41" i="38"/>
  <c r="B40" i="38"/>
  <c r="B39" i="38"/>
  <c r="B38" i="38"/>
  <c r="B35" i="38"/>
  <c r="H32" i="38"/>
  <c r="B17" i="38"/>
  <c r="B15" i="38"/>
  <c r="P10" i="38"/>
  <c r="B10" i="38"/>
  <c r="B2" i="38"/>
  <c r="B15" i="37"/>
  <c r="B12" i="37"/>
  <c r="P10" i="37"/>
  <c r="B10" i="37"/>
  <c r="B2" i="37"/>
  <c r="G46" i="30"/>
  <c r="H46" i="30"/>
  <c r="G47" i="30"/>
  <c r="H47" i="30"/>
  <c r="F47" i="30"/>
  <c r="F46" i="30"/>
  <c r="B21" i="30"/>
  <c r="B22" i="30"/>
  <c r="H52" i="30"/>
  <c r="G52" i="30"/>
  <c r="F52" i="30"/>
  <c r="H43" i="30"/>
  <c r="G43" i="30"/>
  <c r="F43" i="30"/>
  <c r="H38" i="30"/>
  <c r="G38" i="30"/>
  <c r="F38" i="30"/>
  <c r="H33" i="30"/>
  <c r="G33" i="30"/>
  <c r="F33" i="30"/>
  <c r="F48" i="30" l="1"/>
  <c r="G48" i="30"/>
  <c r="H48" i="30"/>
  <c r="G29" i="30" l="1"/>
  <c r="H29" i="30"/>
  <c r="F29" i="30"/>
  <c r="B37" i="24" l="1"/>
  <c r="D37" i="24"/>
  <c r="E37" i="24"/>
  <c r="F37" i="24"/>
  <c r="G37" i="24"/>
  <c r="H37" i="24"/>
  <c r="I37" i="24"/>
  <c r="J37" i="24"/>
  <c r="K37" i="24"/>
  <c r="L37" i="24"/>
  <c r="B39" i="24"/>
  <c r="D41" i="24"/>
  <c r="O41" i="24"/>
  <c r="P41" i="24"/>
  <c r="B15" i="26" l="1"/>
  <c r="C47" i="24"/>
  <c r="B29" i="30" l="1"/>
  <c r="B28" i="30"/>
  <c r="B27" i="30"/>
  <c r="B26" i="30"/>
  <c r="B24" i="30"/>
  <c r="B20" i="30"/>
  <c r="B19" i="30"/>
  <c r="B51" i="30"/>
  <c r="B50" i="30"/>
  <c r="B49" i="30"/>
  <c r="B45" i="30"/>
  <c r="B40" i="30"/>
  <c r="B39" i="30"/>
  <c r="B44" i="30" s="1"/>
  <c r="B30" i="30"/>
  <c r="H24" i="30"/>
  <c r="G24" i="30"/>
  <c r="F24" i="30"/>
  <c r="F58" i="30" l="1"/>
  <c r="G58" i="30"/>
  <c r="H58" i="30"/>
  <c r="B36" i="30"/>
  <c r="B41" i="30" s="1"/>
  <c r="B46" i="30" s="1"/>
  <c r="B38" i="30"/>
  <c r="B43" i="30" s="1"/>
  <c r="B48" i="30" s="1"/>
  <c r="B315" i="26"/>
  <c r="B313" i="26"/>
  <c r="B311" i="26"/>
  <c r="B298" i="26"/>
  <c r="B13" i="26"/>
  <c r="B37" i="30" l="1"/>
  <c r="B42" i="30" s="1"/>
  <c r="B47" i="30" s="1"/>
  <c r="B81" i="30"/>
  <c r="P79" i="30"/>
  <c r="B73" i="30"/>
  <c r="B70" i="30"/>
  <c r="B252" i="26"/>
  <c r="B266" i="26"/>
  <c r="B238" i="26"/>
  <c r="B224" i="26"/>
  <c r="B210" i="26"/>
  <c r="B183" i="26"/>
  <c r="B196" i="26"/>
  <c r="B152" i="26"/>
  <c r="B150" i="26"/>
  <c r="B14" i="26"/>
  <c r="C49" i="25" l="1"/>
  <c r="B32" i="25"/>
  <c r="C32" i="25"/>
  <c r="B34" i="25"/>
  <c r="C34" i="25"/>
  <c r="B36" i="25"/>
  <c r="C36" i="25"/>
  <c r="B40" i="25"/>
  <c r="C40" i="25"/>
  <c r="B45" i="25"/>
  <c r="C45" i="25"/>
  <c r="C28" i="25"/>
  <c r="C20" i="25"/>
  <c r="B20" i="25"/>
  <c r="B49" i="25"/>
  <c r="B28" i="25"/>
  <c r="C25" i="24"/>
  <c r="P67" i="30"/>
  <c r="B75" i="24"/>
  <c r="B73" i="24"/>
  <c r="B71" i="24"/>
  <c r="B69" i="24"/>
  <c r="B67" i="24"/>
  <c r="B53" i="32"/>
  <c r="B43" i="32"/>
  <c r="B33" i="32"/>
  <c r="B23" i="32"/>
  <c r="B13" i="32"/>
  <c r="D12" i="32"/>
  <c r="C12" i="32"/>
  <c r="C12" i="27"/>
  <c r="B23" i="27"/>
  <c r="B33" i="27"/>
  <c r="B43" i="27"/>
  <c r="B53" i="27"/>
  <c r="D12" i="27" l="1"/>
  <c r="B17" i="30"/>
  <c r="B2" i="30"/>
  <c r="D42" i="23"/>
  <c r="D41" i="23"/>
  <c r="B6" i="41" l="1"/>
  <c r="B6" i="40"/>
  <c r="B6" i="38"/>
  <c r="B6" i="39"/>
  <c r="B6" i="37"/>
  <c r="B19" i="25" l="1"/>
  <c r="B8" i="25"/>
  <c r="B97" i="24"/>
  <c r="B79" i="24"/>
  <c r="B57" i="24"/>
  <c r="B51" i="24"/>
  <c r="B45" i="24"/>
  <c r="B21" i="24"/>
  <c r="B5" i="24"/>
  <c r="B17" i="26"/>
  <c r="B4" i="41" l="1"/>
  <c r="B4" i="40"/>
  <c r="B4" i="39"/>
  <c r="B4" i="37"/>
  <c r="B4" i="38"/>
  <c r="C8" i="23"/>
  <c r="C6" i="23"/>
  <c r="C2" i="23"/>
  <c r="B111" i="24" l="1"/>
  <c r="F111" i="24"/>
  <c r="J111" i="24"/>
  <c r="J110" i="24"/>
  <c r="F110" i="24"/>
  <c r="B110" i="24"/>
  <c r="P8" i="26" l="1"/>
  <c r="O8" i="26"/>
  <c r="P320" i="26" l="1"/>
  <c r="P124" i="26" l="1"/>
  <c r="P98" i="26"/>
  <c r="B98" i="26" l="1"/>
  <c r="B59" i="26" l="1"/>
  <c r="B6" i="32" l="1"/>
  <c r="B6" i="30"/>
  <c r="B6" i="26"/>
  <c r="B6" i="27"/>
  <c r="B46" i="26"/>
  <c r="B10" i="32" l="1"/>
  <c r="B8" i="32"/>
  <c r="B2" i="32"/>
  <c r="B13" i="27"/>
  <c r="B10" i="27"/>
  <c r="B8" i="27"/>
  <c r="B124" i="26"/>
  <c r="B33" i="26"/>
  <c r="B11" i="26"/>
  <c r="B9" i="26"/>
  <c r="B15" i="25"/>
  <c r="B12" i="25"/>
  <c r="B10" i="25"/>
  <c r="L8" i="25"/>
  <c r="K8" i="25"/>
  <c r="J8" i="25"/>
  <c r="I8" i="25"/>
  <c r="H8" i="25"/>
  <c r="G8" i="25"/>
  <c r="F8" i="25"/>
  <c r="E8" i="25"/>
  <c r="D8" i="25"/>
  <c r="B108" i="24"/>
  <c r="L106" i="24"/>
  <c r="K106" i="24"/>
  <c r="J106" i="24"/>
  <c r="I106" i="24"/>
  <c r="H106" i="24"/>
  <c r="G106" i="24"/>
  <c r="F106" i="24"/>
  <c r="E106" i="24"/>
  <c r="C106" i="24"/>
  <c r="B101" i="24"/>
  <c r="B103" i="24"/>
  <c r="B100" i="24"/>
  <c r="B99" i="24"/>
  <c r="L97" i="24"/>
  <c r="K97" i="24"/>
  <c r="J97" i="24"/>
  <c r="I97" i="24"/>
  <c r="H97" i="24"/>
  <c r="G97" i="24"/>
  <c r="F97" i="24"/>
  <c r="E97" i="24"/>
  <c r="C97" i="24"/>
  <c r="B94" i="24"/>
  <c r="B89" i="24"/>
  <c r="B87" i="24"/>
  <c r="B85" i="24"/>
  <c r="B83" i="24"/>
  <c r="B81" i="24"/>
  <c r="B63" i="24"/>
  <c r="B59" i="24"/>
  <c r="B53" i="24"/>
  <c r="L51" i="24"/>
  <c r="K51" i="24"/>
  <c r="J51" i="24"/>
  <c r="I51" i="24"/>
  <c r="H51" i="24"/>
  <c r="G51" i="24"/>
  <c r="F51" i="24"/>
  <c r="E51" i="24"/>
  <c r="C51" i="24"/>
  <c r="L45" i="24"/>
  <c r="K45" i="24"/>
  <c r="J45" i="24"/>
  <c r="I45" i="24"/>
  <c r="H45" i="24"/>
  <c r="G45" i="24"/>
  <c r="F45" i="24"/>
  <c r="E45" i="24"/>
  <c r="C45" i="24"/>
  <c r="B23" i="24"/>
  <c r="L21" i="24"/>
  <c r="K21" i="24"/>
  <c r="J21" i="24"/>
  <c r="I21" i="24"/>
  <c r="H21" i="24"/>
  <c r="G21" i="24"/>
  <c r="F21" i="24"/>
  <c r="E21" i="24"/>
  <c r="C21" i="24"/>
  <c r="B9" i="41" l="1"/>
  <c r="B9" i="40"/>
  <c r="B9" i="37"/>
  <c r="B9" i="39"/>
  <c r="B9" i="38"/>
  <c r="B8" i="41"/>
  <c r="B8" i="40"/>
  <c r="B8" i="38"/>
  <c r="B8" i="39"/>
  <c r="B8" i="37"/>
  <c r="B9" i="30"/>
  <c r="B8" i="30"/>
  <c r="B4" i="32"/>
  <c r="B4" i="30"/>
  <c r="B4" i="26"/>
  <c r="B4" i="27"/>
  <c r="B5" i="40" l="1"/>
  <c r="B5" i="41"/>
  <c r="B5" i="39"/>
  <c r="B5" i="37"/>
  <c r="B5" i="38"/>
  <c r="B5" i="32"/>
  <c r="B5" i="30"/>
  <c r="B5" i="26"/>
  <c r="B5" i="2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Paula Place</author>
  </authors>
  <commentList>
    <comment ref="A4" authorId="0" shapeId="0" xr:uid="{02658F6F-E2B2-4A72-B6F6-5D767368DE86}">
      <text>
        <r>
          <rPr>
            <sz val="9"/>
            <color indexed="81"/>
            <rFont val="Tahoma"/>
            <family val="2"/>
          </rPr>
          <t>If there is more than one type (i.e. dumping for China, dumping &amp; subsidizing for Korea), you must manually modify the Intro paragraph.</t>
        </r>
      </text>
    </comment>
    <comment ref="A34" authorId="0" shapeId="0" xr:uid="{64A8AC49-F823-4B00-B6AB-1FC7A3E1FA3E}">
      <text>
        <r>
          <rPr>
            <b/>
            <sz val="9"/>
            <color indexed="81"/>
            <rFont val="Tahoma"/>
            <family val="2"/>
          </rPr>
          <t>Link to specific CBSA SOR or MIF page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tc={F1391105-183D-4858-8437-BDA7810B7A14}</author>
  </authors>
  <commentList>
    <comment ref="O1" authorId="0" shapeId="0" xr:uid="{F1391105-183D-4858-8437-BDA7810B7A14}">
      <text>
        <t>[Threaded comment]
Your version of Excel allows you to read this threaded comment; however, any edits to it will get removed if the file is opened in a newer version of Excel. Learn more: https://go.microsoft.com/fwlink/?linkid=870924
Comment:
    Hide EN and FR columns
TRIB &gt; Hide R/C</t>
      </text>
    </comment>
  </commentList>
</comments>
</file>

<file path=xl/sharedStrings.xml><?xml version="1.0" encoding="utf-8"?>
<sst xmlns="http://schemas.openxmlformats.org/spreadsheetml/2006/main" count="1799" uniqueCount="824">
  <si>
    <t>PUBLIC</t>
  </si>
  <si>
    <t>QUESTIONNAIRE DUE DATE</t>
  </si>
  <si>
    <t>DATE D'ÉCHÉANCE DU QUESTIONNAIRE</t>
  </si>
  <si>
    <t>Veuillez retourner le questionnaire rempli en utilisant l’une des options suivantes :</t>
  </si>
  <si>
    <t>CERTIFICATION</t>
  </si>
  <si>
    <t>ATTESTATION</t>
  </si>
  <si>
    <t>Adresse du syndicat</t>
  </si>
  <si>
    <t>Website Address</t>
  </si>
  <si>
    <t>Adresse du site Web</t>
  </si>
  <si>
    <t>Name of Authorized Official</t>
  </si>
  <si>
    <t>Nom du représentant autorisé</t>
  </si>
  <si>
    <t>Title of Authorized Official</t>
  </si>
  <si>
    <t>Titre du représentant autorisé</t>
  </si>
  <si>
    <t>E-mail Address</t>
  </si>
  <si>
    <t>Telephone</t>
  </si>
  <si>
    <t>Téléphone</t>
  </si>
  <si>
    <t>CONFIRMATION DES DONNÉES DÉCLARÉES</t>
  </si>
  <si>
    <t>Date</t>
  </si>
  <si>
    <t>Question 1</t>
  </si>
  <si>
    <t>Question 2</t>
  </si>
  <si>
    <t>Question 3</t>
  </si>
  <si>
    <t>Question 4</t>
  </si>
  <si>
    <t>Question 5</t>
  </si>
  <si>
    <t>Question 6</t>
  </si>
  <si>
    <t>Question 7</t>
  </si>
  <si>
    <t>Emploi indirect</t>
  </si>
  <si>
    <t>I understand that checking this box constitutes my legally binding signature.</t>
  </si>
  <si>
    <t>Je comprends que le fait de cocher cette case constitue ma signature juridiquement contraignante.</t>
  </si>
  <si>
    <t>CONFIRMATION OF REPORTED DATA</t>
  </si>
  <si>
    <t>SUBMITTING THE QUESTIONNAIRE RESPONSE</t>
  </si>
  <si>
    <t>TRANSMISSION DU QUESTIONNAIRE REMPLI</t>
  </si>
  <si>
    <t>Adresse de courrier électronique</t>
  </si>
  <si>
    <t>CUSTOMS TARIFF</t>
  </si>
  <si>
    <t>TARIF DES DOUANES</t>
  </si>
  <si>
    <t>PUBLIC COMMENTS</t>
  </si>
  <si>
    <t>COMMENTAIRES PUBLICS</t>
  </si>
  <si>
    <t>PROTECTED COMMENTS</t>
  </si>
  <si>
    <t>Confirmez que tous les renseignements déclarés le sont selon l’année civile.</t>
  </si>
  <si>
    <t>Variable</t>
  </si>
  <si>
    <t>English</t>
  </si>
  <si>
    <t>French</t>
  </si>
  <si>
    <t>Data Validation comments</t>
  </si>
  <si>
    <t>Case Number</t>
  </si>
  <si>
    <t>The Goods</t>
  </si>
  <si>
    <t>Product Defn</t>
  </si>
  <si>
    <t>HS Code defn change date</t>
  </si>
  <si>
    <t>HS Codes before change</t>
  </si>
  <si>
    <t>HS Codes after change</t>
  </si>
  <si>
    <t>Français</t>
  </si>
  <si>
    <t>In which language would you prefer to complete this questionnaire?</t>
  </si>
  <si>
    <t>Failure to complete the questionnaire by the due date may result in the Tribunal issuing a production order, pursuant to section 17 of the Canadian International Trade Tribunal Act, to compel the production of a questionnaire response.</t>
  </si>
  <si>
    <t>The completed questionnaire can be submitted using one of the following methods:</t>
  </si>
  <si>
    <t xml:space="preserve">This questionnaire is divided into two parts:
</t>
  </si>
  <si>
    <t xml:space="preserve">Le présent questionnaire est divisé en deux parties :
</t>
  </si>
  <si>
    <t xml:space="preserve">PART I (Blue Tabs) - Information requested in this part is public. Requests to treat any of this information as confidential must be fully justified in writing and accompanied by a redacted version for the public record.
</t>
  </si>
  <si>
    <t xml:space="preserve">PARTIE I (onglets bleus) - porte sur des renseignements de nature publique. Les demandes de traiter un ou des renseignements comme des renseignements confidentiels doivent être dûment justifiées par écrit et être accompagnées d’une version publique remaniée.
</t>
  </si>
  <si>
    <t xml:space="preserve">PART II (Green Tabs) - Information requested in this part is considered to be confidential in nature and will be treated in accordance with sections 43 to 49 of the Canadian International Trade Tribunal Act, which require that it shall not be made public in such a manner as to be available for the use of any business competitor or rival of the reporting person, firm or corporation.
</t>
  </si>
  <si>
    <t xml:space="preserve">PARTIE II (onglets verts) - Les renseignements de nature confidentielle seront traités conformément aux articles 43 à 49 de la Loi sur le Tribunal canadien du commerce extérieur, qui précisent que ces renseignements ne doivent pas être rendus publics de manière à pouvoir être utilisés par un concurrent de la personne, de l’entreprise ou de la société déclarante.
</t>
  </si>
  <si>
    <t xml:space="preserve">Les marchandises sont généralement classées dans le Tarif des douanes sous les numéros suivants du Système harmonisé de désignation et de codification des marchandises (SH) :
</t>
  </si>
  <si>
    <t xml:space="preserve">Product information and a glossary of terms can be found in the Info tab.
</t>
  </si>
  <si>
    <t>Des informations sur le produit et un glossaire de termes sont disponibles dans l'onglet Info.</t>
  </si>
  <si>
    <t>Utilisez l'onglet AddPub si vous avez besoin de plus d'espace.</t>
  </si>
  <si>
    <t>Comments</t>
  </si>
  <si>
    <t>Commentaires</t>
  </si>
  <si>
    <t>Comment 1</t>
  </si>
  <si>
    <t>Commentaire 1</t>
  </si>
  <si>
    <t>Comment 2</t>
  </si>
  <si>
    <t>Commentaire 2</t>
  </si>
  <si>
    <t>Comment 3</t>
  </si>
  <si>
    <t>Commentaire 3</t>
  </si>
  <si>
    <t>Comment 4</t>
  </si>
  <si>
    <t>Commentaire 4</t>
  </si>
  <si>
    <t>Comment 5</t>
  </si>
  <si>
    <t>Commentaire 5</t>
  </si>
  <si>
    <t>protected</t>
  </si>
  <si>
    <t>protégé</t>
  </si>
  <si>
    <t xml:space="preserve">Use the AddPro tab if more space is needed.
</t>
  </si>
  <si>
    <t>Total</t>
  </si>
  <si>
    <t>Emploi direct - ventes nationales et ventes à l'exportation</t>
  </si>
  <si>
    <t>References to "the goods" in this questionnaire refer to:</t>
  </si>
  <si>
    <t>Les références aux « marchandises » dans ce questionnaire font référence à :</t>
  </si>
  <si>
    <t>Type</t>
  </si>
  <si>
    <t>Select Yes or No</t>
  </si>
  <si>
    <t xml:space="preserve">When submitting the completed questionnaire using the secure E-filing service, designate the questionnaire as confidential. Note that the information in the public (blue) tabs in your questionnaire will be treated as public information.
</t>
  </si>
  <si>
    <t xml:space="preserve">Lorsque vous faites parvenir le questionnaire rempli en utilisant le service sécurisé de dépôt électronique, désignez le questionnaire comme étant confidentiel. Notez que l’information contenue dans les onglets publics (les onglets bleus) du questionnaire sera traitée en tant qu’information publique.
</t>
  </si>
  <si>
    <t>GLOSSAIRE</t>
  </si>
  <si>
    <t/>
  </si>
  <si>
    <t xml:space="preserve">Toutes les questions relatives au présent questionnaire doivent être adressées à :
</t>
  </si>
  <si>
    <t xml:space="preserve">Questions relating to this questionnaire should be directed to: 
</t>
  </si>
  <si>
    <t>Nom du syndicat (en français et en anglais, le cas échéant)</t>
  </si>
  <si>
    <t>Si le questionnaire n’est pas rempli dans les délais impartis, le Tribunal peut rendre une ordonnance de production, aux termes de l’article  17 de la Loi sur le Tribunal canadien du commerce extérieur, afin d’exiger la production d’une réponse au questionnaire.</t>
  </si>
  <si>
    <t>Dans quelle langue préférez-vous remplir ce questionnaire?</t>
  </si>
  <si>
    <t>COMMENTAIRES PROTÉGÉS</t>
  </si>
  <si>
    <t>1000 character limit | limite de 1000 caractères</t>
  </si>
  <si>
    <t>Maximum length reached. Please use the AddPub tab to add further info. | La limite maximale de caractères est atteinte. SVP utiliser l'onglet AddPub pour ajouter plus d'information.</t>
  </si>
  <si>
    <t>Maximum length reached. Please use the AddPro tab to add further info. | La limite maximale de caractères est atteinte. SVP utiliser l'onglet AddPro pour ajouter plus d'information.</t>
  </si>
  <si>
    <t xml:space="preserve">The undersigned certifies that the information supplied herein is complete and correct to the best of their knowledge and belief.
</t>
  </si>
  <si>
    <t xml:space="preserve">Le soussigné déclare que, pour autant qu'il sache, les renseignements fournis aux présentes sont complets et exacts.
</t>
  </si>
  <si>
    <t>Confirm that all values reported are in Canadian dollars.</t>
  </si>
  <si>
    <t>Confirmez que toutes les valeurs déclarées sont en dollars canadiens.</t>
  </si>
  <si>
    <t>Analyst 1</t>
  </si>
  <si>
    <t>Analyst 2</t>
  </si>
  <si>
    <t>Déf de la marchandise</t>
  </si>
  <si>
    <t>First Year of POR</t>
  </si>
  <si>
    <t>Last Day of POR</t>
  </si>
  <si>
    <t>Last Year of POR</t>
  </si>
  <si>
    <t>Important notes for formatting</t>
  </si>
  <si>
    <t>Insert and merge rows where needed to expand height of text boxes.</t>
  </si>
  <si>
    <t>EMPLOI</t>
  </si>
  <si>
    <t>GENERAL</t>
  </si>
  <si>
    <t>INTRODUCTION</t>
  </si>
  <si>
    <t>GÉNÉRAL</t>
  </si>
  <si>
    <t>LA DÉFINITION DES MARCHANDISES</t>
  </si>
  <si>
    <t>FAILURE TO COMPLETE THE QUESTIONNAIRE</t>
  </si>
  <si>
    <t>QUESTIONNAIRE NON REMPLI</t>
  </si>
  <si>
    <t>QUESTIONS</t>
  </si>
  <si>
    <t>QUESTIONNAIRE OUTLINE</t>
  </si>
  <si>
    <t>APERÇU DU QUESTIONNAIRE</t>
  </si>
  <si>
    <t>GLOSSARY</t>
  </si>
  <si>
    <t>Yes</t>
  </si>
  <si>
    <t>Oui</t>
  </si>
  <si>
    <t>No</t>
  </si>
  <si>
    <t>Non</t>
  </si>
  <si>
    <t>Drop down list</t>
  </si>
  <si>
    <t>PROTECTED</t>
  </si>
  <si>
    <t>PROTÉGÉ</t>
  </si>
  <si>
    <t>If no, explain.</t>
  </si>
  <si>
    <t>Si non, expliquez.</t>
  </si>
  <si>
    <t>Sélectionnez oui ou non</t>
  </si>
  <si>
    <t>Confirm that all data reported pertain to the goods as defined in the "Intro" tab.</t>
  </si>
  <si>
    <t>Confirmez que toutes les données déclarées  concernent les marchandises telles que définies dans l’onglet « Intro ».</t>
  </si>
  <si>
    <t>Tab and Question</t>
  </si>
  <si>
    <t>Onglet et question</t>
  </si>
  <si>
    <t>les pays sujets</t>
  </si>
  <si>
    <t>SVP accorder ces mots : "défini/définis/définie/définies"; "originaire/originaires"; "exporté/exportés/exportée/exportées" selon le(s) mot(s) utilisé(s) pour décrire les biens couverts par ce RR (soit avec "les marchandises" (féminin pluriel) ou avec la définition de ces marchandises)</t>
  </si>
  <si>
    <t>dumping</t>
  </si>
  <si>
    <t>le dumping</t>
  </si>
  <si>
    <t>i.e. columns B-L should be 160 pixels each.</t>
  </si>
  <si>
    <t>When adding or modifying columns, please ensure the total of all column widths in a tab equals 1760 pixels to allow for consistent scaling when exported to PDF.</t>
  </si>
  <si>
    <t>hiddenc</t>
  </si>
  <si>
    <t>Subject Countries (incl. French pronouns: de la, du, des)</t>
  </si>
  <si>
    <t>Additional Product Info</t>
  </si>
  <si>
    <t>https://www.cbsa-asfc.gc.ca/sima-lmsi/mif-mev/mif-mev-stats-eng.html</t>
  </si>
  <si>
    <t>https://www.cbsa-asfc.gc.ca/sima-lmsi/mif-mev/mif-mev-stats-fra.html</t>
  </si>
  <si>
    <t>Si votre syndicat désire ajouter des commentaires concernant vos réponses, vous les inscrivez ici. Indiquez à quelle question se rapportent vos commentaires.</t>
  </si>
  <si>
    <t>CONTACT INFORMATION OF THE PERSON WHO COMPLETED THIS QUESTIONNAIRE</t>
  </si>
  <si>
    <t>COORDONNÉES DE LA PERSONNE QUI A REMPLI LE QUESTIONNAIRE</t>
  </si>
  <si>
    <t>Name</t>
  </si>
  <si>
    <t>Nom</t>
  </si>
  <si>
    <t>Title</t>
  </si>
  <si>
    <t>Titre</t>
  </si>
  <si>
    <t>Adresse courriel</t>
  </si>
  <si>
    <t>RR-2026-001</t>
  </si>
  <si>
    <t>des États-Unis</t>
  </si>
  <si>
    <t>September 21, 2026</t>
  </si>
  <si>
    <t>21 septembre 2026</t>
  </si>
  <si>
    <t>Nicole Lalonde</t>
  </si>
  <si>
    <t>Paula Place</t>
  </si>
  <si>
    <t xml:space="preserve">343-574-3196 </t>
  </si>
  <si>
    <t>RENSEIGNEMENTS SUR L'AGENCE</t>
  </si>
  <si>
    <t>nicole.lalonde@tribunal.gc.ca</t>
  </si>
  <si>
    <t>paula.place@tribunal.gc.ca</t>
  </si>
  <si>
    <t xml:space="preserve">Use the AddPub tab if more space is needed._x000D_
</t>
  </si>
  <si>
    <t>QUESTIONNAIRE DE L'AGENCE</t>
  </si>
  <si>
    <t>AAAAA</t>
  </si>
  <si>
    <t>Firms that are related to each other in any manner other than through an arm’s length (independent) customer/supplier relationship. For example, firms are associated or related if an officer or director of one firm is an officer or director of the other, if a firm directly or indirectly owns, holds or controls shares of the other firm, or if a firm is the exclusive distributor for another firm.</t>
  </si>
  <si>
    <t>Delivery Costs:</t>
  </si>
  <si>
    <t>The average delivery costs (freight, handling and insurance) from the point of direct shipment in Canada to your customers, whether included in the selling value or incurred separately by your customers, expressed as a percentage of the net delivered purchase or selling value. If the goods are sold on an FOB basis (ex-factory), please provide your best estimate of the delivery costs incurred by your customers.</t>
  </si>
  <si>
    <t>Direct Employment:</t>
  </si>
  <si>
    <t>Employees whose tasks can be readily traced (by observation) to the growing or harvesting of certain whole potatoes.</t>
  </si>
  <si>
    <t>Indirect Employment:</t>
  </si>
  <si>
    <t>Includes farm personnel such as supervisors, superintendents and quality control employees, as well as sales and administrative personnel.</t>
  </si>
  <si>
    <t>Net Delivered_x000D_
Purchase Value:</t>
  </si>
  <si>
    <t>The net delivered purchase value is the laid-in cost net of all cash, quantity or deferred discounts, allowances, taxes, rebates and incentives, whether or not shown on the invoice. However, it includes delivery costs (freight, handling and insurance) to your Canadian warehouse and, where applicable, all import costs such as customs and other duties, brokerage fees and surcharges.</t>
  </si>
  <si>
    <t>Net Delivered_x000D_
Selling Value:</t>
  </si>
  <si>
    <t>The net delivered selling value includes sales to a third party or an affiliate. It is net of all cash, quantity or deferred discounts, allowances and taxes whether or not shown on the invoice. These discounts, allowances and taxes include, but are not limited to, discounts and cash discounts, rebates and incentives. However, it includes all delivery costs (freight, handling and insurance) incurred by your agency from the point of direct shipment in Canada and included in the selling price or an estimate of such delivery costs if incurred by your customers.</t>
  </si>
  <si>
    <t>Other Potatoes:</t>
  </si>
  <si>
    <t>Any and all of the following: Whole potatoes imported during the period from May 1 to July 31, inclusive, of each calendar year; seed potatoes; red potatoes; yellow potatoes; exotic potato varieties; white and russet potatoes imported in 50-lb. cartons in the following count sizes:  40, 50, 60, 70 and 80; and whole potatoes certified as organic by a recognized certification agency.</t>
  </si>
  <si>
    <t>Values:</t>
  </si>
  <si>
    <t xml:space="preserve">Associated Firms:  </t>
  </si>
  <si>
    <t>AAAA</t>
  </si>
  <si>
    <t>XXXX</t>
  </si>
  <si>
    <t>AAAAAA</t>
  </si>
  <si>
    <t>Please provide electronic by attachment of any relevant USDA or other data and statistics such as:-USDA NASS Crop Production Reports-USDA NASS Potato Stocks Report-USDA NASS US Potato Statistics-USDA Producer Paid Indices-USDA Vegetables and Melons Outlook-North American Potato Market News-Statistics Canada Import Data - Edible vegetables &amp; certain roots &amp; tubers-Pacific FX Database for Exchange Rates-US International Trade Commission Imports &amp; Exports of US Fresh Potatoes-Public Potato Disposition Report</t>
  </si>
  <si>
    <t>AAA</t>
  </si>
  <si>
    <t>Average Annual Prices of Certain Whole Potatoes for use or consumption in BC (CAD)</t>
  </si>
  <si>
    <t>Exclusionary Period</t>
  </si>
  <si>
    <t>Votre entreprise a-t-elle cultivé, emballé ou exporté les marchandises en cause vers la Colombie-Britannique à un moment quelconque de la PVR? Dans la négative, indiquez le rôle de votre entreprise dans l'industrie de la pomme de terre (p. ex. producteur seulement, emballeur, courtier).</t>
  </si>
  <si>
    <t>Variety</t>
  </si>
  <si>
    <t>All information is requested on a crop-year basis (August 1 - July 31). Where adjustments are required to comply with this requirement, please indicate where adjustments were made and give a full explanation.</t>
  </si>
  <si>
    <t>Please ensure that you include all sales (transactions made at market prices) to all associated firms.</t>
  </si>
  <si>
    <t>Firm Name:</t>
  </si>
  <si>
    <t>Firm Address:</t>
  </si>
  <si>
    <t>Percent Share of Ownership:</t>
  </si>
  <si>
    <t>i)</t>
  </si>
  <si>
    <t>ii)</t>
  </si>
  <si>
    <t>iii)</t>
  </si>
  <si>
    <t>Question 8</t>
  </si>
  <si>
    <t>Question 9</t>
  </si>
  <si>
    <t>Question 10</t>
  </si>
  <si>
    <t>Question 11</t>
  </si>
  <si>
    <t>Question 12</t>
  </si>
  <si>
    <t>Question 13</t>
  </si>
  <si>
    <t>Question 14</t>
  </si>
  <si>
    <t>Question 15</t>
  </si>
  <si>
    <t>British Columbia</t>
  </si>
  <si>
    <t>Other Canadian Provinces</t>
  </si>
  <si>
    <t>Other Countries</t>
  </si>
  <si>
    <t>Reconciliation Check</t>
  </si>
  <si>
    <t>Does Beginning Inventory + Total Reported Purchases and Imports - Total Reported Sales of Purchases and Imports = Ending Inventory?</t>
  </si>
  <si>
    <t>Calculated Volume (cwt)</t>
  </si>
  <si>
    <t>Reported Volume equals Calculated Volume:</t>
  </si>
  <si>
    <t>Potato Type (e.g. Russet, White)</t>
  </si>
  <si>
    <t>Total Percentage</t>
  </si>
  <si>
    <t>Sales Volumes Unaccounted for:</t>
  </si>
  <si>
    <t>Potato Packaging</t>
  </si>
  <si>
    <t>5 x 10 lb. film/mesh bag</t>
  </si>
  <si>
    <t>50 lb. carton</t>
  </si>
  <si>
    <t>50 lb. sack</t>
  </si>
  <si>
    <t>100 lb. sack</t>
  </si>
  <si>
    <t>10 lb. paper/poly bags</t>
  </si>
  <si>
    <t>15 lb. paper/poly bags</t>
  </si>
  <si>
    <t>20 lb. paper/poly bags</t>
  </si>
  <si>
    <t>Other: please specify</t>
  </si>
  <si>
    <t>5 x 15lb. film/mesh bag</t>
  </si>
  <si>
    <t>Your firm's percentage share of your country's total volume of exports of certain whole potatoes to Canada in 2026 (%).</t>
  </si>
  <si>
    <t>AGENCY QUESTIONNAIRE</t>
  </si>
  <si>
    <t>AGENCY INFORMATION</t>
  </si>
  <si>
    <t xml:space="preserve">     0701.90.00.20</t>
  </si>
  <si>
    <t>Your questionnaire should be a consolidated response covering the production and sales activities of your member growers.</t>
  </si>
  <si>
    <t>AA</t>
  </si>
  <si>
    <t>Provide a brief history of your agency with emphasis on the marketing and distribution of certain whole potatoes.</t>
  </si>
  <si>
    <t>What is your agency’s date of incorporation?</t>
  </si>
  <si>
    <t>What is your agency's corporate structure?</t>
  </si>
  <si>
    <t xml:space="preserve">When were certain whole potatoes first marketed by your agency? </t>
  </si>
  <si>
    <t>What is the range of products marketed by your agency?</t>
  </si>
  <si>
    <t xml:space="preserve">If your agency is associated in any manner with growers other than your members, importers, foreign producers, exporters, distributors, suppliers, or customers that buy certain whole potatoes, either in Canada or elsewhere in the world, please list their names and addresses, and indicate the nature of the association and their role in the industry. </t>
  </si>
  <si>
    <t>Nature of Association:</t>
  </si>
  <si>
    <t>Role in the Industry:</t>
  </si>
  <si>
    <t>Question 16</t>
  </si>
  <si>
    <t>2023-2024</t>
  </si>
  <si>
    <t>2024-2025</t>
  </si>
  <si>
    <t>2025-2026</t>
  </si>
  <si>
    <t>Event:</t>
  </si>
  <si>
    <t>Acreage and Production Affected :</t>
  </si>
  <si>
    <t>Duration:</t>
  </si>
  <si>
    <t>Question 17</t>
  </si>
  <si>
    <t>Question 18</t>
  </si>
  <si>
    <t>Is your agency aware of any growers or agencies in other Canadian provinces that sell certain whole potatoes into the BC market? If so, please list their name(s) and contact information.</t>
  </si>
  <si>
    <t>Please provide the following in separate electronic attachments:</t>
  </si>
  <si>
    <t>California</t>
  </si>
  <si>
    <t>Idaho</t>
  </si>
  <si>
    <t>Oregon</t>
  </si>
  <si>
    <t>Washington</t>
  </si>
  <si>
    <t>Canadian Processors in BC</t>
  </si>
  <si>
    <t>Projected</t>
  </si>
  <si>
    <t>CERTAIN WHOLE POTATOES GROWN IN BC</t>
  </si>
  <si>
    <t>Volume (cwt)</t>
  </si>
  <si>
    <t>Purchase Volume (cwt)</t>
  </si>
  <si>
    <t>Sales Volume (cwt)</t>
  </si>
  <si>
    <t>Actual or Estimated Purchase Delivery Cost (%)</t>
  </si>
  <si>
    <t>Actual or Estimated Selling Delivery Cost (%)</t>
  </si>
  <si>
    <t>Import Volume (cwt)</t>
  </si>
  <si>
    <t>Imported from California</t>
  </si>
  <si>
    <t>Imported from Idaho</t>
  </si>
  <si>
    <t>Imported from Oregon</t>
  </si>
  <si>
    <t>Imported from Washington</t>
  </si>
  <si>
    <t>Imported from Other US States</t>
  </si>
  <si>
    <t>Total sales from USA</t>
  </si>
  <si>
    <t>Total Certain Whole Potatoes Imported into Canada for Use or Consumption in BC</t>
  </si>
  <si>
    <t>If reported and calculated ending inventory volumes do not match, please explain.</t>
  </si>
  <si>
    <t>Please specify provinces:</t>
  </si>
  <si>
    <t>Actual or Estimated Delivery Cost (%)</t>
  </si>
  <si>
    <t>Total Sales of Certain Whole Potatoes Grown in BC</t>
  </si>
  <si>
    <t>Report the volume and value of your agency's:</t>
  </si>
  <si>
    <t>Firm Name</t>
  </si>
  <si>
    <t>Mailing Address</t>
  </si>
  <si>
    <t>Contact Name</t>
  </si>
  <si>
    <t>Telephone No.</t>
  </si>
  <si>
    <t>1.</t>
  </si>
  <si>
    <t>2.</t>
  </si>
  <si>
    <t>3.</t>
  </si>
  <si>
    <t>4.</t>
  </si>
  <si>
    <t>5.</t>
  </si>
  <si>
    <t>6.</t>
  </si>
  <si>
    <t>7.</t>
  </si>
  <si>
    <t>8.</t>
  </si>
  <si>
    <t>9.</t>
  </si>
  <si>
    <t>10.</t>
  </si>
  <si>
    <t>Certain Whole Potatoes Grown in BC for Use or Consumption in BC</t>
  </si>
  <si>
    <t>Questionnaire Due Date</t>
  </si>
  <si>
    <t>Crop Year</t>
  </si>
  <si>
    <t>Sales data are to be reported on the date of shipment to the customer or the customer’s warehouse.</t>
  </si>
  <si>
    <t xml:space="preserve">What is the nature of your agency’s business? </t>
  </si>
  <si>
    <t>A</t>
  </si>
  <si>
    <t>Confirm that all volumes reported are in hundredweight (cwt)</t>
  </si>
  <si>
    <t>Veuillez confirmer que tous les volumes déclarés sont exprimés en quintaux (cwt)</t>
  </si>
  <si>
    <t>Les informations publiques/non confidentielles de ce tableau sont automatiquement générées à partir des informations fournies dans les onglets "Imp" et l'onglet "Invent-Stock". Toute modification de ce résumé public doit donc être effectuée dans ces onglets.</t>
  </si>
  <si>
    <t>Other Canadian Provinces or territories</t>
  </si>
  <si>
    <t>Provinces include:</t>
  </si>
  <si>
    <t>3. Imported for use or consumption in BC from:</t>
  </si>
  <si>
    <t>United States:</t>
  </si>
  <si>
    <t>Other States (includes:)</t>
  </si>
  <si>
    <t>Other Countries (includes:)</t>
  </si>
  <si>
    <t>TOP SALES ACCOUNT</t>
  </si>
  <si>
    <t>INVESTMENTS IN RELATION TO CERTAIN WHOLE POTATOES GROWN IN BC</t>
  </si>
  <si>
    <t xml:space="preserve">Provide a list of your top ten Canadian sales accounts for certain whole potatoes during the 2024-2025 and 2025-2026 crop years.  Please indicate the firm name, contact name, mailing address, e-mail address and telephone number. </t>
  </si>
  <si>
    <t>*For the purposes of this expiry review, direct employment is defined as employees whose tasks can be readily traced to the growing of Certain Whole Potatoes in BC. As such, employment reported by agencies  is considered indirect employment in relation to Certain Whole Potatoes grown in BC. Agencies should only include employment related to the agency's activities concerning Certain Whole Potatoes grown in BC.</t>
  </si>
  <si>
    <t>Number of Agency Employees</t>
  </si>
  <si>
    <t>Agency's Number of Indirect Employees *</t>
  </si>
  <si>
    <t>Other Trade level in BC (specify)</t>
  </si>
  <si>
    <t>Wholesalers/Distributer/Retailers in BC</t>
  </si>
  <si>
    <t xml:space="preserve">Note: Public/non-confidential information in this table is automatically generated from the information provided in the "Imports" and 'Pro' tabs. </t>
  </si>
  <si>
    <t>Confirm that all yearly information reported is based on the crop year from August to July, except where otherwise indicated</t>
  </si>
  <si>
    <t>certain whole potatoes</t>
  </si>
  <si>
    <t>July 31</t>
  </si>
  <si>
    <t>Regulated period</t>
  </si>
  <si>
    <t>full period</t>
  </si>
  <si>
    <t>Interim Period (if required)</t>
  </si>
  <si>
    <t>Potential interim period</t>
  </si>
  <si>
    <t>Aug 1 2024 to June 30, 2025</t>
  </si>
  <si>
    <t>Aug 1 2025 to June 30, 2026</t>
  </si>
  <si>
    <t xml:space="preserve">The goods are commonly classified in the Customs Tariff under the following Harmonized Commodity Description and Coding System (HS) number:
</t>
  </si>
  <si>
    <r>
      <t xml:space="preserve">Report the distribution of sales of Certain Whole Potatoes </t>
    </r>
    <r>
      <rPr>
        <b/>
        <sz val="10.5"/>
        <color theme="1"/>
        <rFont val="Calibri"/>
        <family val="2"/>
        <scheme val="minor"/>
      </rPr>
      <t xml:space="preserve">Grown in BC </t>
    </r>
    <r>
      <rPr>
        <sz val="10.5"/>
        <color theme="1"/>
        <rFont val="Calibri"/>
        <family val="2"/>
        <scheme val="minor"/>
      </rPr>
      <t xml:space="preserve"> for Use or Consumption in BC by Type and Packaging.</t>
    </r>
  </si>
  <si>
    <r>
      <t>Report the distribution of sales of Certain Whole Potatoes I</t>
    </r>
    <r>
      <rPr>
        <b/>
        <sz val="10.5"/>
        <color theme="1"/>
        <rFont val="Calibri"/>
        <family val="2"/>
        <scheme val="minor"/>
      </rPr>
      <t xml:space="preserve">mported </t>
    </r>
    <r>
      <rPr>
        <sz val="10.5"/>
        <color theme="1"/>
        <rFont val="Calibri"/>
        <family val="2"/>
        <scheme val="minor"/>
      </rPr>
      <t xml:space="preserve"> from the U.S. for Use or Consumption in BC by Type and Packaging.</t>
    </r>
  </si>
  <si>
    <t>TOP SALES ACCOUNTS</t>
  </si>
  <si>
    <t>Beginning Inventory of Certain Whole Potatoes Grown in BC - for use or consumption in BC</t>
  </si>
  <si>
    <t>Ending Inventory of Certain Whole Potatoes Grown in BC - for use or consumption in BC</t>
  </si>
  <si>
    <t xml:space="preserve">A) Sales of Certain Whole Potatoes Grown in BC - for use or consumption in BC; </t>
  </si>
  <si>
    <t>B) Sales of Certain Whole Potatoes Grown in BC - for use or consumption in Canadian Provinces or Territories other than BC</t>
  </si>
  <si>
    <t>C) Sales of Certain Whole Potatoes Grown in BC - for use or consumption in Other Countries</t>
  </si>
  <si>
    <t>A) Sales of Certain Whole Potatoes Grown in BC - for use or consumption in BC</t>
  </si>
  <si>
    <t>DISTRIBUTION OF SALES OF CERTAIN WHOLE POTATOES GROWN IN BC FOR USE OR CONSUMPTION IN BC BY TYPE AND PACKAGING</t>
  </si>
  <si>
    <t>Russet</t>
  </si>
  <si>
    <t>White</t>
  </si>
  <si>
    <r>
      <t xml:space="preserve">Report the distribution of sales of Certain Whole Potatoes </t>
    </r>
    <r>
      <rPr>
        <b/>
        <sz val="10.5"/>
        <color theme="1"/>
        <rFont val="Calibri"/>
        <family val="2"/>
        <scheme val="minor"/>
      </rPr>
      <t>Grown in BC</t>
    </r>
    <r>
      <rPr>
        <sz val="10.5"/>
        <color theme="1"/>
        <rFont val="Calibri"/>
        <family val="2"/>
        <scheme val="minor"/>
      </rPr>
      <t xml:space="preserve"> for Use or Consumption in BC by Type and Packaging.</t>
    </r>
  </si>
  <si>
    <t>DISTRIBUTION OF SALES OF CERTAIN WHOLE POTATOES IMPORTED FROM THE U.S. FOR USE OR CONSUMPTION IN BC BY TYPE AND PACKAGING</t>
  </si>
  <si>
    <t>EMPLOYMENT AND HOURS WORKED RELATED TO CERTAIN WHOLE POTATOES GROWN IN BC</t>
  </si>
  <si>
    <t>Agency's Indirect Employees - Hours Worked (000)</t>
  </si>
  <si>
    <t>Does your firm have any plans to expand or sell off any acreage used for growing certain whole potatoes in 2026-2027 ? If so, please describe those plans, including target dates and acreage, and give the reasons for the change.</t>
  </si>
  <si>
    <t xml:space="preserve">Major Items of Expenditure </t>
  </si>
  <si>
    <t>Total (%)</t>
  </si>
  <si>
    <t>Please specify countries :</t>
  </si>
  <si>
    <t>343-574-8274</t>
  </si>
  <si>
    <t>United States of America for use or consumption in the province of British Columbia</t>
  </si>
  <si>
    <t>certaines pommes de terre entières</t>
  </si>
  <si>
    <t>Whole potatoes originating in/or exported from the United States of America for use or consumption in the province of British Columbia, excluding:
- Seed potatoes;
- Imports during the period from May 1 to July 31, inclusive, of each calendar year;
- Red potatoes;
- Yellow potatoes;
- Exotic potato varieties; 
- White and russet potatoes imported in 50-lb. cartons in the following count sizes:  40, 50, 60, 70 and 80; and
- Whole potatoes certified as organic by a recognized certification agency.</t>
  </si>
  <si>
    <t>DEFINITION OF THE GOODS</t>
  </si>
  <si>
    <t>Agency Name (In English and French, if applicable)</t>
  </si>
  <si>
    <t>Agency Address</t>
  </si>
  <si>
    <t>2. Email to citt-tcce@tribunal.gc.ca should you accept the associated risks and you are filing information that belongs to your organization only.</t>
  </si>
  <si>
    <t>2. Par courriel à l'adresse tcce-citt@tribunal.gc.ca si vous acceptez les risques connexes et vous transmettez des renseignements qui sont ceux de votre organisation seulement.</t>
  </si>
  <si>
    <t>Les renseignements demandés dans le présent questionnaire seront utilisés par le Tribunal canadien du commerce extérieur (le Tribunal) dans le cadre de son réexamen relatif à l'expiration concernant le dumping de certaines pommes de terre entières (telles que définies ci-dessous) originaires ou exportées des États-Unis d'Amérique et destinées  à être utilisées ou consommées dans la province de la Colombie-Britannique. Vos connaissances et votre expérience aideraient le Tribunal à mener correctement son enquête en lui permettant de mieux comprendre le marché canadien de certaines pommes de terre entières. Le Tribunal demande à votre entreprise de répondre à ce questionnaire.</t>
  </si>
  <si>
    <t>May 1, 2024 to July 31, 2024</t>
  </si>
  <si>
    <t>May 1, 2025 to July 31, 2025</t>
  </si>
  <si>
    <t>Aug. 1, 2026 to July 31, 2027</t>
  </si>
  <si>
    <t>Aug. 1, 2027 to July 31, 2028</t>
  </si>
  <si>
    <t>Aug. 1, 2028 to July 31, 2029</t>
  </si>
  <si>
    <t>Certain Whole Potatoes</t>
  </si>
  <si>
    <t>Whole potatoes excluding: imports during the period from May 1 to July 31, inclusive, of each calendar year; seed potatoes; red potatoes; yellow potatoes; exotic potato varieties; white and russet potatoes imported in 50-lb. cartons in the following count sizes:  40, 50, 60, 70 and 80;  and whole potatoes certified as organic by a recognized certification agency.</t>
  </si>
  <si>
    <t>All responses to value questions should be expressed in Canadian dollars (CAD).</t>
  </si>
  <si>
    <t>If your agency is wholly or partly owned by other firms involved in any manner with certain whole potatoes, whether upstream or downstream, please list the names and addresses of these firms, and indicate the percent share of ownership or interest that they hold.</t>
  </si>
  <si>
    <t xml:space="preserve">i) </t>
  </si>
  <si>
    <t xml:space="preserve">ii) </t>
  </si>
  <si>
    <t xml:space="preserve">iii) </t>
  </si>
  <si>
    <t>If your agency wholly or partly owns other firms involved in any manner with certain whole potatoes, whether upstream or downstream, please list their names and addresses, and indicate the extent of your agency's ownership or interest in those firms.</t>
  </si>
  <si>
    <t>Please refer to the definition of "Associated Firms" in the blue tab "Info".</t>
  </si>
  <si>
    <t>How does your agency market certain whole potatoes? Explain any changes in your methods during the period from August 1, 2023 to July 31, 2026 and whether your methods vary between domestic and export sales.</t>
  </si>
  <si>
    <t>What are your agency's channels of distribution for the sale of certain whole potatoes? Explain any changes in these channels during the period from August 1, 2023 to July 31, 2026 and whether your channels vary between domestic and export sales.</t>
  </si>
  <si>
    <t>Have you introduced any significant changes to the sale of certain whole potatoes during the period from August 1, 2023 to July 31, 2026, such as new marketing arrangements, etc.?  If so, indicate the type of change, the date, and the reasons for the change.</t>
  </si>
  <si>
    <t>Has your agency changed the product mix of certain whole potatoes that it sold during the period from August 1, 2023 to July 31, 2026 (e.g., varieties, sources, sizes, etc.)? If so, indicate the type of change, the date, and reasons for the change.</t>
  </si>
  <si>
    <t>Describe the state of the British Columbian, Canadian and US potato markets during the period from August 1, 2023 to July 31, 2026 and any major changes that occurred. Provide documentary evidence if applicable.</t>
  </si>
  <si>
    <t>For each crop year during the period from August 1, 2023 to July 31, 2026, please identify any events (such as drought, pest infestations, or other events) that affected the production of certain whole potatoes in British Columbia. In addition, for each event identify the acreage of production affected.</t>
  </si>
  <si>
    <t>i)  Your corporate annual report for the two most recent fiscal years and year to date interim reports or the equivalent unaudited statements;</t>
  </si>
  <si>
    <t>ii) Brochures, corporate publications, or any other such general literature concerning your agency, its associates and products sold or grown both in your domestic market and in export markets.</t>
  </si>
  <si>
    <t>Should you wish to add any comments related to your responses, submit them here. Be sure to indicate the question number being commented on.</t>
  </si>
  <si>
    <t>For the questions in this tab, note the following:</t>
  </si>
  <si>
    <t>Pour les questions de cet onglet, notez ce qui suit :</t>
  </si>
  <si>
    <t>• Report all sales to Canadian and foreign associated firms.</t>
  </si>
  <si>
    <t>• Déclarez toutes les ventes aux entreprises associées canadiennes et étrangères.</t>
  </si>
  <si>
    <t>• Report all sales as of the date of shipment to the customer or the customer’s warehouse.</t>
  </si>
  <si>
    <t>• Déclarez toutes les ventes à compter de la date de l’expédition au client ou à son entrepôt.</t>
  </si>
  <si>
    <t>• Report all values in Canadian dollars.</t>
  </si>
  <si>
    <t>• Déclarez toutes les valeurs en dollars canadiens.</t>
  </si>
  <si>
    <t>Value (CAD)</t>
  </si>
  <si>
    <t>Average Unit Value (CAD/cwt)</t>
  </si>
  <si>
    <t>Net Delivered Selling Value (CAD)</t>
  </si>
  <si>
    <t>Average Selling Unit Value (CAD/cwt)</t>
  </si>
  <si>
    <t>Please provide the percentage of your sales to the following trade levels, by period, for your certain whole potatoes grown in BC.</t>
  </si>
  <si>
    <t>Aug. 1, 2023 to April 30, 2024</t>
  </si>
  <si>
    <t>Aug. 1, 2024 to April 30, 2025</t>
  </si>
  <si>
    <t>Aug. 1, 2025 to April 30, 2026</t>
  </si>
  <si>
    <t>Aug. 1, 2023 to April 30, 2026</t>
  </si>
  <si>
    <t>Aug. 1, 2023 to July 31, 2024</t>
  </si>
  <si>
    <t>Aug. 1, 2024 to July 31, 2025</t>
  </si>
  <si>
    <t>Aug. 1, 2025 to July 31, 2026</t>
  </si>
  <si>
    <t xml:space="preserve">Your agency's percentage share of BC's total sales of certain whole potatoes grown in BC for use or consumption in BC in crop year 2025-2026 (%).
</t>
  </si>
  <si>
    <t xml:space="preserve">Your agency's sales volume of certain whole potatoes grown in BC for use or consumption in BC as a percentage of its total sales volume in crop year 2025-2026 (%)
</t>
  </si>
  <si>
    <t>• Report only imports for which your firm was the importer of record. Sales of purchased goods from Canadian producers must be excluded.</t>
  </si>
  <si>
    <t xml:space="preserve">• Déclarez uniquement les importations pour lesquelles votre entreprise était l’importateur officiel. Les ventes de marchandises achetées auprès de producteurs canadiens doivent être exclues. </t>
  </si>
  <si>
    <t>PURCHASES, IMPORTS AND SALES OF CERTAIN WHOLE POTATOES</t>
  </si>
  <si>
    <t>ACHATS, IMPORTATIONS ET VENTES DE CERTAINES POMMES DE TERRE ENTIÈRES</t>
  </si>
  <si>
    <t>Confirm that all yearly information reported is based on the crop year from August to July, except where otherwise indicated.</t>
  </si>
  <si>
    <t>Confirmez que toutes les informations annuelles déclarées sont fondées sur l’année-récolte allant d’août à juillet, sauf indication contraire.</t>
  </si>
  <si>
    <t>Report the volume and value of your firm's:</t>
  </si>
  <si>
    <t>Déclarez le volume et la valeur des éléments suivants de votre entreprise :</t>
  </si>
  <si>
    <t>-Beginning and Ending Inventories of Certain Whole Potatoes for Use or Consumption in BC;</t>
  </si>
  <si>
    <t>-Stock d'ouverture et stock de clôture de certaines pommes de terre entières destinées à être utilisées ou consommées en Colombie-Britannique;</t>
  </si>
  <si>
    <t>-Purchases &amp; Sales of Certain Whole Potatoes from Other Canadian Provinces or Territories for Use or Consumption in BC;</t>
  </si>
  <si>
    <t>-Achats et ventes de certaines pommes de terre entières provenant d’autres provinces ou territoires canadiens et destinées à être utilisées ou consommées en Colombie-Britannique;</t>
  </si>
  <si>
    <t>-Imports into Canada from the USA of Certain Whole Potatoes for Use or Consumption in Other Canadian Provinces or Territories and the sales thereof; and</t>
  </si>
  <si>
    <t>-Importations au Canada en provenance des États-Unis de certaines pommes de terre entières destinées à être utilisées ou consommées dans d’autres provinces ou territoires canadiens, ainsi que les ventes de ces produits ;</t>
  </si>
  <si>
    <t>-Imports into Canada of Certain Whole Potatoes for Use or Consumption in BC and the sales thereof.</t>
  </si>
  <si>
    <t>-Importations au Canada de certaines pommes de terre entières destinées à être utilisées ou consommées en Colombie-Britannique, ainsi que les ventes de ces produits.</t>
  </si>
  <si>
    <t>IMPORTANT: If your firm is a retailer or end-user, please report your Purchases or Imports only (not Sales).</t>
  </si>
  <si>
    <t>IMPORTANT : Si votre entreprise est un détaillant ou un utilisateur final, veuillez déclarer uniquement vos achats ou importations (et non vos ventes).</t>
  </si>
  <si>
    <t>Beginning Inventory of Certain Whole Potatoes Imported into Canada or Purchased for Use or Consumption in BC</t>
  </si>
  <si>
    <t>Stock d’ouverture de certaines pommes de terre entières importées au Canada ou achetées pour être utilisées ou consommées en Colombie-Britannique</t>
  </si>
  <si>
    <t>Valeur (CAD)</t>
  </si>
  <si>
    <t>Valeur unitaire moyenne (CAD/cwt)</t>
  </si>
  <si>
    <t>Certain Whole Potatoes Purchased from Other Canadian Provinces or Territories for Use or Consumption in BC</t>
  </si>
  <si>
    <t>Certaines pommes de terre entières achetées d’autres provinces ou territoires canadiens pour être utilisées ou consommées en Colombie-Britannique</t>
  </si>
  <si>
    <t>Veuillez préciser les provinces :</t>
  </si>
  <si>
    <t>Volume d'achats (cwt)</t>
  </si>
  <si>
    <t>Volume de ventes (cwt)</t>
  </si>
  <si>
    <t>Net Delivered Purchase Value (CAD)</t>
  </si>
  <si>
    <t>Valeur d'achat nette rendue (CAD)</t>
  </si>
  <si>
    <t>Valeur de vente nette rendue (CAD)</t>
  </si>
  <si>
    <t>Average Purchase Unit Value (CAD/cwt)</t>
  </si>
  <si>
    <t>Valeur unitaire moyenne des achats (CAD/cwt)</t>
  </si>
  <si>
    <t>Valeur unitaire moyenne des ventes (CAD/cwt)</t>
  </si>
  <si>
    <t>Coût de livraison des achats, réel ou estimé (%)</t>
  </si>
  <si>
    <t>Coût de livraison des ventes, réel ou estimé (%)</t>
  </si>
  <si>
    <t>Certain Whole Potatoes Imported into Canada from the U.S. for Use or Consumption in Canadian Provinces or Territories other than BC</t>
  </si>
  <si>
    <t>Certaines pommes de terre entières importées des États-Unis au Canada pour être utilisées ou consommées dans d’autres provinces ou territoires canadiens que la Colombie-Britannique</t>
  </si>
  <si>
    <t>Volume des importations (cwt)</t>
  </si>
  <si>
    <t>Volume des ventes (cwt)</t>
  </si>
  <si>
    <t>Certain Whole Potatoes Imported into Canada from the U.S. for Use or Consumption in BC</t>
  </si>
  <si>
    <t>Certaines pommes de terre entières importées des États-Unis au Canada pour être utilisées ou consommées en Colombie-Britannique</t>
  </si>
  <si>
    <t>Importées de Californie</t>
  </si>
  <si>
    <t>Importées de l’Idaho</t>
  </si>
  <si>
    <t>Importées de l’Oregon</t>
  </si>
  <si>
    <t>Importées de Washington</t>
  </si>
  <si>
    <t>Importées d’autres États des États-Unis</t>
  </si>
  <si>
    <t>Veuillez préciser les États :</t>
  </si>
  <si>
    <t>Total imports from USA</t>
  </si>
  <si>
    <t>Total des importations en provenance des États-Unis</t>
  </si>
  <si>
    <t>Total des ventes en provenance des États-Unis</t>
  </si>
  <si>
    <t xml:space="preserve">Certain Whole Potatoes Imported into Canada from Other Countries for Use or Consumption in BC </t>
  </si>
  <si>
    <t xml:space="preserve">Certaines pommes de terre entières importées d’autres pays au Canada pour être utilisées ou consommées en Colombie-Britannique </t>
  </si>
  <si>
    <t>Veuillez préciser les pays :</t>
  </si>
  <si>
    <t>Total des importations au Canada de certaines pommes de terre entières destinées à être utilisées ou consommées en Colombie-Britannique</t>
  </si>
  <si>
    <t>Ending Inventory of Certain Whole Potatoes Imported into Canada or Purchased for Use or Consumption in BC</t>
  </si>
  <si>
    <t>Stock de clôture de certaines pommes de terre entières importées au Canada ou achetées pour être utilisées ou consommées en Colombie-Britannique</t>
  </si>
  <si>
    <t xml:space="preserve">Vérification </t>
  </si>
  <si>
    <t>Le stock d’ouverture + le total des achats et importations déclarés - le total des ventes déclarées des achats et importations = le stock de clôture ?</t>
  </si>
  <si>
    <t>Volume calculé (cwt)</t>
  </si>
  <si>
    <t>Le volume déclaré correspond au volume calculé :</t>
  </si>
  <si>
    <t>Si les volumes du stock de clôture déclaré et calculé ne sont par égaux, veuillez fournir une explication.</t>
  </si>
  <si>
    <t>Please provide the percentage of your sales to the following trade levels, by period, for your imported certain whole potatoes.</t>
  </si>
  <si>
    <t>Veuillez indiquer, par période, le pourcentage de vos ventes correspondant aux niveaux de commerce suivants pour vos pommes de terre entières importées.</t>
  </si>
  <si>
    <t>% des ventes de certaines pommes de terre importées destinées aux :</t>
  </si>
  <si>
    <t>Wholesalers/Distributer/Retailers in BC (%)</t>
  </si>
  <si>
    <t>Grossistes/distributeurs/détaillants en Colombie-Britannique (%)</t>
  </si>
  <si>
    <t>Grossistes/distributeurs/détaillants en Colombie-Britannique</t>
  </si>
  <si>
    <t>Canadian Processors in BC (%)</t>
  </si>
  <si>
    <t>Transformateurs canadiens en Colombie-Britannique (%)</t>
  </si>
  <si>
    <t>Transformateurs canadiens en Colombie-Britannique</t>
  </si>
  <si>
    <t>Other Trade Level in BC (%)</t>
  </si>
  <si>
    <t>Autre niveau de commerce en Colombie-Britannique (%)</t>
  </si>
  <si>
    <t>Autre niveau de commerce en Colombie-Britannique (préciser)</t>
  </si>
  <si>
    <t>Specify trade level:</t>
  </si>
  <si>
    <t>Précisez le niveau commercial:</t>
  </si>
  <si>
    <t>May 1, 2026 to July 31, 2026</t>
  </si>
  <si>
    <r>
      <t xml:space="preserve">PURCHASES, IMPORTS AND SALES OF CERTAIN WHOLE POTATOES - </t>
    </r>
    <r>
      <rPr>
        <sz val="10.5"/>
        <color rgb="FFFF0000"/>
        <rFont val="Calibri"/>
        <family val="2"/>
        <scheme val="minor"/>
      </rPr>
      <t>EXCLUDED PERIOD</t>
    </r>
  </si>
  <si>
    <r>
      <t>PURCHASES, IMPORTS AND SALES OF CERTAIN WHOLE POTATOES</t>
    </r>
    <r>
      <rPr>
        <b/>
        <sz val="10.5"/>
        <color rgb="FFFFFF00"/>
        <rFont val="Calibri"/>
        <family val="2"/>
        <scheme val="minor"/>
      </rPr>
      <t xml:space="preserve"> - EXCLUDED PERIOD</t>
    </r>
  </si>
  <si>
    <t>Report your agency’s number of employees and hours worked in relation to certain whole potatoes.</t>
  </si>
  <si>
    <t>*For the purposes of this expiry review, direct employment is defined as employees whose tasks can be readily traced to the growing of certain whole potatoes in BC. As such, employment reported by agencies is considered indirect employment in relation to certain whole potatoes grown in BC. Agencies should only include employment related to the agency's activities concerning certain whole potatoes grown in BC.</t>
  </si>
  <si>
    <t>Report your agency’s actual investments in relation to certain whole potatoes for crop years since August 1, 2023, and projected investments.</t>
  </si>
  <si>
    <t>CONFIDENTIAL QUESTIONS IN RELATION TO CERTAIN WHOLE POTATOES GROWN IN BC</t>
  </si>
  <si>
    <t>Financial and Pricing</t>
  </si>
  <si>
    <t>Please submit audited financial statements for your agency for each crop year during the period of review. If audited statements are not normally prepared, please provide the equivalent unaudited statements.</t>
  </si>
  <si>
    <t>Provide copies of any price lists, price schedules, base price lists, discount schedules, etc., relative to your sales of certain whole potatoes for the period from August 1, 2023 to July 31, 2026.  If these price lists cover other products, clearly identify on the price lists which products are certain whole potatoes subject to this expiry review.  If you do not have price lists, provide (on a quarterly basis) price offers for certain whole potatoes that were sold by your agency during the period from August 1, 2023 to July 31, 2026. Ensure you provide the Tribunal with a complete understanding of the various products and their corresponding selling prices during the period from August 1, 2023 to July 31, 2026.</t>
  </si>
  <si>
    <t>A) With regard to your agency's price lists for certain whole potatoes, give details relating to terms, discounts, allowances and other considerations which have the effect of reducing the prices appearing on your price lists.  If a discount list is used in selling certain whole potatoes, provide copies of such lists that were in effect for the period from August 1, 2023 to July 31, 2026.</t>
  </si>
  <si>
    <t>B) Provide details of the terms of sale that apply to the Canadian market and fully explain what each of these terms means to your agency.</t>
  </si>
  <si>
    <t>Forecasts</t>
  </si>
  <si>
    <t xml:space="preserve">Provide the rationale and assumptions underlying any plans and forecasts, and indicate whether the plans and forecasts were prepared internally or by an outside consultant.  
</t>
  </si>
  <si>
    <t xml:space="preserve">Note: These specific plans and forecasts may already be in the form of “business plans” or equivalent used by your agency. If these types of documents are readily available, you may submit them in lieu of the above. However, if no formal forecast documents exist, provide your agency’s best estimates with regard to the above-mentioned factors. </t>
  </si>
  <si>
    <t>You are not required to provide your agency’s plans and forecasts dealing with products or activities other than certain whole potatoes.</t>
  </si>
  <si>
    <t>Note: Public/non-confidential information in this table is automatically generated from the information provided in the protected green tabs. Any changes to this public summary must therefore be made in those tabs.</t>
  </si>
  <si>
    <t>CERTAIN WHOLE POTATOES</t>
  </si>
  <si>
    <t xml:space="preserve"> 1. Grown by Member Growers in BC and sold in:</t>
  </si>
  <si>
    <t>Respondent</t>
  </si>
  <si>
    <t>Questionnaire</t>
  </si>
  <si>
    <t>Trade Level</t>
  </si>
  <si>
    <t>Source</t>
  </si>
  <si>
    <t>Country</t>
  </si>
  <si>
    <t>Other Prov/Coun</t>
  </si>
  <si>
    <t>Transaction</t>
  </si>
  <si>
    <t>Vol -2017 - 
2018</t>
  </si>
  <si>
    <t>Vol - 2018 - 
2019</t>
  </si>
  <si>
    <t>Vol - 2019 - 
2020</t>
  </si>
  <si>
    <t>Val - 2017 - 
2018</t>
  </si>
  <si>
    <t>Val - 2018 - 
2019</t>
  </si>
  <si>
    <t>Val - 2019 - 
2020</t>
  </si>
  <si>
    <t>Del -2017 - 
2018</t>
  </si>
  <si>
    <t>Del - 2018 - 
2019</t>
  </si>
  <si>
    <t>Del - 2019 - 
2020</t>
  </si>
  <si>
    <t>Agency</t>
  </si>
  <si>
    <t>Domestic</t>
  </si>
  <si>
    <t>BC</t>
  </si>
  <si>
    <t>-</t>
  </si>
  <si>
    <t>Domestic Sales for BC</t>
  </si>
  <si>
    <t>EXPORT Sales for Other Provinces</t>
  </si>
  <si>
    <t>EXPORT Sales for Other Countries</t>
  </si>
  <si>
    <t>6 - Other Provinces</t>
  </si>
  <si>
    <t>Other Provinces</t>
  </si>
  <si>
    <t>Imports for BC</t>
  </si>
  <si>
    <t>Sales of Imports for BC</t>
  </si>
  <si>
    <t>8 - US (re-exp)</t>
  </si>
  <si>
    <t>US</t>
  </si>
  <si>
    <t>Imports for Other Provinces</t>
  </si>
  <si>
    <t>Sales of Imports for Other Provinces</t>
  </si>
  <si>
    <t>1 - California</t>
  </si>
  <si>
    <t>2 - Idaho</t>
  </si>
  <si>
    <t>3 - Oregon</t>
  </si>
  <si>
    <t>4 - Washington</t>
  </si>
  <si>
    <t>5 - Other US States</t>
  </si>
  <si>
    <t>7 - Other Countries</t>
  </si>
  <si>
    <t>Distribution</t>
  </si>
  <si>
    <t>a</t>
  </si>
  <si>
    <t>b</t>
  </si>
  <si>
    <t>c</t>
  </si>
  <si>
    <t>Other</t>
  </si>
  <si>
    <t>Import</t>
  </si>
  <si>
    <t>Pack</t>
  </si>
  <si>
    <t>10 X 5 lb. film/mesh bag</t>
  </si>
  <si>
    <t>d</t>
  </si>
  <si>
    <t>e</t>
  </si>
  <si>
    <t>f</t>
  </si>
  <si>
    <t>g</t>
  </si>
  <si>
    <t>h</t>
  </si>
  <si>
    <t>i</t>
  </si>
  <si>
    <t>Respondent Type</t>
  </si>
  <si>
    <t>From</t>
  </si>
  <si>
    <t>Section</t>
  </si>
  <si>
    <t>Other Type</t>
  </si>
  <si>
    <t>Aug 1, 2025 - 
Apr 30, 2026
(CWT)</t>
  </si>
  <si>
    <t>Aug 1, 2015 - 
Apr 30, 2026
(% volume)</t>
  </si>
  <si>
    <t>Potato Type</t>
  </si>
  <si>
    <t>Employ</t>
  </si>
  <si>
    <t>Grower</t>
  </si>
  <si>
    <t>Employees/Hours</t>
  </si>
  <si>
    <t>Direct/Indirect</t>
  </si>
  <si>
    <t>n/a</t>
  </si>
  <si>
    <t>Number of Employees</t>
  </si>
  <si>
    <t xml:space="preserve">Indirect Employment </t>
  </si>
  <si>
    <t>Hours Worked (000)</t>
  </si>
  <si>
    <t>Invest</t>
  </si>
  <si>
    <t>Order</t>
  </si>
  <si>
    <t>Company</t>
  </si>
  <si>
    <t>INVESTMENTS</t>
  </si>
  <si>
    <t>2022-2023</t>
  </si>
  <si>
    <t>Nov 1 2020
Jul 31, 2021</t>
  </si>
  <si>
    <t>Aug 1, 2021
Jul 31, 2022</t>
  </si>
  <si>
    <t>Aug 1, 2022
Jul 31, 2023</t>
  </si>
  <si>
    <t>Firmacc</t>
  </si>
  <si>
    <t>Use the Old FirmAcc and input manually, will be much easier</t>
  </si>
  <si>
    <t>InventImp</t>
  </si>
  <si>
    <t>RESPONDENT - Ending Inventories</t>
  </si>
  <si>
    <t>TYPE</t>
  </si>
  <si>
    <t>TYPE2</t>
  </si>
  <si>
    <t>Imported</t>
  </si>
  <si>
    <t>Please specify States :</t>
  </si>
  <si>
    <t>% of Sales of BC Grown Certain Whole Potatoes by Member Growers to:</t>
  </si>
  <si>
    <t>5. Sales of BC Grown Certain Whole Potatoes by Member Growers to:</t>
  </si>
  <si>
    <t>% of Sales of Imported Certain Whole Potatoes to:</t>
  </si>
  <si>
    <t>Certain Whole Potatoes Imported into Canada from the U.S. for Use or Consumption in Other Countries</t>
  </si>
  <si>
    <t>Please select Yes or No</t>
  </si>
  <si>
    <t>6. Sales of imported Certain Whole Potatoes were sold to:</t>
  </si>
  <si>
    <t>2. Purchased from Other Canadian Provinces or Territories for Use or Consumption in BC</t>
  </si>
  <si>
    <t>Should you wish to add any comments related to its responses, submit them here. Be sure to indicate the question number being commented on.</t>
  </si>
  <si>
    <t>Bilingual Spelling &amp; Grammar Review</t>
  </si>
  <si>
    <t>English and French findings only; source worksheets were not edited. Review includes visible text and hidden bilingual reference cells.</t>
  </si>
  <si>
    <t>ID</t>
  </si>
  <si>
    <t>Severity</t>
  </si>
  <si>
    <t>Language</t>
  </si>
  <si>
    <t>Location(s)</t>
  </si>
  <si>
    <t>Issue Type</t>
  </si>
  <si>
    <t>Original / Issue</t>
  </si>
  <si>
    <t>Suggested Correction</t>
  </si>
  <si>
    <t>Low</t>
  </si>
  <si>
    <t>English/French</t>
  </si>
  <si>
    <t>Variables!F2</t>
  </si>
  <si>
    <t>Hyphenation / number style</t>
  </si>
  <si>
    <t>1,000-character limit | limite de 1 000 caractères</t>
  </si>
  <si>
    <t>Medium</t>
  </si>
  <si>
    <t>Variables!F3; Variables!F4</t>
  </si>
  <si>
    <t>Grammar / register</t>
  </si>
  <si>
    <t>SVP utiliser l'onglet…</t>
  </si>
  <si>
    <t>Veuillez utiliser l'onglet…</t>
  </si>
  <si>
    <t>Variables!F8</t>
  </si>
  <si>
    <t>Punctuation</t>
  </si>
  <si>
    <t>i.e. columns B-L…</t>
  </si>
  <si>
    <t>i.e., columns B–L…</t>
  </si>
  <si>
    <t>Variables!F9</t>
  </si>
  <si>
    <t>Missing article</t>
  </si>
  <si>
    <t>expand height of text boxes</t>
  </si>
  <si>
    <t>expand the height of the text boxes</t>
  </si>
  <si>
    <t>Variables!B34; Intro!C25</t>
  </si>
  <si>
    <t>Faulty conjunction</t>
  </si>
  <si>
    <t>originating in/or exported from</t>
  </si>
  <si>
    <t>originating in or exported from</t>
  </si>
  <si>
    <t>Variables!A40</t>
  </si>
  <si>
    <t>Hyphenation</t>
  </si>
  <si>
    <t>Drop-down list</t>
  </si>
  <si>
    <t>Intro!O9; Public!O4</t>
  </si>
  <si>
    <t>SVP accorder ces mots… selon le(s) mot(s) utilisé(s)…</t>
  </si>
  <si>
    <t>Veuillez accorder ces mots… selon le ou les mots utilisés…</t>
  </si>
  <si>
    <t>Intro!P23</t>
  </si>
  <si>
    <t>Redundant wording</t>
  </si>
  <si>
    <t>Les références aux « marchandises »… font référence à :</t>
  </si>
  <si>
    <t>Dans ce questionnaire, les « marchandises » désignent :</t>
  </si>
  <si>
    <t>Intro!P39</t>
  </si>
  <si>
    <t>Number agreement</t>
  </si>
  <si>
    <t>sous les numéros suivants…</t>
  </si>
  <si>
    <t>sous le numéro suivant…</t>
  </si>
  <si>
    <t>Intro!O41</t>
  </si>
  <si>
    <t>Incomplete/unclear label</t>
  </si>
  <si>
    <t>Beginning :</t>
  </si>
  <si>
    <t>Beginning:</t>
  </si>
  <si>
    <t>High</t>
  </si>
  <si>
    <t>Intro!P41</t>
  </si>
  <si>
    <t>Incomplete phrase</t>
  </si>
  <si>
    <t>À partir de la :</t>
  </si>
  <si>
    <t>À partir du : (complete with the intended noun/date)</t>
  </si>
  <si>
    <t>Intro!B103; Intro!O103</t>
  </si>
  <si>
    <t>Sentence structure</t>
  </si>
  <si>
    <t>Email to … should you accept the associated risks and you are filing…</t>
  </si>
  <si>
    <t>Email … if you accept the associated risks and are filing information that belongs only to your organization.</t>
  </si>
  <si>
    <t>Intro!P103</t>
  </si>
  <si>
    <t>Parallel structure / awkward phrasing</t>
  </si>
  <si>
    <t>si vous acceptez les risques connexes et vous transmettez des renseignements qui sont ceux de votre organisation seulement</t>
  </si>
  <si>
    <t>si vous acceptez les risques connexes et transmettez uniquement des renseignements appartenant à votre organisation</t>
  </si>
  <si>
    <t>Info!P23; Info!P31; Info!P33; Info!P35; Info!P39; Info!P44; Info!P48; Info!P50</t>
  </si>
  <si>
    <t>Wrong language</t>
  </si>
  <si>
    <t>English glossary definitions appear in the French reference column.</t>
  </si>
  <si>
    <t>Replace each entry with its French translation.</t>
  </si>
  <si>
    <t>Public!P8</t>
  </si>
  <si>
    <t>Article and agreement</t>
  </si>
  <si>
    <t>font référence au certaines pommes de terre entières comme défini</t>
  </si>
  <si>
    <t>font référence à certaines pommes de terre entières telles que définies</t>
  </si>
  <si>
    <t>Public!P12</t>
  </si>
  <si>
    <t>Wrong text</t>
  </si>
  <si>
    <t>Insert the French translation of the crop-year instruction in Public!B11/O12.</t>
  </si>
  <si>
    <t>Public!P98</t>
  </si>
  <si>
    <t>Wrong translation</t>
  </si>
  <si>
    <t>Text about collective agreements</t>
  </si>
  <si>
    <t>Insert the French translation of Public!B98 (ownership by other firms).</t>
  </si>
  <si>
    <t>Public!P124</t>
  </si>
  <si>
    <t>Text about electronic copies of collective agreements</t>
  </si>
  <si>
    <t>Insert the French translation of Public!B124 (agency ownership of other firms).</t>
  </si>
  <si>
    <t>Public!P320</t>
  </si>
  <si>
    <t>Text about effects experienced by members due to imports</t>
  </si>
  <si>
    <t>Insert the French translation of Public!O320 (electronic attachments of USDA and other data).</t>
  </si>
  <si>
    <t>Public!B183; Public!O183</t>
  </si>
  <si>
    <t>Incorrect possessive</t>
  </si>
  <si>
    <t>your member growers'</t>
  </si>
  <si>
    <t>your member growers</t>
  </si>
  <si>
    <t>Public!B224; Public!O225</t>
  </si>
  <si>
    <t>Redundancy</t>
  </si>
  <si>
    <t>such as new marketing arrangements, etc.</t>
  </si>
  <si>
    <t>such as new marketing arrangements</t>
  </si>
  <si>
    <t>Public!B238; Public!O239</t>
  </si>
  <si>
    <t>the type of change, the date, and reasons for the change</t>
  </si>
  <si>
    <t>the type of change, the date, and the reasons for the change</t>
  </si>
  <si>
    <t>Public!B266; Public!O267</t>
  </si>
  <si>
    <t>Awkward wording</t>
  </si>
  <si>
    <t>identify the acreage of production affected</t>
  </si>
  <si>
    <t>identify the production acreage affected</t>
  </si>
  <si>
    <t>Public!C272; Public!C281; Public!C290</t>
  </si>
  <si>
    <t>Punctuation spacing</t>
  </si>
  <si>
    <t>Acreage and Production Affected:</t>
  </si>
  <si>
    <t>Public!B313; Public!O313</t>
  </si>
  <si>
    <t>year to date interim reports</t>
  </si>
  <si>
    <t>year-to-date interim reports</t>
  </si>
  <si>
    <t>Public!O320</t>
  </si>
  <si>
    <t>Grammar / list formatting</t>
  </si>
  <si>
    <t>Please provide electronic by attachment of any relevant… such as:-USDA…</t>
  </si>
  <si>
    <t>Please provide, as electronic attachments, any relevant USDA or other data and statistics, such as: - USDA … (use spaced bullets).</t>
  </si>
  <si>
    <t>AddPub!P10; AddPro!P10</t>
  </si>
  <si>
    <t>Verb mood</t>
  </si>
  <si>
    <t>vous les inscrivez ici</t>
  </si>
  <si>
    <t>veuillez les inscrire ici</t>
  </si>
  <si>
    <t>Grown in BC'!P17</t>
  </si>
  <si>
    <t>CERTAINES POMMES DE TERRE ENTIÈRES CULTIVÉES EN C.-B.</t>
  </si>
  <si>
    <t>Grown in BC'!B19; 'Grown in BC'!O19</t>
  </si>
  <si>
    <t>Dangling possessive</t>
  </si>
  <si>
    <t>Report the volume and value of the following:</t>
  </si>
  <si>
    <t>Grown in BC'!B61; 'Imports - Aug-April '!B170; 'Imports - Aug-April '!O170; 'Excl Imp - May-July'!B109; 'Excl Imp - May-July'!O109; Confirm!B59; Confirm!B64</t>
  </si>
  <si>
    <t>Spelling</t>
  </si>
  <si>
    <t>Distributer</t>
  </si>
  <si>
    <t>Distributor</t>
  </si>
  <si>
    <t>Grown in BC'!B68; 'Grown in BC'!B79</t>
  </si>
  <si>
    <t>Word choice / number</t>
  </si>
  <si>
    <t>estimations in percentage</t>
  </si>
  <si>
    <t>estimates as percentages</t>
  </si>
  <si>
    <t>Grown in BC'!B73; 'Grown in BC'!O75</t>
  </si>
  <si>
    <t>Incorrect comparison wording</t>
  </si>
  <si>
    <t>sales value … as a percentage of its total sales volume</t>
  </si>
  <si>
    <t>sales value … as a percentage of its total sales value</t>
  </si>
  <si>
    <t>Grown in BC'!P67</t>
  </si>
  <si>
    <t>French text about events affecting members and plants</t>
  </si>
  <si>
    <t>Insert the French translation of the percentage-estimate question in Grown in BC!B68.</t>
  </si>
  <si>
    <t>Grown in BC'!P79</t>
  </si>
  <si>
    <t>Corrupted mixed-language date</t>
  </si>
  <si>
    <t>depuis le 1er janvier Aug. 1, 2024 to April 30, 2025</t>
  </si>
  <si>
    <t>Replace with the French translation of the question in Grown in BC!B79; remove the mixed date string.</t>
  </si>
  <si>
    <t>Imports - Aug-April '!B2; 'Excl Imp - May-July'!B2</t>
  </si>
  <si>
    <t>Wrong language label</t>
  </si>
  <si>
    <t>PROTÉGÉ in the English-facing cell</t>
  </si>
  <si>
    <t>Imports - Aug-April '!P60</t>
  </si>
  <si>
    <t>Imports - Aug-April '!B107; 'Imports - Aug-April '!O107</t>
  </si>
  <si>
    <t>Capitalization / punctuation</t>
  </si>
  <si>
    <t>Please specify states:</t>
  </si>
  <si>
    <t>Imports - Aug-April '!B117; 'Imports - Aug-April '!O117; 'Imports - Aug-April '!B118; 'Imports - Aug-April '!O118</t>
  </si>
  <si>
    <t>Total imports from USA / Total sales from USA</t>
  </si>
  <si>
    <t>Total imports from the USA / Total sales from the USA</t>
  </si>
  <si>
    <t>Imports - Aug-April '!P156; 'Excl Imp - May-July'!P95</t>
  </si>
  <si>
    <t>ne sont par égaux</t>
  </si>
  <si>
    <t>ne sont pas égaux</t>
  </si>
  <si>
    <t>Imports - Aug-April '!P173; 'Excl Imp - May-July'!P112</t>
  </si>
  <si>
    <t>French punctuation spacing</t>
  </si>
  <si>
    <t>niveau commercial:</t>
  </si>
  <si>
    <t>niveau commercial :</t>
  </si>
  <si>
    <t>Distribution Sales'!H17; 'Distribution Sales'!G35; 'Distribution Sales'!H57; 'Distribution Sales'!G76</t>
  </si>
  <si>
    <t>Grammar / unit wording</t>
  </si>
  <si>
    <t>(% Volumes)</t>
  </si>
  <si>
    <t>(% of Volume)</t>
  </si>
  <si>
    <t>Distribution Sales'!F32; 'Distribution Sales'!O32; 'Distribution Sales'!B50; 'Distribution Sales'!F72; 'Distribution Sales'!O72; 'Distribution Sales'!B91</t>
  </si>
  <si>
    <t>Sales Volume Unaccounted for:</t>
  </si>
  <si>
    <t>Distribution Sales'!B39; 'Distribution Sales'!O40</t>
  </si>
  <si>
    <t>Spacing</t>
  </si>
  <si>
    <t>5 x 15 lb. film/mesh bag</t>
  </si>
  <si>
    <t>Distribution Sales'!B80; 'Distribution Sales'!O80; 'Distribution Sales'!P80</t>
  </si>
  <si>
    <t>Capitalization consistency</t>
  </si>
  <si>
    <t>10 x 5 lb. film/mesh bag</t>
  </si>
  <si>
    <t>Distribution Sales'!O12</t>
  </si>
  <si>
    <t>Wrong heading</t>
  </si>
  <si>
    <t>Distribution Sales'!P30; 'Distribution Sales'!P60; 'Distribution Sales'!P70</t>
  </si>
  <si>
    <t>Employment-related French text in a sales-distribution section</t>
  </si>
  <si>
    <t>Replace each entry with the correct French translation of the corresponding English sales-distribution label.</t>
  </si>
  <si>
    <t>Investments!B15; Investments!O16</t>
  </si>
  <si>
    <t>2026-2027 ?</t>
  </si>
  <si>
    <t>2026–2027?</t>
  </si>
  <si>
    <t>Investments!P16</t>
  </si>
  <si>
    <t>French text about cultivating, packing, or exporting goods during the POR</t>
  </si>
  <si>
    <t>Insert the French translation of Investments!B15 (plans to expand or sell acreage).</t>
  </si>
  <si>
    <t>Investments!O11; 'Confidential Questions'!O11</t>
  </si>
  <si>
    <t>Unrelated carryover text</t>
  </si>
  <si>
    <t>Your firm's percentage share of your country's total volume of exports…</t>
  </si>
  <si>
    <t>Remove or replace with the correct English reference text for each sheet.</t>
  </si>
  <si>
    <t>Confidential Questions'!B52; 'Confidential Questions'!O52</t>
  </si>
  <si>
    <t>Grammar</t>
  </si>
  <si>
    <t>other products grown by your member growers produces</t>
  </si>
  <si>
    <t>other products grown by your member growers</t>
  </si>
  <si>
    <t>BC grown certain whole potatoes</t>
  </si>
  <si>
    <t>BC-grown certain whole potatoes</t>
  </si>
  <si>
    <t>AddPro!B10; AddPro!O10</t>
  </si>
  <si>
    <t>Pronoun agreement</t>
  </si>
  <si>
    <t>comments related to its responses</t>
  </si>
  <si>
    <t>comments related to your responses</t>
  </si>
  <si>
    <t>Confirm!B12; Confirm!P12; Confirm!B14; Confirm!P14</t>
  </si>
  <si>
    <t>Missing terminal punctuation</t>
  </si>
  <si>
    <t>Confirmation sentences without periods</t>
  </si>
  <si>
    <t>Add a period to each sentence.</t>
  </si>
  <si>
    <t>Confirm!Q14</t>
  </si>
  <si>
    <t>Incorrect translation</t>
  </si>
  <si>
    <t>selon l’année civile</t>
  </si>
  <si>
    <t>selon l’année-récolte allant d’août à juillet, sauf indication contraire</t>
  </si>
  <si>
    <t>Confirm!P27; Confirm!Q27</t>
  </si>
  <si>
    <t>Outdated/wrong references</t>
  </si>
  <si>
    <t>References to Imports/Pro or Imp/Invent-Stock tabs</t>
  </si>
  <si>
    <t>Use the protected green tabs referenced by Confirm!B27; revise the French sentence for parallel tab references.</t>
  </si>
  <si>
    <t>Confirm!B52</t>
  </si>
  <si>
    <t>Awkward passive construction</t>
  </si>
  <si>
    <t>Imported Certain Whole Potatoes were sold for use or consumption in:</t>
  </si>
  <si>
    <t>Certain Whole Potatoes imported into Canada were sold for use or consumption in:</t>
  </si>
  <si>
    <t>Confirm!B58</t>
  </si>
  <si>
    <t>BC Grown Certain Whole Potatoes</t>
  </si>
  <si>
    <t>BC-Grown Certain Whole Potatoes</t>
  </si>
  <si>
    <t>Confirm!B61; Confirm!B66</t>
  </si>
  <si>
    <t>Capitalization</t>
  </si>
  <si>
    <t>Other Trade level in BC</t>
  </si>
  <si>
    <t>Other trade level in BC</t>
  </si>
  <si>
    <t>DB!I27; DB!I40</t>
  </si>
  <si>
    <t>Date typo</t>
  </si>
  <si>
    <t>Aug 1, 2015 - Apr 30, 2026</t>
  </si>
  <si>
    <t>Aug. 1, 2025–Apr. 30, 2026</t>
  </si>
  <si>
    <t>DB!I74; DB!J74; DB!K74</t>
  </si>
  <si>
    <t>Missing date connector</t>
  </si>
  <si>
    <t>Nov 1 2020 Jul 31, 2021 / Aug 1, 2021 Jul 31, 2022 / Aug 1, 2022 Jul 31, 2023</t>
  </si>
  <si>
    <t>Insert “to” between each start and end date and apply consistent punctuation.</t>
  </si>
  <si>
    <t>DB!B92</t>
  </si>
  <si>
    <t>It will be much easier to use the old FirmAcc and enter the data manually.</t>
  </si>
  <si>
    <t>Public!B252; Public!O251</t>
  </si>
  <si>
    <t>Series punctuation</t>
  </si>
  <si>
    <t>British Columbian, Canadian and US potato markets</t>
  </si>
  <si>
    <t>British Columbian, Canadian, and U.S. potato markets</t>
  </si>
  <si>
    <t>Top Accounts!B15; Top Accounts!O16</t>
  </si>
  <si>
    <t>firm name, contact name, mailing address, e-mail address and telephone number</t>
  </si>
  <si>
    <t>firm name, contact name, mailing address, e-mail address, and telephone number</t>
  </si>
  <si>
    <t>Describe in detail the growing process of your grower members for certain whole potatoes.</t>
  </si>
  <si>
    <t>Wholesalers/Distributor/Retailers in BC</t>
  </si>
  <si>
    <t>Wholesalers/Distributor/Retailers in BC (%)</t>
  </si>
  <si>
    <t>Provide the following estimates as percentages (%):</t>
  </si>
  <si>
    <t>Aug 1, 2025 -
April 30, 2026          
(% of Volume)</t>
  </si>
  <si>
    <t>Aug 1, 2025 -
April 30, 2026          
(% Volume)</t>
  </si>
  <si>
    <t>4. Imported Certain Whole Potatoes sold for use or consumption in:</t>
  </si>
  <si>
    <t xml:space="preserve">Your agency's sales value of certain whole potatoes grown in BC for use or consumption in BC as a percentage of its total sales value in crop year 2025-2026 (%)
</t>
  </si>
  <si>
    <t>Report your agency’s actual investments in relation to certain whole potatoes for crop years since August 1, 2023, and projected investments, in Canadian Dollars.</t>
  </si>
  <si>
    <t>Provide any documents, plans, forecasts, market analyses or other information setting out your agency’s strategies and objectives, for the crop years 2026-2027 and  2027-2028, concerning certain whole potatoes and other products grown by your grower members with respect to the following factors: 
-production in BC, 
-purchases from BC growers, 
-imports, 
-sales in BC, 
-market size and growth, 
-market share, 
-price levels, 
-financial performance, 
-export sales, 
-any change in product mix of BC grown certain whole potatoes sold in BC or elsewhere, 
-capacity and utilisation levels, and 
-investments.</t>
  </si>
  <si>
    <t>Total (CAD)</t>
  </si>
  <si>
    <t>10 x 5lb. film/mesh bag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</si>
</sst>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 #,##0_-;_-* &quot;-&quot;_-;_-@_-"/>
    <numFmt numFmtId="164" formatCode="_(* #,##0_);_(* \(#,##0\);_(* &quot;-&quot;_);_(@_)"/>
    <numFmt numFmtId="165" formatCode="_(* #,##0.00_);_(* \(#,##0.00\);_(* &quot;-&quot;??_);_(@_)"/>
    <numFmt numFmtId="166" formatCode="_(* #,##0_);_(* \(#,##0\);_(* &quot;-&quot;??_);_(@_)"/>
    <numFmt numFmtId="167" formatCode="_(* #,##0.00_);_(* \(#,##0.00\);_(* &quot;-&quot;_);_(@_)"/>
    <numFmt numFmtId="168" formatCode="0.0%"/>
  </numFmts>
  <fonts count="59" x14ac:knownFonts="1">
    <font>
      <sz val="11"/>
      <color theme="1"/>
      <name val="Calibri"/>
      <family val="2"/>
      <scheme val="minor"/>
    </font>
    <font>
      <sz val="11"/>
      <color theme="1"/>
      <name val="Calibri"/>
      <family val="2"/>
      <scheme val="minor"/>
    </font>
    <font>
      <sz val="10.5"/>
      <color theme="0"/>
      <name val="Calibri"/>
      <family val="2"/>
    </font>
    <font>
      <b/>
      <sz val="10.5"/>
      <color theme="1"/>
      <name val="Calibri"/>
      <family val="2"/>
    </font>
    <font>
      <sz val="10.5"/>
      <color theme="1"/>
      <name val="Calibri"/>
      <family val="2"/>
    </font>
    <font>
      <sz val="10.5"/>
      <name val="Calibri"/>
      <family val="2"/>
    </font>
    <font>
      <b/>
      <sz val="10.5"/>
      <color theme="0"/>
      <name val="Calibri"/>
      <family val="2"/>
      <scheme val="minor"/>
    </font>
    <font>
      <sz val="10.5"/>
      <color theme="1"/>
      <name val="Calibri"/>
      <family val="2"/>
      <scheme val="minor"/>
    </font>
    <font>
      <b/>
      <sz val="10.5"/>
      <name val="Calibri"/>
      <family val="2"/>
      <scheme val="minor"/>
    </font>
    <font>
      <sz val="10.5"/>
      <name val="Calibri"/>
      <family val="2"/>
      <scheme val="minor"/>
    </font>
    <font>
      <sz val="10.5"/>
      <color theme="0"/>
      <name val="Calibri"/>
      <family val="2"/>
      <scheme val="minor"/>
    </font>
    <font>
      <b/>
      <sz val="10.5"/>
      <color theme="1"/>
      <name val="Calibri"/>
      <family val="2"/>
      <scheme val="minor"/>
    </font>
    <font>
      <sz val="10.5"/>
      <color rgb="FF000000"/>
      <name val="Calibri"/>
      <family val="2"/>
      <scheme val="minor"/>
    </font>
    <font>
      <sz val="10"/>
      <name val="Arial"/>
      <family val="2"/>
    </font>
    <font>
      <u/>
      <sz val="10.5"/>
      <color rgb="FF0070C0"/>
      <name val="Calibri"/>
      <family val="2"/>
      <scheme val="minor"/>
    </font>
    <font>
      <b/>
      <u/>
      <sz val="10.5"/>
      <color theme="1"/>
      <name val="Calibri"/>
      <family val="2"/>
      <scheme val="minor"/>
    </font>
    <font>
      <sz val="10.5"/>
      <color rgb="FF000000"/>
      <name val="Calibri"/>
      <family val="2"/>
    </font>
    <font>
      <b/>
      <sz val="16"/>
      <color rgb="FF000000"/>
      <name val="Calibri"/>
      <family val="2"/>
      <scheme val="minor"/>
    </font>
    <font>
      <sz val="8"/>
      <name val="Calibri"/>
      <family val="2"/>
      <scheme val="minor"/>
    </font>
    <font>
      <sz val="10.5"/>
      <color rgb="FFFF0000"/>
      <name val="Calibri"/>
      <family val="2"/>
      <scheme val="minor"/>
    </font>
    <font>
      <i/>
      <sz val="10.5"/>
      <name val="Calibri"/>
      <family val="2"/>
      <scheme val="minor"/>
    </font>
    <font>
      <b/>
      <sz val="9"/>
      <color indexed="81"/>
      <name val="Tahoma"/>
      <family val="2"/>
    </font>
    <font>
      <sz val="9"/>
      <color indexed="81"/>
      <name val="Tahoma"/>
      <family val="2"/>
    </font>
    <font>
      <b/>
      <sz val="11"/>
      <color theme="1"/>
      <name val="Calibri"/>
      <family val="2"/>
      <scheme val="minor"/>
    </font>
    <font>
      <sz val="11"/>
      <color theme="1"/>
      <name val="Calibri"/>
      <family val="2"/>
    </font>
    <font>
      <sz val="9"/>
      <color rgb="FF5A5A5A"/>
      <name val="Arial"/>
      <family val="2"/>
    </font>
    <font>
      <b/>
      <i/>
      <sz val="11"/>
      <color theme="1"/>
      <name val="Calibri"/>
      <family val="2"/>
    </font>
    <font>
      <i/>
      <sz val="11"/>
      <color theme="1"/>
      <name val="Calibri"/>
      <family val="2"/>
      <scheme val="minor"/>
    </font>
    <font>
      <sz val="11"/>
      <color rgb="FF000000"/>
      <name val="Calibri"/>
      <family val="2"/>
      <scheme val="minor"/>
    </font>
    <font>
      <i/>
      <sz val="11"/>
      <color rgb="FF000000"/>
      <name val="Calibri"/>
      <family val="2"/>
      <scheme val="minor"/>
    </font>
    <font>
      <b/>
      <u/>
      <sz val="11"/>
      <color rgb="FF000000"/>
      <name val="Calibri"/>
      <family val="2"/>
      <scheme val="minor"/>
    </font>
    <font>
      <sz val="9"/>
      <color rgb="FF000000"/>
      <name val="Calibri"/>
      <family val="2"/>
      <scheme val="minor"/>
    </font>
    <font>
      <sz val="9"/>
      <color theme="1"/>
      <name val="Calibri"/>
      <family val="2"/>
      <scheme val="minor"/>
    </font>
    <font>
      <b/>
      <u/>
      <sz val="9"/>
      <color rgb="FF000000"/>
      <name val="Calibri"/>
      <family val="2"/>
      <scheme val="minor"/>
    </font>
    <font>
      <b/>
      <sz val="11"/>
      <color rgb="FF000000"/>
      <name val="Calibri"/>
      <family val="2"/>
      <scheme val="minor"/>
    </font>
    <font>
      <b/>
      <sz val="9"/>
      <color theme="1"/>
      <name val="Calibri"/>
      <family val="2"/>
      <scheme val="minor"/>
    </font>
    <font>
      <b/>
      <i/>
      <sz val="11"/>
      <color rgb="FF000000"/>
      <name val="Calibri"/>
      <family val="2"/>
      <scheme val="minor"/>
    </font>
    <font>
      <b/>
      <sz val="11"/>
      <color theme="1"/>
      <name val="Calibri"/>
      <family val="2"/>
    </font>
    <font>
      <sz val="10"/>
      <name val="Times New Roman"/>
      <family val="1"/>
    </font>
    <font>
      <b/>
      <u/>
      <sz val="11"/>
      <name val="Calibri"/>
      <family val="2"/>
      <scheme val="minor"/>
    </font>
    <font>
      <b/>
      <u/>
      <sz val="10"/>
      <color rgb="FF000000"/>
      <name val="Calibri"/>
      <family val="2"/>
      <scheme val="minor"/>
    </font>
    <font>
      <b/>
      <sz val="11"/>
      <color rgb="FF000000"/>
      <name val="Calibri"/>
      <family val="2"/>
    </font>
    <font>
      <sz val="1"/>
      <color theme="1"/>
      <name val="Calibri"/>
      <family val="2"/>
      <scheme val="minor"/>
    </font>
    <font>
      <sz val="10.5"/>
      <color theme="1"/>
      <name val="Symbol"/>
      <family val="1"/>
      <charset val="2"/>
    </font>
    <font>
      <sz val="10.5"/>
      <color rgb="FF5A5A5A"/>
      <name val="Arial"/>
      <family val="2"/>
    </font>
    <font>
      <i/>
      <sz val="10.5"/>
      <color rgb="FF000000"/>
      <name val="Calibri"/>
      <family val="2"/>
    </font>
    <font>
      <b/>
      <sz val="10.5"/>
      <color rgb="FF000000"/>
      <name val="Calibri"/>
      <family val="2"/>
      <scheme val="minor"/>
    </font>
    <font>
      <sz val="10.5"/>
      <color rgb="FF7030A0"/>
      <name val="Calibri"/>
      <family val="2"/>
      <scheme val="minor"/>
    </font>
    <font>
      <sz val="11"/>
      <color theme="0"/>
      <name val="Calibri"/>
      <family val="2"/>
      <scheme val="minor"/>
    </font>
    <font>
      <sz val="11"/>
      <name val="Calibri"/>
      <family val="2"/>
      <scheme val="minor"/>
    </font>
    <font>
      <b/>
      <sz val="11"/>
      <name val="Calibri"/>
      <family val="2"/>
      <scheme val="minor"/>
    </font>
    <font>
      <b/>
      <sz val="10.5"/>
      <color rgb="FFFFFF00"/>
      <name val="Calibri"/>
      <family val="2"/>
      <scheme val="minor"/>
    </font>
    <font>
      <i/>
      <sz val="10.5"/>
      <color theme="1"/>
      <name val="Calibri"/>
      <family val="2"/>
      <scheme val="minor"/>
    </font>
    <font>
      <sz val="10"/>
      <color rgb="FF000000"/>
      <name val="Calibri"/>
      <family val="2"/>
    </font>
    <font>
      <b/>
      <sz val="10"/>
      <color rgb="FF000000"/>
      <name val="Calibri"/>
      <family val="2"/>
    </font>
    <font>
      <sz val="9"/>
      <color rgb="FFFFFF00"/>
      <name val="Calibri"/>
      <family val="2"/>
      <scheme val="minor"/>
    </font>
    <font>
      <b/>
      <i/>
      <sz val="10.5"/>
      <name val="Calibri"/>
      <family val="2"/>
      <scheme val="minor"/>
    </font>
    <font>
      <b/>
      <sz val="18"/>
      <color rgb="FFFFFFFF"/>
      <name val="Calibri"/>
      <family val="2"/>
      <scheme val="minor"/>
    </font>
    <font>
      <i/>
      <sz val="11"/>
      <color rgb="FF666666"/>
      <name val="Calibri"/>
      <family val="2"/>
      <scheme val="minor"/>
    </font>
  </fonts>
  <fills count="18">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rgb="FFFFFFFF"/>
        <bgColor indexed="64"/>
      </patternFill>
    </fill>
    <fill>
      <patternFill patternType="solid">
        <fgColor theme="0" tint="-0.14996795556505021"/>
        <bgColor indexed="64"/>
      </patternFill>
    </fill>
    <fill>
      <patternFill patternType="solid">
        <fgColor rgb="FFF3FFFD"/>
        <bgColor indexed="64"/>
      </patternFill>
    </fill>
    <fill>
      <patternFill patternType="solid">
        <fgColor theme="3" tint="0.79998168889431442"/>
        <bgColor indexed="64"/>
      </patternFill>
    </fill>
    <fill>
      <patternFill patternType="solid">
        <fgColor theme="5" tint="0.59999389629810485"/>
        <bgColor indexed="64"/>
      </patternFill>
    </fill>
    <fill>
      <patternFill patternType="solid">
        <fgColor rgb="FFFF0000"/>
        <bgColor indexed="64"/>
      </patternFill>
    </fill>
    <fill>
      <patternFill patternType="solid">
        <fgColor rgb="FF1F4E78"/>
        <bgColor indexed="64"/>
      </patternFill>
    </fill>
    <fill>
      <patternFill patternType="solid">
        <fgColor rgb="FFD9EAD3"/>
        <bgColor indexed="64"/>
      </patternFill>
    </fill>
    <fill>
      <patternFill patternType="solid">
        <fgColor rgb="FFFCE5CD"/>
        <bgColor indexed="64"/>
      </patternFill>
    </fill>
    <fill>
      <patternFill patternType="solid">
        <fgColor rgb="FFF4CCCC"/>
        <bgColor indexed="64"/>
      </patternFill>
    </fill>
  </fills>
  <borders count="84">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bottom/>
      <diagonal/>
    </border>
    <border>
      <left/>
      <right style="thin">
        <color theme="0" tint="-0.499984740745262"/>
      </right>
      <top/>
      <bottom/>
      <diagonal/>
    </border>
    <border>
      <left style="thin">
        <color indexed="64"/>
      </left>
      <right style="thin">
        <color theme="0" tint="-0.499984740745262"/>
      </right>
      <top style="thin">
        <color theme="0" tint="-0.499984740745262"/>
      </top>
      <bottom style="thin">
        <color theme="0" tint="-0.499984740745262"/>
      </bottom>
      <diagonal/>
    </border>
    <border>
      <left style="thin">
        <color theme="0" tint="-0.499984740745262"/>
      </left>
      <right style="thin">
        <color indexed="64"/>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indexed="64"/>
      </bottom>
      <diagonal/>
    </border>
    <border>
      <left style="thin">
        <color indexed="64"/>
      </left>
      <right/>
      <top/>
      <bottom style="thin">
        <color theme="0" tint="-0.499984740745262"/>
      </bottom>
      <diagonal/>
    </border>
    <border>
      <left style="thin">
        <color indexed="64"/>
      </left>
      <right/>
      <top style="thin">
        <color theme="0" tint="-0.499984740745262"/>
      </top>
      <bottom/>
      <diagonal/>
    </border>
    <border>
      <left/>
      <right/>
      <top style="thin">
        <color theme="0" tint="-0.499984740745262"/>
      </top>
      <bottom style="thin">
        <color theme="0" tint="-0.499984740745262"/>
      </bottom>
      <diagonal/>
    </border>
    <border>
      <left style="thin">
        <color indexed="64"/>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style="thin">
        <color indexed="64"/>
      </right>
      <top style="thin">
        <color theme="0" tint="-0.499984740745262"/>
      </top>
      <bottom/>
      <diagonal/>
    </border>
    <border>
      <left/>
      <right style="thin">
        <color indexed="64"/>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style="thin">
        <color indexed="64"/>
      </right>
      <top style="thin">
        <color theme="0" tint="-0.499984740745262"/>
      </top>
      <bottom style="thin">
        <color theme="0" tint="-0.499984740745262"/>
      </bottom>
      <diagonal/>
    </border>
    <border>
      <left style="thin">
        <color theme="0" tint="-0.499984740745262"/>
      </left>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bottom/>
      <diagonal/>
    </border>
    <border>
      <left style="thin">
        <color indexed="64"/>
      </left>
      <right style="thin">
        <color theme="0" tint="-0.499984740745262"/>
      </right>
      <top style="thin">
        <color theme="0" tint="-0.499984740745262"/>
      </top>
      <bottom style="thin">
        <color auto="1"/>
      </bottom>
      <diagonal/>
    </border>
    <border>
      <left style="thin">
        <color theme="0" tint="-0.499984740745262"/>
      </left>
      <right style="thin">
        <color auto="1"/>
      </right>
      <top style="thin">
        <color theme="0" tint="-0.499984740745262"/>
      </top>
      <bottom style="thin">
        <color auto="1"/>
      </bottom>
      <diagonal/>
    </border>
    <border>
      <left/>
      <right style="thin">
        <color indexed="64"/>
      </right>
      <top style="thin">
        <color indexed="64"/>
      </top>
      <bottom style="thin">
        <color theme="0" tint="-0.499984740745262"/>
      </bottom>
      <diagonal/>
    </border>
    <border>
      <left/>
      <right/>
      <top style="thin">
        <color indexed="64"/>
      </top>
      <bottom style="thin">
        <color theme="0" tint="-0.499984740745262"/>
      </bottom>
      <diagonal/>
    </border>
    <border>
      <left style="thin">
        <color indexed="64"/>
      </left>
      <right style="thin">
        <color indexed="64"/>
      </right>
      <top style="thin">
        <color indexed="64"/>
      </top>
      <bottom style="thin">
        <color theme="0" tint="-0.499984740745262"/>
      </bottom>
      <diagonal/>
    </border>
    <border>
      <left style="thin">
        <color indexed="64"/>
      </left>
      <right style="thin">
        <color indexed="64"/>
      </right>
      <top style="thin">
        <color theme="0" tint="-0.499984740745262"/>
      </top>
      <bottom style="thin">
        <color indexed="64"/>
      </bottom>
      <diagonal/>
    </border>
    <border>
      <left style="thin">
        <color indexed="64"/>
      </left>
      <right style="thin">
        <color theme="0" tint="-0.499984740745262"/>
      </right>
      <top style="thin">
        <color indexed="64"/>
      </top>
      <bottom/>
      <diagonal/>
    </border>
    <border>
      <left/>
      <right/>
      <top/>
      <bottom style="thin">
        <color theme="1"/>
      </bottom>
      <diagonal/>
    </border>
    <border>
      <left/>
      <right style="thin">
        <color indexed="64"/>
      </right>
      <top/>
      <bottom style="thin">
        <color theme="1"/>
      </bottom>
      <diagonal/>
    </border>
    <border>
      <left/>
      <right/>
      <top style="thin">
        <color theme="1"/>
      </top>
      <bottom style="thin">
        <color theme="1"/>
      </bottom>
      <diagonal/>
    </border>
    <border>
      <left style="thin">
        <color indexed="64"/>
      </left>
      <right style="thin">
        <color indexed="64"/>
      </right>
      <top/>
      <bottom style="thin">
        <color theme="1"/>
      </bottom>
      <diagonal/>
    </border>
    <border>
      <left style="thin">
        <color indexed="64"/>
      </left>
      <right/>
      <top/>
      <bottom style="thin">
        <color theme="1"/>
      </bottom>
      <diagonal/>
    </border>
    <border>
      <left style="thin">
        <color indexed="64"/>
      </left>
      <right style="thin">
        <color theme="0" tint="-0.499984740745262"/>
      </right>
      <top style="thin">
        <color indexed="64"/>
      </top>
      <bottom style="thin">
        <color theme="0" tint="-0.499984740745262"/>
      </bottom>
      <diagonal/>
    </border>
    <border>
      <left style="thin">
        <color theme="0" tint="-0.499984740745262"/>
      </left>
      <right style="thin">
        <color theme="0" tint="-0.499984740745262"/>
      </right>
      <top style="thin">
        <color indexed="64"/>
      </top>
      <bottom style="thin">
        <color theme="0" tint="-0.499984740745262"/>
      </bottom>
      <diagonal/>
    </border>
    <border>
      <left style="thin">
        <color theme="0" tint="-0.499984740745262"/>
      </left>
      <right style="thin">
        <color auto="1"/>
      </right>
      <top style="thin">
        <color indexed="64"/>
      </top>
      <bottom style="thin">
        <color theme="0" tint="-0.499984740745262"/>
      </bottom>
      <diagonal/>
    </border>
    <border>
      <left style="thin">
        <color indexed="64"/>
      </left>
      <right style="thin">
        <color theme="0" tint="-0.499984740745262"/>
      </right>
      <top/>
      <bottom style="thin">
        <color theme="0" tint="-0.499984740745262"/>
      </bottom>
      <diagonal/>
    </border>
    <border>
      <left style="thin">
        <color theme="0" tint="-0.499984740745262"/>
      </left>
      <right style="thin">
        <color auto="1"/>
      </right>
      <top/>
      <bottom style="thin">
        <color theme="0" tint="-0.499984740745262"/>
      </bottom>
      <diagonal/>
    </border>
    <border>
      <left style="thin">
        <color indexed="64"/>
      </left>
      <right style="thin">
        <color theme="0" tint="-0.499984740745262"/>
      </right>
      <top style="thin">
        <color theme="0" tint="-0.499984740745262"/>
      </top>
      <bottom/>
      <diagonal/>
    </border>
    <border>
      <left style="thin">
        <color indexed="64"/>
      </left>
      <right style="thin">
        <color theme="0" tint="-0.499984740745262"/>
      </right>
      <top/>
      <bottom/>
      <diagonal/>
    </border>
    <border>
      <left style="thin">
        <color indexed="64"/>
      </left>
      <right style="thin">
        <color theme="0" tint="-0.499984740745262"/>
      </right>
      <top/>
      <bottom style="thin">
        <color auto="1"/>
      </bottom>
      <diagonal/>
    </border>
    <border>
      <left style="thin">
        <color theme="0" tint="-0.499984740745262"/>
      </left>
      <right style="thin">
        <color theme="0" tint="-0.499984740745262"/>
      </right>
      <top style="thin">
        <color indexed="64"/>
      </top>
      <bottom/>
      <diagonal/>
    </border>
    <border>
      <left style="thin">
        <color theme="0" tint="-0.499984740745262"/>
      </left>
      <right style="thin">
        <color indexed="64"/>
      </right>
      <top style="thin">
        <color indexed="64"/>
      </top>
      <bottom/>
      <diagonal/>
    </border>
    <border>
      <left style="thin">
        <color auto="1"/>
      </left>
      <right/>
      <top style="thin">
        <color theme="1"/>
      </top>
      <bottom style="thin">
        <color theme="1"/>
      </bottom>
      <diagonal/>
    </border>
    <border>
      <left style="thin">
        <color theme="0" tint="-0.499984740745262"/>
      </left>
      <right style="thin">
        <color theme="0" tint="-0.499984740745262"/>
      </right>
      <top style="thin">
        <color theme="1"/>
      </top>
      <bottom style="thin">
        <color theme="0" tint="-0.499984740745262"/>
      </bottom>
      <diagonal/>
    </border>
    <border>
      <left style="thin">
        <color theme="0" tint="-0.499984740745262"/>
      </left>
      <right style="thin">
        <color indexed="64"/>
      </right>
      <top style="thin">
        <color theme="1"/>
      </top>
      <bottom style="thin">
        <color theme="0" tint="-0.499984740745262"/>
      </bottom>
      <diagonal/>
    </border>
    <border>
      <left style="thin">
        <color indexed="64"/>
      </left>
      <right style="thin">
        <color theme="0" tint="-0.499984740745262"/>
      </right>
      <top style="thin">
        <color theme="1"/>
      </top>
      <bottom style="thin">
        <color theme="0" tint="-0.499984740745262"/>
      </bottom>
      <diagonal/>
    </border>
    <border>
      <left style="thin">
        <color theme="0" tint="-0.499984740745262"/>
      </left>
      <right style="thin">
        <color auto="1"/>
      </right>
      <top style="thin">
        <color theme="0" tint="-0.499984740745262"/>
      </top>
      <bottom/>
      <diagonal/>
    </border>
    <border>
      <left style="thin">
        <color theme="0" tint="-0.499984740745262"/>
      </left>
      <right/>
      <top style="thin">
        <color indexed="64"/>
      </top>
      <bottom/>
      <diagonal/>
    </border>
    <border>
      <left/>
      <right style="thin">
        <color theme="0" tint="-0.499984740745262"/>
      </right>
      <top style="thin">
        <color indexed="64"/>
      </top>
      <bottom/>
      <diagonal/>
    </border>
    <border>
      <left/>
      <right style="thin">
        <color theme="0" tint="-0.499984740745262"/>
      </right>
      <top/>
      <bottom style="thin">
        <color indexed="64"/>
      </bottom>
      <diagonal/>
    </border>
    <border>
      <left style="thin">
        <color theme="0" tint="-0.499984740745262"/>
      </left>
      <right style="thin">
        <color theme="0" tint="-0.499984740745262"/>
      </right>
      <top/>
      <bottom style="thin">
        <color indexed="64"/>
      </bottom>
      <diagonal/>
    </border>
    <border>
      <left style="thin">
        <color theme="0" tint="-0.499984740745262"/>
      </left>
      <right style="thin">
        <color theme="0" tint="-0.499984740745262"/>
      </right>
      <top/>
      <bottom/>
      <diagonal/>
    </border>
    <border>
      <left style="thin">
        <color indexed="64"/>
      </left>
      <right style="thin">
        <color theme="0" tint="-0.34998626667073579"/>
      </right>
      <top style="thin">
        <color indexed="64"/>
      </top>
      <bottom style="thin">
        <color theme="0" tint="-0.34998626667073579"/>
      </bottom>
      <diagonal/>
    </border>
    <border>
      <left style="thin">
        <color theme="0" tint="-0.34998626667073579"/>
      </left>
      <right style="thin">
        <color theme="0" tint="-0.34998626667073579"/>
      </right>
      <top style="thin">
        <color indexed="64"/>
      </top>
      <bottom style="thin">
        <color theme="0" tint="-0.34998626667073579"/>
      </bottom>
      <diagonal/>
    </border>
    <border>
      <left style="thin">
        <color theme="0" tint="-0.34998626667073579"/>
      </left>
      <right style="thin">
        <color indexed="64"/>
      </right>
      <top style="thin">
        <color indexed="64"/>
      </top>
      <bottom style="thin">
        <color theme="0" tint="-0.34998626667073579"/>
      </bottom>
      <diagonal/>
    </border>
    <border>
      <left style="thin">
        <color indexed="64"/>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indexed="64"/>
      </right>
      <top style="thin">
        <color theme="0" tint="-0.34998626667073579"/>
      </top>
      <bottom style="thin">
        <color theme="0" tint="-0.34998626667073579"/>
      </bottom>
      <diagonal/>
    </border>
    <border>
      <left style="thin">
        <color indexed="64"/>
      </left>
      <right/>
      <top style="thin">
        <color indexed="64"/>
      </top>
      <bottom style="thin">
        <color theme="0" tint="-0.499984740745262"/>
      </bottom>
      <diagonal/>
    </border>
    <border>
      <left style="thin">
        <color theme="1"/>
      </left>
      <right/>
      <top style="thin">
        <color theme="1"/>
      </top>
      <bottom style="thin">
        <color theme="1"/>
      </bottom>
      <diagonal/>
    </border>
    <border>
      <left style="thin">
        <color theme="1"/>
      </left>
      <right/>
      <top/>
      <bottom style="thin">
        <color theme="1"/>
      </bottom>
      <diagonal/>
    </border>
    <border>
      <left style="thin">
        <color theme="0" tint="-0.499984740745262"/>
      </left>
      <right style="thin">
        <color indexed="64"/>
      </right>
      <top/>
      <bottom style="thin">
        <color indexed="64"/>
      </bottom>
      <diagonal/>
    </border>
    <border>
      <left style="thin">
        <color auto="1"/>
      </left>
      <right/>
      <top style="thin">
        <color theme="0" tint="-0.499984740745262"/>
      </top>
      <bottom style="thin">
        <color indexed="64"/>
      </bottom>
      <diagonal/>
    </border>
  </borders>
  <cellStyleXfs count="8">
    <xf numFmtId="0" fontId="0" fillId="0" borderId="0"/>
    <xf numFmtId="165" fontId="1" fillId="0" borderId="0" applyFont="0" applyFill="0" applyBorder="0" applyAlignment="0" applyProtection="0"/>
    <xf numFmtId="165" fontId="1" fillId="0" borderId="0" applyFont="0" applyFill="0" applyBorder="0" applyAlignment="0" applyProtection="0"/>
    <xf numFmtId="0" fontId="13" fillId="0" borderId="0"/>
    <xf numFmtId="0" fontId="13" fillId="0" borderId="0"/>
    <xf numFmtId="9" fontId="1" fillId="0" borderId="0" applyFont="0" applyFill="0" applyBorder="0" applyAlignment="0" applyProtection="0"/>
    <xf numFmtId="0" fontId="38" fillId="0" borderId="0"/>
    <xf numFmtId="0" fontId="1" fillId="0" borderId="0"/>
  </cellStyleXfs>
  <cellXfs count="978">
    <xf numFmtId="0" fontId="0" fillId="0" borderId="0" xfId="0"/>
    <xf numFmtId="0" fontId="4" fillId="2" borderId="0" xfId="0" applyFont="1" applyFill="1" applyAlignment="1">
      <alignment horizontal="left" vertical="top"/>
    </xf>
    <xf numFmtId="0" fontId="7" fillId="2" borderId="0" xfId="0" applyFont="1" applyFill="1" applyAlignment="1">
      <alignment vertical="top" wrapText="1"/>
    </xf>
    <xf numFmtId="0" fontId="4" fillId="0" borderId="0" xfId="0" applyFont="1" applyAlignment="1">
      <alignment vertical="top" wrapText="1"/>
    </xf>
    <xf numFmtId="0" fontId="10" fillId="0" borderId="0" xfId="0" applyFont="1" applyAlignment="1">
      <alignment vertical="top" wrapText="1"/>
    </xf>
    <xf numFmtId="0" fontId="2" fillId="0" borderId="0" xfId="0" applyFont="1" applyAlignment="1">
      <alignment vertical="top" wrapText="1"/>
    </xf>
    <xf numFmtId="0" fontId="4" fillId="0" borderId="0" xfId="0" applyFont="1" applyAlignment="1">
      <alignment vertical="top"/>
    </xf>
    <xf numFmtId="0" fontId="7" fillId="2" borderId="0" xfId="0" applyFont="1" applyFill="1" applyAlignment="1">
      <alignment vertical="top"/>
    </xf>
    <xf numFmtId="0" fontId="7" fillId="0" borderId="0" xfId="0" applyFont="1" applyAlignment="1">
      <alignment vertical="top"/>
    </xf>
    <xf numFmtId="0" fontId="11" fillId="0" borderId="0" xfId="0" applyFont="1" applyAlignment="1">
      <alignment vertical="top"/>
    </xf>
    <xf numFmtId="0" fontId="8" fillId="0" borderId="0" xfId="0" applyFont="1" applyAlignment="1">
      <alignment horizontal="left" vertical="top" wrapText="1"/>
    </xf>
    <xf numFmtId="0" fontId="4" fillId="2" borderId="0" xfId="0" applyFont="1" applyFill="1" applyAlignment="1">
      <alignment horizontal="left" vertical="center"/>
    </xf>
    <xf numFmtId="0" fontId="11" fillId="2" borderId="0" xfId="0" applyFont="1" applyFill="1" applyAlignment="1">
      <alignment vertical="top" wrapText="1"/>
    </xf>
    <xf numFmtId="0" fontId="3" fillId="2" borderId="0" xfId="0" applyFont="1" applyFill="1" applyAlignment="1">
      <alignment vertical="center"/>
    </xf>
    <xf numFmtId="0" fontId="4" fillId="2" borderId="0" xfId="0" applyFont="1" applyFill="1" applyAlignment="1">
      <alignment vertical="center"/>
    </xf>
    <xf numFmtId="0" fontId="6" fillId="0" borderId="0" xfId="0" applyFont="1" applyAlignment="1">
      <alignment horizontal="left" vertical="top" wrapText="1"/>
    </xf>
    <xf numFmtId="0" fontId="5" fillId="0" borderId="0" xfId="0" applyFont="1" applyAlignment="1">
      <alignment vertical="top"/>
    </xf>
    <xf numFmtId="0" fontId="8" fillId="0" borderId="7" xfId="0" applyFont="1" applyBorder="1" applyAlignment="1">
      <alignment horizontal="centerContinuous" vertical="top" wrapText="1"/>
    </xf>
    <xf numFmtId="0" fontId="7" fillId="0" borderId="8" xfId="0" applyFont="1" applyBorder="1" applyAlignment="1">
      <alignment horizontal="centerContinuous" vertical="top" wrapText="1"/>
    </xf>
    <xf numFmtId="0" fontId="6" fillId="3" borderId="3" xfId="0" applyFont="1" applyFill="1" applyBorder="1" applyAlignment="1">
      <alignment horizontal="centerContinuous" vertical="top" wrapText="1"/>
    </xf>
    <xf numFmtId="0" fontId="6" fillId="3" borderId="11" xfId="0" applyFont="1" applyFill="1" applyBorder="1" applyAlignment="1">
      <alignment horizontal="centerContinuous" vertical="top" wrapText="1"/>
    </xf>
    <xf numFmtId="0" fontId="6" fillId="3" borderId="4" xfId="0" applyFont="1" applyFill="1" applyBorder="1" applyAlignment="1">
      <alignment horizontal="centerContinuous" vertical="top" wrapText="1"/>
    </xf>
    <xf numFmtId="0" fontId="9" fillId="0" borderId="0" xfId="0" applyFont="1" applyAlignment="1">
      <alignment horizontal="left" vertical="top"/>
    </xf>
    <xf numFmtId="0" fontId="4" fillId="3" borderId="0" xfId="0" applyFont="1" applyFill="1" applyAlignment="1">
      <alignment vertical="top" wrapText="1"/>
    </xf>
    <xf numFmtId="0" fontId="4" fillId="2" borderId="0" xfId="0" applyFont="1" applyFill="1" applyAlignment="1">
      <alignment vertical="top"/>
    </xf>
    <xf numFmtId="0" fontId="2" fillId="0" borderId="0" xfId="0" applyFont="1" applyAlignment="1">
      <alignment vertical="top"/>
    </xf>
    <xf numFmtId="0" fontId="3" fillId="2" borderId="0" xfId="0" applyFont="1" applyFill="1" applyAlignment="1">
      <alignment vertical="top"/>
    </xf>
    <xf numFmtId="0" fontId="8" fillId="0" borderId="0" xfId="0" applyFont="1" applyAlignment="1">
      <alignment horizontal="left" vertical="top"/>
    </xf>
    <xf numFmtId="0" fontId="8" fillId="0" borderId="0" xfId="0" applyFont="1" applyAlignment="1">
      <alignment horizontal="centerContinuous" vertical="top" wrapText="1"/>
    </xf>
    <xf numFmtId="0" fontId="7" fillId="0" borderId="0" xfId="0" applyFont="1" applyAlignment="1">
      <alignment horizontal="centerContinuous" vertical="top" wrapText="1"/>
    </xf>
    <xf numFmtId="0" fontId="8" fillId="0" borderId="0" xfId="0" applyFont="1" applyAlignment="1">
      <alignment horizontal="center" vertical="top" wrapText="1"/>
    </xf>
    <xf numFmtId="0" fontId="7" fillId="0" borderId="0" xfId="0" applyFont="1" applyAlignment="1">
      <alignment horizontal="center" vertical="top" wrapText="1"/>
    </xf>
    <xf numFmtId="49" fontId="7" fillId="0" borderId="0" xfId="0" applyNumberFormat="1" applyFont="1" applyAlignment="1">
      <alignment vertical="top" wrapText="1"/>
    </xf>
    <xf numFmtId="0" fontId="7" fillId="0" borderId="0" xfId="0" applyFont="1"/>
    <xf numFmtId="0" fontId="12" fillId="0" borderId="0" xfId="1" applyNumberFormat="1" applyFont="1" applyFill="1" applyBorder="1" applyAlignment="1" applyProtection="1">
      <alignment vertical="center" wrapText="1"/>
    </xf>
    <xf numFmtId="0" fontId="12" fillId="0" borderId="8" xfId="1" applyNumberFormat="1" applyFont="1" applyFill="1" applyBorder="1" applyAlignment="1" applyProtection="1">
      <alignment vertical="center" wrapText="1"/>
    </xf>
    <xf numFmtId="0" fontId="9" fillId="2" borderId="0" xfId="0" applyFont="1" applyFill="1" applyAlignment="1">
      <alignment horizontal="left" vertical="top"/>
    </xf>
    <xf numFmtId="15" fontId="7" fillId="2" borderId="0" xfId="0" applyNumberFormat="1" applyFont="1" applyFill="1" applyAlignment="1">
      <alignment horizontal="left" vertical="top"/>
    </xf>
    <xf numFmtId="15" fontId="7" fillId="2" borderId="0" xfId="0" applyNumberFormat="1" applyFont="1" applyFill="1" applyAlignment="1">
      <alignment vertical="top"/>
    </xf>
    <xf numFmtId="0" fontId="9" fillId="2" borderId="5" xfId="0" applyFont="1" applyFill="1" applyBorder="1" applyAlignment="1">
      <alignment horizontal="left" vertical="top" wrapText="1"/>
    </xf>
    <xf numFmtId="0" fontId="9" fillId="2" borderId="10" xfId="0" applyFont="1" applyFill="1" applyBorder="1" applyAlignment="1">
      <alignment horizontal="left" vertical="top" wrapText="1"/>
    </xf>
    <xf numFmtId="0" fontId="9" fillId="2" borderId="6" xfId="0" applyFont="1" applyFill="1" applyBorder="1" applyAlignment="1">
      <alignment horizontal="left" vertical="top" wrapText="1"/>
    </xf>
    <xf numFmtId="15" fontId="7" fillId="0" borderId="0" xfId="0" applyNumberFormat="1" applyFont="1" applyAlignment="1">
      <alignment vertical="top"/>
    </xf>
    <xf numFmtId="0" fontId="5" fillId="2" borderId="0" xfId="0" applyFont="1" applyFill="1" applyAlignment="1">
      <alignment vertical="top"/>
    </xf>
    <xf numFmtId="0" fontId="7" fillId="2" borderId="0" xfId="0" applyFont="1" applyFill="1"/>
    <xf numFmtId="166" fontId="12" fillId="4" borderId="12" xfId="2" applyNumberFormat="1" applyFont="1" applyFill="1" applyBorder="1" applyAlignment="1" applyProtection="1">
      <alignment vertical="top" wrapText="1"/>
      <protection locked="0"/>
    </xf>
    <xf numFmtId="0" fontId="9" fillId="0" borderId="7" xfId="0" applyFont="1" applyBorder="1" applyAlignment="1">
      <alignment horizontal="left" vertical="top" wrapText="1"/>
    </xf>
    <xf numFmtId="0" fontId="9" fillId="0" borderId="0" xfId="0" applyFont="1" applyAlignment="1">
      <alignment horizontal="left" vertical="top" wrapText="1"/>
    </xf>
    <xf numFmtId="0" fontId="9" fillId="0" borderId="8" xfId="0" applyFont="1" applyBorder="1" applyAlignment="1">
      <alignment horizontal="left" vertical="top" wrapText="1"/>
    </xf>
    <xf numFmtId="0" fontId="9" fillId="0" borderId="7" xfId="0" applyFont="1" applyBorder="1" applyAlignment="1">
      <alignment horizontal="left" vertical="center" wrapText="1"/>
    </xf>
    <xf numFmtId="0" fontId="9" fillId="2" borderId="8" xfId="0" applyFont="1" applyFill="1" applyBorder="1" applyAlignment="1">
      <alignment horizontal="left" vertical="top" wrapText="1"/>
    </xf>
    <xf numFmtId="0" fontId="9" fillId="2" borderId="0" xfId="0" applyFont="1" applyFill="1" applyAlignment="1">
      <alignment horizontal="left" vertical="top" wrapText="1"/>
    </xf>
    <xf numFmtId="0" fontId="9" fillId="0" borderId="8" xfId="0" applyFont="1" applyBorder="1" applyAlignment="1">
      <alignment vertical="top" wrapText="1"/>
    </xf>
    <xf numFmtId="0" fontId="10" fillId="0" borderId="0" xfId="0" applyFont="1" applyAlignment="1">
      <alignment wrapText="1"/>
    </xf>
    <xf numFmtId="0" fontId="7" fillId="0" borderId="5" xfId="0" applyFont="1" applyBorder="1" applyAlignment="1">
      <alignment wrapText="1"/>
    </xf>
    <xf numFmtId="0" fontId="7" fillId="0" borderId="10" xfId="0" applyFont="1" applyBorder="1" applyAlignment="1">
      <alignment wrapText="1"/>
    </xf>
    <xf numFmtId="0" fontId="7" fillId="0" borderId="6" xfId="0" applyFont="1" applyBorder="1" applyAlignment="1">
      <alignment wrapText="1"/>
    </xf>
    <xf numFmtId="0" fontId="7" fillId="0" borderId="7" xfId="0" applyFont="1" applyBorder="1" applyAlignment="1">
      <alignment wrapText="1"/>
    </xf>
    <xf numFmtId="0" fontId="7" fillId="0" borderId="0" xfId="0" applyFont="1" applyAlignment="1">
      <alignment wrapText="1"/>
    </xf>
    <xf numFmtId="0" fontId="7" fillId="0" borderId="8" xfId="0" applyFont="1" applyBorder="1" applyAlignment="1">
      <alignment wrapText="1"/>
    </xf>
    <xf numFmtId="0" fontId="7" fillId="0" borderId="8" xfId="0" applyFont="1" applyBorder="1"/>
    <xf numFmtId="0" fontId="7" fillId="0" borderId="7" xfId="0" applyFont="1" applyBorder="1" applyAlignment="1">
      <alignment vertical="top" wrapText="1"/>
    </xf>
    <xf numFmtId="0" fontId="7" fillId="0" borderId="0" xfId="0" applyFont="1" applyAlignment="1">
      <alignment vertical="top" wrapText="1"/>
    </xf>
    <xf numFmtId="0" fontId="7" fillId="0" borderId="8" xfId="0" applyFont="1" applyBorder="1" applyAlignment="1">
      <alignment vertical="top" wrapText="1"/>
    </xf>
    <xf numFmtId="0" fontId="7" fillId="0" borderId="5" xfId="0" applyFont="1" applyBorder="1" applyAlignment="1">
      <alignment vertical="top" wrapText="1"/>
    </xf>
    <xf numFmtId="0" fontId="7" fillId="0" borderId="10" xfId="0" applyFont="1" applyBorder="1" applyAlignment="1">
      <alignment vertical="top" wrapText="1"/>
    </xf>
    <xf numFmtId="0" fontId="7" fillId="0" borderId="6" xfId="0" applyFont="1" applyBorder="1" applyAlignment="1">
      <alignment vertical="top" wrapText="1"/>
    </xf>
    <xf numFmtId="0" fontId="10" fillId="0" borderId="0" xfId="0" applyFont="1" applyAlignment="1">
      <alignment horizontal="left" vertical="top" wrapText="1"/>
    </xf>
    <xf numFmtId="49" fontId="7" fillId="0" borderId="0" xfId="0" applyNumberFormat="1" applyFont="1" applyAlignment="1">
      <alignment vertical="top"/>
    </xf>
    <xf numFmtId="49" fontId="7" fillId="2" borderId="0" xfId="0" applyNumberFormat="1" applyFont="1" applyFill="1" applyAlignment="1">
      <alignment vertical="top" wrapText="1"/>
    </xf>
    <xf numFmtId="0" fontId="6" fillId="0" borderId="0" xfId="0" applyFont="1" applyAlignment="1">
      <alignment vertical="top" wrapText="1"/>
    </xf>
    <xf numFmtId="0" fontId="7" fillId="0" borderId="0" xfId="0" applyFont="1" applyAlignment="1">
      <alignment horizontal="left" vertical="top"/>
    </xf>
    <xf numFmtId="0" fontId="8" fillId="0" borderId="10" xfId="0" applyFont="1" applyBorder="1" applyAlignment="1">
      <alignment horizontal="center" vertical="top" wrapText="1"/>
    </xf>
    <xf numFmtId="0" fontId="7" fillId="7" borderId="0" xfId="0" applyFont="1" applyFill="1"/>
    <xf numFmtId="0" fontId="7" fillId="7" borderId="0" xfId="0" applyFont="1" applyFill="1" applyAlignment="1">
      <alignment wrapText="1"/>
    </xf>
    <xf numFmtId="0" fontId="7" fillId="0" borderId="0" xfId="0" applyFont="1" applyAlignment="1">
      <alignment horizontal="left"/>
    </xf>
    <xf numFmtId="0" fontId="7" fillId="7" borderId="0" xfId="0" applyFont="1" applyFill="1" applyAlignment="1">
      <alignment vertical="top"/>
    </xf>
    <xf numFmtId="49" fontId="7" fillId="0" borderId="0" xfId="0" quotePrefix="1" applyNumberFormat="1" applyFont="1" applyAlignment="1">
      <alignment vertical="top"/>
    </xf>
    <xf numFmtId="15" fontId="7" fillId="0" borderId="0" xfId="0" quotePrefix="1" applyNumberFormat="1" applyFont="1" applyAlignment="1">
      <alignment vertical="top"/>
    </xf>
    <xf numFmtId="15" fontId="7" fillId="0" borderId="0" xfId="0" quotePrefix="1" applyNumberFormat="1" applyFont="1"/>
    <xf numFmtId="0" fontId="15" fillId="0" borderId="0" xfId="0" applyFont="1"/>
    <xf numFmtId="0" fontId="15" fillId="7" borderId="0" xfId="0" applyFont="1" applyFill="1"/>
    <xf numFmtId="0" fontId="9" fillId="0" borderId="0" xfId="0" applyFont="1" applyAlignment="1">
      <alignment vertical="top" wrapText="1"/>
    </xf>
    <xf numFmtId="0" fontId="4" fillId="3" borderId="0" xfId="0" applyFont="1" applyFill="1" applyAlignment="1">
      <alignment vertical="top"/>
    </xf>
    <xf numFmtId="0" fontId="12" fillId="4" borderId="12" xfId="1" applyNumberFormat="1" applyFont="1" applyFill="1" applyBorder="1" applyAlignment="1" applyProtection="1">
      <alignment horizontal="center" vertical="top" wrapText="1"/>
      <protection locked="0"/>
    </xf>
    <xf numFmtId="0" fontId="16" fillId="8" borderId="0" xfId="0" applyFont="1" applyFill="1" applyAlignment="1">
      <alignment vertical="center"/>
    </xf>
    <xf numFmtId="0" fontId="16" fillId="0" borderId="0" xfId="0" applyFont="1" applyAlignment="1">
      <alignment vertical="center"/>
    </xf>
    <xf numFmtId="0" fontId="6" fillId="0" borderId="9" xfId="0" applyFont="1" applyBorder="1" applyAlignment="1">
      <alignment horizontal="left" vertical="top" wrapText="1"/>
    </xf>
    <xf numFmtId="0" fontId="4" fillId="0" borderId="9" xfId="0" applyFont="1" applyBorder="1" applyAlignment="1">
      <alignment vertical="top" wrapText="1"/>
    </xf>
    <xf numFmtId="0" fontId="5" fillId="0" borderId="0" xfId="0" applyFont="1" applyAlignment="1">
      <alignment horizontal="left" vertical="top"/>
    </xf>
    <xf numFmtId="0" fontId="17" fillId="4" borderId="12" xfId="1" applyNumberFormat="1" applyFont="1" applyFill="1" applyBorder="1" applyAlignment="1" applyProtection="1">
      <alignment horizontal="center" vertical="center" wrapText="1"/>
      <protection locked="0"/>
    </xf>
    <xf numFmtId="0" fontId="7" fillId="0" borderId="0" xfId="0" quotePrefix="1" applyFont="1" applyAlignment="1">
      <alignment vertical="top"/>
    </xf>
    <xf numFmtId="0" fontId="7" fillId="7" borderId="0" xfId="0" applyFont="1" applyFill="1" applyAlignment="1">
      <alignment vertical="top" wrapText="1"/>
    </xf>
    <xf numFmtId="0" fontId="11" fillId="0" borderId="0" xfId="0" applyFont="1" applyAlignment="1">
      <alignment horizontal="center" vertical="center"/>
    </xf>
    <xf numFmtId="0" fontId="11" fillId="6" borderId="12" xfId="0" applyFont="1" applyFill="1" applyBorder="1" applyAlignment="1">
      <alignment horizontal="center" vertical="center" wrapText="1"/>
    </xf>
    <xf numFmtId="0" fontId="6" fillId="3" borderId="0" xfId="0" applyFont="1" applyFill="1" applyAlignment="1">
      <alignment horizontal="left" vertical="top" wrapText="1"/>
    </xf>
    <xf numFmtId="0" fontId="9" fillId="0" borderId="7" xfId="0" applyFont="1" applyBorder="1" applyAlignment="1">
      <alignment vertical="center" wrapText="1"/>
    </xf>
    <xf numFmtId="0" fontId="9" fillId="0" borderId="0" xfId="0" applyFont="1" applyAlignment="1">
      <alignment vertical="center" wrapText="1"/>
    </xf>
    <xf numFmtId="0" fontId="9" fillId="0" borderId="8" xfId="0" applyFont="1" applyBorder="1" applyAlignment="1">
      <alignment vertical="center" wrapText="1"/>
    </xf>
    <xf numFmtId="0" fontId="5" fillId="0" borderId="0" xfId="0" applyFont="1" applyAlignment="1">
      <alignment vertical="top" wrapText="1"/>
    </xf>
    <xf numFmtId="0" fontId="6" fillId="3" borderId="0" xfId="0" applyFont="1" applyFill="1" applyAlignment="1">
      <alignment horizontal="left" vertical="top"/>
    </xf>
    <xf numFmtId="0" fontId="9" fillId="0" borderId="8" xfId="0" applyFont="1" applyBorder="1" applyAlignment="1">
      <alignment horizontal="left" vertical="center" wrapText="1"/>
    </xf>
    <xf numFmtId="0" fontId="10" fillId="2" borderId="0" xfId="0" applyFont="1" applyFill="1" applyAlignment="1">
      <alignment vertical="top" wrapText="1"/>
    </xf>
    <xf numFmtId="0" fontId="0" fillId="0" borderId="0" xfId="0" applyAlignment="1">
      <alignment vertical="top" wrapText="1"/>
    </xf>
    <xf numFmtId="0" fontId="9" fillId="0" borderId="11" xfId="0" applyFont="1" applyBorder="1" applyAlignment="1">
      <alignment vertical="center" wrapText="1"/>
    </xf>
    <xf numFmtId="0" fontId="9" fillId="0" borderId="9" xfId="0" applyFont="1" applyBorder="1" applyAlignment="1">
      <alignment vertical="center" wrapText="1"/>
    </xf>
    <xf numFmtId="0" fontId="20" fillId="2" borderId="7" xfId="0" applyFont="1" applyFill="1" applyBorder="1" applyAlignment="1">
      <alignment horizontal="left" vertical="top" wrapText="1"/>
    </xf>
    <xf numFmtId="0" fontId="20" fillId="2" borderId="0" xfId="0" applyFont="1" applyFill="1" applyAlignment="1">
      <alignment horizontal="left" vertical="top" wrapText="1"/>
    </xf>
    <xf numFmtId="166" fontId="12" fillId="2" borderId="0" xfId="2" applyNumberFormat="1" applyFont="1" applyFill="1" applyBorder="1" applyAlignment="1" applyProtection="1">
      <alignment horizontal="right" vertical="top" wrapText="1"/>
    </xf>
    <xf numFmtId="0" fontId="7" fillId="2" borderId="8" xfId="0" applyFont="1" applyFill="1" applyBorder="1" applyAlignment="1">
      <alignment vertical="top" wrapText="1"/>
    </xf>
    <xf numFmtId="0" fontId="9" fillId="2" borderId="0" xfId="0" applyFont="1" applyFill="1" applyAlignment="1">
      <alignment horizontal="center" vertical="top" wrapText="1"/>
    </xf>
    <xf numFmtId="0" fontId="28" fillId="10" borderId="39" xfId="2" applyNumberFormat="1" applyFont="1" applyFill="1" applyBorder="1" applyAlignment="1" applyProtection="1">
      <alignment horizontal="left" vertical="top" wrapText="1" indent="1"/>
    </xf>
    <xf numFmtId="0" fontId="7" fillId="0" borderId="8" xfId="0" applyFont="1" applyBorder="1" applyAlignment="1">
      <alignment vertical="top"/>
    </xf>
    <xf numFmtId="0" fontId="9" fillId="0" borderId="3" xfId="0" applyFont="1" applyBorder="1" applyAlignment="1">
      <alignment horizontal="left" vertical="center" wrapText="1"/>
    </xf>
    <xf numFmtId="0" fontId="0" fillId="0" borderId="11" xfId="0" applyBorder="1" applyAlignment="1">
      <alignment horizontal="left" vertical="center" wrapText="1"/>
    </xf>
    <xf numFmtId="0" fontId="9" fillId="2" borderId="11" xfId="0" applyFont="1" applyFill="1" applyBorder="1" applyAlignment="1">
      <alignment horizontal="left" vertical="center" wrapText="1"/>
    </xf>
    <xf numFmtId="0" fontId="0" fillId="2" borderId="11" xfId="0" applyFill="1" applyBorder="1" applyAlignment="1">
      <alignment horizontal="left" vertical="center" wrapText="1"/>
    </xf>
    <xf numFmtId="0" fontId="11" fillId="2" borderId="7" xfId="0" applyFont="1" applyFill="1" applyBorder="1" applyAlignment="1">
      <alignment horizontal="left" vertical="top"/>
    </xf>
    <xf numFmtId="0" fontId="0" fillId="2" borderId="0" xfId="0" applyFill="1" applyAlignment="1">
      <alignment horizontal="left" vertical="top"/>
    </xf>
    <xf numFmtId="0" fontId="7" fillId="0" borderId="7" xfId="0" applyFont="1" applyBorder="1" applyAlignment="1">
      <alignment horizontal="right"/>
    </xf>
    <xf numFmtId="0" fontId="7" fillId="0" borderId="7" xfId="0" applyFont="1" applyBorder="1"/>
    <xf numFmtId="0" fontId="10" fillId="0" borderId="0" xfId="0" applyFont="1"/>
    <xf numFmtId="0" fontId="10" fillId="2" borderId="0" xfId="0" applyFont="1" applyFill="1" applyAlignment="1">
      <alignment wrapText="1"/>
    </xf>
    <xf numFmtId="0" fontId="9" fillId="2" borderId="7" xfId="0" applyFont="1" applyFill="1" applyBorder="1" applyAlignment="1">
      <alignment vertical="center" wrapText="1"/>
    </xf>
    <xf numFmtId="0" fontId="9" fillId="2" borderId="8" xfId="0" applyFont="1" applyFill="1" applyBorder="1" applyAlignment="1">
      <alignment vertical="center" wrapText="1"/>
    </xf>
    <xf numFmtId="0" fontId="8" fillId="2" borderId="7" xfId="0" applyFont="1" applyFill="1" applyBorder="1" applyAlignment="1">
      <alignment horizontal="center" vertical="top"/>
    </xf>
    <xf numFmtId="0" fontId="8" fillId="2" borderId="8" xfId="0" applyFont="1" applyFill="1" applyBorder="1" applyAlignment="1">
      <alignment horizontal="center" vertical="top"/>
    </xf>
    <xf numFmtId="0" fontId="9" fillId="0" borderId="5" xfId="0" applyFont="1" applyBorder="1" applyAlignment="1">
      <alignment vertical="center" wrapText="1"/>
    </xf>
    <xf numFmtId="0" fontId="9" fillId="2" borderId="10" xfId="0" applyFont="1" applyFill="1" applyBorder="1" applyAlignment="1">
      <alignment vertical="center" wrapText="1"/>
    </xf>
    <xf numFmtId="9" fontId="12" fillId="2" borderId="0" xfId="5" applyFont="1" applyFill="1" applyBorder="1" applyAlignment="1" applyProtection="1">
      <alignment horizontal="right" vertical="top" wrapText="1"/>
    </xf>
    <xf numFmtId="0" fontId="7" fillId="2" borderId="0" xfId="0" applyFont="1" applyFill="1" applyAlignment="1">
      <alignment horizontal="centerContinuous" vertical="top" wrapText="1"/>
    </xf>
    <xf numFmtId="9" fontId="31" fillId="0" borderId="0" xfId="5" applyFont="1" applyFill="1" applyBorder="1" applyAlignment="1" applyProtection="1">
      <alignment vertical="top" wrapText="1"/>
    </xf>
    <xf numFmtId="0" fontId="0" fillId="2" borderId="36" xfId="0" applyFill="1" applyBorder="1" applyAlignment="1">
      <alignment horizontal="left" vertical="center" wrapText="1" indent="1"/>
    </xf>
    <xf numFmtId="0" fontId="28" fillId="2" borderId="36" xfId="0" applyFont="1" applyFill="1" applyBorder="1" applyAlignment="1">
      <alignment horizontal="left" vertical="center" wrapText="1" indent="1"/>
    </xf>
    <xf numFmtId="0" fontId="0" fillId="2" borderId="36" xfId="0" applyFill="1" applyBorder="1" applyAlignment="1">
      <alignment horizontal="left" vertical="top" wrapText="1" indent="1"/>
    </xf>
    <xf numFmtId="0" fontId="27" fillId="2" borderId="36" xfId="0" applyFont="1" applyFill="1" applyBorder="1" applyAlignment="1">
      <alignment horizontal="left" vertical="center" wrapText="1" indent="1"/>
    </xf>
    <xf numFmtId="0" fontId="34" fillId="6" borderId="36" xfId="0" applyFont="1" applyFill="1" applyBorder="1" applyAlignment="1">
      <alignment horizontal="left" vertical="top"/>
    </xf>
    <xf numFmtId="0" fontId="23" fillId="6" borderId="36" xfId="0" applyFont="1" applyFill="1" applyBorder="1" applyAlignment="1">
      <alignment horizontal="left" vertical="top"/>
    </xf>
    <xf numFmtId="0" fontId="23" fillId="6" borderId="36" xfId="0" applyFont="1" applyFill="1" applyBorder="1" applyAlignment="1">
      <alignment horizontal="left" vertical="top" wrapText="1" indent="1"/>
    </xf>
    <xf numFmtId="0" fontId="2" fillId="2" borderId="0" xfId="0" applyFont="1" applyFill="1" applyAlignment="1">
      <alignment vertical="top" wrapText="1"/>
    </xf>
    <xf numFmtId="0" fontId="6" fillId="2" borderId="0" xfId="0" applyFont="1" applyFill="1" applyAlignment="1">
      <alignment horizontal="left" vertical="top" wrapText="1"/>
    </xf>
    <xf numFmtId="0" fontId="0" fillId="0" borderId="8" xfId="0" applyBorder="1"/>
    <xf numFmtId="0" fontId="28" fillId="2" borderId="7" xfId="0" applyFont="1" applyFill="1" applyBorder="1" applyAlignment="1">
      <alignment horizontal="left" vertical="center" wrapText="1"/>
    </xf>
    <xf numFmtId="0" fontId="33" fillId="2" borderId="0" xfId="0" applyFont="1" applyFill="1" applyAlignment="1">
      <alignment horizontal="center" wrapText="1"/>
    </xf>
    <xf numFmtId="0" fontId="0" fillId="0" borderId="7" xfId="0" applyBorder="1" applyAlignment="1">
      <alignment horizontal="left" vertical="center" wrapText="1" indent="1"/>
    </xf>
    <xf numFmtId="0" fontId="0" fillId="0" borderId="7" xfId="0" applyBorder="1" applyAlignment="1">
      <alignment horizontal="left" vertical="top" wrapText="1" indent="1"/>
    </xf>
    <xf numFmtId="0" fontId="26" fillId="2" borderId="7" xfId="0" applyFont="1" applyFill="1" applyBorder="1" applyAlignment="1">
      <alignment vertical="top"/>
    </xf>
    <xf numFmtId="0" fontId="0" fillId="0" borderId="10" xfId="0" applyBorder="1"/>
    <xf numFmtId="0" fontId="0" fillId="0" borderId="6" xfId="0" applyBorder="1"/>
    <xf numFmtId="0" fontId="9" fillId="0" borderId="7" xfId="0" applyFont="1" applyBorder="1" applyAlignment="1">
      <alignment horizontal="left" vertical="center"/>
    </xf>
    <xf numFmtId="0" fontId="0" fillId="0" borderId="7" xfId="0" quotePrefix="1" applyBorder="1" applyAlignment="1">
      <alignment horizontal="right"/>
    </xf>
    <xf numFmtId="0" fontId="31" fillId="4" borderId="36" xfId="2" applyNumberFormat="1" applyFont="1" applyFill="1" applyBorder="1" applyAlignment="1" applyProtection="1">
      <alignment vertical="top" wrapText="1"/>
      <protection locked="0"/>
    </xf>
    <xf numFmtId="0" fontId="0" fillId="0" borderId="0" xfId="0" applyAlignment="1">
      <alignment wrapText="1"/>
    </xf>
    <xf numFmtId="0" fontId="0" fillId="0" borderId="8" xfId="0" applyBorder="1" applyAlignment="1">
      <alignment wrapText="1"/>
    </xf>
    <xf numFmtId="0" fontId="0" fillId="0" borderId="7" xfId="0" applyBorder="1" applyAlignment="1">
      <alignment vertical="top"/>
    </xf>
    <xf numFmtId="0" fontId="10" fillId="0" borderId="7" xfId="0" applyFont="1" applyBorder="1" applyAlignment="1">
      <alignment vertical="top" wrapText="1"/>
    </xf>
    <xf numFmtId="0" fontId="11" fillId="2" borderId="0" xfId="0" applyFont="1" applyFill="1" applyAlignment="1">
      <alignment vertical="top"/>
    </xf>
    <xf numFmtId="0" fontId="1" fillId="2" borderId="0" xfId="7" applyFill="1" applyAlignment="1">
      <alignment vertical="top" wrapText="1"/>
    </xf>
    <xf numFmtId="0" fontId="42" fillId="2" borderId="0" xfId="7" applyFont="1" applyFill="1" applyAlignment="1">
      <alignment vertical="top" wrapText="1"/>
    </xf>
    <xf numFmtId="0" fontId="7" fillId="0" borderId="0" xfId="0" applyFont="1" applyAlignment="1">
      <alignment horizontal="left" vertical="top" wrapText="1"/>
    </xf>
    <xf numFmtId="0" fontId="7" fillId="0" borderId="0" xfId="0" applyFont="1" applyAlignment="1">
      <alignment vertical="center" wrapText="1"/>
    </xf>
    <xf numFmtId="0" fontId="7" fillId="4" borderId="13" xfId="0" applyFont="1" applyFill="1" applyBorder="1" applyAlignment="1" applyProtection="1">
      <alignment vertical="center" wrapText="1"/>
      <protection locked="0"/>
    </xf>
    <xf numFmtId="0" fontId="43" fillId="0" borderId="0" xfId="0" applyFont="1" applyAlignment="1">
      <alignment horizontal="left" vertical="center" indent="11"/>
    </xf>
    <xf numFmtId="0" fontId="7" fillId="0" borderId="0" xfId="0" applyFont="1" applyAlignment="1">
      <alignment horizontal="center" vertical="center"/>
    </xf>
    <xf numFmtId="0" fontId="11" fillId="7" borderId="0" xfId="0" applyFont="1" applyFill="1"/>
    <xf numFmtId="0" fontId="44" fillId="0" borderId="0" xfId="0" applyFont="1"/>
    <xf numFmtId="0" fontId="7" fillId="2" borderId="9" xfId="0" applyFont="1" applyFill="1" applyBorder="1" applyAlignment="1">
      <alignment horizontal="left" vertical="top" wrapText="1"/>
    </xf>
    <xf numFmtId="0" fontId="11" fillId="2" borderId="10" xfId="0" applyFont="1" applyFill="1" applyBorder="1" applyAlignment="1">
      <alignment horizontal="left" vertical="top" wrapText="1"/>
    </xf>
    <xf numFmtId="0" fontId="7" fillId="2" borderId="11" xfId="0" applyFont="1" applyFill="1" applyBorder="1" applyAlignment="1">
      <alignment horizontal="left" vertical="top" wrapText="1"/>
    </xf>
    <xf numFmtId="0" fontId="42" fillId="2" borderId="0" xfId="7" applyFont="1" applyFill="1" applyAlignment="1">
      <alignment vertical="top"/>
    </xf>
    <xf numFmtId="0" fontId="7" fillId="2" borderId="0" xfId="7" applyFont="1" applyFill="1" applyAlignment="1">
      <alignment vertical="top"/>
    </xf>
    <xf numFmtId="0" fontId="7" fillId="2" borderId="0" xfId="0" applyFont="1" applyFill="1" applyAlignment="1">
      <alignment horizontal="left" vertical="top"/>
    </xf>
    <xf numFmtId="0" fontId="44" fillId="0" borderId="0" xfId="0" applyFont="1" applyAlignment="1">
      <alignment vertical="top"/>
    </xf>
    <xf numFmtId="0" fontId="25" fillId="0" borderId="0" xfId="0" applyFont="1" applyAlignment="1">
      <alignment vertical="top"/>
    </xf>
    <xf numFmtId="0" fontId="7" fillId="2" borderId="0" xfId="7" applyFont="1" applyFill="1" applyAlignment="1">
      <alignment horizontal="justify" vertical="top"/>
    </xf>
    <xf numFmtId="0" fontId="1" fillId="2" borderId="0" xfId="7" applyFill="1" applyAlignment="1">
      <alignment horizontal="justify" vertical="top"/>
    </xf>
    <xf numFmtId="0" fontId="42" fillId="2" borderId="0" xfId="7" applyFont="1" applyFill="1" applyAlignment="1">
      <alignment horizontal="justify" vertical="top"/>
    </xf>
    <xf numFmtId="0" fontId="28" fillId="0" borderId="39" xfId="2" applyNumberFormat="1" applyFont="1" applyFill="1" applyBorder="1" applyAlignment="1" applyProtection="1">
      <alignment horizontal="left" vertical="top" wrapText="1" indent="1"/>
    </xf>
    <xf numFmtId="0" fontId="23" fillId="0" borderId="36" xfId="0" applyFont="1" applyBorder="1" applyAlignment="1">
      <alignment horizontal="left" vertical="top" wrapText="1" indent="1"/>
    </xf>
    <xf numFmtId="0" fontId="9" fillId="0" borderId="0" xfId="0" applyFont="1" applyAlignment="1">
      <alignment horizontal="left" vertical="center" wrapText="1"/>
    </xf>
    <xf numFmtId="0" fontId="0" fillId="0" borderId="0" xfId="0" applyAlignment="1">
      <alignment horizontal="left" vertical="center" wrapText="1"/>
    </xf>
    <xf numFmtId="0" fontId="0" fillId="0" borderId="0" xfId="0" applyAlignment="1">
      <alignment horizontal="left" vertical="top" wrapText="1"/>
    </xf>
    <xf numFmtId="15" fontId="7" fillId="0" borderId="0" xfId="0" applyNumberFormat="1" applyFont="1" applyAlignment="1">
      <alignment vertical="top" wrapText="1"/>
    </xf>
    <xf numFmtId="0" fontId="0" fillId="0" borderId="8" xfId="0" applyBorder="1" applyAlignment="1">
      <alignment vertical="center"/>
    </xf>
    <xf numFmtId="0" fontId="31" fillId="4" borderId="37" xfId="2" applyNumberFormat="1" applyFont="1" applyFill="1" applyBorder="1" applyAlignment="1" applyProtection="1">
      <alignment vertical="top" wrapText="1"/>
      <protection locked="0"/>
    </xf>
    <xf numFmtId="166" fontId="12" fillId="2" borderId="9" xfId="2" applyNumberFormat="1" applyFont="1" applyFill="1" applyBorder="1" applyAlignment="1" applyProtection="1">
      <alignment horizontal="right" vertical="top" wrapText="1"/>
    </xf>
    <xf numFmtId="0" fontId="0" fillId="0" borderId="40" xfId="0" quotePrefix="1" applyBorder="1" applyAlignment="1">
      <alignment horizontal="right"/>
    </xf>
    <xf numFmtId="0" fontId="7" fillId="0" borderId="40" xfId="0" applyFont="1" applyBorder="1"/>
    <xf numFmtId="0" fontId="11" fillId="0" borderId="0" xfId="0" applyFont="1" applyAlignment="1">
      <alignment horizontal="right" vertical="top" wrapText="1" indent="1"/>
    </xf>
    <xf numFmtId="0" fontId="0" fillId="0" borderId="0" xfId="0" applyAlignment="1">
      <alignment horizontal="right" vertical="top" wrapText="1"/>
    </xf>
    <xf numFmtId="0" fontId="0" fillId="0" borderId="0" xfId="0" applyAlignment="1">
      <alignment vertical="center"/>
    </xf>
    <xf numFmtId="166" fontId="12" fillId="2" borderId="0" xfId="2" applyNumberFormat="1" applyFont="1" applyFill="1" applyBorder="1" applyAlignment="1" applyProtection="1">
      <alignment vertical="center" wrapText="1"/>
    </xf>
    <xf numFmtId="9" fontId="11" fillId="0" borderId="0" xfId="5" applyFont="1" applyBorder="1" applyAlignment="1" applyProtection="1">
      <alignment horizontal="center" vertical="top" wrapText="1"/>
    </xf>
    <xf numFmtId="0" fontId="8" fillId="2" borderId="0" xfId="0" applyFont="1" applyFill="1" applyAlignment="1">
      <alignment horizontal="left" vertical="top" wrapText="1"/>
    </xf>
    <xf numFmtId="0" fontId="9" fillId="0" borderId="7" xfId="0" applyFont="1" applyBorder="1" applyAlignment="1">
      <alignment horizontal="right" vertical="top" wrapText="1"/>
    </xf>
    <xf numFmtId="0" fontId="0" fillId="2" borderId="0" xfId="0" applyFill="1" applyAlignment="1">
      <alignment horizontal="left" vertical="top" wrapText="1"/>
    </xf>
    <xf numFmtId="9" fontId="7" fillId="0" borderId="0" xfId="5" applyFont="1" applyBorder="1" applyAlignment="1">
      <alignment vertical="top" wrapText="1"/>
    </xf>
    <xf numFmtId="9" fontId="12" fillId="0" borderId="0" xfId="5" applyFont="1" applyFill="1" applyBorder="1" applyAlignment="1" applyProtection="1">
      <alignment horizontal="right" vertical="top" wrapText="1"/>
    </xf>
    <xf numFmtId="0" fontId="6" fillId="0" borderId="7" xfId="0" applyFont="1" applyBorder="1" applyAlignment="1">
      <alignment horizontal="left" vertical="top" wrapText="1"/>
    </xf>
    <xf numFmtId="0" fontId="11" fillId="0" borderId="7" xfId="0" applyFont="1" applyBorder="1" applyAlignment="1">
      <alignment horizontal="left" vertical="top"/>
    </xf>
    <xf numFmtId="0" fontId="0" fillId="0" borderId="0" xfId="0" applyAlignment="1">
      <alignment horizontal="left" vertical="top"/>
    </xf>
    <xf numFmtId="0" fontId="0" fillId="0" borderId="8" xfId="0" applyBorder="1" applyAlignment="1">
      <alignment horizontal="left" vertical="top"/>
    </xf>
    <xf numFmtId="0" fontId="8" fillId="0" borderId="3" xfId="0" applyFont="1" applyBorder="1" applyAlignment="1">
      <alignment horizontal="right" vertical="top" wrapText="1" indent="2"/>
    </xf>
    <xf numFmtId="0" fontId="8" fillId="0" borderId="0" xfId="0" applyFont="1" applyAlignment="1">
      <alignment horizontal="right" vertical="top" wrapText="1" indent="2"/>
    </xf>
    <xf numFmtId="166" fontId="12" fillId="0" borderId="0" xfId="2" applyNumberFormat="1" applyFont="1" applyFill="1" applyBorder="1" applyAlignment="1" applyProtection="1">
      <alignment horizontal="right" vertical="top" wrapText="1"/>
    </xf>
    <xf numFmtId="0" fontId="8" fillId="0" borderId="7" xfId="0" applyFont="1" applyBorder="1" applyAlignment="1">
      <alignment horizontal="right" vertical="top" wrapText="1" indent="2"/>
    </xf>
    <xf numFmtId="9" fontId="12" fillId="0" borderId="0" xfId="5" applyFont="1" applyFill="1" applyBorder="1" applyAlignment="1" applyProtection="1">
      <alignment horizontal="center" vertical="top" wrapText="1"/>
    </xf>
    <xf numFmtId="0" fontId="7" fillId="0" borderId="52" xfId="0" applyFont="1" applyBorder="1" applyAlignment="1">
      <alignment wrapText="1"/>
    </xf>
    <xf numFmtId="0" fontId="7" fillId="0" borderId="48" xfId="0" applyFont="1" applyBorder="1" applyAlignment="1">
      <alignment wrapText="1"/>
    </xf>
    <xf numFmtId="0" fontId="7" fillId="0" borderId="49" xfId="0" applyFont="1" applyBorder="1" applyAlignment="1">
      <alignment wrapText="1"/>
    </xf>
    <xf numFmtId="0" fontId="36" fillId="2" borderId="1" xfId="2" applyNumberFormat="1" applyFont="1" applyFill="1" applyBorder="1" applyAlignment="1" applyProtection="1">
      <alignment horizontal="right" vertical="top" wrapText="1" indent="1"/>
    </xf>
    <xf numFmtId="0" fontId="0" fillId="0" borderId="9" xfId="0" applyBorder="1" applyAlignment="1">
      <alignment horizontal="left" vertical="top" wrapText="1" indent="1"/>
    </xf>
    <xf numFmtId="0" fontId="9" fillId="0" borderId="7" xfId="0" applyFont="1" applyBorder="1" applyAlignment="1">
      <alignment vertical="top" wrapText="1"/>
    </xf>
    <xf numFmtId="0" fontId="0" fillId="0" borderId="8" xfId="0" applyBorder="1" applyAlignment="1">
      <alignment vertical="top" wrapText="1"/>
    </xf>
    <xf numFmtId="0" fontId="9" fillId="2" borderId="7" xfId="0" applyFont="1" applyFill="1" applyBorder="1" applyAlignment="1">
      <alignment horizontal="left" vertical="top" wrapText="1"/>
    </xf>
    <xf numFmtId="0" fontId="0" fillId="2" borderId="7" xfId="0" applyFill="1" applyBorder="1" applyAlignment="1">
      <alignment horizontal="left" vertical="top" wrapText="1"/>
    </xf>
    <xf numFmtId="0" fontId="0" fillId="0" borderId="0" xfId="0" applyAlignment="1">
      <alignment vertical="center" wrapText="1"/>
    </xf>
    <xf numFmtId="0" fontId="3" fillId="0" borderId="0" xfId="0" applyFont="1" applyAlignment="1">
      <alignment vertical="center"/>
    </xf>
    <xf numFmtId="0" fontId="4" fillId="0" borderId="0" xfId="0" applyFont="1" applyAlignment="1">
      <alignment horizontal="left" vertical="top"/>
    </xf>
    <xf numFmtId="0" fontId="7" fillId="0" borderId="11" xfId="0" applyFont="1" applyBorder="1" applyAlignment="1">
      <alignment horizontal="left" vertical="top" wrapText="1"/>
    </xf>
    <xf numFmtId="0" fontId="9" fillId="0" borderId="11" xfId="0" applyFont="1" applyBorder="1" applyAlignment="1">
      <alignment horizontal="left" vertical="top" wrapText="1"/>
    </xf>
    <xf numFmtId="0" fontId="9" fillId="2" borderId="0" xfId="0" applyFont="1" applyFill="1" applyAlignment="1">
      <alignment vertical="center" wrapText="1"/>
    </xf>
    <xf numFmtId="0" fontId="8" fillId="2" borderId="0" xfId="0" applyFont="1" applyFill="1" applyAlignment="1">
      <alignment horizontal="center" vertical="top"/>
    </xf>
    <xf numFmtId="0" fontId="6" fillId="3" borderId="0" xfId="0" applyFont="1" applyFill="1" applyAlignment="1">
      <alignment vertical="top" wrapText="1"/>
    </xf>
    <xf numFmtId="166" fontId="12" fillId="0" borderId="0" xfId="2" applyNumberFormat="1" applyFont="1" applyFill="1" applyBorder="1" applyAlignment="1" applyProtection="1">
      <alignment vertical="top" wrapText="1"/>
    </xf>
    <xf numFmtId="0" fontId="48" fillId="0" borderId="0" xfId="0" applyFont="1" applyAlignment="1">
      <alignment vertical="top" wrapText="1"/>
    </xf>
    <xf numFmtId="0" fontId="0" fillId="0" borderId="0" xfId="0" applyAlignment="1">
      <alignment vertical="top"/>
    </xf>
    <xf numFmtId="0" fontId="8" fillId="0" borderId="0" xfId="0" applyFont="1" applyAlignment="1">
      <alignment vertical="top" wrapText="1"/>
    </xf>
    <xf numFmtId="9" fontId="12" fillId="0" borderId="7" xfId="5" applyFont="1" applyFill="1" applyBorder="1" applyAlignment="1" applyProtection="1">
      <alignment horizontal="center" vertical="top" wrapText="1"/>
    </xf>
    <xf numFmtId="9" fontId="12" fillId="4" borderId="12" xfId="5" applyFont="1" applyFill="1" applyBorder="1" applyAlignment="1" applyProtection="1">
      <alignment horizontal="center" vertical="top" wrapText="1"/>
      <protection locked="0"/>
    </xf>
    <xf numFmtId="9" fontId="12" fillId="4" borderId="13" xfId="5" applyFont="1" applyFill="1" applyBorder="1" applyAlignment="1" applyProtection="1">
      <alignment horizontal="center" vertical="top" wrapText="1"/>
      <protection locked="0"/>
    </xf>
    <xf numFmtId="166" fontId="12" fillId="4" borderId="24" xfId="2" applyNumberFormat="1" applyFont="1" applyFill="1" applyBorder="1" applyAlignment="1" applyProtection="1">
      <alignment vertical="top" wrapText="1"/>
      <protection locked="0"/>
    </xf>
    <xf numFmtId="165" fontId="12" fillId="5" borderId="12" xfId="2" applyFont="1" applyFill="1" applyBorder="1" applyAlignment="1" applyProtection="1">
      <alignment horizontal="right" vertical="top" wrapText="1"/>
    </xf>
    <xf numFmtId="165" fontId="12" fillId="5" borderId="24" xfId="2" applyFont="1" applyFill="1" applyBorder="1" applyAlignment="1" applyProtection="1">
      <alignment horizontal="right" vertical="top" wrapText="1"/>
    </xf>
    <xf numFmtId="165" fontId="12" fillId="5" borderId="25" xfId="2" applyFont="1" applyFill="1" applyBorder="1" applyAlignment="1" applyProtection="1">
      <alignment horizontal="right" vertical="top" wrapText="1"/>
    </xf>
    <xf numFmtId="165" fontId="12" fillId="5" borderId="42" xfId="2" applyFont="1" applyFill="1" applyBorder="1" applyAlignment="1" applyProtection="1">
      <alignment horizontal="right" vertical="top" wrapText="1"/>
    </xf>
    <xf numFmtId="166" fontId="12" fillId="5" borderId="12" xfId="2" applyNumberFormat="1" applyFont="1" applyFill="1" applyBorder="1" applyAlignment="1" applyProtection="1">
      <alignment vertical="top" wrapText="1"/>
    </xf>
    <xf numFmtId="166" fontId="12" fillId="5" borderId="24" xfId="2" applyNumberFormat="1" applyFont="1" applyFill="1" applyBorder="1" applyAlignment="1" applyProtection="1">
      <alignment vertical="top" wrapText="1"/>
    </xf>
    <xf numFmtId="0" fontId="0" fillId="0" borderId="0" xfId="0" applyAlignment="1">
      <alignment horizontal="left" vertical="center"/>
    </xf>
    <xf numFmtId="0" fontId="9" fillId="0" borderId="0" xfId="0" applyFont="1" applyAlignment="1">
      <alignment horizontal="center" vertical="center" wrapText="1"/>
    </xf>
    <xf numFmtId="0" fontId="8" fillId="0" borderId="0" xfId="0" applyFont="1" applyAlignment="1">
      <alignment horizontal="right" vertical="center" wrapText="1"/>
    </xf>
    <xf numFmtId="9" fontId="12" fillId="4" borderId="64" xfId="5" applyFont="1" applyFill="1" applyBorder="1" applyAlignment="1" applyProtection="1">
      <alignment horizontal="center" vertical="top" wrapText="1"/>
      <protection locked="0"/>
    </xf>
    <xf numFmtId="9" fontId="12" fillId="4" borderId="65" xfId="5" applyFont="1" applyFill="1" applyBorder="1" applyAlignment="1" applyProtection="1">
      <alignment horizontal="center" vertical="top" wrapText="1"/>
      <protection locked="0"/>
    </xf>
    <xf numFmtId="9" fontId="12" fillId="4" borderId="24" xfId="5" applyFont="1" applyFill="1" applyBorder="1" applyAlignment="1" applyProtection="1">
      <alignment horizontal="center" vertical="top" wrapText="1"/>
      <protection locked="0"/>
    </xf>
    <xf numFmtId="9" fontId="12" fillId="4" borderId="67" xfId="5" applyFont="1" applyFill="1" applyBorder="1" applyAlignment="1" applyProtection="1">
      <alignment horizontal="center" vertical="top" wrapText="1"/>
      <protection locked="0"/>
    </xf>
    <xf numFmtId="9" fontId="12" fillId="5" borderId="41" xfId="5" applyFont="1" applyFill="1" applyBorder="1" applyAlignment="1" applyProtection="1">
      <alignment horizontal="center" vertical="top" wrapText="1"/>
    </xf>
    <xf numFmtId="9" fontId="12" fillId="5" borderId="25" xfId="5" applyFont="1" applyFill="1" applyBorder="1" applyAlignment="1" applyProtection="1">
      <alignment horizontal="center" vertical="top" wrapText="1"/>
    </xf>
    <xf numFmtId="9" fontId="12" fillId="5" borderId="42" xfId="5" applyFont="1" applyFill="1" applyBorder="1" applyAlignment="1" applyProtection="1">
      <alignment horizontal="center" vertical="top" wrapText="1"/>
    </xf>
    <xf numFmtId="0" fontId="0" fillId="2" borderId="0" xfId="0" applyFill="1" applyAlignment="1">
      <alignment horizontal="left" vertical="center" wrapText="1"/>
    </xf>
    <xf numFmtId="0" fontId="7" fillId="0" borderId="21" xfId="0" applyFont="1" applyBorder="1" applyAlignment="1">
      <alignment vertical="top" wrapText="1"/>
    </xf>
    <xf numFmtId="0" fontId="0" fillId="0" borderId="21" xfId="0" applyBorder="1" applyAlignment="1">
      <alignment vertical="center" wrapText="1"/>
    </xf>
    <xf numFmtId="0" fontId="8" fillId="0" borderId="7" xfId="0" applyFont="1" applyBorder="1" applyAlignment="1">
      <alignment horizontal="center" vertical="top"/>
    </xf>
    <xf numFmtId="0" fontId="8" fillId="0" borderId="0" xfId="0" applyFont="1" applyAlignment="1">
      <alignment horizontal="center" vertical="top"/>
    </xf>
    <xf numFmtId="0" fontId="8" fillId="0" borderId="8" xfId="0" applyFont="1" applyBorder="1" applyAlignment="1">
      <alignment horizontal="center" vertical="top"/>
    </xf>
    <xf numFmtId="0" fontId="28" fillId="0" borderId="0" xfId="2" applyNumberFormat="1" applyFont="1" applyFill="1" applyBorder="1" applyAlignment="1" applyProtection="1">
      <alignment horizontal="left" vertical="top" wrapText="1" indent="1"/>
    </xf>
    <xf numFmtId="0" fontId="9" fillId="0" borderId="16" xfId="0" applyFont="1" applyBorder="1" applyAlignment="1">
      <alignment horizontal="left" vertical="center" wrapText="1"/>
    </xf>
    <xf numFmtId="0" fontId="9" fillId="0" borderId="10" xfId="0" applyFont="1" applyBorder="1" applyAlignment="1">
      <alignment horizontal="left" vertical="top" wrapText="1"/>
    </xf>
    <xf numFmtId="0" fontId="11" fillId="0" borderId="0" xfId="0" applyFont="1" applyAlignment="1">
      <alignment horizontal="center" vertical="center" wrapText="1"/>
    </xf>
    <xf numFmtId="0" fontId="48" fillId="0" borderId="0" xfId="0" applyFont="1" applyAlignment="1">
      <alignment wrapText="1"/>
    </xf>
    <xf numFmtId="0" fontId="0" fillId="0" borderId="0" xfId="0" quotePrefix="1" applyAlignment="1">
      <alignment horizontal="left" vertical="center" indent="1"/>
    </xf>
    <xf numFmtId="0" fontId="48" fillId="2" borderId="0" xfId="0" applyFont="1" applyFill="1" applyAlignment="1">
      <alignment wrapText="1"/>
    </xf>
    <xf numFmtId="0" fontId="0" fillId="0" borderId="0" xfId="0" quotePrefix="1" applyAlignment="1">
      <alignment vertical="top"/>
    </xf>
    <xf numFmtId="0" fontId="0" fillId="0" borderId="0" xfId="0" quotePrefix="1" applyAlignment="1">
      <alignment horizontal="left" vertical="top" indent="1"/>
    </xf>
    <xf numFmtId="0" fontId="0" fillId="0" borderId="0" xfId="0" quotePrefix="1" applyAlignment="1">
      <alignment horizontal="left" vertical="top"/>
    </xf>
    <xf numFmtId="0" fontId="30" fillId="0" borderId="7" xfId="0" applyFont="1" applyBorder="1" applyAlignment="1">
      <alignment horizontal="left" wrapText="1" indent="1"/>
    </xf>
    <xf numFmtId="0" fontId="30" fillId="0" borderId="0" xfId="0" applyFont="1" applyAlignment="1">
      <alignment horizontal="left" wrapText="1" indent="1"/>
    </xf>
    <xf numFmtId="0" fontId="23" fillId="0" borderId="0" xfId="0" applyFont="1" applyAlignment="1">
      <alignment horizontal="center" vertical="center" wrapText="1"/>
    </xf>
    <xf numFmtId="0" fontId="0" fillId="2" borderId="53" xfId="0" applyFill="1" applyBorder="1" applyAlignment="1">
      <alignment horizontal="left" vertical="top" indent="1"/>
    </xf>
    <xf numFmtId="166" fontId="12" fillId="4" borderId="54" xfId="2" applyNumberFormat="1" applyFont="1" applyFill="1" applyBorder="1" applyAlignment="1" applyProtection="1">
      <alignment vertical="top" wrapText="1"/>
      <protection locked="0"/>
    </xf>
    <xf numFmtId="166" fontId="12" fillId="4" borderId="55" xfId="2" applyNumberFormat="1" applyFont="1" applyFill="1" applyBorder="1" applyAlignment="1" applyProtection="1">
      <alignment vertical="top" wrapText="1"/>
      <protection locked="0"/>
    </xf>
    <xf numFmtId="41" fontId="31" fillId="0" borderId="7" xfId="2" applyNumberFormat="1" applyFont="1" applyFill="1" applyBorder="1" applyAlignment="1" applyProtection="1">
      <alignment vertical="top" wrapText="1"/>
    </xf>
    <xf numFmtId="41" fontId="31" fillId="0" borderId="0" xfId="2" applyNumberFormat="1" applyFont="1" applyFill="1" applyBorder="1" applyAlignment="1" applyProtection="1">
      <alignment vertical="top" wrapText="1"/>
    </xf>
    <xf numFmtId="167" fontId="12" fillId="11" borderId="25" xfId="2" applyNumberFormat="1" applyFont="1" applyFill="1" applyBorder="1" applyAlignment="1">
      <alignment vertical="top" wrapText="1"/>
    </xf>
    <xf numFmtId="167" fontId="12" fillId="11" borderId="42" xfId="2" applyNumberFormat="1" applyFont="1" applyFill="1" applyBorder="1" applyAlignment="1">
      <alignment vertical="top" wrapText="1"/>
    </xf>
    <xf numFmtId="167" fontId="31" fillId="0" borderId="7" xfId="2" applyNumberFormat="1" applyFont="1" applyFill="1" applyBorder="1" applyAlignment="1" applyProtection="1">
      <alignment vertical="top" wrapText="1"/>
    </xf>
    <xf numFmtId="167" fontId="31" fillId="0" borderId="0" xfId="2" applyNumberFormat="1" applyFont="1" applyFill="1" applyBorder="1" applyAlignment="1" applyProtection="1">
      <alignment vertical="top" wrapText="1"/>
    </xf>
    <xf numFmtId="0" fontId="33" fillId="2" borderId="7" xfId="0" applyFont="1" applyFill="1" applyBorder="1" applyAlignment="1">
      <alignment horizontal="center" wrapText="1"/>
    </xf>
    <xf numFmtId="0" fontId="34" fillId="0" borderId="7" xfId="0" applyFont="1" applyBorder="1" applyAlignment="1">
      <alignment vertical="top"/>
    </xf>
    <xf numFmtId="0" fontId="34" fillId="0" borderId="0" xfId="0" applyFont="1" applyAlignment="1">
      <alignment vertical="top"/>
    </xf>
    <xf numFmtId="0" fontId="34" fillId="6" borderId="1" xfId="0" applyFont="1" applyFill="1" applyBorder="1" applyAlignment="1">
      <alignment vertical="top"/>
    </xf>
    <xf numFmtId="0" fontId="27" fillId="11" borderId="23" xfId="0" applyFont="1" applyFill="1" applyBorder="1" applyAlignment="1">
      <alignment horizontal="right" vertical="top" indent="1"/>
    </xf>
    <xf numFmtId="41" fontId="0" fillId="0" borderId="7" xfId="0" applyNumberFormat="1" applyBorder="1" applyAlignment="1">
      <alignment vertical="top"/>
    </xf>
    <xf numFmtId="41" fontId="0" fillId="0" borderId="0" xfId="0" applyNumberFormat="1" applyAlignment="1">
      <alignment vertical="top"/>
    </xf>
    <xf numFmtId="0" fontId="36" fillId="10" borderId="36" xfId="2" applyNumberFormat="1" applyFont="1" applyFill="1" applyBorder="1" applyAlignment="1" applyProtection="1">
      <alignment horizontal="left" vertical="top" wrapText="1" indent="1"/>
    </xf>
    <xf numFmtId="0" fontId="49" fillId="0" borderId="0" xfId="0" applyFont="1" applyAlignment="1">
      <alignment vertical="center" wrapText="1"/>
    </xf>
    <xf numFmtId="167" fontId="12" fillId="11" borderId="12" xfId="2" applyNumberFormat="1" applyFont="1" applyFill="1" applyBorder="1" applyAlignment="1">
      <alignment vertical="top" wrapText="1"/>
    </xf>
    <xf numFmtId="167" fontId="12" fillId="11" borderId="24" xfId="2" applyNumberFormat="1" applyFont="1" applyFill="1" applyBorder="1" applyAlignment="1">
      <alignment vertical="top" wrapText="1"/>
    </xf>
    <xf numFmtId="0" fontId="0" fillId="2" borderId="23" xfId="0" applyFill="1" applyBorder="1" applyAlignment="1">
      <alignment horizontal="left" vertical="top" wrapText="1" indent="1"/>
    </xf>
    <xf numFmtId="10" fontId="12" fillId="4" borderId="12" xfId="2" applyNumberFormat="1" applyFont="1" applyFill="1" applyBorder="1" applyAlignment="1" applyProtection="1">
      <alignment horizontal="center" vertical="top" wrapText="1"/>
      <protection locked="0"/>
    </xf>
    <xf numFmtId="10" fontId="12" fillId="4" borderId="24" xfId="2" applyNumberFormat="1" applyFont="1" applyFill="1" applyBorder="1" applyAlignment="1" applyProtection="1">
      <alignment horizontal="center" vertical="top" wrapText="1"/>
      <protection locked="0"/>
    </xf>
    <xf numFmtId="0" fontId="0" fillId="2" borderId="37" xfId="0" applyFill="1" applyBorder="1" applyAlignment="1">
      <alignment horizontal="left" vertical="top" indent="1"/>
    </xf>
    <xf numFmtId="168" fontId="31" fillId="0" borderId="7" xfId="5" applyNumberFormat="1" applyFont="1" applyFill="1" applyBorder="1" applyAlignment="1" applyProtection="1">
      <alignment vertical="top" wrapText="1"/>
    </xf>
    <xf numFmtId="168" fontId="31" fillId="0" borderId="0" xfId="5" applyNumberFormat="1" applyFont="1" applyFill="1" applyBorder="1" applyAlignment="1" applyProtection="1">
      <alignment vertical="top" wrapText="1"/>
    </xf>
    <xf numFmtId="41" fontId="31" fillId="0" borderId="0" xfId="5" applyNumberFormat="1" applyFont="1" applyFill="1" applyBorder="1" applyAlignment="1" applyProtection="1">
      <alignment vertical="top" wrapText="1"/>
    </xf>
    <xf numFmtId="0" fontId="34" fillId="6" borderId="1" xfId="0" applyFont="1" applyFill="1" applyBorder="1" applyAlignment="1">
      <alignment horizontal="left" vertical="top"/>
    </xf>
    <xf numFmtId="10" fontId="12" fillId="4" borderId="25" xfId="2" applyNumberFormat="1" applyFont="1" applyFill="1" applyBorder="1" applyAlignment="1" applyProtection="1">
      <alignment horizontal="center" vertical="top" wrapText="1"/>
      <protection locked="0"/>
    </xf>
    <xf numFmtId="10" fontId="12" fillId="4" borderId="42" xfId="2" applyNumberFormat="1" applyFont="1" applyFill="1" applyBorder="1" applyAlignment="1" applyProtection="1">
      <alignment horizontal="center" vertical="top" wrapText="1"/>
      <protection locked="0"/>
    </xf>
    <xf numFmtId="0" fontId="31" fillId="0" borderId="0" xfId="0" applyFont="1" applyAlignment="1">
      <alignment vertical="top" wrapText="1"/>
    </xf>
    <xf numFmtId="41" fontId="35" fillId="0" borderId="0" xfId="0" applyNumberFormat="1" applyFont="1" applyAlignment="1">
      <alignment vertical="top" wrapText="1"/>
    </xf>
    <xf numFmtId="0" fontId="0" fillId="0" borderId="10" xfId="0" applyBorder="1" applyAlignment="1">
      <alignment horizontal="left" vertical="top" wrapText="1" indent="1"/>
    </xf>
    <xf numFmtId="167" fontId="31" fillId="0" borderId="10" xfId="2" applyNumberFormat="1" applyFont="1" applyFill="1" applyBorder="1" applyAlignment="1">
      <alignment horizontal="center" vertical="top" wrapText="1"/>
    </xf>
    <xf numFmtId="0" fontId="0" fillId="0" borderId="1" xfId="0" applyBorder="1" applyAlignment="1">
      <alignment horizontal="left" vertical="top" wrapText="1" indent="1"/>
    </xf>
    <xf numFmtId="41" fontId="31" fillId="0" borderId="9" xfId="5" applyNumberFormat="1" applyFont="1" applyFill="1" applyBorder="1" applyAlignment="1" applyProtection="1">
      <alignment vertical="top" wrapText="1"/>
    </xf>
    <xf numFmtId="41" fontId="31" fillId="0" borderId="2" xfId="5" applyNumberFormat="1" applyFont="1" applyFill="1" applyBorder="1" applyAlignment="1" applyProtection="1">
      <alignment vertical="top" wrapText="1"/>
    </xf>
    <xf numFmtId="41" fontId="31" fillId="0" borderId="7" xfId="5" applyNumberFormat="1" applyFont="1" applyFill="1" applyBorder="1" applyAlignment="1" applyProtection="1">
      <alignment vertical="top" wrapText="1"/>
    </xf>
    <xf numFmtId="0" fontId="7" fillId="2" borderId="23" xfId="0" applyFont="1" applyFill="1" applyBorder="1" applyAlignment="1">
      <alignment horizontal="left" vertical="top" wrapText="1" indent="1"/>
    </xf>
    <xf numFmtId="0" fontId="0" fillId="2" borderId="1" xfId="0" applyFill="1" applyBorder="1" applyAlignment="1">
      <alignment horizontal="left" vertical="center" wrapText="1" indent="1"/>
    </xf>
    <xf numFmtId="41" fontId="35" fillId="2" borderId="9" xfId="0" applyNumberFormat="1" applyFont="1" applyFill="1" applyBorder="1" applyAlignment="1">
      <alignment vertical="top" wrapText="1"/>
    </xf>
    <xf numFmtId="41" fontId="35" fillId="2" borderId="2" xfId="0" applyNumberFormat="1" applyFont="1" applyFill="1" applyBorder="1" applyAlignment="1">
      <alignment vertical="top" wrapText="1"/>
    </xf>
    <xf numFmtId="41" fontId="35" fillId="2" borderId="0" xfId="0" applyNumberFormat="1" applyFont="1" applyFill="1" applyAlignment="1">
      <alignment vertical="top" wrapText="1"/>
    </xf>
    <xf numFmtId="0" fontId="35" fillId="0" borderId="0" xfId="0" applyFont="1" applyAlignment="1">
      <alignment vertical="top" wrapText="1"/>
    </xf>
    <xf numFmtId="0" fontId="0" fillId="2" borderId="0" xfId="0" applyFill="1" applyAlignment="1">
      <alignment horizontal="left" vertical="top" wrapText="1" indent="1"/>
    </xf>
    <xf numFmtId="0" fontId="29" fillId="11" borderId="23" xfId="2" applyNumberFormat="1" applyFont="1" applyFill="1" applyBorder="1" applyAlignment="1" applyProtection="1">
      <alignment horizontal="right" vertical="top" wrapText="1" indent="1"/>
    </xf>
    <xf numFmtId="168" fontId="31" fillId="0" borderId="9" xfId="5" applyNumberFormat="1" applyFont="1" applyFill="1" applyBorder="1" applyAlignment="1" applyProtection="1">
      <alignment vertical="top" wrapText="1"/>
    </xf>
    <xf numFmtId="0" fontId="23" fillId="0" borderId="53" xfId="0" applyFont="1" applyBorder="1" applyAlignment="1">
      <alignment horizontal="left" vertical="top" wrapText="1" indent="1"/>
    </xf>
    <xf numFmtId="166" fontId="12" fillId="5" borderId="54" xfId="2" applyNumberFormat="1" applyFont="1" applyFill="1" applyBorder="1" applyAlignment="1" applyProtection="1">
      <alignment vertical="top" wrapText="1"/>
    </xf>
    <xf numFmtId="166" fontId="12" fillId="5" borderId="55" xfId="2" applyNumberFormat="1" applyFont="1" applyFill="1" applyBorder="1" applyAlignment="1" applyProtection="1">
      <alignment vertical="top" wrapText="1"/>
    </xf>
    <xf numFmtId="166" fontId="31" fillId="0" borderId="7" xfId="2" applyNumberFormat="1" applyFont="1" applyFill="1" applyBorder="1" applyAlignment="1" applyProtection="1">
      <alignment vertical="top" wrapText="1"/>
    </xf>
    <xf numFmtId="166" fontId="31" fillId="0" borderId="0" xfId="2" applyNumberFormat="1" applyFont="1" applyFill="1" applyBorder="1" applyAlignment="1" applyProtection="1">
      <alignment vertical="top" wrapText="1"/>
    </xf>
    <xf numFmtId="166" fontId="12" fillId="5" borderId="25" xfId="2" applyNumberFormat="1" applyFont="1" applyFill="1" applyBorder="1" applyAlignment="1" applyProtection="1">
      <alignment vertical="top" wrapText="1"/>
    </xf>
    <xf numFmtId="166" fontId="12" fillId="5" borderId="42" xfId="2" applyNumberFormat="1" applyFont="1" applyFill="1" applyBorder="1" applyAlignment="1" applyProtection="1">
      <alignment vertical="top" wrapText="1"/>
    </xf>
    <xf numFmtId="0" fontId="0" fillId="0" borderId="11" xfId="0" applyBorder="1" applyAlignment="1">
      <alignment horizontal="left" vertical="top" wrapText="1" indent="1"/>
    </xf>
    <xf numFmtId="166" fontId="31" fillId="0" borderId="11" xfId="2" applyNumberFormat="1" applyFont="1" applyFill="1" applyBorder="1" applyAlignment="1" applyProtection="1">
      <alignment vertical="top" wrapText="1"/>
    </xf>
    <xf numFmtId="0" fontId="0" fillId="0" borderId="0" xfId="0" applyAlignment="1">
      <alignment horizontal="left" vertical="top" wrapText="1" indent="1"/>
    </xf>
    <xf numFmtId="0" fontId="29" fillId="11" borderId="73" xfId="2" applyNumberFormat="1" applyFont="1" applyFill="1" applyBorder="1" applyAlignment="1" applyProtection="1">
      <alignment horizontal="right" vertical="top" wrapText="1" indent="1"/>
    </xf>
    <xf numFmtId="0" fontId="0" fillId="2" borderId="76" xfId="0" applyFill="1" applyBorder="1" applyAlignment="1">
      <alignment horizontal="left" vertical="top" wrapText="1" indent="1"/>
    </xf>
    <xf numFmtId="166" fontId="12" fillId="4" borderId="77" xfId="2" applyNumberFormat="1" applyFont="1" applyFill="1" applyBorder="1" applyAlignment="1" applyProtection="1">
      <alignment vertical="top" wrapText="1"/>
      <protection locked="0"/>
    </xf>
    <xf numFmtId="166" fontId="12" fillId="4" borderId="78" xfId="2" applyNumberFormat="1" applyFont="1" applyFill="1" applyBorder="1" applyAlignment="1" applyProtection="1">
      <alignment vertical="top" wrapText="1"/>
      <protection locked="0"/>
    </xf>
    <xf numFmtId="167" fontId="12" fillId="11" borderId="77" xfId="2" applyNumberFormat="1" applyFont="1" applyFill="1" applyBorder="1" applyAlignment="1">
      <alignment vertical="top" wrapText="1"/>
    </xf>
    <xf numFmtId="167" fontId="12" fillId="11" borderId="78" xfId="2" applyNumberFormat="1" applyFont="1" applyFill="1" applyBorder="1" applyAlignment="1">
      <alignment vertical="top" wrapText="1"/>
    </xf>
    <xf numFmtId="10" fontId="12" fillId="4" borderId="77" xfId="2" applyNumberFormat="1" applyFont="1" applyFill="1" applyBorder="1" applyAlignment="1" applyProtection="1">
      <alignment horizontal="center" vertical="top" wrapText="1"/>
      <protection locked="0"/>
    </xf>
    <xf numFmtId="10" fontId="12" fillId="4" borderId="78" xfId="2" applyNumberFormat="1" applyFont="1" applyFill="1" applyBorder="1" applyAlignment="1" applyProtection="1">
      <alignment horizontal="center" vertical="top" wrapText="1"/>
      <protection locked="0"/>
    </xf>
    <xf numFmtId="166" fontId="31" fillId="0" borderId="0" xfId="5" applyNumberFormat="1" applyFont="1" applyFill="1" applyBorder="1" applyAlignment="1" applyProtection="1">
      <alignment vertical="top" wrapText="1"/>
    </xf>
    <xf numFmtId="41" fontId="12" fillId="11" borderId="12" xfId="2" applyNumberFormat="1" applyFont="1" applyFill="1" applyBorder="1" applyAlignment="1" applyProtection="1">
      <alignment vertical="top" wrapText="1"/>
    </xf>
    <xf numFmtId="41" fontId="12" fillId="11" borderId="24" xfId="2" applyNumberFormat="1" applyFont="1" applyFill="1" applyBorder="1" applyAlignment="1" applyProtection="1">
      <alignment vertical="top" wrapText="1"/>
    </xf>
    <xf numFmtId="0" fontId="32" fillId="0" borderId="7" xfId="0" applyFont="1" applyBorder="1" applyAlignment="1">
      <alignment vertical="top"/>
    </xf>
    <xf numFmtId="0" fontId="32" fillId="0" borderId="0" xfId="0" applyFont="1" applyAlignment="1">
      <alignment vertical="top"/>
    </xf>
    <xf numFmtId="0" fontId="0" fillId="6" borderId="36" xfId="0" applyFill="1" applyBorder="1" applyAlignment="1">
      <alignment horizontal="left" vertical="top"/>
    </xf>
    <xf numFmtId="0" fontId="0" fillId="2" borderId="11" xfId="0" applyFill="1" applyBorder="1" applyAlignment="1">
      <alignment horizontal="left" vertical="top" wrapText="1" indent="1"/>
    </xf>
    <xf numFmtId="9" fontId="31" fillId="0" borderId="11" xfId="5" applyFont="1" applyFill="1" applyBorder="1" applyAlignment="1" applyProtection="1">
      <alignment vertical="top" wrapText="1"/>
    </xf>
    <xf numFmtId="0" fontId="23" fillId="2" borderId="10" xfId="0" applyFont="1" applyFill="1" applyBorder="1" applyAlignment="1">
      <alignment horizontal="left" vertical="top" wrapText="1"/>
    </xf>
    <xf numFmtId="0" fontId="24" fillId="2" borderId="10" xfId="0" applyFont="1" applyFill="1" applyBorder="1" applyAlignment="1">
      <alignment horizontal="left" vertical="top"/>
    </xf>
    <xf numFmtId="0" fontId="24" fillId="0" borderId="0" xfId="0" applyFont="1" applyAlignment="1">
      <alignment horizontal="left" vertical="top"/>
    </xf>
    <xf numFmtId="0" fontId="0" fillId="0" borderId="7" xfId="0" applyBorder="1" applyAlignment="1">
      <alignment horizontal="left" vertical="top"/>
    </xf>
    <xf numFmtId="0" fontId="0" fillId="2" borderId="1" xfId="0" applyFill="1" applyBorder="1" applyAlignment="1">
      <alignment horizontal="left" vertical="top" wrapText="1"/>
    </xf>
    <xf numFmtId="0" fontId="27" fillId="2" borderId="23" xfId="0" applyFont="1" applyFill="1" applyBorder="1" applyAlignment="1">
      <alignment horizontal="left" vertical="center" wrapText="1" indent="1"/>
    </xf>
    <xf numFmtId="166" fontId="31" fillId="11" borderId="12" xfId="2" applyNumberFormat="1" applyFont="1" applyFill="1" applyBorder="1" applyAlignment="1" applyProtection="1">
      <alignment vertical="top" wrapText="1"/>
    </xf>
    <xf numFmtId="166" fontId="31" fillId="11" borderId="24" xfId="2" applyNumberFormat="1" applyFont="1" applyFill="1" applyBorder="1" applyAlignment="1" applyProtection="1">
      <alignment vertical="top" wrapText="1"/>
    </xf>
    <xf numFmtId="0" fontId="27" fillId="2" borderId="41" xfId="0" applyFont="1" applyFill="1" applyBorder="1" applyAlignment="1">
      <alignment horizontal="left" vertical="center" wrapText="1" indent="1"/>
    </xf>
    <xf numFmtId="9" fontId="31" fillId="0" borderId="10" xfId="5" applyFont="1" applyFill="1" applyBorder="1" applyAlignment="1" applyProtection="1">
      <alignment vertical="top" wrapText="1"/>
    </xf>
    <xf numFmtId="0" fontId="0" fillId="0" borderId="3" xfId="0" applyBorder="1"/>
    <xf numFmtId="0" fontId="0" fillId="0" borderId="4" xfId="0" applyBorder="1"/>
    <xf numFmtId="0" fontId="8" fillId="7" borderId="80" xfId="0" applyFont="1" applyFill="1" applyBorder="1" applyAlignment="1">
      <alignment horizontal="left" vertical="top" wrapText="1"/>
    </xf>
    <xf numFmtId="0" fontId="9" fillId="0" borderId="26" xfId="0" applyFont="1" applyBorder="1" applyAlignment="1">
      <alignment vertical="center"/>
    </xf>
    <xf numFmtId="0" fontId="9" fillId="0" borderId="29" xfId="0" applyFont="1" applyBorder="1" applyAlignment="1">
      <alignment vertical="center"/>
    </xf>
    <xf numFmtId="0" fontId="9" fillId="0" borderId="29" xfId="0" applyFont="1" applyBorder="1" applyAlignment="1">
      <alignment horizontal="left" vertical="center"/>
    </xf>
    <xf numFmtId="0" fontId="0" fillId="0" borderId="81" xfId="0" applyBorder="1"/>
    <xf numFmtId="166" fontId="31" fillId="11" borderId="25" xfId="2" applyNumberFormat="1" applyFont="1" applyFill="1" applyBorder="1" applyAlignment="1" applyProtection="1">
      <alignment horizontal="center" vertical="top" wrapText="1"/>
    </xf>
    <xf numFmtId="166" fontId="12" fillId="11" borderId="54" xfId="2" applyNumberFormat="1" applyFont="1" applyFill="1" applyBorder="1" applyAlignment="1" applyProtection="1">
      <alignment vertical="top" wrapText="1"/>
    </xf>
    <xf numFmtId="167" fontId="12" fillId="11" borderId="25" xfId="2" applyNumberFormat="1" applyFont="1" applyFill="1" applyBorder="1" applyAlignment="1" applyProtection="1">
      <alignment vertical="top" wrapText="1"/>
    </xf>
    <xf numFmtId="167" fontId="12" fillId="11" borderId="42" xfId="2" applyNumberFormat="1" applyFont="1" applyFill="1" applyBorder="1" applyAlignment="1" applyProtection="1">
      <alignment vertical="top" wrapText="1"/>
    </xf>
    <xf numFmtId="166" fontId="12" fillId="11" borderId="55" xfId="2" applyNumberFormat="1" applyFont="1" applyFill="1" applyBorder="1" applyAlignment="1" applyProtection="1">
      <alignment vertical="top" wrapText="1"/>
    </xf>
    <xf numFmtId="166" fontId="12" fillId="11" borderId="12" xfId="2" applyNumberFormat="1" applyFont="1" applyFill="1" applyBorder="1" applyAlignment="1" applyProtection="1">
      <alignment vertical="top" wrapText="1"/>
    </xf>
    <xf numFmtId="166" fontId="12" fillId="11" borderId="24" xfId="2" applyNumberFormat="1" applyFont="1" applyFill="1" applyBorder="1" applyAlignment="1" applyProtection="1">
      <alignment vertical="top" wrapText="1"/>
    </xf>
    <xf numFmtId="0" fontId="0" fillId="0" borderId="8" xfId="0" applyBorder="1" applyAlignment="1">
      <alignment horizontal="left" vertical="top" wrapText="1" indent="1"/>
    </xf>
    <xf numFmtId="0" fontId="45" fillId="10" borderId="0" xfId="2" applyNumberFormat="1" applyFont="1" applyFill="1" applyBorder="1" applyAlignment="1" applyProtection="1">
      <alignment horizontal="left" vertical="top"/>
    </xf>
    <xf numFmtId="0" fontId="20" fillId="2" borderId="7" xfId="0" applyFont="1" applyFill="1" applyBorder="1" applyAlignment="1">
      <alignment horizontal="right" vertical="top" wrapText="1"/>
    </xf>
    <xf numFmtId="0" fontId="0" fillId="0" borderId="7" xfId="0" applyBorder="1" applyAlignment="1">
      <alignment horizontal="right"/>
    </xf>
    <xf numFmtId="0" fontId="39" fillId="2" borderId="0" xfId="6" applyFont="1" applyFill="1"/>
    <xf numFmtId="0" fontId="30" fillId="2" borderId="0" xfId="0" applyFont="1" applyFill="1" applyAlignment="1">
      <alignment horizontal="center" wrapText="1"/>
    </xf>
    <xf numFmtId="0" fontId="20" fillId="2" borderId="5" xfId="0" applyFont="1" applyFill="1" applyBorder="1" applyAlignment="1">
      <alignment horizontal="left" vertical="top" wrapText="1"/>
    </xf>
    <xf numFmtId="0" fontId="20" fillId="2" borderId="9" xfId="0" applyFont="1" applyFill="1" applyBorder="1" applyAlignment="1">
      <alignment horizontal="left" vertical="top" wrapText="1"/>
    </xf>
    <xf numFmtId="0" fontId="9" fillId="2" borderId="9" xfId="0" applyFont="1" applyFill="1" applyBorder="1" applyAlignment="1">
      <alignment horizontal="center" vertical="top" wrapText="1"/>
    </xf>
    <xf numFmtId="0" fontId="7" fillId="0" borderId="9" xfId="0" applyFont="1" applyBorder="1"/>
    <xf numFmtId="0" fontId="7" fillId="0" borderId="6" xfId="0" applyFont="1" applyBorder="1"/>
    <xf numFmtId="9" fontId="7" fillId="4" borderId="24" xfId="5" applyFont="1" applyFill="1" applyBorder="1" applyAlignment="1" applyProtection="1">
      <alignment horizontal="center" vertical="center" wrapText="1"/>
      <protection locked="0"/>
    </xf>
    <xf numFmtId="9" fontId="7" fillId="4" borderId="42" xfId="5" applyFont="1" applyFill="1" applyBorder="1" applyAlignment="1" applyProtection="1">
      <alignment horizontal="center" vertical="center" wrapText="1"/>
      <protection locked="0"/>
    </xf>
    <xf numFmtId="9" fontId="46" fillId="11" borderId="45" xfId="5" applyFont="1" applyFill="1" applyBorder="1" applyAlignment="1" applyProtection="1">
      <alignment horizontal="center" vertical="top" wrapText="1"/>
    </xf>
    <xf numFmtId="9" fontId="11" fillId="11" borderId="46" xfId="5" applyFont="1" applyFill="1" applyBorder="1" applyAlignment="1" applyProtection="1">
      <alignment horizontal="center" vertical="top" wrapText="1"/>
    </xf>
    <xf numFmtId="9" fontId="12" fillId="4" borderId="24" xfId="5" applyFont="1" applyFill="1" applyBorder="1" applyAlignment="1" applyProtection="1">
      <alignment vertical="center" wrapText="1"/>
      <protection locked="0"/>
    </xf>
    <xf numFmtId="9" fontId="12" fillId="4" borderId="24" xfId="5" applyFont="1" applyFill="1" applyBorder="1" applyAlignment="1" applyProtection="1">
      <alignment vertical="top" wrapText="1"/>
      <protection locked="0"/>
    </xf>
    <xf numFmtId="9" fontId="12" fillId="4" borderId="42" xfId="5" applyFont="1" applyFill="1" applyBorder="1" applyAlignment="1" applyProtection="1">
      <alignment vertical="top" wrapText="1"/>
      <protection locked="0"/>
    </xf>
    <xf numFmtId="9" fontId="46" fillId="5" borderId="53" xfId="5" applyFont="1" applyFill="1" applyBorder="1" applyAlignment="1" applyProtection="1">
      <alignment horizontal="center" vertical="top" wrapText="1"/>
    </xf>
    <xf numFmtId="9" fontId="46" fillId="5" borderId="46" xfId="5" applyFont="1" applyFill="1" applyBorder="1" applyAlignment="1" applyProtection="1">
      <alignment horizontal="center" vertical="top" wrapText="1"/>
    </xf>
    <xf numFmtId="0" fontId="8" fillId="0" borderId="5" xfId="0" applyFont="1" applyBorder="1" applyAlignment="1">
      <alignment horizontal="left" vertical="top" wrapText="1"/>
    </xf>
    <xf numFmtId="0" fontId="0" fillId="0" borderId="10" xfId="0" applyBorder="1" applyAlignment="1">
      <alignment horizontal="left" vertical="top" wrapText="1"/>
    </xf>
    <xf numFmtId="0" fontId="7" fillId="0" borderId="10" xfId="0" applyFont="1" applyBorder="1" applyAlignment="1">
      <alignment vertical="top"/>
    </xf>
    <xf numFmtId="9" fontId="12" fillId="0" borderId="10" xfId="5" applyFont="1" applyFill="1" applyBorder="1" applyAlignment="1" applyProtection="1">
      <alignment horizontal="right" vertical="top" wrapText="1"/>
    </xf>
    <xf numFmtId="0" fontId="7" fillId="0" borderId="10" xfId="0" applyFont="1" applyBorder="1" applyAlignment="1">
      <alignment horizontal="centerContinuous" vertical="top" wrapText="1"/>
    </xf>
    <xf numFmtId="0" fontId="7" fillId="0" borderId="6" xfId="0" applyFont="1" applyBorder="1" applyAlignment="1">
      <alignment vertical="top"/>
    </xf>
    <xf numFmtId="0" fontId="7" fillId="2" borderId="7" xfId="0" applyFont="1" applyFill="1" applyBorder="1" applyAlignment="1">
      <alignment vertical="top" wrapText="1"/>
    </xf>
    <xf numFmtId="164" fontId="53" fillId="4" borderId="12" xfId="2" applyNumberFormat="1" applyFont="1" applyFill="1" applyBorder="1" applyAlignment="1" applyProtection="1">
      <alignment vertical="center" wrapText="1"/>
      <protection locked="0"/>
    </xf>
    <xf numFmtId="164" fontId="53" fillId="4" borderId="24" xfId="2" applyNumberFormat="1" applyFont="1" applyFill="1" applyBorder="1" applyAlignment="1" applyProtection="1">
      <alignment vertical="center" wrapText="1"/>
      <protection locked="0"/>
    </xf>
    <xf numFmtId="164" fontId="53" fillId="4" borderId="12" xfId="2" applyNumberFormat="1" applyFont="1" applyFill="1" applyBorder="1" applyAlignment="1" applyProtection="1">
      <alignment horizontal="center" vertical="center" wrapText="1"/>
      <protection locked="0"/>
    </xf>
    <xf numFmtId="164" fontId="53" fillId="4" borderId="24" xfId="2" applyNumberFormat="1" applyFont="1" applyFill="1" applyBorder="1" applyAlignment="1" applyProtection="1">
      <alignment horizontal="center" vertical="center" wrapText="1"/>
      <protection locked="0"/>
    </xf>
    <xf numFmtId="164" fontId="54" fillId="11" borderId="25" xfId="2" applyNumberFormat="1" applyFont="1" applyFill="1" applyBorder="1" applyAlignment="1">
      <alignment vertical="center" wrapText="1"/>
    </xf>
    <xf numFmtId="164" fontId="54" fillId="11" borderId="42" xfId="2" applyNumberFormat="1" applyFont="1" applyFill="1" applyBorder="1" applyAlignment="1">
      <alignment vertical="center" wrapText="1"/>
    </xf>
    <xf numFmtId="0" fontId="6" fillId="0" borderId="3" xfId="0" applyFont="1" applyBorder="1" applyAlignment="1">
      <alignment horizontal="center" vertical="top"/>
    </xf>
    <xf numFmtId="0" fontId="6" fillId="0" borderId="11" xfId="0" applyFont="1" applyBorder="1" applyAlignment="1">
      <alignment horizontal="center" vertical="top"/>
    </xf>
    <xf numFmtId="0" fontId="6" fillId="0" borderId="4" xfId="0" applyFont="1" applyBorder="1" applyAlignment="1">
      <alignment horizontal="center" vertical="top"/>
    </xf>
    <xf numFmtId="0" fontId="7" fillId="2" borderId="0" xfId="7" applyFont="1" applyFill="1" applyAlignment="1">
      <alignment vertical="top" wrapText="1"/>
    </xf>
    <xf numFmtId="0" fontId="0" fillId="0" borderId="0" xfId="7" applyFont="1" applyAlignment="1">
      <alignment vertical="center"/>
    </xf>
    <xf numFmtId="0" fontId="1" fillId="0" borderId="0" xfId="7" applyAlignment="1">
      <alignment vertical="center"/>
    </xf>
    <xf numFmtId="1" fontId="12" fillId="0" borderId="72" xfId="1" applyNumberFormat="1" applyFont="1" applyFill="1" applyBorder="1" applyAlignment="1" applyProtection="1">
      <alignment horizontal="center" vertical="center" wrapText="1"/>
    </xf>
    <xf numFmtId="1" fontId="12" fillId="0" borderId="21" xfId="1" applyNumberFormat="1" applyFont="1" applyFill="1" applyBorder="1" applyAlignment="1" applyProtection="1">
      <alignment horizontal="center" vertical="center" wrapText="1"/>
    </xf>
    <xf numFmtId="1" fontId="12" fillId="0" borderId="0" xfId="1" applyNumberFormat="1" applyFont="1" applyFill="1" applyBorder="1" applyAlignment="1" applyProtection="1">
      <alignment horizontal="center" vertical="center" wrapText="1"/>
    </xf>
    <xf numFmtId="1" fontId="12" fillId="11" borderId="12" xfId="1" applyNumberFormat="1" applyFont="1" applyFill="1" applyBorder="1" applyAlignment="1" applyProtection="1">
      <alignment horizontal="center" vertical="center" wrapText="1"/>
    </xf>
    <xf numFmtId="1" fontId="12" fillId="0" borderId="15" xfId="1" applyNumberFormat="1" applyFont="1" applyFill="1" applyBorder="1" applyAlignment="1" applyProtection="1">
      <alignment horizontal="center" vertical="center" wrapText="1"/>
    </xf>
    <xf numFmtId="1" fontId="12" fillId="0" borderId="16" xfId="1" applyNumberFormat="1" applyFont="1" applyFill="1" applyBorder="1" applyAlignment="1" applyProtection="1">
      <alignment horizontal="center" vertical="center" wrapText="1"/>
    </xf>
    <xf numFmtId="1" fontId="12" fillId="0" borderId="22" xfId="1" applyNumberFormat="1" applyFont="1" applyFill="1" applyBorder="1" applyAlignment="1" applyProtection="1">
      <alignment horizontal="center" vertical="center" wrapText="1"/>
    </xf>
    <xf numFmtId="1" fontId="12" fillId="11" borderId="24" xfId="1" applyNumberFormat="1" applyFont="1" applyFill="1" applyBorder="1" applyAlignment="1" applyProtection="1">
      <alignment horizontal="center" vertical="center" wrapText="1"/>
    </xf>
    <xf numFmtId="0" fontId="30" fillId="0" borderId="0" xfId="0" applyFont="1" applyAlignment="1">
      <alignment horizontal="center" vertical="center" wrapText="1"/>
    </xf>
    <xf numFmtId="0" fontId="9" fillId="0" borderId="7" xfId="0" applyFont="1" applyBorder="1" applyAlignment="1">
      <alignment horizontal="left" vertical="center" indent="1"/>
    </xf>
    <xf numFmtId="0" fontId="9" fillId="0" borderId="0" xfId="0" applyFont="1" applyAlignment="1">
      <alignment horizontal="left" vertical="center" indent="1"/>
    </xf>
    <xf numFmtId="0" fontId="8" fillId="2" borderId="7" xfId="0" applyFont="1" applyFill="1" applyBorder="1" applyAlignment="1">
      <alignment horizontal="left" vertical="top" wrapText="1"/>
    </xf>
    <xf numFmtId="0" fontId="9" fillId="0" borderId="59" xfId="0" applyFont="1" applyBorder="1" applyAlignment="1">
      <alignment horizontal="left" vertical="center" indent="1"/>
    </xf>
    <xf numFmtId="0" fontId="7" fillId="2" borderId="5" xfId="0" applyFont="1" applyFill="1" applyBorder="1" applyAlignment="1">
      <alignment vertical="top" wrapText="1"/>
    </xf>
    <xf numFmtId="0" fontId="7" fillId="2" borderId="10" xfId="0" applyFont="1" applyFill="1" applyBorder="1" applyAlignment="1">
      <alignment vertical="top" wrapText="1"/>
    </xf>
    <xf numFmtId="0" fontId="7" fillId="2" borderId="6" xfId="0" applyFont="1" applyFill="1" applyBorder="1" applyAlignment="1">
      <alignment vertical="top" wrapText="1"/>
    </xf>
    <xf numFmtId="11" fontId="12" fillId="0" borderId="72" xfId="1" applyNumberFormat="1" applyFont="1" applyFill="1" applyBorder="1" applyAlignment="1" applyProtection="1">
      <alignment horizontal="center" vertical="top" wrapText="1"/>
    </xf>
    <xf numFmtId="11" fontId="12" fillId="0" borderId="21" xfId="1" applyNumberFormat="1" applyFont="1" applyFill="1" applyBorder="1" applyAlignment="1" applyProtection="1">
      <alignment horizontal="center" vertical="top" wrapText="1"/>
    </xf>
    <xf numFmtId="41" fontId="55" fillId="0" borderId="7" xfId="2" applyNumberFormat="1" applyFont="1" applyFill="1" applyBorder="1" applyAlignment="1" applyProtection="1">
      <alignment vertical="top" wrapText="1"/>
    </xf>
    <xf numFmtId="0" fontId="8" fillId="2" borderId="19" xfId="0" applyFont="1" applyFill="1" applyBorder="1" applyAlignment="1">
      <alignment vertical="top" wrapText="1"/>
    </xf>
    <xf numFmtId="0" fontId="0" fillId="0" borderId="19" xfId="0" applyBorder="1"/>
    <xf numFmtId="0" fontId="0" fillId="0" borderId="16" xfId="0" applyBorder="1" applyAlignment="1">
      <alignment horizontal="left" vertical="top"/>
    </xf>
    <xf numFmtId="11" fontId="12" fillId="11" borderId="12" xfId="1" applyNumberFormat="1" applyFont="1" applyFill="1" applyBorder="1" applyAlignment="1" applyProtection="1">
      <alignment horizontal="center" vertical="top" wrapText="1"/>
    </xf>
    <xf numFmtId="11" fontId="12" fillId="0" borderId="0" xfId="1" applyNumberFormat="1" applyFont="1" applyFill="1" applyBorder="1" applyAlignment="1" applyProtection="1">
      <alignment horizontal="center" vertical="top" wrapText="1"/>
    </xf>
    <xf numFmtId="0" fontId="0" fillId="0" borderId="0" xfId="0" applyAlignment="1">
      <alignment horizontal="left" vertical="center" indent="1"/>
    </xf>
    <xf numFmtId="0" fontId="9" fillId="0" borderId="30" xfId="0" applyFont="1" applyBorder="1" applyAlignment="1">
      <alignment horizontal="left" vertical="top" wrapText="1"/>
    </xf>
    <xf numFmtId="0" fontId="9" fillId="2" borderId="30" xfId="0" applyFont="1" applyFill="1" applyBorder="1" applyAlignment="1">
      <alignment horizontal="left" vertical="top" wrapText="1"/>
    </xf>
    <xf numFmtId="0" fontId="23" fillId="0" borderId="0" xfId="0" applyFont="1" applyAlignment="1">
      <alignment vertical="top"/>
    </xf>
    <xf numFmtId="0" fontId="49" fillId="0" borderId="0" xfId="0" applyFont="1" applyAlignment="1">
      <alignment horizontal="left" vertical="top"/>
    </xf>
    <xf numFmtId="0" fontId="11" fillId="2" borderId="0" xfId="0" applyFont="1" applyFill="1" applyAlignment="1">
      <alignment horizontal="left" vertical="top"/>
    </xf>
    <xf numFmtId="0" fontId="46" fillId="2" borderId="0" xfId="0" applyFont="1" applyFill="1" applyAlignment="1">
      <alignment horizontal="left" vertical="top"/>
    </xf>
    <xf numFmtId="0" fontId="29" fillId="0" borderId="0" xfId="2" applyNumberFormat="1" applyFont="1" applyFill="1" applyBorder="1" applyAlignment="1" applyProtection="1">
      <alignment horizontal="left" vertical="top" indent="1"/>
    </xf>
    <xf numFmtId="9" fontId="12" fillId="4" borderId="12" xfId="5" applyFont="1" applyFill="1" applyBorder="1" applyAlignment="1" applyProtection="1">
      <alignment horizontal="right" vertical="top" wrapText="1"/>
      <protection locked="0"/>
    </xf>
    <xf numFmtId="9" fontId="12" fillId="4" borderId="24" xfId="5" applyFont="1" applyFill="1" applyBorder="1" applyAlignment="1" applyProtection="1">
      <alignment horizontal="right" vertical="top" wrapText="1"/>
      <protection locked="0"/>
    </xf>
    <xf numFmtId="41" fontId="35" fillId="0" borderId="7" xfId="0" applyNumberFormat="1" applyFont="1" applyBorder="1" applyAlignment="1">
      <alignment vertical="top" wrapText="1"/>
    </xf>
    <xf numFmtId="0" fontId="35" fillId="0" borderId="7" xfId="0" applyFont="1" applyBorder="1" applyAlignment="1">
      <alignment vertical="top" wrapText="1"/>
    </xf>
    <xf numFmtId="0" fontId="33" fillId="0" borderId="7" xfId="0" applyFont="1" applyBorder="1" applyAlignment="1">
      <alignment horizontal="center" wrapText="1"/>
    </xf>
    <xf numFmtId="0" fontId="34" fillId="0" borderId="0" xfId="0" applyFont="1" applyAlignment="1">
      <alignment horizontal="left" vertical="top"/>
    </xf>
    <xf numFmtId="0" fontId="29" fillId="0" borderId="39" xfId="2" applyNumberFormat="1" applyFont="1" applyFill="1" applyBorder="1" applyAlignment="1" applyProtection="1">
      <alignment horizontal="left" vertical="top" wrapText="1" indent="1"/>
    </xf>
    <xf numFmtId="0" fontId="29" fillId="0" borderId="0" xfId="2" applyNumberFormat="1" applyFont="1" applyFill="1" applyBorder="1" applyAlignment="1" applyProtection="1">
      <alignment horizontal="left" vertical="top" wrapText="1" indent="1"/>
    </xf>
    <xf numFmtId="0" fontId="47" fillId="0" borderId="0" xfId="0" applyFont="1"/>
    <xf numFmtId="0" fontId="0" fillId="0" borderId="0" xfId="0" applyAlignment="1">
      <alignment horizontal="left" vertical="center" wrapText="1" indent="1"/>
    </xf>
    <xf numFmtId="166" fontId="12" fillId="2" borderId="0" xfId="2" applyNumberFormat="1" applyFont="1" applyFill="1" applyBorder="1" applyAlignment="1" applyProtection="1">
      <alignment vertical="top" wrapText="1"/>
    </xf>
    <xf numFmtId="0" fontId="7" fillId="2" borderId="8" xfId="0" applyFont="1" applyFill="1" applyBorder="1" applyAlignment="1">
      <alignment vertical="top"/>
    </xf>
    <xf numFmtId="0" fontId="7" fillId="4" borderId="25" xfId="0" applyFont="1" applyFill="1" applyBorder="1" applyAlignment="1" applyProtection="1">
      <alignment vertical="top" wrapText="1"/>
      <protection locked="0"/>
    </xf>
    <xf numFmtId="0" fontId="7" fillId="4" borderId="42" xfId="0" applyFont="1" applyFill="1" applyBorder="1" applyAlignment="1" applyProtection="1">
      <alignment vertical="top" wrapText="1"/>
      <protection locked="0"/>
    </xf>
    <xf numFmtId="9" fontId="0" fillId="0" borderId="0" xfId="0" applyNumberFormat="1"/>
    <xf numFmtId="10" fontId="12" fillId="4" borderId="12" xfId="2" applyNumberFormat="1" applyFont="1" applyFill="1" applyBorder="1" applyAlignment="1" applyProtection="1">
      <alignment horizontal="right" vertical="top" wrapText="1"/>
      <protection locked="0"/>
    </xf>
    <xf numFmtId="10" fontId="12" fillId="4" borderId="24" xfId="2" applyNumberFormat="1" applyFont="1" applyFill="1" applyBorder="1" applyAlignment="1" applyProtection="1">
      <alignment horizontal="right" vertical="top" wrapText="1"/>
      <protection locked="0"/>
    </xf>
    <xf numFmtId="10" fontId="0" fillId="0" borderId="0" xfId="0" applyNumberFormat="1"/>
    <xf numFmtId="41" fontId="0" fillId="0" borderId="0" xfId="0" applyNumberFormat="1"/>
    <xf numFmtId="49" fontId="0" fillId="0" borderId="0" xfId="0" applyNumberFormat="1"/>
    <xf numFmtId="0" fontId="0" fillId="0" borderId="22" xfId="0" applyBorder="1" applyAlignment="1">
      <alignment horizontal="left" vertical="center" indent="1"/>
    </xf>
    <xf numFmtId="0" fontId="8" fillId="2" borderId="0" xfId="0" applyFont="1" applyFill="1" applyAlignment="1">
      <alignment vertical="top" wrapText="1"/>
    </xf>
    <xf numFmtId="0" fontId="0" fillId="0" borderId="52" xfId="0" applyBorder="1"/>
    <xf numFmtId="0" fontId="0" fillId="0" borderId="0" xfId="0" applyAlignment="1">
      <alignment horizontal="left" vertical="top" indent="1"/>
    </xf>
    <xf numFmtId="0" fontId="0" fillId="0" borderId="41" xfId="0" applyBorder="1" applyAlignment="1">
      <alignment horizontal="left" vertical="top" indent="1"/>
    </xf>
    <xf numFmtId="0" fontId="0" fillId="0" borderId="7" xfId="0" applyBorder="1" applyAlignment="1">
      <alignment horizontal="left" vertical="top" indent="1"/>
    </xf>
    <xf numFmtId="10" fontId="12" fillId="0" borderId="0" xfId="2" applyNumberFormat="1" applyFont="1" applyFill="1" applyBorder="1" applyAlignment="1" applyProtection="1">
      <alignment horizontal="center" vertical="top" wrapText="1"/>
    </xf>
    <xf numFmtId="49" fontId="12" fillId="4" borderId="25" xfId="1" applyNumberFormat="1" applyFont="1" applyFill="1" applyBorder="1" applyAlignment="1" applyProtection="1">
      <alignment horizontal="center" vertical="top" wrapText="1"/>
      <protection locked="0"/>
    </xf>
    <xf numFmtId="49" fontId="12" fillId="0" borderId="0" xfId="1" applyNumberFormat="1" applyFont="1" applyFill="1" applyBorder="1" applyAlignment="1" applyProtection="1">
      <alignment horizontal="center" vertical="top" wrapText="1"/>
      <protection locked="0"/>
    </xf>
    <xf numFmtId="0" fontId="0" fillId="0" borderId="83" xfId="0" applyBorder="1" applyAlignment="1">
      <alignment horizontal="left" vertical="top" wrapText="1" indent="1"/>
    </xf>
    <xf numFmtId="167" fontId="31" fillId="0" borderId="2" xfId="2" applyNumberFormat="1" applyFont="1" applyFill="1" applyBorder="1" applyAlignment="1">
      <alignment horizontal="center" vertical="top" wrapText="1"/>
    </xf>
    <xf numFmtId="0" fontId="0" fillId="2" borderId="0" xfId="0" applyFill="1" applyAlignment="1">
      <alignment horizontal="left" vertical="center" wrapText="1" indent="1"/>
    </xf>
    <xf numFmtId="0" fontId="8" fillId="0" borderId="7" xfId="0" applyFont="1" applyBorder="1" applyAlignment="1">
      <alignment horizontal="left" vertical="center" indent="1"/>
    </xf>
    <xf numFmtId="1" fontId="12" fillId="13" borderId="0" xfId="1" applyNumberFormat="1" applyFont="1" applyFill="1" applyBorder="1" applyAlignment="1" applyProtection="1">
      <alignment horizontal="center" vertical="center" wrapText="1"/>
    </xf>
    <xf numFmtId="0" fontId="7" fillId="13" borderId="8" xfId="0" applyFont="1" applyFill="1" applyBorder="1"/>
    <xf numFmtId="0" fontId="7" fillId="0" borderId="32" xfId="0" applyFont="1" applyBorder="1"/>
    <xf numFmtId="1" fontId="12" fillId="2" borderId="0" xfId="1" applyNumberFormat="1" applyFont="1" applyFill="1" applyBorder="1" applyAlignment="1" applyProtection="1">
      <alignment horizontal="center" vertical="center" wrapText="1"/>
    </xf>
    <xf numFmtId="0" fontId="7" fillId="2" borderId="8" xfId="0" applyFont="1" applyFill="1" applyBorder="1"/>
    <xf numFmtId="168" fontId="31" fillId="2" borderId="0" xfId="5" applyNumberFormat="1" applyFont="1" applyFill="1" applyBorder="1" applyAlignment="1" applyProtection="1">
      <alignment vertical="top" wrapText="1"/>
    </xf>
    <xf numFmtId="0" fontId="0" fillId="2" borderId="8" xfId="0" applyFill="1" applyBorder="1"/>
    <xf numFmtId="41" fontId="31" fillId="2" borderId="0" xfId="5" applyNumberFormat="1" applyFont="1" applyFill="1" applyBorder="1" applyAlignment="1" applyProtection="1">
      <alignment vertical="top" wrapText="1"/>
    </xf>
    <xf numFmtId="1" fontId="0" fillId="0" borderId="0" xfId="0" applyNumberFormat="1" applyAlignment="1">
      <alignment horizontal="center" vertical="top" wrapText="1"/>
    </xf>
    <xf numFmtId="0" fontId="0" fillId="0" borderId="0" xfId="0" applyAlignment="1">
      <alignment horizontal="center" vertical="top" wrapText="1"/>
    </xf>
    <xf numFmtId="0" fontId="0" fillId="0" borderId="0" xfId="0" quotePrefix="1" applyAlignment="1">
      <alignment horizontal="left" vertical="top" wrapText="1"/>
    </xf>
    <xf numFmtId="0" fontId="23" fillId="15" borderId="0" xfId="0" applyFont="1" applyFill="1" applyAlignment="1">
      <alignment horizontal="center" vertical="top" wrapText="1"/>
    </xf>
    <xf numFmtId="0" fontId="23" fillId="16" borderId="0" xfId="0" applyFont="1" applyFill="1" applyAlignment="1">
      <alignment horizontal="center" vertical="top" wrapText="1"/>
    </xf>
    <xf numFmtId="0" fontId="23" fillId="17" borderId="0" xfId="0" applyFont="1" applyFill="1" applyAlignment="1">
      <alignment horizontal="center" vertical="top" wrapText="1"/>
    </xf>
    <xf numFmtId="49" fontId="12" fillId="13" borderId="13" xfId="1" applyNumberFormat="1" applyFont="1" applyFill="1" applyBorder="1" applyAlignment="1" applyProtection="1">
      <alignment horizontal="center" vertical="top" wrapText="1"/>
      <protection locked="0"/>
    </xf>
    <xf numFmtId="0" fontId="24" fillId="6" borderId="61" xfId="0" applyFont="1" applyFill="1" applyBorder="1"/>
    <xf numFmtId="0" fontId="7" fillId="6" borderId="61" xfId="0" applyFont="1" applyFill="1" applyBorder="1" applyAlignment="1">
      <alignment vertical="top"/>
    </xf>
    <xf numFmtId="164" fontId="53" fillId="4" borderId="30" xfId="2" applyNumberFormat="1" applyFont="1" applyFill="1" applyBorder="1" applyAlignment="1" applyProtection="1">
      <alignment vertical="center" wrapText="1"/>
      <protection locked="0"/>
    </xf>
    <xf numFmtId="164" fontId="53" fillId="4" borderId="30" xfId="2" applyNumberFormat="1" applyFont="1" applyFill="1" applyBorder="1" applyAlignment="1" applyProtection="1">
      <alignment horizontal="center" vertical="center" wrapText="1"/>
      <protection locked="0"/>
    </xf>
    <xf numFmtId="0" fontId="37" fillId="6" borderId="69" xfId="0" applyFont="1" applyFill="1" applyBorder="1" applyAlignment="1">
      <alignment horizontal="center"/>
    </xf>
    <xf numFmtId="0" fontId="9" fillId="0" borderId="23" xfId="0" applyFont="1" applyBorder="1" applyAlignment="1">
      <alignment horizontal="left" vertical="center" wrapText="1"/>
    </xf>
    <xf numFmtId="0" fontId="9" fillId="0" borderId="12" xfId="0" applyFont="1" applyBorder="1" applyAlignment="1">
      <alignment horizontal="left" vertical="center" wrapText="1"/>
    </xf>
    <xf numFmtId="0" fontId="12" fillId="4" borderId="12" xfId="1" applyNumberFormat="1" applyFont="1" applyFill="1" applyBorder="1" applyAlignment="1" applyProtection="1">
      <alignment horizontal="left" vertical="center" wrapText="1"/>
      <protection locked="0"/>
    </xf>
    <xf numFmtId="0" fontId="12" fillId="4" borderId="24" xfId="1" applyNumberFormat="1" applyFont="1" applyFill="1" applyBorder="1" applyAlignment="1" applyProtection="1">
      <alignment horizontal="left" vertical="center" wrapText="1"/>
      <protection locked="0"/>
    </xf>
    <xf numFmtId="0" fontId="19" fillId="2" borderId="0" xfId="0" applyFont="1" applyFill="1" applyAlignment="1">
      <alignment horizontal="left" vertical="top" wrapText="1"/>
    </xf>
    <xf numFmtId="0" fontId="9" fillId="0" borderId="7" xfId="0" applyFont="1" applyBorder="1" applyAlignment="1">
      <alignment horizontal="left" vertical="top" wrapText="1"/>
    </xf>
    <xf numFmtId="0" fontId="9" fillId="0" borderId="0" xfId="0" applyFont="1" applyAlignment="1">
      <alignment horizontal="left" vertical="top" wrapText="1"/>
    </xf>
    <xf numFmtId="0" fontId="9" fillId="0" borderId="8" xfId="0" applyFont="1" applyBorder="1" applyAlignment="1">
      <alignment horizontal="left" vertical="top" wrapText="1"/>
    </xf>
    <xf numFmtId="0" fontId="8" fillId="6" borderId="15" xfId="0" applyFont="1" applyFill="1" applyBorder="1" applyAlignment="1">
      <alignment horizontal="center" vertical="center" wrapText="1"/>
    </xf>
    <xf numFmtId="0" fontId="8" fillId="6" borderId="16" xfId="0" applyFont="1" applyFill="1" applyBorder="1" applyAlignment="1">
      <alignment horizontal="center" vertical="center" wrapText="1"/>
    </xf>
    <xf numFmtId="0" fontId="8" fillId="6" borderId="17" xfId="0" applyFont="1" applyFill="1" applyBorder="1" applyAlignment="1">
      <alignment horizontal="center" vertical="center" wrapText="1"/>
    </xf>
    <xf numFmtId="0" fontId="8" fillId="6" borderId="18" xfId="0" applyFont="1" applyFill="1" applyBorder="1" applyAlignment="1">
      <alignment horizontal="center" vertical="center" wrapText="1"/>
    </xf>
    <xf numFmtId="0" fontId="8" fillId="6" borderId="19" xfId="0" applyFont="1" applyFill="1" applyBorder="1" applyAlignment="1">
      <alignment horizontal="center" vertical="center" wrapText="1"/>
    </xf>
    <xf numFmtId="0" fontId="8" fillId="6" borderId="20" xfId="0" applyFont="1" applyFill="1" applyBorder="1" applyAlignment="1">
      <alignment horizontal="center" vertical="center" wrapText="1"/>
    </xf>
    <xf numFmtId="0" fontId="6" fillId="3" borderId="3" xfId="0" applyFont="1" applyFill="1" applyBorder="1" applyAlignment="1">
      <alignment horizontal="center" vertical="top"/>
    </xf>
    <xf numFmtId="0" fontId="6" fillId="3" borderId="11" xfId="0" applyFont="1" applyFill="1" applyBorder="1" applyAlignment="1">
      <alignment horizontal="center" vertical="top"/>
    </xf>
    <xf numFmtId="0" fontId="6" fillId="3" borderId="4" xfId="0" applyFont="1" applyFill="1" applyBorder="1" applyAlignment="1">
      <alignment horizontal="center" vertical="top"/>
    </xf>
    <xf numFmtId="0" fontId="6" fillId="3" borderId="3" xfId="0" applyFont="1" applyFill="1" applyBorder="1" applyAlignment="1">
      <alignment horizontal="center" vertical="top" wrapText="1"/>
    </xf>
    <xf numFmtId="0" fontId="6" fillId="3" borderId="11" xfId="0" applyFont="1" applyFill="1" applyBorder="1" applyAlignment="1">
      <alignment horizontal="center" vertical="top" wrapText="1"/>
    </xf>
    <xf numFmtId="0" fontId="6" fillId="3" borderId="4" xfId="0" applyFont="1" applyFill="1" applyBorder="1" applyAlignment="1">
      <alignment horizontal="center" vertical="top" wrapText="1"/>
    </xf>
    <xf numFmtId="15" fontId="8" fillId="6" borderId="15" xfId="0" applyNumberFormat="1" applyFont="1" applyFill="1" applyBorder="1" applyAlignment="1">
      <alignment horizontal="center" vertical="center" wrapText="1"/>
    </xf>
    <xf numFmtId="15" fontId="8" fillId="6" borderId="16" xfId="0" applyNumberFormat="1" applyFont="1" applyFill="1" applyBorder="1" applyAlignment="1">
      <alignment horizontal="center" vertical="center" wrapText="1"/>
    </xf>
    <xf numFmtId="15" fontId="8" fillId="6" borderId="17" xfId="0" applyNumberFormat="1" applyFont="1" applyFill="1" applyBorder="1" applyAlignment="1">
      <alignment horizontal="center" vertical="center" wrapText="1"/>
    </xf>
    <xf numFmtId="15" fontId="8" fillId="6" borderId="18" xfId="0" applyNumberFormat="1" applyFont="1" applyFill="1" applyBorder="1" applyAlignment="1">
      <alignment horizontal="center" vertical="center" wrapText="1"/>
    </xf>
    <xf numFmtId="15" fontId="8" fillId="6" borderId="19" xfId="0" applyNumberFormat="1" applyFont="1" applyFill="1" applyBorder="1" applyAlignment="1">
      <alignment horizontal="center" vertical="center" wrapText="1"/>
    </xf>
    <xf numFmtId="15" fontId="8" fillId="6" borderId="20" xfId="0" applyNumberFormat="1" applyFont="1" applyFill="1" applyBorder="1" applyAlignment="1">
      <alignment horizontal="center" vertical="center" wrapText="1"/>
    </xf>
    <xf numFmtId="0" fontId="0" fillId="0" borderId="0" xfId="0" applyAlignment="1">
      <alignment horizontal="left" vertical="top" wrapText="1"/>
    </xf>
    <xf numFmtId="0" fontId="0" fillId="0" borderId="8" xfId="0" applyBorder="1" applyAlignment="1">
      <alignment horizontal="left" vertical="top" wrapText="1"/>
    </xf>
    <xf numFmtId="0" fontId="6" fillId="3" borderId="0" xfId="0" applyFont="1" applyFill="1" applyAlignment="1">
      <alignment horizontal="center" vertical="top" wrapText="1"/>
    </xf>
    <xf numFmtId="0" fontId="9" fillId="6" borderId="15" xfId="0" applyFont="1" applyFill="1" applyBorder="1" applyAlignment="1">
      <alignment horizontal="left" vertical="center" wrapText="1"/>
    </xf>
    <xf numFmtId="0" fontId="9" fillId="6" borderId="16" xfId="0" applyFont="1" applyFill="1" applyBorder="1" applyAlignment="1">
      <alignment horizontal="left" vertical="center" wrapText="1"/>
    </xf>
    <xf numFmtId="0" fontId="9" fillId="6" borderId="17" xfId="0" applyFont="1" applyFill="1" applyBorder="1" applyAlignment="1">
      <alignment horizontal="left" vertical="center" wrapText="1"/>
    </xf>
    <xf numFmtId="0" fontId="9" fillId="6" borderId="21" xfId="0" applyFont="1" applyFill="1" applyBorder="1" applyAlignment="1">
      <alignment horizontal="left" vertical="center" wrapText="1"/>
    </xf>
    <xf numFmtId="0" fontId="9" fillId="6" borderId="0" xfId="0" applyFont="1" applyFill="1" applyAlignment="1">
      <alignment horizontal="left" vertical="center" wrapText="1"/>
    </xf>
    <xf numFmtId="0" fontId="9" fillId="6" borderId="22" xfId="0" applyFont="1" applyFill="1" applyBorder="1" applyAlignment="1">
      <alignment horizontal="left" vertical="center" wrapText="1"/>
    </xf>
    <xf numFmtId="0" fontId="9" fillId="6" borderId="18" xfId="0" applyFont="1" applyFill="1" applyBorder="1" applyAlignment="1">
      <alignment horizontal="left" vertical="center" wrapText="1"/>
    </xf>
    <xf numFmtId="0" fontId="9" fillId="6" borderId="19" xfId="0" applyFont="1" applyFill="1" applyBorder="1" applyAlignment="1">
      <alignment horizontal="left" vertical="center" wrapText="1"/>
    </xf>
    <xf numFmtId="0" fontId="9" fillId="6" borderId="20" xfId="0" applyFont="1" applyFill="1" applyBorder="1" applyAlignment="1">
      <alignment horizontal="left" vertical="center" wrapText="1"/>
    </xf>
    <xf numFmtId="0" fontId="6" fillId="3" borderId="0" xfId="0" applyFont="1" applyFill="1" applyAlignment="1">
      <alignment horizontal="center" vertical="top"/>
    </xf>
    <xf numFmtId="0" fontId="9" fillId="2" borderId="7" xfId="0" applyFont="1" applyFill="1" applyBorder="1" applyAlignment="1">
      <alignment horizontal="left" vertical="center" wrapText="1"/>
    </xf>
    <xf numFmtId="0" fontId="9" fillId="2" borderId="22" xfId="0" applyFont="1" applyFill="1" applyBorder="1" applyAlignment="1">
      <alignment horizontal="left" vertical="center" wrapText="1"/>
    </xf>
    <xf numFmtId="0" fontId="14" fillId="0" borderId="7" xfId="0" applyFont="1" applyBorder="1" applyAlignment="1" applyProtection="1">
      <alignment horizontal="left" vertical="top" wrapText="1"/>
      <protection locked="0"/>
    </xf>
    <xf numFmtId="0" fontId="14" fillId="0" borderId="0" xfId="0" applyFont="1" applyAlignment="1" applyProtection="1">
      <alignment horizontal="left" vertical="top" wrapText="1"/>
      <protection locked="0"/>
    </xf>
    <xf numFmtId="0" fontId="14" fillId="0" borderId="8" xfId="0" applyFont="1" applyBorder="1" applyAlignment="1" applyProtection="1">
      <alignment horizontal="left" vertical="top" wrapText="1"/>
      <protection locked="0"/>
    </xf>
    <xf numFmtId="0" fontId="8" fillId="0" borderId="7" xfId="0" applyFont="1" applyBorder="1" applyAlignment="1">
      <alignment horizontal="center" vertical="center" wrapText="1"/>
    </xf>
    <xf numFmtId="0" fontId="8" fillId="0" borderId="0" xfId="0" applyFont="1" applyAlignment="1">
      <alignment horizontal="center" vertical="center" wrapText="1"/>
    </xf>
    <xf numFmtId="14" fontId="12" fillId="4" borderId="12" xfId="1" applyNumberFormat="1" applyFont="1" applyFill="1" applyBorder="1" applyAlignment="1" applyProtection="1">
      <alignment horizontal="left" vertical="center" wrapText="1" indent="1"/>
      <protection locked="0"/>
    </xf>
    <xf numFmtId="0" fontId="12" fillId="4" borderId="12" xfId="1" applyNumberFormat="1" applyFont="1" applyFill="1" applyBorder="1" applyAlignment="1" applyProtection="1">
      <alignment horizontal="left" vertical="center" wrapText="1" indent="1"/>
      <protection locked="0"/>
    </xf>
    <xf numFmtId="0" fontId="12" fillId="4" borderId="24" xfId="1" applyNumberFormat="1" applyFont="1" applyFill="1" applyBorder="1" applyAlignment="1" applyProtection="1">
      <alignment horizontal="left" vertical="center" wrapText="1" indent="1"/>
      <protection locked="0"/>
    </xf>
    <xf numFmtId="0" fontId="9" fillId="0" borderId="27" xfId="0" applyFont="1" applyBorder="1" applyAlignment="1">
      <alignment horizontal="left" vertical="center" wrapText="1"/>
    </xf>
    <xf numFmtId="0" fontId="9" fillId="0" borderId="16" xfId="0" applyFont="1" applyBorder="1" applyAlignment="1">
      <alignment horizontal="left" vertical="center" wrapText="1"/>
    </xf>
    <xf numFmtId="0" fontId="9" fillId="0" borderId="17" xfId="0" applyFont="1" applyBorder="1" applyAlignment="1">
      <alignment horizontal="left" vertical="center" wrapText="1"/>
    </xf>
    <xf numFmtId="0" fontId="9" fillId="0" borderId="26" xfId="0" applyFont="1" applyBorder="1" applyAlignment="1">
      <alignment horizontal="left" vertical="center" wrapText="1"/>
    </xf>
    <xf numFmtId="0" fontId="9" fillId="0" borderId="19" xfId="0" applyFont="1" applyBorder="1" applyAlignment="1">
      <alignment horizontal="left" vertical="center" wrapText="1"/>
    </xf>
    <xf numFmtId="0" fontId="9" fillId="0" borderId="20" xfId="0" applyFont="1" applyBorder="1" applyAlignment="1">
      <alignment horizontal="left" vertical="center" wrapText="1"/>
    </xf>
    <xf numFmtId="0" fontId="12" fillId="4" borderId="15" xfId="1" applyNumberFormat="1" applyFont="1" applyFill="1" applyBorder="1" applyAlignment="1" applyProtection="1">
      <alignment horizontal="left" vertical="center" wrapText="1"/>
      <protection locked="0"/>
    </xf>
    <xf numFmtId="0" fontId="12" fillId="4" borderId="16" xfId="1" applyNumberFormat="1" applyFont="1" applyFill="1" applyBorder="1" applyAlignment="1" applyProtection="1">
      <alignment horizontal="left" vertical="center" wrapText="1"/>
      <protection locked="0"/>
    </xf>
    <xf numFmtId="0" fontId="12" fillId="4" borderId="31" xfId="1" applyNumberFormat="1" applyFont="1" applyFill="1" applyBorder="1" applyAlignment="1" applyProtection="1">
      <alignment horizontal="left" vertical="center" wrapText="1"/>
      <protection locked="0"/>
    </xf>
    <xf numFmtId="0" fontId="12" fillId="4" borderId="18" xfId="1" applyNumberFormat="1" applyFont="1" applyFill="1" applyBorder="1" applyAlignment="1" applyProtection="1">
      <alignment horizontal="left" vertical="center" wrapText="1"/>
      <protection locked="0"/>
    </xf>
    <xf numFmtId="0" fontId="12" fillId="4" borderId="19" xfId="1" applyNumberFormat="1" applyFont="1" applyFill="1" applyBorder="1" applyAlignment="1" applyProtection="1">
      <alignment horizontal="left" vertical="center" wrapText="1"/>
      <protection locked="0"/>
    </xf>
    <xf numFmtId="0" fontId="12" fillId="4" borderId="32" xfId="1" applyNumberFormat="1" applyFont="1" applyFill="1" applyBorder="1" applyAlignment="1" applyProtection="1">
      <alignment horizontal="left" vertical="center" wrapText="1"/>
      <protection locked="0"/>
    </xf>
    <xf numFmtId="0" fontId="9" fillId="0" borderId="7" xfId="0" applyFont="1" applyBorder="1" applyAlignment="1">
      <alignment horizontal="left" vertical="center" wrapText="1"/>
    </xf>
    <xf numFmtId="0" fontId="9" fillId="0" borderId="0" xfId="0" applyFont="1" applyAlignment="1">
      <alignment horizontal="left" vertical="center" wrapText="1"/>
    </xf>
    <xf numFmtId="0" fontId="9" fillId="0" borderId="8" xfId="0" applyFont="1" applyBorder="1" applyAlignment="1">
      <alignment horizontal="left" vertical="center" wrapText="1"/>
    </xf>
    <xf numFmtId="0" fontId="9" fillId="0" borderId="7" xfId="0" applyFont="1" applyBorder="1" applyAlignment="1">
      <alignment horizontal="left" vertical="top" wrapText="1" indent="1"/>
    </xf>
    <xf numFmtId="0" fontId="9" fillId="0" borderId="0" xfId="0" applyFont="1" applyAlignment="1">
      <alignment horizontal="left" vertical="top" wrapText="1" indent="1"/>
    </xf>
    <xf numFmtId="0" fontId="9" fillId="0" borderId="8" xfId="0" applyFont="1" applyBorder="1" applyAlignment="1">
      <alignment horizontal="left" vertical="top" wrapText="1" indent="1"/>
    </xf>
    <xf numFmtId="0" fontId="9" fillId="6" borderId="23" xfId="0" applyFont="1" applyFill="1" applyBorder="1" applyAlignment="1">
      <alignment horizontal="center" vertical="top" wrapText="1"/>
    </xf>
    <xf numFmtId="0" fontId="9" fillId="6" borderId="12" xfId="0" applyFont="1" applyFill="1" applyBorder="1" applyAlignment="1">
      <alignment horizontal="center" vertical="top" wrapText="1"/>
    </xf>
    <xf numFmtId="0" fontId="9" fillId="6" borderId="24" xfId="0" applyFont="1" applyFill="1" applyBorder="1" applyAlignment="1">
      <alignment horizontal="center" vertical="top" wrapText="1"/>
    </xf>
    <xf numFmtId="0" fontId="8" fillId="0" borderId="53" xfId="0" applyFont="1" applyBorder="1" applyAlignment="1">
      <alignment horizontal="left" vertical="center" wrapText="1"/>
    </xf>
    <xf numFmtId="0" fontId="8" fillId="0" borderId="56" xfId="0" applyFont="1" applyBorder="1" applyAlignment="1">
      <alignment horizontal="left" vertical="center" wrapText="1"/>
    </xf>
    <xf numFmtId="0" fontId="8" fillId="0" borderId="23" xfId="0" applyFont="1" applyBorder="1" applyAlignment="1">
      <alignment horizontal="left" vertical="center" wrapText="1"/>
    </xf>
    <xf numFmtId="0" fontId="9" fillId="0" borderId="54" xfId="0" applyFont="1" applyBorder="1" applyAlignment="1">
      <alignment horizontal="left" vertical="center" wrapText="1"/>
    </xf>
    <xf numFmtId="0" fontId="9" fillId="0" borderId="55" xfId="0" applyFont="1" applyBorder="1" applyAlignment="1">
      <alignment horizontal="left" vertical="center" wrapText="1"/>
    </xf>
    <xf numFmtId="0" fontId="9" fillId="0" borderId="14" xfId="0" applyFont="1" applyBorder="1" applyAlignment="1">
      <alignment horizontal="left" vertical="center" wrapText="1"/>
    </xf>
    <xf numFmtId="0" fontId="9" fillId="0" borderId="57" xfId="0" applyFont="1" applyBorder="1" applyAlignment="1">
      <alignment horizontal="left" vertical="center" wrapText="1"/>
    </xf>
    <xf numFmtId="0" fontId="9" fillId="0" borderId="24" xfId="0" applyFont="1" applyBorder="1" applyAlignment="1">
      <alignment horizontal="left" vertical="center" wrapText="1"/>
    </xf>
    <xf numFmtId="0" fontId="8" fillId="0" borderId="58" xfId="0" applyFont="1" applyBorder="1" applyAlignment="1">
      <alignment horizontal="left" vertical="center" wrapText="1"/>
    </xf>
    <xf numFmtId="0" fontId="8" fillId="0" borderId="59" xfId="0" applyFont="1" applyBorder="1" applyAlignment="1">
      <alignment horizontal="left" vertical="center" wrapText="1"/>
    </xf>
    <xf numFmtId="0" fontId="9" fillId="0" borderId="15" xfId="0" applyFont="1" applyBorder="1" applyAlignment="1">
      <alignment horizontal="left" vertical="center" wrapText="1"/>
    </xf>
    <xf numFmtId="0" fontId="9" fillId="0" borderId="31" xfId="0" applyFont="1" applyBorder="1" applyAlignment="1">
      <alignment horizontal="left" vertical="center" wrapText="1"/>
    </xf>
    <xf numFmtId="0" fontId="9" fillId="0" borderId="21" xfId="0" applyFont="1" applyBorder="1" applyAlignment="1">
      <alignment horizontal="left" vertical="center" wrapText="1"/>
    </xf>
    <xf numFmtId="0" fontId="9" fillId="0" borderId="18" xfId="0" applyFont="1" applyBorder="1" applyAlignment="1">
      <alignment horizontal="left" vertical="center" wrapText="1"/>
    </xf>
    <xf numFmtId="0" fontId="9" fillId="0" borderId="32" xfId="0" applyFont="1" applyBorder="1" applyAlignment="1">
      <alignment horizontal="left" vertical="center" wrapText="1"/>
    </xf>
    <xf numFmtId="0" fontId="8" fillId="0" borderId="60" xfId="0" applyFont="1" applyBorder="1" applyAlignment="1">
      <alignment horizontal="left" vertical="center" wrapText="1"/>
    </xf>
    <xf numFmtId="0" fontId="9" fillId="0" borderId="35" xfId="0" applyFont="1" applyBorder="1" applyAlignment="1">
      <alignment horizontal="left" vertical="center" wrapText="1"/>
    </xf>
    <xf numFmtId="0" fontId="9" fillId="0" borderId="10" xfId="0" applyFont="1" applyBorder="1" applyAlignment="1">
      <alignment horizontal="left" vertical="center" wrapText="1"/>
    </xf>
    <xf numFmtId="0" fontId="9" fillId="0" borderId="6" xfId="0" applyFont="1" applyBorder="1" applyAlignment="1">
      <alignment horizontal="left" vertical="center" wrapText="1"/>
    </xf>
    <xf numFmtId="0" fontId="9" fillId="0" borderId="7" xfId="0" applyFont="1" applyBorder="1" applyAlignment="1">
      <alignment vertical="center" wrapText="1"/>
    </xf>
    <xf numFmtId="0" fontId="9" fillId="0" borderId="0" xfId="0" applyFont="1" applyAlignment="1">
      <alignment vertical="center" wrapText="1"/>
    </xf>
    <xf numFmtId="0" fontId="9" fillId="0" borderId="8" xfId="0" applyFont="1" applyBorder="1" applyAlignment="1">
      <alignment vertical="center" wrapText="1"/>
    </xf>
    <xf numFmtId="0" fontId="7" fillId="2" borderId="23" xfId="0" applyFont="1" applyFill="1" applyBorder="1" applyAlignment="1">
      <alignment horizontal="left" vertical="top" wrapText="1"/>
    </xf>
    <xf numFmtId="0" fontId="7" fillId="2" borderId="41" xfId="0" applyFont="1" applyFill="1" applyBorder="1" applyAlignment="1">
      <alignment horizontal="left" vertical="top" wrapText="1"/>
    </xf>
    <xf numFmtId="0" fontId="9" fillId="4" borderId="12" xfId="0" applyFont="1" applyFill="1" applyBorder="1" applyAlignment="1" applyProtection="1">
      <alignment horizontal="left" vertical="top" wrapText="1"/>
      <protection locked="0"/>
    </xf>
    <xf numFmtId="0" fontId="9" fillId="4" borderId="24" xfId="0" applyFont="1" applyFill="1" applyBorder="1" applyAlignment="1" applyProtection="1">
      <alignment horizontal="left" vertical="top" wrapText="1"/>
      <protection locked="0"/>
    </xf>
    <xf numFmtId="0" fontId="9" fillId="4" borderId="25" xfId="0" applyFont="1" applyFill="1" applyBorder="1" applyAlignment="1" applyProtection="1">
      <alignment horizontal="left" vertical="top" wrapText="1"/>
      <protection locked="0"/>
    </xf>
    <xf numFmtId="0" fontId="9" fillId="4" borderId="42" xfId="0" applyFont="1" applyFill="1" applyBorder="1" applyAlignment="1" applyProtection="1">
      <alignment horizontal="left" vertical="top" wrapText="1"/>
      <protection locked="0"/>
    </xf>
    <xf numFmtId="0" fontId="7" fillId="2" borderId="53" xfId="0" applyFont="1" applyFill="1" applyBorder="1" applyAlignment="1">
      <alignment horizontal="left" vertical="top" wrapText="1"/>
    </xf>
    <xf numFmtId="0" fontId="9" fillId="4" borderId="54" xfId="0" applyFont="1" applyFill="1" applyBorder="1" applyAlignment="1" applyProtection="1">
      <alignment horizontal="left" vertical="top" wrapText="1"/>
      <protection locked="0"/>
    </xf>
    <xf numFmtId="0" fontId="9" fillId="4" borderId="55" xfId="0" applyFont="1" applyFill="1" applyBorder="1" applyAlignment="1" applyProtection="1">
      <alignment horizontal="left" vertical="top" wrapText="1"/>
      <protection locked="0"/>
    </xf>
    <xf numFmtId="0" fontId="6" fillId="3" borderId="0" xfId="0" applyFont="1" applyFill="1" applyAlignment="1">
      <alignment horizontal="left" vertical="top" wrapText="1"/>
    </xf>
    <xf numFmtId="0" fontId="7" fillId="0" borderId="0" xfId="0" applyFont="1" applyAlignment="1">
      <alignment horizontal="left" vertical="top" wrapText="1"/>
    </xf>
    <xf numFmtId="0" fontId="7" fillId="4" borderId="7" xfId="0" applyFont="1" applyFill="1" applyBorder="1" applyAlignment="1" applyProtection="1">
      <alignment horizontal="left" vertical="top" wrapText="1"/>
      <protection locked="0"/>
    </xf>
    <xf numFmtId="0" fontId="7" fillId="4" borderId="0" xfId="0" applyFont="1" applyFill="1" applyAlignment="1" applyProtection="1">
      <alignment horizontal="left" vertical="top" wrapText="1"/>
      <protection locked="0"/>
    </xf>
    <xf numFmtId="0" fontId="7" fillId="4" borderId="8" xfId="0" applyFont="1" applyFill="1" applyBorder="1" applyAlignment="1" applyProtection="1">
      <alignment horizontal="left" vertical="top" wrapText="1"/>
      <protection locked="0"/>
    </xf>
    <xf numFmtId="0" fontId="8" fillId="7" borderId="3" xfId="0" applyFont="1" applyFill="1" applyBorder="1" applyAlignment="1">
      <alignment horizontal="center" vertical="top"/>
    </xf>
    <xf numFmtId="0" fontId="8" fillId="7" borderId="11" xfId="0" applyFont="1" applyFill="1" applyBorder="1" applyAlignment="1">
      <alignment horizontal="center" vertical="top"/>
    </xf>
    <xf numFmtId="0" fontId="8" fillId="7" borderId="4" xfId="0" applyFont="1" applyFill="1" applyBorder="1" applyAlignment="1">
      <alignment horizontal="center" vertical="top"/>
    </xf>
    <xf numFmtId="0" fontId="8" fillId="7" borderId="7" xfId="0" applyFont="1" applyFill="1" applyBorder="1" applyAlignment="1">
      <alignment horizontal="center" vertical="top"/>
    </xf>
    <xf numFmtId="0" fontId="8" fillId="7" borderId="0" xfId="0" applyFont="1" applyFill="1" applyAlignment="1">
      <alignment horizontal="center" vertical="top"/>
    </xf>
    <xf numFmtId="0" fontId="8" fillId="7" borderId="8" xfId="0" applyFont="1" applyFill="1" applyBorder="1" applyAlignment="1">
      <alignment horizontal="center" vertical="top"/>
    </xf>
    <xf numFmtId="0" fontId="8" fillId="7" borderId="3" xfId="0" applyFont="1" applyFill="1" applyBorder="1" applyAlignment="1">
      <alignment horizontal="center" vertical="top" wrapText="1"/>
    </xf>
    <xf numFmtId="0" fontId="8" fillId="7" borderId="11" xfId="0" applyFont="1" applyFill="1" applyBorder="1" applyAlignment="1">
      <alignment horizontal="center" vertical="top" wrapText="1"/>
    </xf>
    <xf numFmtId="0" fontId="8" fillId="7" borderId="4" xfId="0" applyFont="1" applyFill="1" applyBorder="1" applyAlignment="1">
      <alignment horizontal="center" vertical="top" wrapText="1"/>
    </xf>
    <xf numFmtId="0" fontId="7" fillId="0" borderId="8" xfId="0" applyFont="1" applyBorder="1" applyAlignment="1">
      <alignment horizontal="left" vertical="top" wrapText="1"/>
    </xf>
    <xf numFmtId="0" fontId="7" fillId="0" borderId="11" xfId="0" applyFont="1" applyBorder="1" applyAlignment="1">
      <alignment horizontal="center" vertical="top"/>
    </xf>
    <xf numFmtId="0" fontId="7" fillId="0" borderId="4" xfId="0" applyFont="1" applyBorder="1" applyAlignment="1">
      <alignment horizontal="center" vertical="top"/>
    </xf>
    <xf numFmtId="0" fontId="7" fillId="3" borderId="0" xfId="0" applyFont="1" applyFill="1" applyAlignment="1">
      <alignment horizontal="left" vertical="top" wrapText="1"/>
    </xf>
    <xf numFmtId="0" fontId="9" fillId="2" borderId="7" xfId="0" applyFont="1" applyFill="1" applyBorder="1" applyAlignment="1">
      <alignment horizontal="left" vertical="top" wrapText="1"/>
    </xf>
    <xf numFmtId="0" fontId="7" fillId="0" borderId="0" xfId="0" applyFont="1" applyAlignment="1">
      <alignment vertical="top" wrapText="1"/>
    </xf>
    <xf numFmtId="0" fontId="7" fillId="0" borderId="8" xfId="0" applyFont="1" applyBorder="1" applyAlignment="1">
      <alignment vertical="top" wrapText="1"/>
    </xf>
    <xf numFmtId="0" fontId="9" fillId="4" borderId="7" xfId="0" applyFont="1" applyFill="1" applyBorder="1" applyAlignment="1" applyProtection="1">
      <alignment horizontal="left" vertical="top" wrapText="1"/>
      <protection locked="0"/>
    </xf>
    <xf numFmtId="0" fontId="9" fillId="4" borderId="0" xfId="0" applyFont="1" applyFill="1" applyAlignment="1" applyProtection="1">
      <alignment horizontal="left" vertical="top" wrapText="1"/>
      <protection locked="0"/>
    </xf>
    <xf numFmtId="0" fontId="9" fillId="4" borderId="8" xfId="0" applyFont="1" applyFill="1" applyBorder="1" applyAlignment="1" applyProtection="1">
      <alignment horizontal="left" vertical="top" wrapText="1"/>
      <protection locked="0"/>
    </xf>
    <xf numFmtId="0" fontId="7" fillId="2" borderId="37" xfId="0" applyFont="1" applyFill="1" applyBorder="1" applyAlignment="1">
      <alignment horizontal="left" vertical="top" wrapText="1"/>
    </xf>
    <xf numFmtId="0" fontId="7" fillId="2" borderId="38" xfId="0" applyFont="1" applyFill="1" applyBorder="1" applyAlignment="1">
      <alignment horizontal="left" vertical="top" wrapText="1"/>
    </xf>
    <xf numFmtId="0" fontId="9" fillId="4" borderId="3" xfId="0" applyFont="1" applyFill="1" applyBorder="1" applyAlignment="1" applyProtection="1">
      <alignment horizontal="center" vertical="center" wrapText="1"/>
      <protection locked="0"/>
    </xf>
    <xf numFmtId="0" fontId="9" fillId="4" borderId="11" xfId="0" applyFont="1" applyFill="1" applyBorder="1" applyAlignment="1" applyProtection="1">
      <alignment horizontal="center" vertical="center" wrapText="1"/>
      <protection locked="0"/>
    </xf>
    <xf numFmtId="0" fontId="9" fillId="4" borderId="4" xfId="0" applyFont="1" applyFill="1" applyBorder="1" applyAlignment="1" applyProtection="1">
      <alignment horizontal="center" vertical="center" wrapText="1"/>
      <protection locked="0"/>
    </xf>
    <xf numFmtId="0" fontId="9" fillId="4" borderId="5" xfId="0" applyFont="1" applyFill="1" applyBorder="1" applyAlignment="1" applyProtection="1">
      <alignment horizontal="center" vertical="center" wrapText="1"/>
      <protection locked="0"/>
    </xf>
    <xf numFmtId="0" fontId="9" fillId="4" borderId="10" xfId="0" applyFont="1" applyFill="1" applyBorder="1" applyAlignment="1" applyProtection="1">
      <alignment horizontal="center" vertical="center" wrapText="1"/>
      <protection locked="0"/>
    </xf>
    <xf numFmtId="0" fontId="9" fillId="4" borderId="6" xfId="0" applyFont="1" applyFill="1" applyBorder="1" applyAlignment="1" applyProtection="1">
      <alignment horizontal="center" vertical="center" wrapText="1"/>
      <protection locked="0"/>
    </xf>
    <xf numFmtId="0" fontId="9" fillId="4" borderId="3" xfId="0" applyFont="1" applyFill="1" applyBorder="1" applyAlignment="1" applyProtection="1">
      <alignment horizontal="left" vertical="top" wrapText="1"/>
      <protection locked="0"/>
    </xf>
    <xf numFmtId="0" fontId="9" fillId="4" borderId="11" xfId="0" applyFont="1" applyFill="1" applyBorder="1" applyAlignment="1" applyProtection="1">
      <alignment horizontal="left" vertical="top" wrapText="1"/>
      <protection locked="0"/>
    </xf>
    <xf numFmtId="0" fontId="9" fillId="4" borderId="4" xfId="0" applyFont="1" applyFill="1" applyBorder="1" applyAlignment="1" applyProtection="1">
      <alignment horizontal="left" vertical="top" wrapText="1"/>
      <protection locked="0"/>
    </xf>
    <xf numFmtId="0" fontId="9" fillId="4" borderId="5" xfId="0" applyFont="1" applyFill="1" applyBorder="1" applyAlignment="1" applyProtection="1">
      <alignment horizontal="left" vertical="top" wrapText="1"/>
      <protection locked="0"/>
    </xf>
    <xf numFmtId="0" fontId="9" fillId="4" borderId="10" xfId="0" applyFont="1" applyFill="1" applyBorder="1" applyAlignment="1" applyProtection="1">
      <alignment horizontal="left" vertical="top" wrapText="1"/>
      <protection locked="0"/>
    </xf>
    <xf numFmtId="0" fontId="9" fillId="4" borderId="6" xfId="0" applyFont="1" applyFill="1" applyBorder="1" applyAlignment="1" applyProtection="1">
      <alignment horizontal="left" vertical="top" wrapText="1"/>
      <protection locked="0"/>
    </xf>
    <xf numFmtId="0" fontId="9" fillId="0" borderId="27" xfId="0" applyFont="1" applyBorder="1" applyAlignment="1">
      <alignment horizontal="left" vertical="top" wrapText="1"/>
    </xf>
    <xf numFmtId="0" fontId="9" fillId="0" borderId="26" xfId="0" applyFont="1" applyBorder="1" applyAlignment="1">
      <alignment horizontal="left" vertical="top" wrapText="1"/>
    </xf>
    <xf numFmtId="0" fontId="12" fillId="4" borderId="12" xfId="1" applyNumberFormat="1" applyFont="1" applyFill="1" applyBorder="1" applyAlignment="1" applyProtection="1">
      <alignment horizontal="left" vertical="top" wrapText="1"/>
      <protection locked="0"/>
    </xf>
    <xf numFmtId="0" fontId="11" fillId="6" borderId="33" xfId="0" applyFont="1" applyFill="1" applyBorder="1" applyAlignment="1">
      <alignment horizontal="center" vertical="center" wrapText="1"/>
    </xf>
    <xf numFmtId="0" fontId="11" fillId="6" borderId="28" xfId="0" applyFont="1" applyFill="1" applyBorder="1" applyAlignment="1">
      <alignment horizontal="center" vertical="center" wrapText="1"/>
    </xf>
    <xf numFmtId="0" fontId="11" fillId="6" borderId="34" xfId="0" applyFont="1" applyFill="1" applyBorder="1" applyAlignment="1">
      <alignment horizontal="center" vertical="center" wrapText="1"/>
    </xf>
    <xf numFmtId="0" fontId="12" fillId="4" borderId="15" xfId="1" applyNumberFormat="1" applyFont="1" applyFill="1" applyBorder="1" applyAlignment="1" applyProtection="1">
      <alignment horizontal="left" vertical="top" wrapText="1"/>
      <protection locked="0"/>
    </xf>
    <xf numFmtId="0" fontId="12" fillId="4" borderId="16" xfId="1" applyNumberFormat="1" applyFont="1" applyFill="1" applyBorder="1" applyAlignment="1" applyProtection="1">
      <alignment horizontal="left" vertical="top" wrapText="1"/>
      <protection locked="0"/>
    </xf>
    <xf numFmtId="0" fontId="12" fillId="4" borderId="31" xfId="1" applyNumberFormat="1" applyFont="1" applyFill="1" applyBorder="1" applyAlignment="1" applyProtection="1">
      <alignment horizontal="left" vertical="top" wrapText="1"/>
      <protection locked="0"/>
    </xf>
    <xf numFmtId="0" fontId="12" fillId="4" borderId="21" xfId="1" applyNumberFormat="1" applyFont="1" applyFill="1" applyBorder="1" applyAlignment="1" applyProtection="1">
      <alignment horizontal="left" vertical="top" wrapText="1"/>
      <protection locked="0"/>
    </xf>
    <xf numFmtId="0" fontId="12" fillId="4" borderId="0" xfId="1" applyNumberFormat="1" applyFont="1" applyFill="1" applyBorder="1" applyAlignment="1" applyProtection="1">
      <alignment horizontal="left" vertical="top" wrapText="1"/>
      <protection locked="0"/>
    </xf>
    <xf numFmtId="0" fontId="12" fillId="4" borderId="8" xfId="1" applyNumberFormat="1" applyFont="1" applyFill="1" applyBorder="1" applyAlignment="1" applyProtection="1">
      <alignment horizontal="left" vertical="top" wrapText="1"/>
      <protection locked="0"/>
    </xf>
    <xf numFmtId="0" fontId="12" fillId="4" borderId="18" xfId="1" applyNumberFormat="1" applyFont="1" applyFill="1" applyBorder="1" applyAlignment="1" applyProtection="1">
      <alignment horizontal="left" vertical="top" wrapText="1"/>
      <protection locked="0"/>
    </xf>
    <xf numFmtId="0" fontId="12" fillId="4" borderId="19" xfId="1" applyNumberFormat="1" applyFont="1" applyFill="1" applyBorder="1" applyAlignment="1" applyProtection="1">
      <alignment horizontal="left" vertical="top" wrapText="1"/>
      <protection locked="0"/>
    </xf>
    <xf numFmtId="0" fontId="12" fillId="4" borderId="32" xfId="1" applyNumberFormat="1" applyFont="1" applyFill="1" applyBorder="1" applyAlignment="1" applyProtection="1">
      <alignment horizontal="left" vertical="top" wrapText="1"/>
      <protection locked="0"/>
    </xf>
    <xf numFmtId="0" fontId="9" fillId="0" borderId="5" xfId="0" applyFont="1" applyBorder="1" applyAlignment="1">
      <alignment horizontal="left" vertical="top" wrapText="1"/>
    </xf>
    <xf numFmtId="0" fontId="12" fillId="4" borderId="25" xfId="1" applyNumberFormat="1" applyFont="1" applyFill="1" applyBorder="1" applyAlignment="1" applyProtection="1">
      <alignment horizontal="left" vertical="top" wrapText="1"/>
      <protection locked="0"/>
    </xf>
    <xf numFmtId="0" fontId="12" fillId="4" borderId="35" xfId="1" applyNumberFormat="1" applyFont="1" applyFill="1" applyBorder="1" applyAlignment="1" applyProtection="1">
      <alignment horizontal="left" vertical="top" wrapText="1"/>
      <protection locked="0"/>
    </xf>
    <xf numFmtId="0" fontId="12" fillId="4" borderId="10" xfId="1" applyNumberFormat="1" applyFont="1" applyFill="1" applyBorder="1" applyAlignment="1" applyProtection="1">
      <alignment horizontal="left" vertical="top" wrapText="1"/>
      <protection locked="0"/>
    </xf>
    <xf numFmtId="0" fontId="12" fillId="4" borderId="6" xfId="1" applyNumberFormat="1" applyFont="1" applyFill="1" applyBorder="1" applyAlignment="1" applyProtection="1">
      <alignment horizontal="left" vertical="top" wrapText="1"/>
      <protection locked="0"/>
    </xf>
    <xf numFmtId="0" fontId="9" fillId="0" borderId="5" xfId="0" applyFont="1" applyBorder="1" applyAlignment="1">
      <alignment horizontal="left" vertical="center" wrapText="1"/>
    </xf>
    <xf numFmtId="0" fontId="0" fillId="0" borderId="10" xfId="0" applyBorder="1" applyAlignment="1">
      <alignment horizontal="left" vertical="center" wrapText="1"/>
    </xf>
    <xf numFmtId="0" fontId="0" fillId="0" borderId="6" xfId="0" applyBorder="1" applyAlignment="1">
      <alignment horizontal="left" vertical="center" wrapText="1"/>
    </xf>
    <xf numFmtId="0" fontId="9" fillId="0" borderId="41" xfId="0" applyFont="1" applyBorder="1" applyAlignment="1">
      <alignment horizontal="left" vertical="center"/>
    </xf>
    <xf numFmtId="0" fontId="0" fillId="0" borderId="25" xfId="0" applyBorder="1" applyAlignment="1">
      <alignment horizontal="left" vertical="center"/>
    </xf>
    <xf numFmtId="0" fontId="9" fillId="4" borderId="25" xfId="0" applyFont="1" applyFill="1" applyBorder="1" applyAlignment="1" applyProtection="1">
      <alignment horizontal="left" vertical="center" wrapText="1"/>
      <protection locked="0"/>
    </xf>
    <xf numFmtId="0" fontId="7" fillId="0" borderId="7" xfId="0" applyFont="1" applyBorder="1" applyAlignment="1">
      <alignment vertical="top" wrapText="1"/>
    </xf>
    <xf numFmtId="0" fontId="0" fillId="0" borderId="0" xfId="0" applyAlignment="1">
      <alignment vertical="top" wrapText="1"/>
    </xf>
    <xf numFmtId="0" fontId="7" fillId="0" borderId="7" xfId="0" applyFont="1" applyBorder="1" applyAlignment="1">
      <alignment horizontal="left" vertical="top" wrapText="1"/>
    </xf>
    <xf numFmtId="0" fontId="9" fillId="0" borderId="47" xfId="0" applyFont="1" applyBorder="1" applyAlignment="1">
      <alignment horizontal="left" vertical="top" wrapText="1"/>
    </xf>
    <xf numFmtId="0" fontId="9" fillId="0" borderId="61" xfId="0" applyFont="1" applyBorder="1" applyAlignment="1">
      <alignment horizontal="left" vertical="top" wrapText="1"/>
    </xf>
    <xf numFmtId="0" fontId="9" fillId="0" borderId="59" xfId="0" applyFont="1" applyBorder="1" applyAlignment="1">
      <alignment horizontal="left" vertical="top" wrapText="1"/>
    </xf>
    <xf numFmtId="0" fontId="9" fillId="0" borderId="72" xfId="0" applyFont="1" applyBorder="1" applyAlignment="1">
      <alignment horizontal="left" vertical="top" wrapText="1"/>
    </xf>
    <xf numFmtId="0" fontId="9" fillId="0" borderId="60" xfId="0" applyFont="1" applyBorder="1" applyAlignment="1">
      <alignment horizontal="left" vertical="top" wrapText="1"/>
    </xf>
    <xf numFmtId="0" fontId="9" fillId="0" borderId="71" xfId="0" applyFont="1" applyBorder="1" applyAlignment="1">
      <alignment horizontal="left" vertical="top" wrapText="1"/>
    </xf>
    <xf numFmtId="9" fontId="7" fillId="4" borderId="68" xfId="5" applyFont="1" applyFill="1" applyBorder="1" applyAlignment="1" applyProtection="1">
      <alignment horizontal="center" vertical="center" wrapText="1"/>
      <protection locked="0"/>
    </xf>
    <xf numFmtId="9" fontId="7" fillId="4" borderId="69" xfId="5" applyFont="1" applyFill="1" applyBorder="1" applyAlignment="1" applyProtection="1">
      <alignment horizontal="center" vertical="center" wrapText="1"/>
      <protection locked="0"/>
    </xf>
    <xf numFmtId="9" fontId="7" fillId="4" borderId="21" xfId="5" applyFont="1" applyFill="1" applyBorder="1" applyAlignment="1" applyProtection="1">
      <alignment horizontal="center" vertical="center" wrapText="1"/>
      <protection locked="0"/>
    </xf>
    <xf numFmtId="9" fontId="7" fillId="4" borderId="22" xfId="5" applyFont="1" applyFill="1" applyBorder="1" applyAlignment="1" applyProtection="1">
      <alignment horizontal="center" vertical="center" wrapText="1"/>
      <protection locked="0"/>
    </xf>
    <xf numFmtId="9" fontId="7" fillId="4" borderId="18" xfId="5" applyFont="1" applyFill="1" applyBorder="1" applyAlignment="1" applyProtection="1">
      <alignment horizontal="center" vertical="center" wrapText="1"/>
      <protection locked="0"/>
    </xf>
    <xf numFmtId="9" fontId="7" fillId="4" borderId="20" xfId="5" applyFont="1" applyFill="1" applyBorder="1" applyAlignment="1" applyProtection="1">
      <alignment horizontal="center" vertical="center" wrapText="1"/>
      <protection locked="0"/>
    </xf>
    <xf numFmtId="0" fontId="9" fillId="0" borderId="53" xfId="0" applyFont="1" applyBorder="1" applyAlignment="1">
      <alignment horizontal="left" vertical="top" wrapText="1"/>
    </xf>
    <xf numFmtId="0" fontId="9" fillId="0" borderId="54" xfId="0" applyFont="1" applyBorder="1" applyAlignment="1">
      <alignment horizontal="left" vertical="top" wrapText="1"/>
    </xf>
    <xf numFmtId="0" fontId="9" fillId="0" borderId="56" xfId="0" applyFont="1" applyBorder="1" applyAlignment="1">
      <alignment horizontal="left" vertical="top" wrapText="1"/>
    </xf>
    <xf numFmtId="0" fontId="9" fillId="0" borderId="14" xfId="0" applyFont="1" applyBorder="1" applyAlignment="1">
      <alignment horizontal="left" vertical="top" wrapText="1"/>
    </xf>
    <xf numFmtId="0" fontId="9" fillId="0" borderId="23" xfId="0" applyFont="1" applyBorder="1" applyAlignment="1">
      <alignment horizontal="left" vertical="top" wrapText="1"/>
    </xf>
    <xf numFmtId="0" fontId="9" fillId="0" borderId="12" xfId="0" applyFont="1" applyBorder="1" applyAlignment="1">
      <alignment horizontal="left" vertical="top" wrapText="1"/>
    </xf>
    <xf numFmtId="0" fontId="9" fillId="0" borderId="16" xfId="0" applyFont="1" applyBorder="1" applyAlignment="1">
      <alignment horizontal="left" vertical="top" wrapText="1"/>
    </xf>
    <xf numFmtId="0" fontId="9" fillId="0" borderId="17" xfId="0" applyFont="1" applyBorder="1" applyAlignment="1">
      <alignment horizontal="left" vertical="top" wrapText="1"/>
    </xf>
    <xf numFmtId="0" fontId="9" fillId="0" borderId="22" xfId="0" applyFont="1" applyBorder="1" applyAlignment="1">
      <alignment horizontal="left" vertical="top" wrapText="1"/>
    </xf>
    <xf numFmtId="0" fontId="9" fillId="0" borderId="10" xfId="0" applyFont="1" applyBorder="1" applyAlignment="1">
      <alignment horizontal="left" vertical="top" wrapText="1"/>
    </xf>
    <xf numFmtId="0" fontId="9" fillId="0" borderId="70" xfId="0" applyFont="1" applyBorder="1" applyAlignment="1">
      <alignment horizontal="left" vertical="top" wrapText="1"/>
    </xf>
    <xf numFmtId="9" fontId="7" fillId="4" borderId="15" xfId="5" applyFont="1" applyFill="1" applyBorder="1" applyAlignment="1" applyProtection="1">
      <alignment horizontal="center" vertical="center" wrapText="1"/>
      <protection locked="0"/>
    </xf>
    <xf numFmtId="9" fontId="7" fillId="4" borderId="17" xfId="5" applyFont="1" applyFill="1" applyBorder="1" applyAlignment="1" applyProtection="1">
      <alignment horizontal="center" vertical="center" wrapText="1"/>
      <protection locked="0"/>
    </xf>
    <xf numFmtId="9" fontId="7" fillId="4" borderId="35" xfId="5" applyFont="1" applyFill="1" applyBorder="1" applyAlignment="1" applyProtection="1">
      <alignment horizontal="center" vertical="center" wrapText="1"/>
      <protection locked="0"/>
    </xf>
    <xf numFmtId="9" fontId="7" fillId="4" borderId="70" xfId="5" applyFont="1" applyFill="1" applyBorder="1" applyAlignment="1" applyProtection="1">
      <alignment horizontal="center" vertical="center" wrapText="1"/>
      <protection locked="0"/>
    </xf>
    <xf numFmtId="0" fontId="0" fillId="0" borderId="0" xfId="0" applyAlignment="1">
      <alignment horizontal="left" vertical="center" wrapText="1"/>
    </xf>
    <xf numFmtId="0" fontId="0" fillId="0" borderId="8" xfId="0" applyBorder="1" applyAlignment="1">
      <alignment horizontal="left" vertical="center" wrapText="1"/>
    </xf>
    <xf numFmtId="0" fontId="6" fillId="3" borderId="1" xfId="0" applyFont="1" applyFill="1" applyBorder="1" applyAlignment="1">
      <alignment horizontal="center" vertical="top"/>
    </xf>
    <xf numFmtId="0" fontId="6" fillId="3" borderId="9" xfId="0" applyFont="1" applyFill="1" applyBorder="1" applyAlignment="1">
      <alignment horizontal="center" vertical="top"/>
    </xf>
    <xf numFmtId="0" fontId="6" fillId="3" borderId="2" xfId="0" applyFont="1" applyFill="1" applyBorder="1" applyAlignment="1">
      <alignment horizontal="center" vertical="top"/>
    </xf>
    <xf numFmtId="0" fontId="50" fillId="0" borderId="23" xfId="0" applyFont="1" applyBorder="1" applyAlignment="1">
      <alignment horizontal="left" vertical="top" wrapText="1" indent="2"/>
    </xf>
    <xf numFmtId="0" fontId="50" fillId="0" borderId="12" xfId="0" applyFont="1" applyBorder="1" applyAlignment="1">
      <alignment horizontal="left" vertical="top" wrapText="1" indent="2"/>
    </xf>
    <xf numFmtId="0" fontId="9" fillId="0" borderId="23" xfId="0" applyFont="1" applyBorder="1" applyAlignment="1">
      <alignment horizontal="left" vertical="center"/>
    </xf>
    <xf numFmtId="0" fontId="9" fillId="0" borderId="12" xfId="0" applyFont="1" applyBorder="1" applyAlignment="1">
      <alignment horizontal="left" vertical="center"/>
    </xf>
    <xf numFmtId="0" fontId="9" fillId="0" borderId="66" xfId="0" applyFont="1" applyBorder="1" applyAlignment="1">
      <alignment horizontal="left" vertical="center"/>
    </xf>
    <xf numFmtId="0" fontId="9" fillId="0" borderId="64" xfId="0" applyFont="1" applyBorder="1" applyAlignment="1">
      <alignment horizontal="left" vertical="center"/>
    </xf>
    <xf numFmtId="0" fontId="49" fillId="0" borderId="23" xfId="0" applyFont="1" applyBorder="1" applyAlignment="1">
      <alignment horizontal="left" vertical="top" wrapText="1" indent="2"/>
    </xf>
    <xf numFmtId="0" fontId="49" fillId="0" borderId="12" xfId="0" applyFont="1" applyBorder="1" applyAlignment="1">
      <alignment horizontal="left" vertical="top" wrapText="1" indent="2"/>
    </xf>
    <xf numFmtId="0" fontId="23" fillId="7" borderId="23" xfId="0" applyFont="1" applyFill="1" applyBorder="1" applyAlignment="1">
      <alignment horizontal="left" vertical="top" wrapText="1"/>
    </xf>
    <xf numFmtId="0" fontId="23" fillId="7" borderId="12" xfId="0" applyFont="1" applyFill="1" applyBorder="1" applyAlignment="1">
      <alignment horizontal="left" vertical="top" wrapText="1"/>
    </xf>
    <xf numFmtId="0" fontId="23" fillId="7" borderId="24" xfId="0" applyFont="1" applyFill="1" applyBorder="1" applyAlignment="1">
      <alignment horizontal="left" vertical="top" wrapText="1"/>
    </xf>
    <xf numFmtId="0" fontId="23" fillId="7" borderId="23" xfId="0" applyFont="1" applyFill="1" applyBorder="1" applyAlignment="1">
      <alignment horizontal="left" vertical="center" wrapText="1"/>
    </xf>
    <xf numFmtId="0" fontId="23" fillId="7" borderId="12" xfId="0" applyFont="1" applyFill="1" applyBorder="1" applyAlignment="1">
      <alignment horizontal="left" vertical="center" wrapText="1"/>
    </xf>
    <xf numFmtId="0" fontId="23" fillId="7" borderId="24" xfId="0" applyFont="1" applyFill="1" applyBorder="1" applyAlignment="1">
      <alignment horizontal="left" vertical="center" wrapText="1"/>
    </xf>
    <xf numFmtId="0" fontId="8" fillId="7" borderId="63" xfId="0" applyFont="1" applyFill="1" applyBorder="1" applyAlignment="1">
      <alignment horizontal="left" vertical="top" wrapText="1"/>
    </xf>
    <xf numFmtId="0" fontId="8" fillId="7" borderId="50" xfId="0" applyFont="1" applyFill="1" applyBorder="1" applyAlignment="1">
      <alignment horizontal="left" vertical="top" wrapText="1"/>
    </xf>
    <xf numFmtId="0" fontId="8" fillId="7" borderId="48" xfId="0" applyFont="1" applyFill="1" applyBorder="1" applyAlignment="1">
      <alignment horizontal="left" vertical="top" wrapText="1"/>
    </xf>
    <xf numFmtId="0" fontId="8" fillId="7" borderId="49" xfId="0" applyFont="1" applyFill="1" applyBorder="1" applyAlignment="1">
      <alignment horizontal="left" vertical="top" wrapText="1"/>
    </xf>
    <xf numFmtId="0" fontId="11" fillId="0" borderId="0" xfId="0" applyFont="1" applyAlignment="1">
      <alignment horizontal="center" vertical="center" wrapText="1"/>
    </xf>
    <xf numFmtId="0" fontId="1" fillId="0" borderId="0" xfId="7" applyAlignment="1">
      <alignment horizontal="left" vertical="center" wrapText="1"/>
    </xf>
    <xf numFmtId="0" fontId="1" fillId="2" borderId="0" xfId="7" applyFill="1" applyAlignment="1">
      <alignment horizontal="left" vertical="top" wrapText="1"/>
    </xf>
    <xf numFmtId="0" fontId="1" fillId="2" borderId="0" xfId="7" applyFill="1" applyAlignment="1">
      <alignment horizontal="justify" vertical="center"/>
    </xf>
    <xf numFmtId="0" fontId="49" fillId="0" borderId="23" xfId="0" applyFont="1" applyBorder="1" applyAlignment="1">
      <alignment horizontal="left" vertical="top" wrapText="1" indent="3"/>
    </xf>
    <xf numFmtId="0" fontId="49" fillId="0" borderId="12" xfId="0" applyFont="1" applyBorder="1" applyAlignment="1">
      <alignment horizontal="left" vertical="top" wrapText="1" indent="3"/>
    </xf>
    <xf numFmtId="0" fontId="49" fillId="0" borderId="41" xfId="0" applyFont="1" applyBorder="1" applyAlignment="1">
      <alignment horizontal="left" vertical="top" wrapText="1" indent="3"/>
    </xf>
    <xf numFmtId="0" fontId="49" fillId="0" borderId="25" xfId="0" applyFont="1" applyBorder="1" applyAlignment="1">
      <alignment horizontal="left" vertical="top" wrapText="1" indent="3"/>
    </xf>
    <xf numFmtId="0" fontId="11" fillId="0" borderId="40" xfId="0" applyFont="1" applyBorder="1" applyAlignment="1">
      <alignment horizontal="center" vertical="center" wrapText="1"/>
    </xf>
    <xf numFmtId="0" fontId="11" fillId="0" borderId="51" xfId="0" applyFont="1" applyBorder="1" applyAlignment="1">
      <alignment horizontal="center" vertical="center" wrapText="1"/>
    </xf>
    <xf numFmtId="0" fontId="11" fillId="6" borderId="47" xfId="0" applyFont="1" applyFill="1" applyBorder="1" applyAlignment="1">
      <alignment horizontal="center" vertical="center" wrapText="1"/>
    </xf>
    <xf numFmtId="0" fontId="11" fillId="6" borderId="56" xfId="0" applyFont="1" applyFill="1" applyBorder="1" applyAlignment="1">
      <alignment horizontal="center" vertical="center" wrapText="1"/>
    </xf>
    <xf numFmtId="0" fontId="11" fillId="6" borderId="61" xfId="0" applyFont="1" applyFill="1" applyBorder="1" applyAlignment="1">
      <alignment horizontal="center" vertical="center" wrapText="1"/>
    </xf>
    <xf numFmtId="0" fontId="11" fillId="6" borderId="14" xfId="0" applyFont="1" applyFill="1" applyBorder="1" applyAlignment="1">
      <alignment horizontal="center" vertical="center" wrapText="1"/>
    </xf>
    <xf numFmtId="0" fontId="11" fillId="6" borderId="62" xfId="0" applyFont="1" applyFill="1" applyBorder="1" applyAlignment="1">
      <alignment horizontal="center" vertical="center" wrapText="1"/>
    </xf>
    <xf numFmtId="0" fontId="11" fillId="6" borderId="57" xfId="0" applyFont="1" applyFill="1" applyBorder="1" applyAlignment="1">
      <alignment horizontal="center" vertical="center" wrapText="1"/>
    </xf>
    <xf numFmtId="0" fontId="11" fillId="0" borderId="7" xfId="0" applyFont="1" applyBorder="1" applyAlignment="1">
      <alignment horizontal="center" vertical="center" wrapText="1"/>
    </xf>
    <xf numFmtId="0" fontId="23" fillId="6" borderId="53" xfId="0" applyFont="1" applyFill="1" applyBorder="1" applyAlignment="1">
      <alignment horizontal="center" vertical="center" wrapText="1"/>
    </xf>
    <xf numFmtId="0" fontId="23" fillId="6" borderId="54" xfId="0" applyFont="1" applyFill="1" applyBorder="1" applyAlignment="1">
      <alignment horizontal="center" vertical="center" wrapText="1"/>
    </xf>
    <xf numFmtId="0" fontId="23" fillId="6" borderId="23" xfId="0" applyFont="1" applyFill="1" applyBorder="1" applyAlignment="1">
      <alignment horizontal="center" vertical="center" wrapText="1"/>
    </xf>
    <xf numFmtId="0" fontId="23" fillId="6" borderId="12" xfId="0" applyFont="1" applyFill="1" applyBorder="1" applyAlignment="1">
      <alignment horizontal="center" vertical="center" wrapText="1"/>
    </xf>
    <xf numFmtId="0" fontId="23" fillId="6" borderId="55" xfId="0" applyFont="1" applyFill="1" applyBorder="1" applyAlignment="1">
      <alignment horizontal="center" vertical="center" wrapText="1"/>
    </xf>
    <xf numFmtId="0" fontId="23" fillId="6" borderId="24" xfId="0" applyFont="1" applyFill="1" applyBorder="1" applyAlignment="1">
      <alignment horizontal="center" vertical="center" wrapText="1"/>
    </xf>
    <xf numFmtId="0" fontId="34" fillId="6" borderId="36" xfId="0" applyFont="1" applyFill="1" applyBorder="1" applyAlignment="1">
      <alignment horizontal="center" vertical="center" wrapText="1"/>
    </xf>
    <xf numFmtId="0" fontId="7" fillId="4" borderId="74" xfId="0" applyFont="1" applyFill="1" applyBorder="1" applyAlignment="1" applyProtection="1">
      <alignment horizontal="left" vertical="top"/>
      <protection locked="0"/>
    </xf>
    <xf numFmtId="0" fontId="7" fillId="4" borderId="75" xfId="0" applyFont="1" applyFill="1" applyBorder="1" applyAlignment="1" applyProtection="1">
      <alignment horizontal="left" vertical="top"/>
      <protection locked="0"/>
    </xf>
    <xf numFmtId="0" fontId="23" fillId="6" borderId="3" xfId="0" applyFont="1" applyFill="1" applyBorder="1" applyAlignment="1">
      <alignment horizontal="left" vertical="center" wrapText="1"/>
    </xf>
    <xf numFmtId="0" fontId="23" fillId="6" borderId="11" xfId="0" applyFont="1" applyFill="1" applyBorder="1" applyAlignment="1">
      <alignment horizontal="left" vertical="center" wrapText="1"/>
    </xf>
    <xf numFmtId="0" fontId="23" fillId="6" borderId="4" xfId="0" applyFont="1" applyFill="1" applyBorder="1" applyAlignment="1">
      <alignment horizontal="left" vertical="center" wrapText="1"/>
    </xf>
    <xf numFmtId="0" fontId="23" fillId="6" borderId="5" xfId="0" applyFont="1" applyFill="1" applyBorder="1" applyAlignment="1">
      <alignment horizontal="left" vertical="center" wrapText="1"/>
    </xf>
    <xf numFmtId="0" fontId="23" fillId="6" borderId="10" xfId="0" applyFont="1" applyFill="1" applyBorder="1" applyAlignment="1">
      <alignment horizontal="left" vertical="center" wrapText="1"/>
    </xf>
    <xf numFmtId="0" fontId="23" fillId="6" borderId="6" xfId="0" applyFont="1" applyFill="1" applyBorder="1" applyAlignment="1">
      <alignment horizontal="left" vertical="center" wrapText="1"/>
    </xf>
    <xf numFmtId="0" fontId="0" fillId="2" borderId="7" xfId="0" applyFill="1" applyBorder="1" applyAlignment="1">
      <alignment horizontal="left" vertical="top" wrapText="1"/>
    </xf>
    <xf numFmtId="0" fontId="0" fillId="2" borderId="0" xfId="0" applyFill="1" applyAlignment="1">
      <alignment horizontal="left" vertical="top" wrapText="1"/>
    </xf>
    <xf numFmtId="0" fontId="0" fillId="2" borderId="8" xfId="0" applyFill="1" applyBorder="1" applyAlignment="1">
      <alignment horizontal="left" vertical="top" wrapText="1"/>
    </xf>
    <xf numFmtId="0" fontId="7" fillId="4" borderId="12" xfId="0" applyFont="1" applyFill="1" applyBorder="1" applyAlignment="1" applyProtection="1">
      <alignment horizontal="left" vertical="top"/>
      <protection locked="0"/>
    </xf>
    <xf numFmtId="0" fontId="7" fillId="4" borderId="24" xfId="0" applyFont="1" applyFill="1" applyBorder="1" applyAlignment="1" applyProtection="1">
      <alignment horizontal="left" vertical="top"/>
      <protection locked="0"/>
    </xf>
    <xf numFmtId="0" fontId="23" fillId="11" borderId="29" xfId="0" applyFont="1" applyFill="1" applyBorder="1" applyAlignment="1">
      <alignment horizontal="left" vertical="top" wrapText="1" indent="1"/>
    </xf>
    <xf numFmtId="0" fontId="23" fillId="11" borderId="28" xfId="0" applyFont="1" applyFill="1" applyBorder="1" applyAlignment="1">
      <alignment horizontal="left" vertical="top" wrapText="1" indent="1"/>
    </xf>
    <xf numFmtId="0" fontId="23" fillId="11" borderId="34" xfId="0" applyFont="1" applyFill="1" applyBorder="1" applyAlignment="1">
      <alignment horizontal="left" vertical="top" wrapText="1" indent="1"/>
    </xf>
    <xf numFmtId="0" fontId="23" fillId="11" borderId="53" xfId="0" applyFont="1" applyFill="1" applyBorder="1" applyAlignment="1">
      <alignment horizontal="left" vertical="top" wrapText="1" indent="1"/>
    </xf>
    <xf numFmtId="0" fontId="23" fillId="11" borderId="54" xfId="0" applyFont="1" applyFill="1" applyBorder="1" applyAlignment="1">
      <alignment horizontal="left" vertical="top" wrapText="1" indent="1"/>
    </xf>
    <xf numFmtId="0" fontId="23" fillId="11" borderId="55" xfId="0" applyFont="1" applyFill="1" applyBorder="1" applyAlignment="1">
      <alignment horizontal="left" vertical="top" wrapText="1" indent="1"/>
    </xf>
    <xf numFmtId="0" fontId="23" fillId="6" borderId="26" xfId="0" applyFont="1" applyFill="1" applyBorder="1" applyAlignment="1">
      <alignment horizontal="left" vertical="center" wrapText="1"/>
    </xf>
    <xf numFmtId="0" fontId="23" fillId="6" borderId="19" xfId="0" applyFont="1" applyFill="1" applyBorder="1" applyAlignment="1">
      <alignment horizontal="left" vertical="center" wrapText="1"/>
    </xf>
    <xf numFmtId="0" fontId="23" fillId="6" borderId="32" xfId="0" applyFont="1" applyFill="1" applyBorder="1" applyAlignment="1">
      <alignment horizontal="left" vertical="center" wrapText="1"/>
    </xf>
    <xf numFmtId="0" fontId="7" fillId="4" borderId="33" xfId="0" applyFont="1" applyFill="1" applyBorder="1" applyAlignment="1" applyProtection="1">
      <alignment horizontal="left" vertical="top"/>
      <protection locked="0"/>
    </xf>
    <xf numFmtId="0" fontId="7" fillId="4" borderId="28" xfId="0" applyFont="1" applyFill="1" applyBorder="1" applyAlignment="1" applyProtection="1">
      <alignment horizontal="left" vertical="top"/>
      <protection locked="0"/>
    </xf>
    <xf numFmtId="0" fontId="7" fillId="4" borderId="34" xfId="0" applyFont="1" applyFill="1" applyBorder="1" applyAlignment="1" applyProtection="1">
      <alignment horizontal="left" vertical="top"/>
      <protection locked="0"/>
    </xf>
    <xf numFmtId="0" fontId="8" fillId="7" borderId="79" xfId="0" applyFont="1" applyFill="1" applyBorder="1" applyAlignment="1">
      <alignment horizontal="left" vertical="top" wrapText="1"/>
    </xf>
    <xf numFmtId="0" fontId="8" fillId="7" borderId="44" xfId="0" applyFont="1" applyFill="1" applyBorder="1" applyAlignment="1">
      <alignment horizontal="left" vertical="top" wrapText="1"/>
    </xf>
    <xf numFmtId="0" fontId="8" fillId="7" borderId="43" xfId="0" applyFont="1" applyFill="1" applyBorder="1" applyAlignment="1">
      <alignment horizontal="left" vertical="top" wrapText="1"/>
    </xf>
    <xf numFmtId="0" fontId="9" fillId="2" borderId="23" xfId="0" applyFont="1" applyFill="1" applyBorder="1" applyAlignment="1">
      <alignment horizontal="left" vertical="top" wrapText="1"/>
    </xf>
    <xf numFmtId="0" fontId="9" fillId="2" borderId="12" xfId="0" applyFont="1" applyFill="1" applyBorder="1" applyAlignment="1">
      <alignment horizontal="left" vertical="top" wrapText="1"/>
    </xf>
    <xf numFmtId="0" fontId="34" fillId="6" borderId="3" xfId="0" applyFont="1" applyFill="1" applyBorder="1" applyAlignment="1">
      <alignment horizontal="left" vertical="center"/>
    </xf>
    <xf numFmtId="0" fontId="34" fillId="6" borderId="11" xfId="0" applyFont="1" applyFill="1" applyBorder="1" applyAlignment="1">
      <alignment horizontal="left" vertical="center"/>
    </xf>
    <xf numFmtId="0" fontId="34" fillId="6" borderId="4" xfId="0" applyFont="1" applyFill="1" applyBorder="1" applyAlignment="1">
      <alignment horizontal="left" vertical="center"/>
    </xf>
    <xf numFmtId="0" fontId="34" fillId="6" borderId="26" xfId="0" applyFont="1" applyFill="1" applyBorder="1" applyAlignment="1">
      <alignment horizontal="left" vertical="center"/>
    </xf>
    <xf numFmtId="0" fontId="34" fillId="6" borderId="19" xfId="0" applyFont="1" applyFill="1" applyBorder="1" applyAlignment="1">
      <alignment horizontal="left" vertical="center"/>
    </xf>
    <xf numFmtId="0" fontId="34" fillId="6" borderId="32" xfId="0" applyFont="1" applyFill="1" applyBorder="1" applyAlignment="1">
      <alignment horizontal="left" vertical="center"/>
    </xf>
    <xf numFmtId="0" fontId="0" fillId="2" borderId="53" xfId="0" applyFill="1" applyBorder="1" applyAlignment="1">
      <alignment horizontal="left" vertical="top" wrapText="1"/>
    </xf>
    <xf numFmtId="0" fontId="0" fillId="2" borderId="54" xfId="0" applyFill="1" applyBorder="1" applyAlignment="1">
      <alignment horizontal="left" vertical="top" wrapText="1"/>
    </xf>
    <xf numFmtId="0" fontId="0" fillId="2" borderId="55" xfId="0" applyFill="1" applyBorder="1" applyAlignment="1">
      <alignment horizontal="left" vertical="top" wrapText="1"/>
    </xf>
    <xf numFmtId="0" fontId="9" fillId="0" borderId="23" xfId="0" applyFont="1" applyBorder="1" applyAlignment="1">
      <alignment horizontal="right" vertical="top"/>
    </xf>
    <xf numFmtId="0" fontId="9" fillId="0" borderId="58" xfId="0" applyFont="1" applyBorder="1" applyAlignment="1">
      <alignment horizontal="right" vertical="top"/>
    </xf>
    <xf numFmtId="0" fontId="9" fillId="4" borderId="12" xfId="0" applyFont="1" applyFill="1" applyBorder="1" applyAlignment="1" applyProtection="1">
      <alignment horizontal="center" vertical="center"/>
      <protection locked="0"/>
    </xf>
    <xf numFmtId="0" fontId="9" fillId="4" borderId="25" xfId="0" applyFont="1" applyFill="1" applyBorder="1" applyAlignment="1" applyProtection="1">
      <alignment horizontal="center" vertical="center"/>
      <protection locked="0"/>
    </xf>
    <xf numFmtId="9" fontId="12" fillId="5" borderId="12" xfId="5" applyFont="1" applyFill="1" applyBorder="1" applyAlignment="1" applyProtection="1">
      <alignment horizontal="center" vertical="center" wrapText="1"/>
    </xf>
    <xf numFmtId="9" fontId="12" fillId="5" borderId="25" xfId="5" applyFont="1" applyFill="1" applyBorder="1" applyAlignment="1" applyProtection="1">
      <alignment horizontal="center" vertical="center" wrapText="1"/>
    </xf>
    <xf numFmtId="9" fontId="12" fillId="5" borderId="24" xfId="5" applyFont="1" applyFill="1" applyBorder="1" applyAlignment="1" applyProtection="1">
      <alignment horizontal="center" vertical="center" wrapText="1"/>
    </xf>
    <xf numFmtId="9" fontId="12" fillId="5" borderId="42" xfId="5" applyFont="1" applyFill="1" applyBorder="1" applyAlignment="1" applyProtection="1">
      <alignment horizontal="center" vertical="center" wrapText="1"/>
    </xf>
    <xf numFmtId="0" fontId="27" fillId="2" borderId="7" xfId="0" applyFont="1" applyFill="1" applyBorder="1" applyAlignment="1">
      <alignment horizontal="left" vertical="top" wrapText="1"/>
    </xf>
    <xf numFmtId="0" fontId="27" fillId="2" borderId="5" xfId="0" applyFont="1" applyFill="1" applyBorder="1" applyAlignment="1">
      <alignment horizontal="left" vertical="top" wrapText="1"/>
    </xf>
    <xf numFmtId="0" fontId="11" fillId="0" borderId="56" xfId="0" applyFont="1" applyBorder="1" applyAlignment="1">
      <alignment horizontal="center" vertical="center" wrapText="1"/>
    </xf>
    <xf numFmtId="0" fontId="11" fillId="0" borderId="18" xfId="0" applyFont="1" applyBorder="1" applyAlignment="1">
      <alignment horizontal="center" vertical="center" wrapText="1"/>
    </xf>
    <xf numFmtId="0" fontId="11" fillId="0" borderId="58" xfId="0" applyFont="1" applyBorder="1" applyAlignment="1">
      <alignment horizontal="center" vertical="center" wrapText="1"/>
    </xf>
    <xf numFmtId="0" fontId="11" fillId="0" borderId="15" xfId="0" applyFont="1" applyBorder="1" applyAlignment="1">
      <alignment horizontal="center" vertical="center" wrapText="1"/>
    </xf>
    <xf numFmtId="0" fontId="11" fillId="6" borderId="53" xfId="0" applyFont="1" applyFill="1" applyBorder="1" applyAlignment="1">
      <alignment horizontal="center" vertical="center" wrapText="1"/>
    </xf>
    <xf numFmtId="0" fontId="11" fillId="6" borderId="58" xfId="0" applyFont="1" applyFill="1" applyBorder="1" applyAlignment="1">
      <alignment horizontal="center" vertical="center" wrapText="1"/>
    </xf>
    <xf numFmtId="0" fontId="11" fillId="6" borderId="54" xfId="0" applyFont="1" applyFill="1" applyBorder="1" applyAlignment="1">
      <alignment horizontal="center" vertical="center" wrapText="1"/>
    </xf>
    <xf numFmtId="0" fontId="11" fillId="6" borderId="13" xfId="0" applyFont="1" applyFill="1" applyBorder="1" applyAlignment="1">
      <alignment horizontal="center" vertical="center" wrapText="1"/>
    </xf>
    <xf numFmtId="0" fontId="11" fillId="6" borderId="55" xfId="0" applyFont="1" applyFill="1" applyBorder="1" applyAlignment="1">
      <alignment horizontal="center" vertical="center" wrapText="1"/>
    </xf>
    <xf numFmtId="0" fontId="11" fillId="6" borderId="67" xfId="0" applyFont="1" applyFill="1" applyBorder="1" applyAlignment="1">
      <alignment horizontal="center" vertical="center" wrapText="1"/>
    </xf>
    <xf numFmtId="0" fontId="31" fillId="4" borderId="3" xfId="5" applyNumberFormat="1" applyFont="1" applyFill="1" applyBorder="1" applyAlignment="1" applyProtection="1">
      <alignment horizontal="left" vertical="top" wrapText="1"/>
      <protection locked="0"/>
    </xf>
    <xf numFmtId="0" fontId="31" fillId="4" borderId="11" xfId="5" applyNumberFormat="1" applyFont="1" applyFill="1" applyBorder="1" applyAlignment="1" applyProtection="1">
      <alignment horizontal="left" vertical="top" wrapText="1"/>
      <protection locked="0"/>
    </xf>
    <xf numFmtId="0" fontId="31" fillId="4" borderId="4" xfId="5" applyNumberFormat="1" applyFont="1" applyFill="1" applyBorder="1" applyAlignment="1" applyProtection="1">
      <alignment horizontal="left" vertical="top" wrapText="1"/>
      <protection locked="0"/>
    </xf>
    <xf numFmtId="0" fontId="31" fillId="4" borderId="7" xfId="5" applyNumberFormat="1" applyFont="1" applyFill="1" applyBorder="1" applyAlignment="1" applyProtection="1">
      <alignment horizontal="left" vertical="top" wrapText="1"/>
      <protection locked="0"/>
    </xf>
    <xf numFmtId="0" fontId="31" fillId="4" borderId="0" xfId="5" applyNumberFormat="1" applyFont="1" applyFill="1" applyBorder="1" applyAlignment="1" applyProtection="1">
      <alignment horizontal="left" vertical="top" wrapText="1"/>
      <protection locked="0"/>
    </xf>
    <xf numFmtId="0" fontId="31" fillId="4" borderId="8" xfId="5" applyNumberFormat="1" applyFont="1" applyFill="1" applyBorder="1" applyAlignment="1" applyProtection="1">
      <alignment horizontal="left" vertical="top" wrapText="1"/>
      <protection locked="0"/>
    </xf>
    <xf numFmtId="0" fontId="31" fillId="4" borderId="5" xfId="5" applyNumberFormat="1" applyFont="1" applyFill="1" applyBorder="1" applyAlignment="1" applyProtection="1">
      <alignment horizontal="left" vertical="top" wrapText="1"/>
      <protection locked="0"/>
    </xf>
    <xf numFmtId="0" fontId="31" fillId="4" borderId="10" xfId="5" applyNumberFormat="1" applyFont="1" applyFill="1" applyBorder="1" applyAlignment="1" applyProtection="1">
      <alignment horizontal="left" vertical="top" wrapText="1"/>
      <protection locked="0"/>
    </xf>
    <xf numFmtId="0" fontId="31" fillId="4" borderId="6" xfId="5" applyNumberFormat="1" applyFont="1" applyFill="1" applyBorder="1" applyAlignment="1" applyProtection="1">
      <alignment horizontal="left" vertical="top" wrapText="1"/>
      <protection locked="0"/>
    </xf>
    <xf numFmtId="0" fontId="23" fillId="0" borderId="7" xfId="0" applyFont="1" applyBorder="1" applyAlignment="1">
      <alignment horizontal="center" vertical="top" wrapText="1"/>
    </xf>
    <xf numFmtId="0" fontId="23" fillId="0" borderId="5" xfId="0" applyFont="1" applyBorder="1" applyAlignment="1">
      <alignment horizontal="center" vertical="top" wrapText="1"/>
    </xf>
    <xf numFmtId="0" fontId="23" fillId="6" borderId="53" xfId="0" applyFont="1" applyFill="1" applyBorder="1" applyAlignment="1">
      <alignment horizontal="left" vertical="center" wrapText="1"/>
    </xf>
    <xf numFmtId="0" fontId="23" fillId="6" borderId="54" xfId="0" applyFont="1" applyFill="1" applyBorder="1" applyAlignment="1">
      <alignment horizontal="left" vertical="center" wrapText="1"/>
    </xf>
    <xf numFmtId="0" fontId="23" fillId="6" borderId="55" xfId="0" applyFont="1" applyFill="1" applyBorder="1" applyAlignment="1">
      <alignment horizontal="left" vertical="center" wrapText="1"/>
    </xf>
    <xf numFmtId="0" fontId="23" fillId="6" borderId="23" xfId="0" applyFont="1" applyFill="1" applyBorder="1" applyAlignment="1">
      <alignment horizontal="left" vertical="center" wrapText="1"/>
    </xf>
    <xf numFmtId="0" fontId="23" fillId="6" borderId="12" xfId="0" applyFont="1" applyFill="1" applyBorder="1" applyAlignment="1">
      <alignment horizontal="left" vertical="center" wrapText="1"/>
    </xf>
    <xf numFmtId="0" fontId="23" fillId="6" borderId="24" xfId="0" applyFont="1" applyFill="1" applyBorder="1" applyAlignment="1">
      <alignment horizontal="left" vertical="center" wrapText="1"/>
    </xf>
    <xf numFmtId="0" fontId="9" fillId="0" borderId="41" xfId="0" applyFont="1" applyBorder="1" applyAlignment="1">
      <alignment horizontal="right" vertical="top"/>
    </xf>
    <xf numFmtId="9" fontId="31" fillId="4" borderId="3" xfId="5" applyFont="1" applyFill="1" applyBorder="1" applyAlignment="1" applyProtection="1">
      <alignment horizontal="left" vertical="top" wrapText="1"/>
      <protection locked="0"/>
    </xf>
    <xf numFmtId="9" fontId="31" fillId="4" borderId="11" xfId="5" applyFont="1" applyFill="1" applyBorder="1" applyAlignment="1" applyProtection="1">
      <alignment horizontal="left" vertical="top" wrapText="1"/>
      <protection locked="0"/>
    </xf>
    <xf numFmtId="9" fontId="31" fillId="4" borderId="4" xfId="5" applyFont="1" applyFill="1" applyBorder="1" applyAlignment="1" applyProtection="1">
      <alignment horizontal="left" vertical="top" wrapText="1"/>
      <protection locked="0"/>
    </xf>
    <xf numFmtId="9" fontId="31" fillId="4" borderId="7" xfId="5" applyFont="1" applyFill="1" applyBorder="1" applyAlignment="1" applyProtection="1">
      <alignment horizontal="left" vertical="top" wrapText="1"/>
      <protection locked="0"/>
    </xf>
    <xf numFmtId="9" fontId="31" fillId="4" borderId="0" xfId="5" applyFont="1" applyFill="1" applyBorder="1" applyAlignment="1" applyProtection="1">
      <alignment horizontal="left" vertical="top" wrapText="1"/>
      <protection locked="0"/>
    </xf>
    <xf numFmtId="9" fontId="31" fillId="4" borderId="8" xfId="5" applyFont="1" applyFill="1" applyBorder="1" applyAlignment="1" applyProtection="1">
      <alignment horizontal="left" vertical="top" wrapText="1"/>
      <protection locked="0"/>
    </xf>
    <xf numFmtId="9" fontId="31" fillId="4" borderId="5" xfId="5" applyFont="1" applyFill="1" applyBorder="1" applyAlignment="1" applyProtection="1">
      <alignment horizontal="left" vertical="top" wrapText="1"/>
      <protection locked="0"/>
    </xf>
    <xf numFmtId="9" fontId="31" fillId="4" borderId="10" xfId="5" applyFont="1" applyFill="1" applyBorder="1" applyAlignment="1" applyProtection="1">
      <alignment horizontal="left" vertical="top" wrapText="1"/>
      <protection locked="0"/>
    </xf>
    <xf numFmtId="9" fontId="31" fillId="4" borderId="6" xfId="5" applyFont="1" applyFill="1" applyBorder="1" applyAlignment="1" applyProtection="1">
      <alignment horizontal="left" vertical="top" wrapText="1"/>
      <protection locked="0"/>
    </xf>
    <xf numFmtId="0" fontId="34" fillId="12" borderId="36" xfId="0" applyFont="1" applyFill="1" applyBorder="1" applyAlignment="1">
      <alignment horizontal="center" vertical="center" wrapText="1"/>
    </xf>
    <xf numFmtId="0" fontId="34" fillId="12" borderId="3" xfId="0" applyFont="1" applyFill="1" applyBorder="1" applyAlignment="1">
      <alignment horizontal="left" vertical="center"/>
    </xf>
    <xf numFmtId="0" fontId="34" fillId="12" borderId="11" xfId="0" applyFont="1" applyFill="1" applyBorder="1" applyAlignment="1">
      <alignment horizontal="left" vertical="center"/>
    </xf>
    <xf numFmtId="0" fontId="34" fillId="12" borderId="4" xfId="0" applyFont="1" applyFill="1" applyBorder="1" applyAlignment="1">
      <alignment horizontal="left" vertical="center"/>
    </xf>
    <xf numFmtId="0" fontId="34" fillId="12" borderId="26" xfId="0" applyFont="1" applyFill="1" applyBorder="1" applyAlignment="1">
      <alignment horizontal="left" vertical="center"/>
    </xf>
    <xf numFmtId="0" fontId="34" fillId="12" borderId="19" xfId="0" applyFont="1" applyFill="1" applyBorder="1" applyAlignment="1">
      <alignment horizontal="left" vertical="center"/>
    </xf>
    <xf numFmtId="0" fontId="34" fillId="12" borderId="32" xfId="0" applyFont="1" applyFill="1" applyBorder="1" applyAlignment="1">
      <alignment horizontal="left" vertical="center"/>
    </xf>
    <xf numFmtId="0" fontId="23" fillId="12" borderId="3" xfId="0" applyFont="1" applyFill="1" applyBorder="1" applyAlignment="1">
      <alignment horizontal="left" vertical="center" wrapText="1"/>
    </xf>
    <xf numFmtId="0" fontId="23" fillId="12" borderId="11" xfId="0" applyFont="1" applyFill="1" applyBorder="1" applyAlignment="1">
      <alignment horizontal="left" vertical="center" wrapText="1"/>
    </xf>
    <xf numFmtId="0" fontId="23" fillId="12" borderId="4" xfId="0" applyFont="1" applyFill="1" applyBorder="1" applyAlignment="1">
      <alignment horizontal="left" vertical="center" wrapText="1"/>
    </xf>
    <xf numFmtId="0" fontId="23" fillId="12" borderId="26" xfId="0" applyFont="1" applyFill="1" applyBorder="1" applyAlignment="1">
      <alignment horizontal="left" vertical="center" wrapText="1"/>
    </xf>
    <xf numFmtId="0" fontId="23" fillId="12" borderId="19" xfId="0" applyFont="1" applyFill="1" applyBorder="1" applyAlignment="1">
      <alignment horizontal="left" vertical="center" wrapText="1"/>
    </xf>
    <xf numFmtId="0" fontId="23" fillId="12" borderId="32" xfId="0" applyFont="1" applyFill="1" applyBorder="1" applyAlignment="1">
      <alignment horizontal="left" vertical="center" wrapText="1"/>
    </xf>
    <xf numFmtId="0" fontId="23" fillId="12" borderId="5" xfId="0" applyFont="1" applyFill="1" applyBorder="1" applyAlignment="1">
      <alignment horizontal="left" vertical="center" wrapText="1"/>
    </xf>
    <xf numFmtId="0" fontId="23" fillId="12" borderId="10" xfId="0" applyFont="1" applyFill="1" applyBorder="1" applyAlignment="1">
      <alignment horizontal="left" vertical="center" wrapText="1"/>
    </xf>
    <xf numFmtId="0" fontId="23" fillId="12" borderId="6" xfId="0" applyFont="1" applyFill="1" applyBorder="1" applyAlignment="1">
      <alignment horizontal="left" vertical="center" wrapText="1"/>
    </xf>
    <xf numFmtId="41" fontId="7" fillId="4" borderId="74" xfId="0" applyNumberFormat="1" applyFont="1" applyFill="1" applyBorder="1" applyAlignment="1" applyProtection="1">
      <alignment horizontal="left" vertical="top"/>
      <protection locked="0"/>
    </xf>
    <xf numFmtId="41" fontId="7" fillId="4" borderId="75" xfId="0" applyNumberFormat="1" applyFont="1" applyFill="1" applyBorder="1" applyAlignment="1" applyProtection="1">
      <alignment horizontal="left" vertical="top"/>
      <protection locked="0"/>
    </xf>
    <xf numFmtId="0" fontId="0" fillId="0" borderId="0" xfId="0" applyAlignment="1">
      <alignment horizontal="left" wrapText="1"/>
    </xf>
    <xf numFmtId="0" fontId="0" fillId="0" borderId="8" xfId="0" applyBorder="1" applyAlignment="1">
      <alignment horizontal="left" wrapText="1"/>
    </xf>
    <xf numFmtId="0" fontId="28" fillId="4" borderId="1" xfId="2" applyNumberFormat="1" applyFont="1" applyFill="1" applyBorder="1" applyAlignment="1" applyProtection="1">
      <alignment horizontal="left" vertical="top" wrapText="1"/>
      <protection locked="0"/>
    </xf>
    <xf numFmtId="0" fontId="0" fillId="0" borderId="2" xfId="0" applyBorder="1" applyAlignment="1" applyProtection="1">
      <alignment vertical="top"/>
      <protection locked="0"/>
    </xf>
    <xf numFmtId="0" fontId="28" fillId="4" borderId="3" xfId="2" applyNumberFormat="1" applyFont="1" applyFill="1" applyBorder="1" applyAlignment="1" applyProtection="1">
      <alignment horizontal="left" vertical="top" wrapText="1"/>
      <protection locked="0"/>
    </xf>
    <xf numFmtId="0" fontId="0" fillId="0" borderId="4" xfId="0" applyBorder="1" applyAlignment="1" applyProtection="1">
      <alignment vertical="top"/>
      <protection locked="0"/>
    </xf>
    <xf numFmtId="0" fontId="9" fillId="0" borderId="23" xfId="0" applyFont="1" applyBorder="1" applyAlignment="1">
      <alignment vertical="center" wrapText="1"/>
    </xf>
    <xf numFmtId="0" fontId="9" fillId="0" borderId="12" xfId="0" applyFont="1" applyBorder="1" applyAlignment="1">
      <alignment vertical="center" wrapText="1"/>
    </xf>
    <xf numFmtId="0" fontId="0" fillId="0" borderId="12" xfId="0" applyBorder="1"/>
    <xf numFmtId="0" fontId="0" fillId="0" borderId="12" xfId="0" applyBorder="1" applyAlignment="1">
      <alignment vertical="center" wrapText="1"/>
    </xf>
    <xf numFmtId="0" fontId="8" fillId="9" borderId="7" xfId="0" applyFont="1" applyFill="1" applyBorder="1" applyAlignment="1">
      <alignment horizontal="center" vertical="top" wrapText="1"/>
    </xf>
    <xf numFmtId="0" fontId="8" fillId="9" borderId="0" xfId="0" applyFont="1" applyFill="1" applyAlignment="1">
      <alignment horizontal="center" vertical="top" wrapText="1"/>
    </xf>
    <xf numFmtId="0" fontId="8" fillId="9" borderId="8" xfId="0" applyFont="1" applyFill="1" applyBorder="1" applyAlignment="1">
      <alignment horizontal="center" vertical="top" wrapText="1"/>
    </xf>
    <xf numFmtId="0" fontId="8" fillId="0" borderId="3" xfId="0" applyFont="1" applyBorder="1" applyAlignment="1">
      <alignment horizontal="right" vertical="top" wrapText="1" indent="1"/>
    </xf>
    <xf numFmtId="0" fontId="8" fillId="0" borderId="11" xfId="0" applyFont="1" applyBorder="1" applyAlignment="1">
      <alignment horizontal="right" vertical="top" wrapText="1" indent="1"/>
    </xf>
    <xf numFmtId="0" fontId="8" fillId="0" borderId="7" xfId="0" applyFont="1" applyBorder="1" applyAlignment="1">
      <alignment horizontal="right" vertical="top" wrapText="1" indent="1"/>
    </xf>
    <xf numFmtId="0" fontId="8" fillId="0" borderId="0" xfId="0" applyFont="1" applyAlignment="1">
      <alignment horizontal="right" vertical="top" wrapText="1" indent="1"/>
    </xf>
    <xf numFmtId="0" fontId="20" fillId="0" borderId="23" xfId="0" applyFont="1" applyBorder="1" applyAlignment="1">
      <alignment horizontal="right" vertical="center" wrapText="1"/>
    </xf>
    <xf numFmtId="0" fontId="20" fillId="0" borderId="12" xfId="0" applyFont="1" applyBorder="1" applyAlignment="1">
      <alignment horizontal="right" vertical="center" wrapText="1"/>
    </xf>
    <xf numFmtId="0" fontId="9" fillId="4" borderId="12" xfId="0" applyFont="1" applyFill="1" applyBorder="1" applyAlignment="1" applyProtection="1">
      <alignment horizontal="center" vertical="center" wrapText="1"/>
      <protection locked="0"/>
    </xf>
    <xf numFmtId="0" fontId="20" fillId="0" borderId="41" xfId="0" applyFont="1" applyBorder="1" applyAlignment="1">
      <alignment horizontal="right" vertical="center" wrapText="1"/>
    </xf>
    <xf numFmtId="0" fontId="20" fillId="0" borderId="25" xfId="0" applyFont="1" applyBorder="1" applyAlignment="1">
      <alignment horizontal="right" vertical="center" wrapText="1"/>
    </xf>
    <xf numFmtId="0" fontId="9" fillId="4" borderId="25" xfId="0" applyFont="1" applyFill="1" applyBorder="1" applyAlignment="1" applyProtection="1">
      <alignment horizontal="center" vertical="center" wrapText="1"/>
      <protection locked="0"/>
    </xf>
    <xf numFmtId="0" fontId="11" fillId="6" borderId="24" xfId="0" applyFont="1" applyFill="1" applyBorder="1" applyAlignment="1">
      <alignment horizontal="center" vertical="center" wrapText="1"/>
    </xf>
    <xf numFmtId="0" fontId="11" fillId="4" borderId="12" xfId="0" applyFont="1" applyFill="1" applyBorder="1" applyAlignment="1" applyProtection="1">
      <alignment horizontal="left" vertical="center" wrapText="1"/>
      <protection locked="0"/>
    </xf>
    <xf numFmtId="0" fontId="52" fillId="0" borderId="23" xfId="0" applyFont="1" applyBorder="1" applyAlignment="1">
      <alignment horizontal="right" vertical="center" wrapText="1"/>
    </xf>
    <xf numFmtId="0" fontId="52" fillId="0" borderId="12" xfId="0" applyFont="1" applyBorder="1" applyAlignment="1">
      <alignment horizontal="right" vertical="center" wrapText="1"/>
    </xf>
    <xf numFmtId="0" fontId="7" fillId="4" borderId="12" xfId="0" applyFont="1" applyFill="1" applyBorder="1" applyAlignment="1" applyProtection="1">
      <alignment horizontal="center" vertical="center" wrapText="1"/>
      <protection locked="0"/>
    </xf>
    <xf numFmtId="0" fontId="52" fillId="0" borderId="41" xfId="0" applyFont="1" applyBorder="1" applyAlignment="1">
      <alignment horizontal="right" vertical="center" wrapText="1"/>
    </xf>
    <xf numFmtId="0" fontId="52" fillId="0" borderId="25" xfId="0" applyFont="1" applyBorder="1" applyAlignment="1">
      <alignment horizontal="right" vertical="center" wrapText="1"/>
    </xf>
    <xf numFmtId="0" fontId="7" fillId="4" borderId="25" xfId="0" applyFont="1" applyFill="1" applyBorder="1" applyAlignment="1" applyProtection="1">
      <alignment horizontal="center" vertical="center" wrapText="1"/>
      <protection locked="0"/>
    </xf>
    <xf numFmtId="0" fontId="8" fillId="6" borderId="53" xfId="0" applyFont="1" applyFill="1" applyBorder="1" applyAlignment="1">
      <alignment horizontal="center" vertical="center" wrapText="1"/>
    </xf>
    <xf numFmtId="0" fontId="8" fillId="6" borderId="54" xfId="0" applyFont="1" applyFill="1" applyBorder="1" applyAlignment="1">
      <alignment horizontal="center" vertical="center" wrapText="1"/>
    </xf>
    <xf numFmtId="0" fontId="8" fillId="6" borderId="23" xfId="0" applyFont="1" applyFill="1" applyBorder="1" applyAlignment="1">
      <alignment horizontal="center" vertical="center" wrapText="1"/>
    </xf>
    <xf numFmtId="0" fontId="8" fillId="6" borderId="12" xfId="0" applyFont="1" applyFill="1" applyBorder="1" applyAlignment="1">
      <alignment horizontal="center" vertical="center" wrapText="1"/>
    </xf>
    <xf numFmtId="0" fontId="11" fillId="2" borderId="0" xfId="0" applyFont="1" applyFill="1" applyAlignment="1">
      <alignment horizontal="center" vertical="center" wrapText="1"/>
    </xf>
    <xf numFmtId="0" fontId="7" fillId="0" borderId="23" xfId="0" applyFont="1" applyBorder="1" applyAlignment="1">
      <alignment horizontal="left" vertical="center" wrapText="1"/>
    </xf>
    <xf numFmtId="0" fontId="7" fillId="0" borderId="12" xfId="0" applyFont="1" applyBorder="1" applyAlignment="1">
      <alignment horizontal="left" vertical="center" wrapText="1"/>
    </xf>
    <xf numFmtId="0" fontId="8" fillId="0" borderId="3" xfId="0" applyFont="1" applyBorder="1" applyAlignment="1">
      <alignment horizontal="right" vertical="top" wrapText="1"/>
    </xf>
    <xf numFmtId="0" fontId="8" fillId="0" borderId="11" xfId="0" applyFont="1" applyBorder="1" applyAlignment="1">
      <alignment horizontal="right" vertical="top" wrapText="1"/>
    </xf>
    <xf numFmtId="0" fontId="0" fillId="0" borderId="11" xfId="0" applyBorder="1" applyAlignment="1">
      <alignment horizontal="right" vertical="top" wrapText="1"/>
    </xf>
    <xf numFmtId="0" fontId="9" fillId="0" borderId="7" xfId="0" applyFont="1" applyBorder="1" applyAlignment="1">
      <alignment horizontal="right" vertical="top" wrapText="1"/>
    </xf>
    <xf numFmtId="0" fontId="0" fillId="0" borderId="0" xfId="0" applyAlignment="1">
      <alignment horizontal="right" vertical="top" wrapText="1"/>
    </xf>
    <xf numFmtId="0" fontId="11" fillId="6" borderId="12" xfId="0" applyFont="1" applyFill="1" applyBorder="1" applyAlignment="1">
      <alignment horizontal="center" vertical="center" wrapText="1"/>
    </xf>
    <xf numFmtId="0" fontId="11" fillId="4" borderId="25" xfId="0" applyFont="1" applyFill="1" applyBorder="1" applyAlignment="1" applyProtection="1">
      <alignment horizontal="left" vertical="center" wrapText="1"/>
      <protection locked="0"/>
    </xf>
    <xf numFmtId="0" fontId="11" fillId="0" borderId="0" xfId="0" applyFont="1" applyAlignment="1">
      <alignment horizontal="right" vertical="top" wrapText="1" indent="1"/>
    </xf>
    <xf numFmtId="0" fontId="11" fillId="0" borderId="8" xfId="0" applyFont="1" applyBorder="1" applyAlignment="1">
      <alignment horizontal="right" vertical="top" wrapText="1" indent="1"/>
    </xf>
    <xf numFmtId="0" fontId="11" fillId="6" borderId="23" xfId="0" applyFont="1" applyFill="1" applyBorder="1" applyAlignment="1">
      <alignment horizontal="center" vertical="center" wrapText="1"/>
    </xf>
    <xf numFmtId="0" fontId="7" fillId="2" borderId="41" xfId="0" applyFont="1" applyFill="1" applyBorder="1" applyAlignment="1">
      <alignment vertical="top" wrapText="1"/>
    </xf>
    <xf numFmtId="0" fontId="0" fillId="0" borderId="25" xfId="0" applyBorder="1" applyAlignment="1">
      <alignment vertical="top" wrapText="1"/>
    </xf>
    <xf numFmtId="0" fontId="7" fillId="2" borderId="7" xfId="0" applyFont="1" applyFill="1" applyBorder="1" applyAlignment="1">
      <alignment horizontal="left" vertical="top" wrapText="1"/>
    </xf>
    <xf numFmtId="0" fontId="7" fillId="2" borderId="0" xfId="0" applyFont="1" applyFill="1" applyAlignment="1">
      <alignment horizontal="left" vertical="top" wrapText="1"/>
    </xf>
    <xf numFmtId="0" fontId="7" fillId="2" borderId="8" xfId="0" applyFont="1" applyFill="1" applyBorder="1" applyAlignment="1">
      <alignment horizontal="left" vertical="top" wrapText="1"/>
    </xf>
    <xf numFmtId="0" fontId="7" fillId="2" borderId="5" xfId="0" applyFont="1" applyFill="1" applyBorder="1" applyAlignment="1">
      <alignment horizontal="left" vertical="top" wrapText="1"/>
    </xf>
    <xf numFmtId="0" fontId="7" fillId="2" borderId="10" xfId="0" applyFont="1" applyFill="1" applyBorder="1" applyAlignment="1">
      <alignment horizontal="left" vertical="top" wrapText="1"/>
    </xf>
    <xf numFmtId="0" fontId="7" fillId="2" borderId="6" xfId="0" applyFont="1" applyFill="1" applyBorder="1" applyAlignment="1">
      <alignment horizontal="left" vertical="top" wrapText="1"/>
    </xf>
    <xf numFmtId="0" fontId="37" fillId="6" borderId="36" xfId="0" applyFont="1" applyFill="1" applyBorder="1" applyAlignment="1">
      <alignment horizontal="center" vertical="center" wrapText="1"/>
    </xf>
    <xf numFmtId="0" fontId="10" fillId="4" borderId="36" xfId="0" applyFont="1" applyFill="1" applyBorder="1" applyAlignment="1">
      <alignment horizontal="center" vertical="top" wrapText="1"/>
    </xf>
    <xf numFmtId="0" fontId="40" fillId="6" borderId="12" xfId="0" applyFont="1" applyFill="1" applyBorder="1" applyAlignment="1">
      <alignment horizontal="center" vertical="center" wrapText="1"/>
    </xf>
    <xf numFmtId="0" fontId="40" fillId="6" borderId="24" xfId="0" applyFont="1" applyFill="1" applyBorder="1" applyAlignment="1">
      <alignment horizontal="center" vertical="center" wrapText="1"/>
    </xf>
    <xf numFmtId="0" fontId="40" fillId="6" borderId="20" xfId="0" applyFont="1" applyFill="1" applyBorder="1" applyAlignment="1">
      <alignment horizontal="center" vertical="center" wrapText="1"/>
    </xf>
    <xf numFmtId="0" fontId="40" fillId="6" borderId="30" xfId="0" applyFont="1" applyFill="1" applyBorder="1" applyAlignment="1">
      <alignment horizontal="center" vertical="center" wrapText="1"/>
    </xf>
    <xf numFmtId="0" fontId="40" fillId="6" borderId="14" xfId="0" applyFont="1" applyFill="1" applyBorder="1" applyAlignment="1">
      <alignment horizontal="center" vertical="center" wrapText="1"/>
    </xf>
    <xf numFmtId="0" fontId="11" fillId="4" borderId="27" xfId="0" applyFont="1" applyFill="1" applyBorder="1" applyAlignment="1" applyProtection="1">
      <alignment horizontal="left" vertical="top"/>
      <protection locked="0"/>
    </xf>
    <xf numFmtId="0" fontId="0" fillId="4" borderId="16" xfId="0" applyFill="1" applyBorder="1" applyAlignment="1" applyProtection="1">
      <alignment horizontal="left" vertical="top"/>
      <protection locked="0"/>
    </xf>
    <xf numFmtId="0" fontId="0" fillId="4" borderId="31" xfId="0" applyFill="1" applyBorder="1" applyAlignment="1" applyProtection="1">
      <alignment horizontal="left" vertical="top"/>
      <protection locked="0"/>
    </xf>
    <xf numFmtId="0" fontId="11" fillId="4" borderId="7" xfId="0" applyFont="1" applyFill="1" applyBorder="1" applyAlignment="1" applyProtection="1">
      <alignment horizontal="left" vertical="top"/>
      <protection locked="0"/>
    </xf>
    <xf numFmtId="0" fontId="0" fillId="4" borderId="0" xfId="0" applyFill="1" applyAlignment="1" applyProtection="1">
      <alignment horizontal="left" vertical="top"/>
      <protection locked="0"/>
    </xf>
    <xf numFmtId="0" fontId="0" fillId="4" borderId="8" xfId="0" applyFill="1" applyBorder="1" applyAlignment="1" applyProtection="1">
      <alignment horizontal="left" vertical="top"/>
      <protection locked="0"/>
    </xf>
    <xf numFmtId="0" fontId="11" fillId="4" borderId="26" xfId="0" applyFont="1" applyFill="1" applyBorder="1" applyAlignment="1" applyProtection="1">
      <alignment horizontal="left" vertical="top"/>
      <protection locked="0"/>
    </xf>
    <xf numFmtId="0" fontId="0" fillId="4" borderId="19" xfId="0" applyFill="1" applyBorder="1" applyAlignment="1" applyProtection="1">
      <alignment horizontal="left" vertical="top"/>
      <protection locked="0"/>
    </xf>
    <xf numFmtId="0" fontId="0" fillId="4" borderId="32" xfId="0" applyFill="1" applyBorder="1" applyAlignment="1" applyProtection="1">
      <alignment horizontal="left" vertical="top"/>
      <protection locked="0"/>
    </xf>
    <xf numFmtId="0" fontId="37" fillId="6" borderId="54" xfId="0" applyFont="1" applyFill="1" applyBorder="1" applyAlignment="1">
      <alignment horizontal="center"/>
    </xf>
    <xf numFmtId="0" fontId="37" fillId="6" borderId="55" xfId="0" applyFont="1" applyFill="1" applyBorder="1" applyAlignment="1">
      <alignment horizontal="center"/>
    </xf>
    <xf numFmtId="0" fontId="41" fillId="2" borderId="22" xfId="0" applyFont="1" applyFill="1" applyBorder="1" applyAlignment="1">
      <alignment horizontal="right" vertical="center" wrapText="1" indent="1"/>
    </xf>
    <xf numFmtId="0" fontId="41" fillId="2" borderId="72" xfId="0" applyFont="1" applyFill="1" applyBorder="1" applyAlignment="1">
      <alignment horizontal="right" vertical="center" wrapText="1" indent="1"/>
    </xf>
    <xf numFmtId="0" fontId="7" fillId="0" borderId="7" xfId="0" applyFont="1" applyBorder="1" applyAlignment="1">
      <alignment horizontal="left" vertical="center" wrapText="1"/>
    </xf>
    <xf numFmtId="0" fontId="7" fillId="0" borderId="0" xfId="0" applyFont="1" applyAlignment="1">
      <alignment horizontal="left" vertical="center" wrapText="1"/>
    </xf>
    <xf numFmtId="0" fontId="7" fillId="0" borderId="8" xfId="0" applyFont="1" applyBorder="1" applyAlignment="1">
      <alignment horizontal="left" vertical="center" wrapText="1"/>
    </xf>
    <xf numFmtId="0" fontId="7" fillId="0" borderId="7" xfId="0" applyFont="1" applyBorder="1" applyAlignment="1">
      <alignment horizontal="left" wrapText="1"/>
    </xf>
    <xf numFmtId="0" fontId="7" fillId="0" borderId="0" xfId="0" applyFont="1" applyAlignment="1">
      <alignment horizontal="left" wrapText="1"/>
    </xf>
    <xf numFmtId="0" fontId="7" fillId="0" borderId="8" xfId="0" applyFont="1" applyBorder="1" applyAlignment="1">
      <alignment horizontal="left" wrapText="1"/>
    </xf>
    <xf numFmtId="0" fontId="7" fillId="4" borderId="7" xfId="0" applyFont="1" applyFill="1" applyBorder="1" applyAlignment="1" applyProtection="1">
      <alignment horizontal="center" vertical="top" wrapText="1"/>
      <protection locked="0"/>
    </xf>
    <xf numFmtId="0" fontId="7" fillId="4" borderId="0" xfId="0" applyFont="1" applyFill="1" applyAlignment="1" applyProtection="1">
      <alignment horizontal="center" vertical="top" wrapText="1"/>
      <protection locked="0"/>
    </xf>
    <xf numFmtId="0" fontId="7" fillId="4" borderId="8" xfId="0" applyFont="1" applyFill="1" applyBorder="1" applyAlignment="1" applyProtection="1">
      <alignment horizontal="center" vertical="top" wrapText="1"/>
      <protection locked="0"/>
    </xf>
    <xf numFmtId="0" fontId="7" fillId="4" borderId="5" xfId="0" applyFont="1" applyFill="1" applyBorder="1" applyAlignment="1" applyProtection="1">
      <alignment horizontal="center" vertical="top" wrapText="1"/>
      <protection locked="0"/>
    </xf>
    <xf numFmtId="0" fontId="7" fillId="4" borderId="10" xfId="0" applyFont="1" applyFill="1" applyBorder="1" applyAlignment="1" applyProtection="1">
      <alignment horizontal="center" vertical="top" wrapText="1"/>
      <protection locked="0"/>
    </xf>
    <xf numFmtId="0" fontId="7" fillId="4" borderId="6" xfId="0" applyFont="1" applyFill="1" applyBorder="1" applyAlignment="1" applyProtection="1">
      <alignment horizontal="center" vertical="top" wrapText="1"/>
      <protection locked="0"/>
    </xf>
    <xf numFmtId="0" fontId="7" fillId="0" borderId="7" xfId="0" applyFont="1" applyBorder="1" applyAlignment="1">
      <alignment wrapText="1"/>
    </xf>
    <xf numFmtId="0" fontId="0" fillId="0" borderId="0" xfId="0" applyAlignment="1">
      <alignment wrapText="1"/>
    </xf>
    <xf numFmtId="0" fontId="0" fillId="0" borderId="8" xfId="0" applyBorder="1" applyAlignment="1">
      <alignment wrapText="1"/>
    </xf>
    <xf numFmtId="0" fontId="12" fillId="4" borderId="24" xfId="1" applyNumberFormat="1" applyFont="1" applyFill="1" applyBorder="1" applyAlignment="1" applyProtection="1">
      <alignment horizontal="left" vertical="top" wrapText="1"/>
      <protection locked="0"/>
    </xf>
    <xf numFmtId="0" fontId="12" fillId="4" borderId="42" xfId="1" applyNumberFormat="1" applyFont="1" applyFill="1" applyBorder="1" applyAlignment="1" applyProtection="1">
      <alignment horizontal="left" vertical="top" wrapText="1"/>
      <protection locked="0"/>
    </xf>
    <xf numFmtId="1" fontId="12" fillId="11" borderId="33" xfId="1" applyNumberFormat="1" applyFont="1" applyFill="1" applyBorder="1" applyAlignment="1" applyProtection="1">
      <alignment horizontal="left" vertical="center" wrapText="1"/>
    </xf>
    <xf numFmtId="1" fontId="12" fillId="11" borderId="28" xfId="1" applyNumberFormat="1" applyFont="1" applyFill="1" applyBorder="1" applyAlignment="1" applyProtection="1">
      <alignment horizontal="left" vertical="center" wrapText="1"/>
    </xf>
    <xf numFmtId="1" fontId="12" fillId="11" borderId="30" xfId="1" applyNumberFormat="1" applyFont="1" applyFill="1" applyBorder="1" applyAlignment="1" applyProtection="1">
      <alignment horizontal="left" vertical="center" wrapText="1"/>
    </xf>
    <xf numFmtId="0" fontId="8" fillId="6" borderId="47" xfId="0" applyFont="1" applyFill="1" applyBorder="1" applyAlignment="1">
      <alignment horizontal="center" vertical="center"/>
    </xf>
    <xf numFmtId="0" fontId="8" fillId="6" borderId="61" xfId="0" applyFont="1" applyFill="1" applyBorder="1" applyAlignment="1">
      <alignment horizontal="center" vertical="center"/>
    </xf>
    <xf numFmtId="0" fontId="8" fillId="6" borderId="60" xfId="0" applyFont="1" applyFill="1" applyBorder="1" applyAlignment="1">
      <alignment horizontal="center" vertical="center"/>
    </xf>
    <xf numFmtId="0" fontId="8" fillId="6" borderId="71" xfId="0" applyFont="1" applyFill="1" applyBorder="1" applyAlignment="1">
      <alignment horizontal="center" vertical="center"/>
    </xf>
    <xf numFmtId="0" fontId="30" fillId="6" borderId="61" xfId="0" applyFont="1" applyFill="1" applyBorder="1" applyAlignment="1">
      <alignment horizontal="center" vertical="center" wrapText="1"/>
    </xf>
    <xf numFmtId="0" fontId="30" fillId="6" borderId="71" xfId="0" applyFont="1" applyFill="1" applyBorder="1" applyAlignment="1">
      <alignment horizontal="center" vertical="center" wrapText="1"/>
    </xf>
    <xf numFmtId="0" fontId="30" fillId="6" borderId="62" xfId="0" applyFont="1" applyFill="1" applyBorder="1" applyAlignment="1">
      <alignment horizontal="center" vertical="center" wrapText="1"/>
    </xf>
    <xf numFmtId="0" fontId="30" fillId="6" borderId="82" xfId="0" applyFont="1" applyFill="1" applyBorder="1" applyAlignment="1">
      <alignment horizontal="center" vertical="center" wrapText="1"/>
    </xf>
    <xf numFmtId="0" fontId="30" fillId="12" borderId="47" xfId="0" applyFont="1" applyFill="1" applyBorder="1" applyAlignment="1">
      <alignment horizontal="center" vertical="center" wrapText="1"/>
    </xf>
    <xf numFmtId="0" fontId="30" fillId="12" borderId="60" xfId="0" applyFont="1" applyFill="1" applyBorder="1" applyAlignment="1">
      <alignment horizontal="center" vertical="center" wrapText="1"/>
    </xf>
    <xf numFmtId="0" fontId="30" fillId="12" borderId="61" xfId="0" applyFont="1" applyFill="1" applyBorder="1" applyAlignment="1">
      <alignment horizontal="center" vertical="center" wrapText="1"/>
    </xf>
    <xf numFmtId="0" fontId="30" fillId="12" borderId="71" xfId="0" applyFont="1" applyFill="1" applyBorder="1" applyAlignment="1">
      <alignment horizontal="center" vertical="center" wrapText="1"/>
    </xf>
    <xf numFmtId="0" fontId="9" fillId="0" borderId="7" xfId="0" applyFont="1" applyBorder="1" applyAlignment="1">
      <alignment horizontal="left" vertical="center" indent="1"/>
    </xf>
    <xf numFmtId="0" fontId="9" fillId="0" borderId="0" xfId="0" applyFont="1" applyAlignment="1">
      <alignment horizontal="left" vertical="center" indent="1"/>
    </xf>
    <xf numFmtId="0" fontId="9" fillId="0" borderId="22" xfId="0" applyFont="1" applyBorder="1" applyAlignment="1">
      <alignment horizontal="left" vertical="center" indent="1"/>
    </xf>
    <xf numFmtId="0" fontId="9" fillId="11" borderId="15" xfId="0" applyFont="1" applyFill="1" applyBorder="1" applyAlignment="1">
      <alignment horizontal="left" vertical="top" wrapText="1"/>
    </xf>
    <xf numFmtId="0" fontId="9" fillId="11" borderId="16" xfId="0" applyFont="1" applyFill="1" applyBorder="1" applyAlignment="1">
      <alignment horizontal="left" vertical="top" wrapText="1"/>
    </xf>
    <xf numFmtId="0" fontId="9" fillId="11" borderId="17" xfId="0" applyFont="1" applyFill="1" applyBorder="1" applyAlignment="1">
      <alignment horizontal="left" vertical="top" wrapText="1"/>
    </xf>
    <xf numFmtId="0" fontId="9" fillId="11" borderId="18" xfId="0" applyFont="1" applyFill="1" applyBorder="1" applyAlignment="1">
      <alignment horizontal="left" vertical="top" wrapText="1"/>
    </xf>
    <xf numFmtId="0" fontId="9" fillId="11" borderId="19" xfId="0" applyFont="1" applyFill="1" applyBorder="1" applyAlignment="1">
      <alignment horizontal="left" vertical="top" wrapText="1"/>
    </xf>
    <xf numFmtId="0" fontId="9" fillId="11" borderId="20" xfId="0" applyFont="1" applyFill="1" applyBorder="1" applyAlignment="1">
      <alignment horizontal="left" vertical="top" wrapText="1"/>
    </xf>
    <xf numFmtId="1" fontId="12" fillId="11" borderId="13" xfId="1" applyNumberFormat="1" applyFont="1" applyFill="1" applyBorder="1" applyAlignment="1" applyProtection="1">
      <alignment horizontal="center" vertical="center" wrapText="1"/>
    </xf>
    <xf numFmtId="1" fontId="12" fillId="11" borderId="14" xfId="1" applyNumberFormat="1" applyFont="1" applyFill="1" applyBorder="1" applyAlignment="1" applyProtection="1">
      <alignment horizontal="center" vertical="center" wrapText="1"/>
    </xf>
    <xf numFmtId="0" fontId="8" fillId="0" borderId="7" xfId="0" applyFont="1" applyBorder="1" applyAlignment="1">
      <alignment horizontal="left" vertical="top" wrapText="1"/>
    </xf>
    <xf numFmtId="0" fontId="8" fillId="0" borderId="0" xfId="0" applyFont="1" applyAlignment="1">
      <alignment horizontal="left" vertical="top" wrapText="1"/>
    </xf>
    <xf numFmtId="0" fontId="0" fillId="0" borderId="0" xfId="0"/>
    <xf numFmtId="0" fontId="0" fillId="0" borderId="22" xfId="0" applyBorder="1" applyAlignment="1">
      <alignment horizontal="left" vertical="center" indent="1"/>
    </xf>
    <xf numFmtId="0" fontId="9" fillId="11" borderId="33" xfId="0" applyFont="1" applyFill="1" applyBorder="1" applyAlignment="1">
      <alignment horizontal="left" vertical="center" wrapText="1"/>
    </xf>
    <xf numFmtId="0" fontId="9" fillId="11" borderId="28" xfId="0" applyFont="1" applyFill="1" applyBorder="1" applyAlignment="1">
      <alignment horizontal="left" vertical="center" wrapText="1"/>
    </xf>
    <xf numFmtId="0" fontId="9" fillId="11" borderId="30" xfId="0" applyFont="1" applyFill="1" applyBorder="1" applyAlignment="1">
      <alignment horizontal="left" vertical="center" wrapText="1"/>
    </xf>
    <xf numFmtId="0" fontId="8" fillId="2" borderId="7" xfId="0" applyFont="1" applyFill="1" applyBorder="1" applyAlignment="1">
      <alignment horizontal="left" vertical="top" wrapText="1"/>
    </xf>
    <xf numFmtId="0" fontId="8" fillId="2" borderId="0" xfId="0" applyFont="1" applyFill="1" applyAlignment="1">
      <alignment horizontal="left" vertical="top" wrapText="1"/>
    </xf>
    <xf numFmtId="0" fontId="8" fillId="2" borderId="19" xfId="0" applyFont="1" applyFill="1" applyBorder="1" applyAlignment="1">
      <alignment horizontal="left" vertical="top" wrapText="1"/>
    </xf>
    <xf numFmtId="0" fontId="8" fillId="0" borderId="19" xfId="0" applyFont="1" applyBorder="1" applyAlignment="1">
      <alignment horizontal="left" vertical="top" wrapText="1"/>
    </xf>
    <xf numFmtId="0" fontId="56" fillId="0" borderId="0" xfId="0" applyFont="1" applyAlignment="1">
      <alignment horizontal="right" vertical="center" indent="2"/>
    </xf>
    <xf numFmtId="0" fontId="0" fillId="0" borderId="19" xfId="0" applyBorder="1" applyAlignment="1">
      <alignment horizontal="left" vertical="center" indent="1"/>
    </xf>
    <xf numFmtId="0" fontId="0" fillId="11" borderId="33" xfId="0" applyFill="1" applyBorder="1" applyAlignment="1">
      <alignment horizontal="left" vertical="top"/>
    </xf>
    <xf numFmtId="0" fontId="0" fillId="11" borderId="28" xfId="0" applyFill="1" applyBorder="1" applyAlignment="1">
      <alignment horizontal="left" vertical="top"/>
    </xf>
    <xf numFmtId="0" fontId="0" fillId="11" borderId="30" xfId="0" applyFill="1" applyBorder="1" applyAlignment="1">
      <alignment horizontal="left" vertical="top"/>
    </xf>
    <xf numFmtId="0" fontId="0" fillId="11" borderId="34" xfId="0" applyFill="1" applyBorder="1" applyAlignment="1">
      <alignment horizontal="left" vertical="top"/>
    </xf>
    <xf numFmtId="0" fontId="0" fillId="0" borderId="0" xfId="0" applyAlignment="1">
      <alignment vertical="center" wrapText="1"/>
    </xf>
    <xf numFmtId="0" fontId="9" fillId="0" borderId="33" xfId="0" applyFont="1" applyBorder="1" applyAlignment="1">
      <alignment horizontal="left" vertical="top" wrapText="1"/>
    </xf>
    <xf numFmtId="0" fontId="9" fillId="2" borderId="33" xfId="0" applyFont="1" applyFill="1" applyBorder="1" applyAlignment="1">
      <alignment horizontal="left" vertical="top" wrapText="1"/>
    </xf>
    <xf numFmtId="0" fontId="12" fillId="4" borderId="7" xfId="1" applyNumberFormat="1" applyFont="1" applyFill="1" applyBorder="1" applyAlignment="1" applyProtection="1">
      <alignment horizontal="left" vertical="top" wrapText="1"/>
      <protection locked="0"/>
    </xf>
    <xf numFmtId="0" fontId="30" fillId="12" borderId="62" xfId="0" applyFont="1" applyFill="1" applyBorder="1" applyAlignment="1">
      <alignment horizontal="center" vertical="center" wrapText="1"/>
    </xf>
    <xf numFmtId="0" fontId="30" fillId="12" borderId="82" xfId="0" applyFont="1" applyFill="1" applyBorder="1" applyAlignment="1">
      <alignment horizontal="center" vertical="center" wrapText="1"/>
    </xf>
    <xf numFmtId="0" fontId="57" fillId="14" borderId="0" xfId="0" applyFont="1" applyFill="1"/>
    <xf numFmtId="0" fontId="58" fillId="0" borderId="0" xfId="0" applyFont="1" applyAlignment="1">
      <alignment wrapText="1"/>
    </xf>
  </cellXfs>
  <cellStyles count="8">
    <cellStyle name="Comma" xfId="2" builtinId="3"/>
    <cellStyle name="Comma 15 10" xfId="1" xr:uid="{0CB25CF5-E223-4920-A393-539B228925A9}"/>
    <cellStyle name="Normal" xfId="0" builtinId="0"/>
    <cellStyle name="Normal 10 2" xfId="4" xr:uid="{FFA36334-3E75-4ECD-9854-BBCB4711D8E2}"/>
    <cellStyle name="Normal 15" xfId="7" xr:uid="{08C75252-F078-47C8-B4AF-25784E20B94B}"/>
    <cellStyle name="Normal 3" xfId="3" xr:uid="{140A1D81-DB17-498C-BB95-96196E394EFB}"/>
    <cellStyle name="Normal_ERQ - Cdn Producer Tables" xfId="6" xr:uid="{8A084706-9B48-4D64-936F-04EB2278FD6C}"/>
    <cellStyle name="Percent" xfId="5" builtinId="5"/>
  </cellStyles>
  <dxfs count="8">
    <dxf>
      <alignment horizontal="left" vertical="top" wrapText="1"/>
    </dxf>
    <dxf>
      <alignment horizontal="left" vertical="top" wrapText="1"/>
    </dxf>
    <dxf>
      <alignment horizontal="left" vertical="top" wrapText="1"/>
    </dxf>
    <dxf>
      <alignment horizontal="left" vertical="top" wrapText="1"/>
    </dxf>
    <dxf>
      <alignment horizontal="center" vertical="top" wrapText="1"/>
    </dxf>
    <dxf>
      <alignment horizontal="center" vertical="top" wrapText="1"/>
    </dxf>
    <dxf>
      <numFmt numFmtId="1" formatCode="0"/>
      <alignment horizontal="center" vertical="top" wrapText="1"/>
    </dxf>
    <dxf>
      <alignment vertical="top" wrapText="1"/>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microsoft.com/office/2017/10/relationships/person" Target="persons/perso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10</xdr:col>
      <xdr:colOff>57150</xdr:colOff>
      <xdr:row>0</xdr:row>
      <xdr:rowOff>0</xdr:rowOff>
    </xdr:from>
    <xdr:to>
      <xdr:col>11</xdr:col>
      <xdr:colOff>631825</xdr:colOff>
      <xdr:row>2</xdr:row>
      <xdr:rowOff>111126</xdr:rowOff>
    </xdr:to>
    <xdr:pic>
      <xdr:nvPicPr>
        <xdr:cNvPr id="4" name="Picture 3">
          <a:extLst>
            <a:ext uri="{FF2B5EF4-FFF2-40B4-BE49-F238E27FC236}">
              <a16:creationId xmlns:a16="http://schemas.microsoft.com/office/drawing/2014/main" id="{748E9B71-7667-40E0-ACE3-3BB78F33DB15}"/>
            </a:ext>
          </a:extLst>
        </xdr:cNvPr>
        <xdr:cNvPicPr>
          <a:picLocks noChangeAspect="1"/>
        </xdr:cNvPicPr>
      </xdr:nvPicPr>
      <xdr:blipFill rotWithShape="1">
        <a:blip xmlns:r="http://schemas.openxmlformats.org/officeDocument/2006/relationships" r:embed="rId1"/>
        <a:srcRect l="2122" t="11760" r="2122" b="10205"/>
        <a:stretch/>
      </xdr:blipFill>
      <xdr:spPr>
        <a:xfrm>
          <a:off x="7458075" y="0"/>
          <a:ext cx="1549400" cy="473076"/>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C3B03F1D-C2FC-470D-A0CE-802642AF4F3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483340" y="1097280"/>
          <a:ext cx="0" cy="182880"/>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D2F25E93-727F-4E69-A2A8-AC1430DE139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483340" y="1097280"/>
          <a:ext cx="0" cy="182880"/>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45378E47-90E0-46D6-B0BA-C2346585A82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481560" y="1097280"/>
          <a:ext cx="0" cy="18288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13</xdr:col>
      <xdr:colOff>0</xdr:colOff>
      <xdr:row>2</xdr:row>
      <xdr:rowOff>0</xdr:rowOff>
    </xdr:from>
    <xdr:to>
      <xdr:col>13</xdr:col>
      <xdr:colOff>0</xdr:colOff>
      <xdr:row>5</xdr:row>
      <xdr:rowOff>0</xdr:rowOff>
    </xdr:to>
    <xdr:pic>
      <xdr:nvPicPr>
        <xdr:cNvPr id="2" name="Picture 1">
          <a:extLst>
            <a:ext uri="{FF2B5EF4-FFF2-40B4-BE49-F238E27FC236}">
              <a16:creationId xmlns:a16="http://schemas.microsoft.com/office/drawing/2014/main" id="{5DAEA663-2AC7-426F-A337-538BD26F3E0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43360" y="365760"/>
          <a:ext cx="0" cy="54864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4046C642-9686-4850-BDA4-520BC62F5C3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343FFFD3-0A8D-4D69-94CC-3486F192FF1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24D11790-C3B4-4F20-8287-BC8AC70BA3A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135100" y="904875"/>
          <a:ext cx="0" cy="1809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30745FB6-8576-4251-A895-2902D100B4B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EC2E4DC0-D723-4AD9-AAAA-A1213B99DA9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BCB2983C-81AF-4A53-B74D-01FB23623C0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135100" y="904875"/>
          <a:ext cx="0" cy="1809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8</xdr:col>
      <xdr:colOff>0</xdr:colOff>
      <xdr:row>6</xdr:row>
      <xdr:rowOff>0</xdr:rowOff>
    </xdr:from>
    <xdr:to>
      <xdr:col>8</xdr:col>
      <xdr:colOff>0</xdr:colOff>
      <xdr:row>7</xdr:row>
      <xdr:rowOff>0</xdr:rowOff>
    </xdr:to>
    <xdr:pic>
      <xdr:nvPicPr>
        <xdr:cNvPr id="2" name="Picture 1">
          <a:extLst>
            <a:ext uri="{FF2B5EF4-FFF2-40B4-BE49-F238E27FC236}">
              <a16:creationId xmlns:a16="http://schemas.microsoft.com/office/drawing/2014/main" id="{4685335E-6F2F-4600-A722-45D3E829EE8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122150" y="1104900"/>
          <a:ext cx="0" cy="184150"/>
        </a:xfrm>
        <a:prstGeom prst="rect">
          <a:avLst/>
        </a:prstGeom>
      </xdr:spPr>
    </xdr:pic>
    <xdr:clientData/>
  </xdr:twoCellAnchor>
  <xdr:twoCellAnchor>
    <xdr:from>
      <xdr:col>8</xdr:col>
      <xdr:colOff>0</xdr:colOff>
      <xdr:row>6</xdr:row>
      <xdr:rowOff>0</xdr:rowOff>
    </xdr:from>
    <xdr:to>
      <xdr:col>8</xdr:col>
      <xdr:colOff>0</xdr:colOff>
      <xdr:row>7</xdr:row>
      <xdr:rowOff>0</xdr:rowOff>
    </xdr:to>
    <xdr:pic>
      <xdr:nvPicPr>
        <xdr:cNvPr id="3" name="Picture 2">
          <a:extLst>
            <a:ext uri="{FF2B5EF4-FFF2-40B4-BE49-F238E27FC236}">
              <a16:creationId xmlns:a16="http://schemas.microsoft.com/office/drawing/2014/main" id="{C28CA551-E4E1-4698-9A25-F3C5721749D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122150" y="1104900"/>
          <a:ext cx="0" cy="184150"/>
        </a:xfrm>
        <a:prstGeom prst="rect">
          <a:avLst/>
        </a:prstGeom>
      </xdr:spPr>
    </xdr:pic>
    <xdr:clientData/>
  </xdr:twoCellAnchor>
  <xdr:twoCellAnchor>
    <xdr:from>
      <xdr:col>9</xdr:col>
      <xdr:colOff>0</xdr:colOff>
      <xdr:row>6</xdr:row>
      <xdr:rowOff>0</xdr:rowOff>
    </xdr:from>
    <xdr:to>
      <xdr:col>9</xdr:col>
      <xdr:colOff>0</xdr:colOff>
      <xdr:row>7</xdr:row>
      <xdr:rowOff>0</xdr:rowOff>
    </xdr:to>
    <xdr:pic>
      <xdr:nvPicPr>
        <xdr:cNvPr id="4" name="Picture 3">
          <a:extLst>
            <a:ext uri="{FF2B5EF4-FFF2-40B4-BE49-F238E27FC236}">
              <a16:creationId xmlns:a16="http://schemas.microsoft.com/office/drawing/2014/main" id="{9A6832E3-9B1B-4CFE-A3E2-866379B9184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731750" y="1104900"/>
          <a:ext cx="0" cy="1841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8</xdr:col>
      <xdr:colOff>0</xdr:colOff>
      <xdr:row>6</xdr:row>
      <xdr:rowOff>0</xdr:rowOff>
    </xdr:from>
    <xdr:to>
      <xdr:col>8</xdr:col>
      <xdr:colOff>0</xdr:colOff>
      <xdr:row>7</xdr:row>
      <xdr:rowOff>0</xdr:rowOff>
    </xdr:to>
    <xdr:pic>
      <xdr:nvPicPr>
        <xdr:cNvPr id="2" name="Picture 1">
          <a:extLst>
            <a:ext uri="{FF2B5EF4-FFF2-40B4-BE49-F238E27FC236}">
              <a16:creationId xmlns:a16="http://schemas.microsoft.com/office/drawing/2014/main" id="{2D77F5D8-F29C-45B1-9032-91B05BF79E8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115800" y="1097280"/>
          <a:ext cx="0" cy="182880"/>
        </a:xfrm>
        <a:prstGeom prst="rect">
          <a:avLst/>
        </a:prstGeom>
      </xdr:spPr>
    </xdr:pic>
    <xdr:clientData/>
  </xdr:twoCellAnchor>
  <xdr:twoCellAnchor>
    <xdr:from>
      <xdr:col>8</xdr:col>
      <xdr:colOff>0</xdr:colOff>
      <xdr:row>6</xdr:row>
      <xdr:rowOff>0</xdr:rowOff>
    </xdr:from>
    <xdr:to>
      <xdr:col>8</xdr:col>
      <xdr:colOff>0</xdr:colOff>
      <xdr:row>7</xdr:row>
      <xdr:rowOff>0</xdr:rowOff>
    </xdr:to>
    <xdr:pic>
      <xdr:nvPicPr>
        <xdr:cNvPr id="3" name="Picture 2">
          <a:extLst>
            <a:ext uri="{FF2B5EF4-FFF2-40B4-BE49-F238E27FC236}">
              <a16:creationId xmlns:a16="http://schemas.microsoft.com/office/drawing/2014/main" id="{8D06494D-4039-4C31-8C2E-FF4C843BEB7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115800" y="1097280"/>
          <a:ext cx="0" cy="182880"/>
        </a:xfrm>
        <a:prstGeom prst="rect">
          <a:avLst/>
        </a:prstGeom>
      </xdr:spPr>
    </xdr:pic>
    <xdr:clientData/>
  </xdr:twoCellAnchor>
  <xdr:twoCellAnchor>
    <xdr:from>
      <xdr:col>9</xdr:col>
      <xdr:colOff>0</xdr:colOff>
      <xdr:row>6</xdr:row>
      <xdr:rowOff>0</xdr:rowOff>
    </xdr:from>
    <xdr:to>
      <xdr:col>9</xdr:col>
      <xdr:colOff>0</xdr:colOff>
      <xdr:row>7</xdr:row>
      <xdr:rowOff>0</xdr:rowOff>
    </xdr:to>
    <xdr:pic>
      <xdr:nvPicPr>
        <xdr:cNvPr id="4" name="Picture 3">
          <a:extLst>
            <a:ext uri="{FF2B5EF4-FFF2-40B4-BE49-F238E27FC236}">
              <a16:creationId xmlns:a16="http://schemas.microsoft.com/office/drawing/2014/main" id="{A33C00C5-24D7-4C7F-9E47-C401701624D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725400" y="1097280"/>
          <a:ext cx="0" cy="18288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0D3E88C2-4C61-4098-B368-C1BC60F2FD4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216640" y="1097280"/>
          <a:ext cx="0" cy="182880"/>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11B245EB-B856-4747-A275-6CEB6265B9E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216640" y="1097280"/>
          <a:ext cx="0" cy="182880"/>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ECDE1D69-FE08-4DFA-831D-ADB00CCC134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826240" y="1097280"/>
          <a:ext cx="0" cy="182880"/>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5" name="Picture 4">
          <a:extLst>
            <a:ext uri="{FF2B5EF4-FFF2-40B4-BE49-F238E27FC236}">
              <a16:creationId xmlns:a16="http://schemas.microsoft.com/office/drawing/2014/main" id="{BDA16F67-9CA3-4E62-9661-2E7F125F53F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422380" y="1097280"/>
          <a:ext cx="0" cy="182880"/>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6" name="Picture 5">
          <a:extLst>
            <a:ext uri="{FF2B5EF4-FFF2-40B4-BE49-F238E27FC236}">
              <a16:creationId xmlns:a16="http://schemas.microsoft.com/office/drawing/2014/main" id="{CC8F784D-8866-47ED-9760-D9655DBA8D7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422380" y="1097280"/>
          <a:ext cx="0" cy="182880"/>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7" name="Picture 6">
          <a:extLst>
            <a:ext uri="{FF2B5EF4-FFF2-40B4-BE49-F238E27FC236}">
              <a16:creationId xmlns:a16="http://schemas.microsoft.com/office/drawing/2014/main" id="{A47AEFEE-1432-4F58-AA7E-DF745DAD6F8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420600" y="1097280"/>
          <a:ext cx="0" cy="18288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B027A395-D156-42F0-81DD-6469F9051A5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422380" y="1097280"/>
          <a:ext cx="0" cy="182880"/>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95F5FA5F-3B30-41FE-A67A-582E43B9A53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422380" y="1097280"/>
          <a:ext cx="0" cy="182880"/>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6B77361A-C6F6-4BCB-BE4C-CA8B8007899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420600" y="1097280"/>
          <a:ext cx="0" cy="18288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25E4B6C7-668F-4C25-B06E-DB7C11F5C68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422380" y="1097280"/>
          <a:ext cx="0" cy="182880"/>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45E6B37D-F728-4D8E-ADD5-A20BF54DB3A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422380" y="1097280"/>
          <a:ext cx="0" cy="182880"/>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0480F0A5-0210-4F75-A47A-15CDC94864F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420600" y="1097280"/>
          <a:ext cx="0" cy="18288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E09563A2-5705-4B20-BB4B-ED67ACF6828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422380" y="1097280"/>
          <a:ext cx="0" cy="182880"/>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BF7F4DE0-517E-41B2-BB34-C0AEF10DCB7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422380" y="1097280"/>
          <a:ext cx="0" cy="182880"/>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EA3083AE-0A9D-4508-A1C7-85B4678FFB1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420600" y="1097280"/>
          <a:ext cx="0" cy="18288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Arboleda, Jameyn" id="{BEC9F60B-CF11-41C2-B1A1-2FBE9567C01F}" userId="S::Jameyn.Arboleda@tribunal.gc.ca::914a611a-fd6b-460a-90bd-5bd9dc82c70e"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2418F1D-ED14-4B6D-987B-D54ED621DB53}" name="LanguageReviewFindings" displayName="LanguageReviewFindings" ref="A4:G67" totalsRowShown="0" dataDxfId="7">
  <autoFilter ref="A4:G67" xr:uid="{42418F1D-ED14-4B6D-987B-D54ED621DB53}">
    <filterColumn colId="2">
      <filters>
        <filter val="English"/>
        <filter val="English/French"/>
      </filters>
    </filterColumn>
  </autoFilter>
  <tableColumns count="7">
    <tableColumn id="1" xr3:uid="{FC8B84ED-F64E-4047-AD52-C2CCBF0FF536}" name="ID" dataDxfId="6"/>
    <tableColumn id="2" xr3:uid="{04F210AC-C82D-466A-89DA-1245CB988128}" name="Severity" dataDxfId="5"/>
    <tableColumn id="3" xr3:uid="{3682E792-7F47-441C-B6C5-45C68F746A04}" name="Language" dataDxfId="4"/>
    <tableColumn id="4" xr3:uid="{D2141831-3DB6-4D51-B845-648CA76415B2}" name="Location(s)" dataDxfId="3"/>
    <tableColumn id="5" xr3:uid="{B4ACCDCC-AD47-4DB9-BE1F-C31CBA881466}" name="Issue Type" dataDxfId="2"/>
    <tableColumn id="6" xr3:uid="{9C01DF83-1124-490B-B017-C45E8313A6AF}" name="Original / Issue" dataDxfId="1"/>
    <tableColumn id="7" xr3:uid="{F251C103-83DF-4D85-9FA7-DB68C1A16479}" name="Suggested Correction" dataDxfId="0"/>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O1" dT="2025-12-08T19:37:44.36" personId="{BEC9F60B-CF11-41C2-B1A1-2FBE9567C01F}" id="{F1391105-183D-4858-8437-BDA7810B7A14}">
    <text>Hide EN and FR columns
TRIB &gt; Hide R/C</text>
  </threadedComment>
</ThreadedComments>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089D90-A5E0-4E32-AC1E-636F2B5EC08C}">
  <sheetPr>
    <tabColor rgb="FFFFC000"/>
  </sheetPr>
  <dimension ref="A1:P47"/>
  <sheetViews>
    <sheetView showGridLines="0" workbookViewId="0">
      <selection activeCell="B25" sqref="B25"/>
    </sheetView>
  </sheetViews>
  <sheetFormatPr defaultColWidth="9.26953125" defaultRowHeight="14" x14ac:dyDescent="0.35"/>
  <cols>
    <col min="1" max="1" width="24.453125" style="73" bestFit="1" customWidth="1"/>
    <col min="2" max="2" width="31.26953125" style="33" customWidth="1"/>
    <col min="3" max="3" width="28.26953125" style="33" customWidth="1"/>
    <col min="4" max="4" width="12.453125" style="33" bestFit="1" customWidth="1"/>
    <col min="5" max="16384" width="9.26953125" style="33"/>
  </cols>
  <sheetData>
    <row r="1" spans="1:8" s="81" customFormat="1" x14ac:dyDescent="0.35">
      <c r="A1" s="81" t="s">
        <v>38</v>
      </c>
      <c r="B1" s="81" t="s">
        <v>39</v>
      </c>
      <c r="C1" s="81" t="s">
        <v>40</v>
      </c>
      <c r="F1" s="81" t="s">
        <v>41</v>
      </c>
    </row>
    <row r="2" spans="1:8" x14ac:dyDescent="0.35">
      <c r="A2" s="73" t="s">
        <v>42</v>
      </c>
      <c r="B2" s="33" t="s">
        <v>152</v>
      </c>
      <c r="C2" s="33" t="str">
        <f>B2</f>
        <v>RR-2026-001</v>
      </c>
      <c r="F2" s="33" t="s">
        <v>93</v>
      </c>
    </row>
    <row r="3" spans="1:8" x14ac:dyDescent="0.35">
      <c r="A3" s="73" t="s">
        <v>43</v>
      </c>
      <c r="B3" s="8" t="s">
        <v>314</v>
      </c>
      <c r="C3" s="8" t="s">
        <v>345</v>
      </c>
      <c r="F3" s="33" t="s">
        <v>94</v>
      </c>
    </row>
    <row r="4" spans="1:8" x14ac:dyDescent="0.35">
      <c r="A4" s="73" t="s">
        <v>81</v>
      </c>
      <c r="B4" s="33" t="s">
        <v>135</v>
      </c>
      <c r="C4" s="33" t="s">
        <v>136</v>
      </c>
      <c r="F4" s="33" t="s">
        <v>95</v>
      </c>
    </row>
    <row r="5" spans="1:8" ht="42" x14ac:dyDescent="0.35">
      <c r="A5" s="74" t="s">
        <v>140</v>
      </c>
      <c r="B5" s="33" t="s">
        <v>344</v>
      </c>
      <c r="C5" s="33" t="s">
        <v>153</v>
      </c>
      <c r="D5" s="33" t="s">
        <v>133</v>
      </c>
    </row>
    <row r="6" spans="1:8" x14ac:dyDescent="0.35">
      <c r="A6" s="76" t="s">
        <v>103</v>
      </c>
      <c r="B6" s="71">
        <v>2023</v>
      </c>
      <c r="C6" s="71">
        <f>B6</f>
        <v>2023</v>
      </c>
      <c r="F6" s="80" t="s">
        <v>106</v>
      </c>
    </row>
    <row r="7" spans="1:8" x14ac:dyDescent="0.35">
      <c r="A7" s="76" t="s">
        <v>104</v>
      </c>
      <c r="B7" s="78" t="s">
        <v>315</v>
      </c>
      <c r="C7" s="91"/>
      <c r="F7" s="33" t="s">
        <v>138</v>
      </c>
    </row>
    <row r="8" spans="1:8" x14ac:dyDescent="0.35">
      <c r="A8" s="76" t="s">
        <v>105</v>
      </c>
      <c r="B8" s="71">
        <v>2026</v>
      </c>
      <c r="C8" s="71">
        <f>B8</f>
        <v>2026</v>
      </c>
      <c r="F8" s="33" t="s">
        <v>137</v>
      </c>
    </row>
    <row r="9" spans="1:8" x14ac:dyDescent="0.35">
      <c r="A9" s="73" t="s">
        <v>290</v>
      </c>
      <c r="B9" s="77" t="s">
        <v>154</v>
      </c>
      <c r="C9" s="78" t="s">
        <v>155</v>
      </c>
      <c r="F9" s="75" t="s">
        <v>107</v>
      </c>
    </row>
    <row r="10" spans="1:8" x14ac:dyDescent="0.35">
      <c r="B10" s="78"/>
      <c r="C10" s="71"/>
      <c r="F10" s="75"/>
    </row>
    <row r="11" spans="1:8" x14ac:dyDescent="0.35">
      <c r="A11" s="164" t="s">
        <v>316</v>
      </c>
      <c r="B11" s="8" t="s">
        <v>389</v>
      </c>
      <c r="C11" s="8"/>
    </row>
    <row r="12" spans="1:8" x14ac:dyDescent="0.35">
      <c r="B12" s="8" t="s">
        <v>390</v>
      </c>
    </row>
    <row r="13" spans="1:8" x14ac:dyDescent="0.35">
      <c r="B13" s="8" t="s">
        <v>391</v>
      </c>
    </row>
    <row r="14" spans="1:8" x14ac:dyDescent="0.35">
      <c r="A14" s="73" t="s">
        <v>317</v>
      </c>
      <c r="B14" s="8" t="s">
        <v>392</v>
      </c>
    </row>
    <row r="16" spans="1:8" ht="14.5" x14ac:dyDescent="0.35">
      <c r="A16" s="164" t="s">
        <v>291</v>
      </c>
      <c r="B16" s="33" t="s">
        <v>393</v>
      </c>
      <c r="H16" s="162"/>
    </row>
    <row r="17" spans="1:4" x14ac:dyDescent="0.35">
      <c r="B17" s="33" t="s">
        <v>394</v>
      </c>
    </row>
    <row r="18" spans="1:4" x14ac:dyDescent="0.35">
      <c r="B18" s="33" t="s">
        <v>395</v>
      </c>
    </row>
    <row r="19" spans="1:4" x14ac:dyDescent="0.35">
      <c r="A19" s="164" t="s">
        <v>318</v>
      </c>
      <c r="B19" s="33" t="s">
        <v>319</v>
      </c>
      <c r="C19" s="33" t="s">
        <v>320</v>
      </c>
    </row>
    <row r="20" spans="1:4" x14ac:dyDescent="0.35">
      <c r="B20" s="33" t="s">
        <v>319</v>
      </c>
      <c r="C20" s="33" t="s">
        <v>321</v>
      </c>
    </row>
    <row r="22" spans="1:4" x14ac:dyDescent="0.35">
      <c r="A22" s="73" t="s">
        <v>186</v>
      </c>
      <c r="B22" s="33" t="s">
        <v>353</v>
      </c>
    </row>
    <row r="23" spans="1:4" x14ac:dyDescent="0.35">
      <c r="B23" s="33" t="s">
        <v>354</v>
      </c>
    </row>
    <row r="24" spans="1:4" x14ac:dyDescent="0.35">
      <c r="B24" s="33" t="s">
        <v>473</v>
      </c>
    </row>
    <row r="26" spans="1:4" x14ac:dyDescent="0.35">
      <c r="A26" s="73" t="s">
        <v>255</v>
      </c>
      <c r="B26" s="33" t="s">
        <v>355</v>
      </c>
    </row>
    <row r="27" spans="1:4" x14ac:dyDescent="0.35">
      <c r="B27" s="33" t="s">
        <v>356</v>
      </c>
    </row>
    <row r="28" spans="1:4" x14ac:dyDescent="0.35">
      <c r="B28" s="33" t="s">
        <v>357</v>
      </c>
    </row>
    <row r="30" spans="1:4" x14ac:dyDescent="0.35">
      <c r="A30" s="73" t="s">
        <v>100</v>
      </c>
    </row>
    <row r="31" spans="1:4" x14ac:dyDescent="0.35">
      <c r="A31" s="73" t="s">
        <v>101</v>
      </c>
      <c r="B31" s="33" t="s">
        <v>156</v>
      </c>
      <c r="C31" s="33" t="s">
        <v>160</v>
      </c>
      <c r="D31" s="33" t="s">
        <v>343</v>
      </c>
    </row>
    <row r="32" spans="1:4" x14ac:dyDescent="0.35">
      <c r="B32" s="33" t="s">
        <v>157</v>
      </c>
      <c r="C32" s="33" t="s">
        <v>161</v>
      </c>
      <c r="D32" s="33" t="s">
        <v>158</v>
      </c>
    </row>
    <row r="33" spans="1:16" x14ac:dyDescent="0.35">
      <c r="A33" s="73" t="s">
        <v>44</v>
      </c>
    </row>
    <row r="34" spans="1:16" ht="238" x14ac:dyDescent="0.35">
      <c r="A34" s="92" t="s">
        <v>141</v>
      </c>
      <c r="B34" s="182" t="s">
        <v>346</v>
      </c>
      <c r="C34" s="42" t="s">
        <v>102</v>
      </c>
    </row>
    <row r="35" spans="1:16" x14ac:dyDescent="0.35">
      <c r="B35" s="8" t="s">
        <v>142</v>
      </c>
      <c r="C35" s="8" t="s">
        <v>143</v>
      </c>
    </row>
    <row r="36" spans="1:16" x14ac:dyDescent="0.35">
      <c r="A36" s="76" t="s">
        <v>45</v>
      </c>
    </row>
    <row r="37" spans="1:16" x14ac:dyDescent="0.35">
      <c r="A37" s="76" t="s">
        <v>46</v>
      </c>
      <c r="B37" s="79"/>
      <c r="C37" s="79"/>
    </row>
    <row r="38" spans="1:16" x14ac:dyDescent="0.35">
      <c r="A38" s="76" t="s">
        <v>47</v>
      </c>
      <c r="B38" s="163"/>
      <c r="C38" s="78"/>
    </row>
    <row r="39" spans="1:16" x14ac:dyDescent="0.35">
      <c r="B39" s="163" t="s">
        <v>228</v>
      </c>
      <c r="C39" s="78"/>
    </row>
    <row r="40" spans="1:16" x14ac:dyDescent="0.35">
      <c r="A40" s="73" t="s">
        <v>123</v>
      </c>
    </row>
    <row r="41" spans="1:16" x14ac:dyDescent="0.35">
      <c r="B41" s="79" t="s">
        <v>119</v>
      </c>
      <c r="C41" s="79" t="s">
        <v>120</v>
      </c>
      <c r="D41" s="73" t="str">
        <f>IF(Variables!$C$45="English",B41,C41)</f>
        <v>Yes</v>
      </c>
    </row>
    <row r="42" spans="1:16" x14ac:dyDescent="0.35">
      <c r="B42" s="79" t="s">
        <v>121</v>
      </c>
      <c r="C42" s="79" t="s">
        <v>122</v>
      </c>
      <c r="D42" s="73" t="str">
        <f>IF(Variables!$C$45="English",B42,C42)</f>
        <v>No</v>
      </c>
    </row>
    <row r="43" spans="1:16" x14ac:dyDescent="0.35">
      <c r="B43" s="79"/>
      <c r="C43" s="79"/>
    </row>
    <row r="44" spans="1:16" s="6" customFormat="1" x14ac:dyDescent="0.35">
      <c r="A44" s="5"/>
      <c r="B44" s="15"/>
      <c r="C44" s="15"/>
      <c r="D44" s="15"/>
      <c r="E44" s="3"/>
      <c r="F44" s="3"/>
      <c r="G44" s="3"/>
      <c r="H44" s="3"/>
      <c r="I44" s="3"/>
      <c r="J44" s="3"/>
      <c r="K44" s="3"/>
      <c r="L44" s="3"/>
      <c r="O44" s="16"/>
      <c r="P44" s="16"/>
    </row>
    <row r="45" spans="1:16" s="8" customFormat="1" ht="14.25" customHeight="1" x14ac:dyDescent="0.35">
      <c r="A45" s="4"/>
      <c r="B45" s="96" t="s">
        <v>49</v>
      </c>
      <c r="C45" s="161" t="s">
        <v>39</v>
      </c>
      <c r="D45" s="160" t="s">
        <v>91</v>
      </c>
      <c r="E45" s="97"/>
      <c r="F45" s="3"/>
      <c r="G45" s="3"/>
      <c r="H45" s="3"/>
      <c r="I45" s="3"/>
      <c r="J45" s="3"/>
      <c r="K45" s="3"/>
      <c r="L45" s="3"/>
      <c r="M45" s="6"/>
      <c r="N45" s="6"/>
      <c r="O45" s="22"/>
    </row>
    <row r="46" spans="1:16" s="8" customFormat="1" x14ac:dyDescent="0.35">
      <c r="A46" s="4"/>
      <c r="B46" s="96"/>
      <c r="C46" s="97"/>
      <c r="D46" s="97"/>
      <c r="E46" s="97"/>
      <c r="F46" s="3"/>
      <c r="G46" s="3"/>
      <c r="H46" s="3"/>
      <c r="I46" s="3"/>
      <c r="J46" s="3"/>
      <c r="K46" s="3"/>
      <c r="L46" s="3"/>
      <c r="M46" s="6"/>
      <c r="N46" s="6"/>
      <c r="O46" s="22"/>
    </row>
    <row r="47" spans="1:16" x14ac:dyDescent="0.35">
      <c r="B47" s="79"/>
      <c r="C47" s="79"/>
    </row>
  </sheetData>
  <sheetProtection algorithmName="SHA-512" hashValue="C5H5Y5YFfmMkYGhal8M61jOJXctDATyubH087xK/8ykUfDOuKCu5P81iKOzgvzl/EzQX9UamAupbgCOuMSknig==" saltValue="tpmHxW/2av9RLcpcv2iIVw==" spinCount="100000" sheet="1" objects="1" scenarios="1" selectLockedCells="1"/>
  <phoneticPr fontId="18" type="noConversion"/>
  <dataValidations count="3">
    <dataValidation type="list" allowBlank="1" showInputMessage="1" showErrorMessage="1" sqref="C4" xr:uid="{79D9E1D0-566B-42B5-9783-D48DCF4BB7CE}">
      <formula1>"le dumping, le dumping et le subventionnement"</formula1>
    </dataValidation>
    <dataValidation type="list" allowBlank="1" showInputMessage="1" showErrorMessage="1" sqref="B4" xr:uid="{4BDFC5B1-8329-4F98-9044-C4933079444F}">
      <formula1>"dumping, dumping and the subsidizing"</formula1>
    </dataValidation>
    <dataValidation type="list" allowBlank="1" showInputMessage="1" showErrorMessage="1" sqref="C45" xr:uid="{23103355-4313-41FA-9907-016F4F641767}">
      <formula1>"English, Français"</formula1>
    </dataValidation>
  </dataValidations>
  <pageMargins left="0.7" right="0.7" top="0.75" bottom="0.75" header="0.3" footer="0.3"/>
  <legacy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66A580-9A81-4784-8F7F-77961F5DB017}">
  <sheetPr>
    <tabColor rgb="FF92D050"/>
    <pageSetUpPr fitToPage="1"/>
  </sheetPr>
  <dimension ref="A1:Q113"/>
  <sheetViews>
    <sheetView showGridLines="0" zoomScaleNormal="100" workbookViewId="0"/>
  </sheetViews>
  <sheetFormatPr defaultColWidth="9.26953125" defaultRowHeight="14" x14ac:dyDescent="0.35"/>
  <cols>
    <col min="1" max="1" width="1.7265625" style="4" customWidth="1"/>
    <col min="2" max="3" width="14.54296875" style="2" customWidth="1"/>
    <col min="4" max="6" width="16.1796875" style="2" customWidth="1"/>
    <col min="7" max="7" width="19.7265625" style="2" customWidth="1"/>
    <col min="8" max="8" width="28.54296875" style="2" customWidth="1"/>
    <col min="9" max="9" width="7.81640625" style="2" customWidth="1"/>
    <col min="10" max="12" width="14.54296875" style="2" customWidth="1"/>
    <col min="13" max="13" width="14.54296875" style="7" customWidth="1"/>
    <col min="14" max="14" width="14.54296875" style="8" customWidth="1"/>
    <col min="15" max="15" width="23.7265625" style="8" hidden="1" customWidth="1"/>
    <col min="16" max="16" width="14.54296875" style="8" hidden="1" customWidth="1"/>
    <col min="17" max="16384" width="9.26953125" style="8"/>
  </cols>
  <sheetData>
    <row r="1" spans="1:16" x14ac:dyDescent="0.35">
      <c r="O1" s="8" t="s">
        <v>139</v>
      </c>
      <c r="P1" s="8" t="s">
        <v>139</v>
      </c>
    </row>
    <row r="2" spans="1:16" x14ac:dyDescent="0.35">
      <c r="B2" s="10" t="str">
        <f>IF(Variables!$C$45="English",O3,P3)</f>
        <v>PROTECTED</v>
      </c>
      <c r="C2" s="10"/>
      <c r="D2" s="10"/>
      <c r="O2" s="9" t="s">
        <v>39</v>
      </c>
      <c r="P2" s="9" t="s">
        <v>48</v>
      </c>
    </row>
    <row r="3" spans="1:16" x14ac:dyDescent="0.35">
      <c r="B3" s="12"/>
      <c r="C3" s="12"/>
      <c r="D3" s="12"/>
      <c r="O3" s="1" t="s">
        <v>124</v>
      </c>
      <c r="P3" s="1" t="s">
        <v>125</v>
      </c>
    </row>
    <row r="4" spans="1:16" s="1" customFormat="1" x14ac:dyDescent="0.35">
      <c r="A4" s="5"/>
      <c r="B4" s="526" t="str">
        <f>Info!B4</f>
        <v>AGENCY QUESTIONNAIRE</v>
      </c>
      <c r="C4" s="526"/>
      <c r="D4" s="526"/>
      <c r="E4" s="526"/>
      <c r="F4" s="526"/>
      <c r="G4" s="526"/>
      <c r="H4" s="526"/>
      <c r="I4" s="526"/>
      <c r="J4" s="526"/>
      <c r="K4" s="526"/>
      <c r="L4" s="526"/>
      <c r="M4" s="26"/>
      <c r="N4" s="26"/>
      <c r="O4" s="24"/>
      <c r="P4" s="24"/>
    </row>
    <row r="5" spans="1:16" s="1" customFormat="1" x14ac:dyDescent="0.35">
      <c r="A5" s="5"/>
      <c r="B5" s="526" t="str">
        <f>Info!B5</f>
        <v>RR-2026-001</v>
      </c>
      <c r="C5" s="526"/>
      <c r="D5" s="526"/>
      <c r="E5" s="526"/>
      <c r="F5" s="526"/>
      <c r="G5" s="526"/>
      <c r="H5" s="526"/>
      <c r="I5" s="526"/>
      <c r="J5" s="526"/>
      <c r="K5" s="526"/>
      <c r="L5" s="526"/>
      <c r="M5" s="26"/>
      <c r="N5" s="26"/>
      <c r="O5" s="24"/>
      <c r="P5" s="24"/>
    </row>
    <row r="6" spans="1:16" s="6" customFormat="1" x14ac:dyDescent="0.35">
      <c r="A6" s="5"/>
      <c r="B6" s="526" t="str">
        <f>Info!B6</f>
        <v>CERTAIN WHOLE POTATOES</v>
      </c>
      <c r="C6" s="526"/>
      <c r="D6" s="526"/>
      <c r="E6" s="526"/>
      <c r="F6" s="526"/>
      <c r="G6" s="526"/>
      <c r="H6" s="526"/>
      <c r="I6" s="526"/>
      <c r="J6" s="526"/>
      <c r="K6" s="526"/>
      <c r="L6" s="526"/>
      <c r="M6" s="24"/>
      <c r="N6" s="24"/>
      <c r="O6" s="16"/>
      <c r="P6" s="16"/>
    </row>
    <row r="7" spans="1:16" s="6" customFormat="1" x14ac:dyDescent="0.35">
      <c r="A7" s="5"/>
      <c r="B7" s="23"/>
      <c r="C7" s="23"/>
      <c r="D7" s="23"/>
      <c r="E7" s="23"/>
      <c r="F7" s="23"/>
      <c r="G7" s="23"/>
      <c r="H7" s="23"/>
      <c r="I7" s="23"/>
      <c r="J7" s="23"/>
      <c r="K7" s="23"/>
      <c r="L7" s="23"/>
      <c r="M7" s="24"/>
      <c r="N7" s="24"/>
      <c r="O7" s="25"/>
    </row>
    <row r="8" spans="1:16" s="6" customFormat="1" x14ac:dyDescent="0.35">
      <c r="A8" s="5"/>
      <c r="B8" s="589" t="str">
        <f>Public!B8</f>
        <v>The goods in the following questions refer to certain whole potatoes as defined in the product description on the Intro tab.</v>
      </c>
      <c r="C8" s="589"/>
      <c r="D8" s="589"/>
      <c r="E8" s="589"/>
      <c r="F8" s="589"/>
      <c r="G8" s="589"/>
      <c r="H8" s="589"/>
      <c r="I8" s="589"/>
      <c r="J8" s="589"/>
      <c r="K8" s="589"/>
      <c r="L8" s="589"/>
      <c r="M8" s="24"/>
      <c r="N8" s="24"/>
      <c r="O8" s="16"/>
      <c r="P8" s="16"/>
    </row>
    <row r="9" spans="1:16" s="6" customFormat="1" x14ac:dyDescent="0.35">
      <c r="A9" s="5"/>
      <c r="B9" s="589" t="str">
        <f>Public!B9</f>
        <v xml:space="preserve">Product information and a glossary of terms can be found in the Info tab.
</v>
      </c>
      <c r="C9" s="589"/>
      <c r="D9" s="589"/>
      <c r="E9" s="589"/>
      <c r="F9" s="589"/>
      <c r="G9" s="589"/>
      <c r="H9" s="589"/>
      <c r="I9" s="589"/>
      <c r="J9" s="589"/>
      <c r="K9" s="589"/>
      <c r="L9" s="589"/>
      <c r="M9" s="24"/>
      <c r="N9" s="24"/>
      <c r="O9" s="16"/>
    </row>
    <row r="10" spans="1:16" s="6" customFormat="1" x14ac:dyDescent="0.35">
      <c r="A10" s="5"/>
      <c r="B10" s="589" t="str">
        <f>IF(Variables!$C$45="English",O10,P10)</f>
        <v xml:space="preserve">Use the AddPro tab if more space is needed.
</v>
      </c>
      <c r="C10" s="589"/>
      <c r="D10" s="589"/>
      <c r="E10" s="589"/>
      <c r="F10" s="589"/>
      <c r="G10" s="589"/>
      <c r="H10" s="589"/>
      <c r="I10" s="589"/>
      <c r="J10" s="589"/>
      <c r="K10" s="589"/>
      <c r="L10" s="589"/>
      <c r="M10" s="24"/>
      <c r="N10" s="24"/>
      <c r="O10" s="16" t="s">
        <v>76</v>
      </c>
      <c r="P10" s="16" t="str">
        <f>"Utilisez l'onglet AddPro si vous avez besoin de plus d'espace."&amp;CHAR(10)</f>
        <v xml:space="preserve">Utilisez l'onglet AddPro si vous avez besoin de plus d'espace.
</v>
      </c>
    </row>
    <row r="11" spans="1:16" s="6" customFormat="1" x14ac:dyDescent="0.35">
      <c r="A11" s="5"/>
      <c r="B11" s="15"/>
      <c r="C11" s="15"/>
      <c r="D11" s="15"/>
      <c r="E11" s="3"/>
      <c r="F11" s="3"/>
      <c r="G11" s="3"/>
      <c r="H11" s="3"/>
      <c r="I11" s="3"/>
      <c r="J11" s="3"/>
      <c r="K11" s="3"/>
      <c r="L11" s="3"/>
      <c r="O11" s="16"/>
      <c r="P11" s="16"/>
    </row>
    <row r="12" spans="1:16" s="9" customFormat="1" x14ac:dyDescent="0.35">
      <c r="A12" s="70"/>
      <c r="B12" s="685" t="s">
        <v>332</v>
      </c>
      <c r="C12" s="686"/>
      <c r="D12" s="686"/>
      <c r="E12" s="686"/>
      <c r="F12" s="686"/>
      <c r="G12" s="686"/>
      <c r="H12" s="686"/>
      <c r="I12" s="686"/>
      <c r="J12" s="686"/>
      <c r="K12" s="686"/>
      <c r="L12" s="687"/>
      <c r="O12" s="171" t="s">
        <v>304</v>
      </c>
      <c r="P12" s="27"/>
    </row>
    <row r="13" spans="1:16" x14ac:dyDescent="0.35">
      <c r="B13" s="844" t="s">
        <v>18</v>
      </c>
      <c r="C13" s="845"/>
      <c r="D13" s="845"/>
      <c r="E13" s="845"/>
      <c r="F13" s="845"/>
      <c r="G13" s="845"/>
      <c r="H13" s="845"/>
      <c r="I13" s="845"/>
      <c r="J13" s="845"/>
      <c r="K13" s="845"/>
      <c r="L13" s="846"/>
      <c r="M13" s="8"/>
      <c r="O13" s="22"/>
    </row>
    <row r="14" spans="1:16" x14ac:dyDescent="0.35">
      <c r="B14" s="46"/>
      <c r="C14" s="47"/>
      <c r="D14" s="8"/>
      <c r="E14" s="28"/>
      <c r="F14" s="31"/>
      <c r="G14" s="31"/>
      <c r="H14" s="31"/>
      <c r="I14" s="31"/>
      <c r="J14" s="31"/>
      <c r="K14" s="33"/>
      <c r="L14" s="60"/>
      <c r="M14" s="8"/>
      <c r="O14" s="8" t="s">
        <v>335</v>
      </c>
    </row>
    <row r="15" spans="1:16" x14ac:dyDescent="0.35">
      <c r="B15" s="493" t="str">
        <f>O14</f>
        <v>Report the distribution of sales of Certain Whole Potatoes Grown in BC for Use or Consumption in BC by Type and Packaging.</v>
      </c>
      <c r="C15" s="494"/>
      <c r="D15" s="494"/>
      <c r="E15" s="494"/>
      <c r="F15" s="494"/>
      <c r="G15" s="494"/>
      <c r="H15" s="494"/>
      <c r="I15" s="494"/>
      <c r="J15" s="494"/>
      <c r="K15" s="494"/>
      <c r="L15" s="495"/>
      <c r="M15" s="8"/>
      <c r="O15" s="22"/>
    </row>
    <row r="16" spans="1:16" x14ac:dyDescent="0.35">
      <c r="B16" s="46"/>
      <c r="C16" s="47"/>
      <c r="D16" s="8"/>
      <c r="E16" s="28"/>
      <c r="F16" s="31"/>
      <c r="G16" s="31"/>
      <c r="H16" s="31"/>
      <c r="I16" s="31"/>
      <c r="J16" s="31"/>
      <c r="K16" s="33"/>
      <c r="L16" s="60"/>
      <c r="M16" s="8"/>
      <c r="O16" s="8" t="s">
        <v>323</v>
      </c>
    </row>
    <row r="17" spans="1:16" x14ac:dyDescent="0.35">
      <c r="B17" s="783" t="str">
        <f>O21</f>
        <v>Potato Type (e.g. Russet, White)</v>
      </c>
      <c r="C17" s="785"/>
      <c r="D17" s="785"/>
      <c r="E17" s="785"/>
      <c r="F17" s="785" t="s">
        <v>188</v>
      </c>
      <c r="G17" s="785"/>
      <c r="H17" s="787" t="s">
        <v>816</v>
      </c>
      <c r="I17" s="869"/>
      <c r="J17" s="869"/>
      <c r="K17" s="33"/>
      <c r="L17" s="60"/>
      <c r="M17" s="8"/>
    </row>
    <row r="18" spans="1:16" x14ac:dyDescent="0.35">
      <c r="B18" s="881"/>
      <c r="C18" s="877"/>
      <c r="D18" s="877"/>
      <c r="E18" s="877"/>
      <c r="F18" s="877"/>
      <c r="G18" s="877"/>
      <c r="H18" s="857"/>
      <c r="I18" s="869"/>
      <c r="J18" s="869"/>
      <c r="K18" s="33"/>
      <c r="L18" s="60"/>
      <c r="M18" s="8"/>
    </row>
    <row r="19" spans="1:16" x14ac:dyDescent="0.35">
      <c r="B19" s="881"/>
      <c r="C19" s="877"/>
      <c r="D19" s="877"/>
      <c r="E19" s="877"/>
      <c r="F19" s="877"/>
      <c r="G19" s="877"/>
      <c r="H19" s="857"/>
      <c r="I19" s="869"/>
      <c r="J19" s="869"/>
      <c r="K19" s="33"/>
      <c r="L19" s="60"/>
      <c r="M19" s="8"/>
      <c r="O19" s="8" t="s">
        <v>185</v>
      </c>
      <c r="P19" s="22"/>
    </row>
    <row r="20" spans="1:16" x14ac:dyDescent="0.35">
      <c r="B20" s="870" t="s">
        <v>333</v>
      </c>
      <c r="C20" s="871"/>
      <c r="D20" s="871"/>
      <c r="E20" s="871"/>
      <c r="F20" s="858"/>
      <c r="G20" s="858"/>
      <c r="H20" s="375"/>
      <c r="I20" s="191"/>
      <c r="J20" s="191"/>
      <c r="K20" s="33"/>
      <c r="L20" s="60"/>
      <c r="M20" s="8"/>
      <c r="O20" s="22"/>
      <c r="P20" s="22"/>
    </row>
    <row r="21" spans="1:16" x14ac:dyDescent="0.35">
      <c r="B21" s="870" t="s">
        <v>334</v>
      </c>
      <c r="C21" s="871"/>
      <c r="D21" s="871"/>
      <c r="E21" s="871"/>
      <c r="F21" s="858"/>
      <c r="G21" s="858"/>
      <c r="H21" s="375"/>
      <c r="I21" s="191"/>
      <c r="J21" s="191"/>
      <c r="K21" s="33"/>
      <c r="L21" s="60"/>
      <c r="M21" s="8"/>
      <c r="O21" s="8" t="s">
        <v>212</v>
      </c>
    </row>
    <row r="22" spans="1:16" ht="14.5" customHeight="1" x14ac:dyDescent="0.35">
      <c r="B22" s="859" t="s">
        <v>223</v>
      </c>
      <c r="C22" s="860"/>
      <c r="D22" s="861"/>
      <c r="E22" s="861"/>
      <c r="F22" s="858"/>
      <c r="G22" s="858"/>
      <c r="H22" s="375"/>
      <c r="I22" s="191"/>
      <c r="J22" s="191"/>
      <c r="K22" s="33"/>
      <c r="L22" s="60"/>
      <c r="M22" s="8"/>
    </row>
    <row r="23" spans="1:16" ht="14.5" customHeight="1" x14ac:dyDescent="0.35">
      <c r="B23" s="859" t="s">
        <v>223</v>
      </c>
      <c r="C23" s="860"/>
      <c r="D23" s="861"/>
      <c r="E23" s="861"/>
      <c r="F23" s="858"/>
      <c r="G23" s="858"/>
      <c r="H23" s="375"/>
      <c r="I23" s="191"/>
      <c r="J23" s="191"/>
      <c r="K23" s="33"/>
      <c r="L23" s="60"/>
      <c r="M23" s="8"/>
    </row>
    <row r="24" spans="1:16" ht="14.5" customHeight="1" x14ac:dyDescent="0.35">
      <c r="B24" s="859" t="s">
        <v>223</v>
      </c>
      <c r="C24" s="860"/>
      <c r="D24" s="861"/>
      <c r="E24" s="861"/>
      <c r="F24" s="858"/>
      <c r="G24" s="858"/>
      <c r="H24" s="375"/>
      <c r="I24" s="191"/>
      <c r="J24" s="191"/>
      <c r="K24" s="33"/>
      <c r="L24" s="60"/>
      <c r="M24" s="8"/>
    </row>
    <row r="25" spans="1:16" ht="14.5" customHeight="1" x14ac:dyDescent="0.35">
      <c r="B25" s="859" t="s">
        <v>223</v>
      </c>
      <c r="C25" s="860"/>
      <c r="D25" s="861"/>
      <c r="E25" s="861"/>
      <c r="F25" s="858"/>
      <c r="G25" s="858"/>
      <c r="H25" s="375"/>
      <c r="I25" s="191"/>
      <c r="J25" s="191"/>
      <c r="K25" s="33"/>
      <c r="L25" s="60"/>
      <c r="M25" s="8"/>
    </row>
    <row r="26" spans="1:16" ht="14.5" customHeight="1" x14ac:dyDescent="0.35">
      <c r="B26" s="859" t="s">
        <v>223</v>
      </c>
      <c r="C26" s="860"/>
      <c r="D26" s="861"/>
      <c r="E26" s="861"/>
      <c r="F26" s="858"/>
      <c r="G26" s="858"/>
      <c r="H26" s="375"/>
      <c r="I26" s="191"/>
      <c r="J26" s="191"/>
      <c r="K26" s="33"/>
      <c r="L26" s="60"/>
      <c r="M26" s="8"/>
    </row>
    <row r="27" spans="1:16" ht="14.5" customHeight="1" x14ac:dyDescent="0.35">
      <c r="B27" s="859" t="s">
        <v>223</v>
      </c>
      <c r="C27" s="860"/>
      <c r="D27" s="861"/>
      <c r="E27" s="861"/>
      <c r="F27" s="858"/>
      <c r="G27" s="858"/>
      <c r="H27" s="375"/>
      <c r="I27" s="191"/>
      <c r="J27" s="191"/>
      <c r="K27" s="33"/>
      <c r="L27" s="60"/>
      <c r="M27" s="8"/>
    </row>
    <row r="28" spans="1:16" ht="14.5" customHeight="1" x14ac:dyDescent="0.35">
      <c r="B28" s="859" t="s">
        <v>223</v>
      </c>
      <c r="C28" s="860"/>
      <c r="D28" s="861"/>
      <c r="E28" s="861"/>
      <c r="F28" s="858"/>
      <c r="G28" s="858"/>
      <c r="H28" s="375"/>
      <c r="I28" s="191"/>
      <c r="J28" s="191"/>
      <c r="K28" s="33"/>
      <c r="L28" s="60"/>
      <c r="M28" s="8"/>
    </row>
    <row r="29" spans="1:16" ht="14.5" customHeight="1" x14ac:dyDescent="0.35">
      <c r="B29" s="859" t="s">
        <v>223</v>
      </c>
      <c r="C29" s="860"/>
      <c r="D29" s="861"/>
      <c r="E29" s="861"/>
      <c r="F29" s="858"/>
      <c r="G29" s="858"/>
      <c r="H29" s="375"/>
      <c r="I29" s="445"/>
      <c r="J29" s="445"/>
      <c r="K29" s="33"/>
      <c r="L29" s="60"/>
      <c r="M29" s="8"/>
    </row>
    <row r="30" spans="1:16" s="9" customFormat="1" ht="14.5" customHeight="1" x14ac:dyDescent="0.35">
      <c r="A30" s="70"/>
      <c r="B30" s="862" t="s">
        <v>223</v>
      </c>
      <c r="C30" s="863"/>
      <c r="D30" s="864"/>
      <c r="E30" s="864"/>
      <c r="F30" s="878"/>
      <c r="G30" s="878"/>
      <c r="H30" s="376"/>
      <c r="I30" s="108"/>
      <c r="J30" s="108"/>
      <c r="K30" s="33"/>
      <c r="L30" s="60"/>
      <c r="O30" s="22"/>
      <c r="P30" s="8" t="s">
        <v>25</v>
      </c>
    </row>
    <row r="31" spans="1:16" ht="14.5" x14ac:dyDescent="0.35">
      <c r="B31" s="872"/>
      <c r="C31" s="873"/>
      <c r="D31" s="873"/>
      <c r="E31" s="874"/>
      <c r="F31" s="879" t="str">
        <f>O31</f>
        <v>Total Percentage</v>
      </c>
      <c r="G31" s="880"/>
      <c r="H31" s="377">
        <f>SUM(H20:H30)</f>
        <v>0</v>
      </c>
      <c r="I31" s="29"/>
      <c r="J31" s="29"/>
      <c r="K31" s="29"/>
      <c r="L31" s="18"/>
      <c r="M31" s="8"/>
      <c r="O31" s="27" t="s">
        <v>213</v>
      </c>
      <c r="P31" s="27" t="s">
        <v>77</v>
      </c>
    </row>
    <row r="32" spans="1:16" ht="14.5" x14ac:dyDescent="0.35">
      <c r="B32" s="875"/>
      <c r="C32" s="876"/>
      <c r="D32" s="876"/>
      <c r="E32" s="876"/>
      <c r="F32" s="879" t="str">
        <f>O32</f>
        <v>Sales Volumes Unaccounted for:</v>
      </c>
      <c r="G32" s="880"/>
      <c r="H32" s="378">
        <f>1-H31</f>
        <v>1</v>
      </c>
      <c r="I32" s="29"/>
      <c r="J32" s="29"/>
      <c r="K32" s="29"/>
      <c r="L32" s="18"/>
      <c r="M32" s="8"/>
      <c r="O32" s="22" t="s">
        <v>214</v>
      </c>
    </row>
    <row r="33" spans="2:15" ht="14.5" x14ac:dyDescent="0.35">
      <c r="B33" s="194"/>
      <c r="C33" s="189"/>
      <c r="D33" s="189"/>
      <c r="E33" s="189"/>
      <c r="F33" s="188"/>
      <c r="G33" s="188"/>
      <c r="H33" s="192"/>
      <c r="I33" s="29"/>
      <c r="J33" s="29"/>
      <c r="K33" s="29"/>
      <c r="L33" s="18"/>
      <c r="M33" s="8"/>
      <c r="O33" s="22"/>
    </row>
    <row r="34" spans="2:15" ht="14.5" x14ac:dyDescent="0.35">
      <c r="B34" s="46"/>
      <c r="C34" s="103"/>
      <c r="D34" s="103"/>
      <c r="E34" s="103"/>
      <c r="F34" s="29"/>
      <c r="G34" s="29"/>
      <c r="H34" s="29"/>
      <c r="I34" s="29"/>
      <c r="J34" s="29"/>
      <c r="K34" s="29"/>
      <c r="L34" s="112"/>
      <c r="M34" s="8"/>
      <c r="N34" s="22"/>
      <c r="O34" s="22"/>
    </row>
    <row r="35" spans="2:15" ht="14.5" customHeight="1" x14ac:dyDescent="0.35">
      <c r="B35" s="865" t="str">
        <f>O35</f>
        <v>Potato Packaging</v>
      </c>
      <c r="C35" s="866"/>
      <c r="D35" s="866"/>
      <c r="E35" s="866"/>
      <c r="F35" s="866"/>
      <c r="G35" s="787" t="s">
        <v>816</v>
      </c>
      <c r="H35" s="29"/>
      <c r="I35" s="29"/>
      <c r="J35" s="29"/>
      <c r="K35" s="29"/>
      <c r="L35" s="112"/>
      <c r="M35" s="8"/>
      <c r="O35" s="22" t="s">
        <v>215</v>
      </c>
    </row>
    <row r="36" spans="2:15" ht="14.5" customHeight="1" x14ac:dyDescent="0.35">
      <c r="B36" s="867"/>
      <c r="C36" s="868"/>
      <c r="D36" s="868"/>
      <c r="E36" s="868"/>
      <c r="F36" s="868"/>
      <c r="G36" s="857"/>
      <c r="H36" s="29"/>
      <c r="I36" s="29"/>
      <c r="J36" s="29"/>
      <c r="K36" s="29"/>
      <c r="L36" s="112"/>
      <c r="M36" s="8"/>
      <c r="O36" s="22"/>
    </row>
    <row r="37" spans="2:15" ht="14.5" customHeight="1" x14ac:dyDescent="0.35">
      <c r="B37" s="867"/>
      <c r="C37" s="868"/>
      <c r="D37" s="868"/>
      <c r="E37" s="868"/>
      <c r="F37" s="868"/>
      <c r="G37" s="857"/>
      <c r="H37" s="29"/>
      <c r="I37" s="29"/>
      <c r="J37" s="29"/>
      <c r="K37" s="29"/>
      <c r="L37" s="112"/>
      <c r="M37" s="8"/>
      <c r="O37" s="22"/>
    </row>
    <row r="38" spans="2:15" ht="14.5" x14ac:dyDescent="0.35">
      <c r="B38" s="840" t="str">
        <f t="shared" ref="B38:B45" si="0">O39</f>
        <v>5 x 10 lb. film/mesh bag</v>
      </c>
      <c r="C38" s="841"/>
      <c r="D38" s="841"/>
      <c r="E38" s="841"/>
      <c r="F38" s="842"/>
      <c r="G38" s="379"/>
      <c r="H38" s="29"/>
      <c r="I38" s="29"/>
      <c r="J38" s="29"/>
      <c r="K38" s="29"/>
      <c r="L38" s="112"/>
      <c r="M38" s="8"/>
      <c r="O38" s="22"/>
    </row>
    <row r="39" spans="2:15" ht="14.5" x14ac:dyDescent="0.35">
      <c r="B39" s="840" t="str">
        <f t="shared" si="0"/>
        <v>10 x 5lb. film/mesh bag</v>
      </c>
      <c r="C39" s="842"/>
      <c r="D39" s="842"/>
      <c r="E39" s="842"/>
      <c r="F39" s="842"/>
      <c r="G39" s="379"/>
      <c r="H39" s="29"/>
      <c r="I39" s="29"/>
      <c r="J39" s="29"/>
      <c r="K39" s="29"/>
      <c r="L39" s="112"/>
      <c r="M39" s="8"/>
      <c r="O39" s="177" t="s">
        <v>216</v>
      </c>
    </row>
    <row r="40" spans="2:15" ht="14.5" x14ac:dyDescent="0.35">
      <c r="B40" s="840" t="str">
        <f t="shared" si="0"/>
        <v>50 lb. carton</v>
      </c>
      <c r="C40" s="842"/>
      <c r="D40" s="842"/>
      <c r="E40" s="842"/>
      <c r="F40" s="842"/>
      <c r="G40" s="379"/>
      <c r="H40" s="29"/>
      <c r="I40" s="29"/>
      <c r="J40" s="29"/>
      <c r="K40" s="29"/>
      <c r="L40" s="112"/>
      <c r="M40" s="8"/>
      <c r="O40" s="177" t="s">
        <v>823</v>
      </c>
    </row>
    <row r="41" spans="2:15" ht="14.5" x14ac:dyDescent="0.35">
      <c r="B41" s="840" t="str">
        <f t="shared" si="0"/>
        <v>50 lb. sack</v>
      </c>
      <c r="C41" s="842"/>
      <c r="D41" s="842"/>
      <c r="E41" s="842"/>
      <c r="F41" s="842"/>
      <c r="G41" s="379"/>
      <c r="H41" s="29"/>
      <c r="I41" s="29"/>
      <c r="J41" s="29"/>
      <c r="K41" s="29"/>
      <c r="L41" s="112"/>
      <c r="M41" s="8"/>
      <c r="O41" s="177" t="s">
        <v>217</v>
      </c>
    </row>
    <row r="42" spans="2:15" ht="14.5" x14ac:dyDescent="0.35">
      <c r="B42" s="840" t="str">
        <f t="shared" si="0"/>
        <v>100 lb. sack</v>
      </c>
      <c r="C42" s="842"/>
      <c r="D42" s="842"/>
      <c r="E42" s="842"/>
      <c r="F42" s="842"/>
      <c r="G42" s="379"/>
      <c r="H42" s="29"/>
      <c r="I42" s="29"/>
      <c r="J42" s="29"/>
      <c r="K42" s="29"/>
      <c r="L42" s="112"/>
      <c r="M42" s="8"/>
      <c r="O42" s="177" t="s">
        <v>218</v>
      </c>
    </row>
    <row r="43" spans="2:15" ht="14.5" x14ac:dyDescent="0.35">
      <c r="B43" s="840" t="str">
        <f t="shared" si="0"/>
        <v>10 lb. paper/poly bags</v>
      </c>
      <c r="C43" s="843"/>
      <c r="D43" s="843"/>
      <c r="E43" s="843"/>
      <c r="F43" s="842"/>
      <c r="G43" s="379"/>
      <c r="H43" s="29"/>
      <c r="I43" s="29"/>
      <c r="J43" s="29"/>
      <c r="K43" s="29"/>
      <c r="L43" s="112"/>
      <c r="M43" s="8"/>
      <c r="O43" s="177" t="s">
        <v>219</v>
      </c>
    </row>
    <row r="44" spans="2:15" ht="14.5" x14ac:dyDescent="0.35">
      <c r="B44" s="840" t="str">
        <f t="shared" si="0"/>
        <v>15 lb. paper/poly bags</v>
      </c>
      <c r="C44" s="843"/>
      <c r="D44" s="843"/>
      <c r="E44" s="843"/>
      <c r="F44" s="842"/>
      <c r="G44" s="379"/>
      <c r="H44" s="29"/>
      <c r="I44" s="29"/>
      <c r="J44" s="29"/>
      <c r="K44" s="29"/>
      <c r="L44" s="112"/>
      <c r="M44" s="8"/>
      <c r="O44" s="177" t="s">
        <v>220</v>
      </c>
    </row>
    <row r="45" spans="2:15" ht="14.5" x14ac:dyDescent="0.35">
      <c r="B45" s="840" t="str">
        <f t="shared" si="0"/>
        <v>20 lb. paper/poly bags</v>
      </c>
      <c r="C45" s="843"/>
      <c r="D45" s="843"/>
      <c r="E45" s="843"/>
      <c r="F45" s="842"/>
      <c r="G45" s="379"/>
      <c r="H45" s="29"/>
      <c r="I45" s="29"/>
      <c r="J45" s="29"/>
      <c r="K45" s="29"/>
      <c r="L45" s="112"/>
      <c r="M45" s="8"/>
      <c r="O45" s="177" t="s">
        <v>221</v>
      </c>
    </row>
    <row r="46" spans="2:15" ht="14.5" customHeight="1" x14ac:dyDescent="0.35">
      <c r="B46" s="851" t="s">
        <v>223</v>
      </c>
      <c r="C46" s="852"/>
      <c r="D46" s="853"/>
      <c r="E46" s="853"/>
      <c r="F46" s="853"/>
      <c r="G46" s="379"/>
      <c r="H46" s="29"/>
      <c r="I46" s="29"/>
      <c r="J46" s="29"/>
      <c r="K46" s="29"/>
      <c r="L46" s="112"/>
      <c r="M46" s="8"/>
      <c r="O46" s="177" t="s">
        <v>222</v>
      </c>
    </row>
    <row r="47" spans="2:15" ht="14.5" customHeight="1" x14ac:dyDescent="0.35">
      <c r="B47" s="851" t="s">
        <v>223</v>
      </c>
      <c r="C47" s="852"/>
      <c r="D47" s="853"/>
      <c r="E47" s="853"/>
      <c r="F47" s="853"/>
      <c r="G47" s="380"/>
      <c r="H47" s="29"/>
      <c r="I47" s="29"/>
      <c r="J47" s="29"/>
      <c r="K47" s="29"/>
      <c r="L47" s="112"/>
      <c r="M47" s="8"/>
      <c r="O47" s="441" t="s">
        <v>223</v>
      </c>
    </row>
    <row r="48" spans="2:15" ht="14.5" customHeight="1" x14ac:dyDescent="0.35">
      <c r="B48" s="854" t="s">
        <v>223</v>
      </c>
      <c r="C48" s="855"/>
      <c r="D48" s="856"/>
      <c r="E48" s="856"/>
      <c r="F48" s="856"/>
      <c r="G48" s="381"/>
      <c r="H48" s="29"/>
      <c r="I48" s="29"/>
      <c r="J48" s="29"/>
      <c r="K48" s="29"/>
      <c r="L48" s="112"/>
      <c r="M48" s="8"/>
      <c r="O48" s="441"/>
    </row>
    <row r="49" spans="2:16" ht="14.5" customHeight="1" x14ac:dyDescent="0.35">
      <c r="B49" s="847" t="s">
        <v>213</v>
      </c>
      <c r="C49" s="848"/>
      <c r="D49" s="848"/>
      <c r="E49" s="848"/>
      <c r="F49" s="848"/>
      <c r="G49" s="382">
        <f>SUM(G38:G48)</f>
        <v>0</v>
      </c>
      <c r="H49" s="29"/>
      <c r="I49" s="29"/>
      <c r="J49" s="29"/>
      <c r="K49" s="29"/>
      <c r="L49" s="112"/>
      <c r="M49" s="8"/>
      <c r="O49" s="441" t="s">
        <v>223</v>
      </c>
    </row>
    <row r="50" spans="2:16" ht="14.5" customHeight="1" x14ac:dyDescent="0.35">
      <c r="B50" s="849" t="s">
        <v>214</v>
      </c>
      <c r="C50" s="850"/>
      <c r="D50" s="850"/>
      <c r="E50" s="850"/>
      <c r="F50" s="850"/>
      <c r="G50" s="383">
        <f>1-G49</f>
        <v>1</v>
      </c>
      <c r="H50" s="29"/>
      <c r="I50" s="29"/>
      <c r="J50" s="29"/>
      <c r="K50" s="29"/>
      <c r="L50" s="112"/>
      <c r="M50" s="8"/>
      <c r="O50" s="441"/>
    </row>
    <row r="51" spans="2:16" ht="14.5" x14ac:dyDescent="0.35">
      <c r="B51" s="414"/>
      <c r="C51" s="195"/>
      <c r="D51" s="195"/>
      <c r="E51" s="195"/>
      <c r="F51" s="129"/>
      <c r="G51" s="130"/>
      <c r="H51" s="130"/>
      <c r="I51" s="130"/>
      <c r="J51" s="130"/>
      <c r="K51" s="130"/>
      <c r="L51" s="446"/>
      <c r="M51" s="8"/>
      <c r="O51" s="442"/>
    </row>
    <row r="52" spans="2:16" ht="14.5" x14ac:dyDescent="0.35">
      <c r="B52" s="685" t="s">
        <v>336</v>
      </c>
      <c r="C52" s="686"/>
      <c r="D52" s="686"/>
      <c r="E52" s="686"/>
      <c r="F52" s="686"/>
      <c r="G52" s="686"/>
      <c r="H52" s="686"/>
      <c r="I52" s="686"/>
      <c r="J52" s="686"/>
      <c r="K52" s="686"/>
      <c r="L52" s="687"/>
      <c r="M52" s="8"/>
      <c r="O52" s="442"/>
    </row>
    <row r="53" spans="2:16" x14ac:dyDescent="0.35">
      <c r="B53" s="844" t="s">
        <v>19</v>
      </c>
      <c r="C53" s="845"/>
      <c r="D53" s="845"/>
      <c r="E53" s="845"/>
      <c r="F53" s="845"/>
      <c r="G53" s="845"/>
      <c r="H53" s="845"/>
      <c r="I53" s="845"/>
      <c r="J53" s="845"/>
      <c r="K53" s="845"/>
      <c r="L53" s="846"/>
      <c r="M53" s="8"/>
    </row>
    <row r="54" spans="2:16" x14ac:dyDescent="0.35">
      <c r="B54" s="46"/>
      <c r="C54" s="47"/>
      <c r="D54" s="8"/>
      <c r="E54" s="28"/>
      <c r="F54" s="31"/>
      <c r="G54" s="31"/>
      <c r="H54" s="31"/>
      <c r="I54" s="31"/>
      <c r="J54" s="31"/>
      <c r="K54" s="33"/>
      <c r="L54" s="60"/>
      <c r="M54" s="8"/>
      <c r="O54" s="8" t="s">
        <v>324</v>
      </c>
    </row>
    <row r="55" spans="2:16" x14ac:dyDescent="0.35">
      <c r="B55" s="493" t="str">
        <f>O54</f>
        <v>Report the distribution of sales of Certain Whole Potatoes Imported  from the U.S. for Use or Consumption in BC by Type and Packaging.</v>
      </c>
      <c r="C55" s="494"/>
      <c r="D55" s="494"/>
      <c r="E55" s="494"/>
      <c r="F55" s="494"/>
      <c r="G55" s="494"/>
      <c r="H55" s="494"/>
      <c r="I55" s="494"/>
      <c r="J55" s="494"/>
      <c r="K55" s="494"/>
      <c r="L55" s="495"/>
      <c r="M55" s="8"/>
      <c r="O55" s="22"/>
    </row>
    <row r="56" spans="2:16" ht="14.5" x14ac:dyDescent="0.35">
      <c r="B56" s="154"/>
      <c r="C56"/>
      <c r="D56"/>
      <c r="E56"/>
      <c r="F56"/>
      <c r="G56"/>
      <c r="H56"/>
      <c r="I56"/>
      <c r="J56"/>
      <c r="K56"/>
      <c r="L56" s="141"/>
      <c r="M56" s="8"/>
      <c r="O56" s="22"/>
    </row>
    <row r="57" spans="2:16" ht="14.5" customHeight="1" x14ac:dyDescent="0.35">
      <c r="B57" s="783" t="str">
        <f>O60</f>
        <v>Potato Type (e.g. Russet, White)</v>
      </c>
      <c r="C57" s="785"/>
      <c r="D57" s="785"/>
      <c r="E57" s="785"/>
      <c r="F57" s="785" t="s">
        <v>188</v>
      </c>
      <c r="G57" s="785"/>
      <c r="H57" s="787" t="s">
        <v>817</v>
      </c>
      <c r="I57" s="869"/>
      <c r="J57" s="869"/>
      <c r="K57" s="33"/>
      <c r="L57" s="60"/>
      <c r="M57" s="8"/>
    </row>
    <row r="58" spans="2:16" x14ac:dyDescent="0.35">
      <c r="B58" s="881"/>
      <c r="C58" s="877"/>
      <c r="D58" s="877"/>
      <c r="E58" s="877"/>
      <c r="F58" s="877"/>
      <c r="G58" s="877"/>
      <c r="H58" s="857"/>
      <c r="I58" s="869"/>
      <c r="J58" s="869"/>
      <c r="K58" s="33"/>
      <c r="L58" s="60"/>
      <c r="M58" s="8"/>
      <c r="O58" s="8" t="s">
        <v>185</v>
      </c>
      <c r="P58" s="22"/>
    </row>
    <row r="59" spans="2:16" x14ac:dyDescent="0.35">
      <c r="B59" s="881"/>
      <c r="C59" s="877"/>
      <c r="D59" s="877"/>
      <c r="E59" s="877"/>
      <c r="F59" s="877"/>
      <c r="G59" s="877"/>
      <c r="H59" s="857"/>
      <c r="I59" s="191"/>
      <c r="J59" s="191"/>
      <c r="K59" s="33"/>
      <c r="L59" s="60"/>
      <c r="M59" s="8"/>
      <c r="O59" s="22"/>
      <c r="P59" s="22"/>
    </row>
    <row r="60" spans="2:16" x14ac:dyDescent="0.35">
      <c r="B60" s="870" t="s">
        <v>333</v>
      </c>
      <c r="C60" s="871"/>
      <c r="D60" s="871"/>
      <c r="E60" s="871"/>
      <c r="F60" s="858"/>
      <c r="G60" s="858"/>
      <c r="H60" s="375"/>
      <c r="I60" s="191"/>
      <c r="J60" s="191"/>
      <c r="K60" s="33"/>
      <c r="L60" s="60"/>
      <c r="M60" s="8"/>
      <c r="O60" s="8" t="s">
        <v>212</v>
      </c>
      <c r="P60" s="8" t="s">
        <v>78</v>
      </c>
    </row>
    <row r="61" spans="2:16" x14ac:dyDescent="0.35">
      <c r="B61" s="870" t="s">
        <v>334</v>
      </c>
      <c r="C61" s="871"/>
      <c r="D61" s="871"/>
      <c r="E61" s="871"/>
      <c r="F61" s="858"/>
      <c r="G61" s="858"/>
      <c r="H61" s="375"/>
      <c r="I61" s="191"/>
      <c r="J61" s="191"/>
      <c r="K61" s="33"/>
      <c r="L61" s="60"/>
      <c r="M61" s="8"/>
    </row>
    <row r="62" spans="2:16" ht="14.5" customHeight="1" x14ac:dyDescent="0.35">
      <c r="B62" s="859" t="s">
        <v>223</v>
      </c>
      <c r="C62" s="860"/>
      <c r="D62" s="861"/>
      <c r="E62" s="861"/>
      <c r="F62" s="858"/>
      <c r="G62" s="858"/>
      <c r="H62" s="375"/>
      <c r="I62" s="191"/>
      <c r="J62" s="191"/>
      <c r="K62" s="33"/>
      <c r="L62" s="60"/>
      <c r="M62" s="8"/>
    </row>
    <row r="63" spans="2:16" ht="14.5" customHeight="1" x14ac:dyDescent="0.35">
      <c r="B63" s="859" t="s">
        <v>223</v>
      </c>
      <c r="C63" s="860"/>
      <c r="D63" s="861"/>
      <c r="E63" s="861"/>
      <c r="F63" s="858"/>
      <c r="G63" s="858"/>
      <c r="H63" s="375"/>
      <c r="I63" s="191"/>
      <c r="J63" s="191"/>
      <c r="K63" s="33"/>
      <c r="L63" s="60"/>
      <c r="M63" s="8"/>
    </row>
    <row r="64" spans="2:16" ht="14.5" customHeight="1" x14ac:dyDescent="0.35">
      <c r="B64" s="859" t="s">
        <v>223</v>
      </c>
      <c r="C64" s="860"/>
      <c r="D64" s="861"/>
      <c r="E64" s="861"/>
      <c r="F64" s="858"/>
      <c r="G64" s="858"/>
      <c r="H64" s="375"/>
      <c r="I64" s="191"/>
      <c r="J64" s="191"/>
      <c r="K64" s="33"/>
      <c r="L64" s="60"/>
      <c r="M64" s="8"/>
    </row>
    <row r="65" spans="1:16" ht="14.5" customHeight="1" x14ac:dyDescent="0.35">
      <c r="B65" s="859" t="s">
        <v>223</v>
      </c>
      <c r="C65" s="860"/>
      <c r="D65" s="861"/>
      <c r="E65" s="861"/>
      <c r="F65" s="858"/>
      <c r="G65" s="858"/>
      <c r="H65" s="375"/>
      <c r="I65" s="191"/>
      <c r="J65" s="191"/>
      <c r="K65" s="33"/>
      <c r="L65" s="60"/>
      <c r="M65" s="8"/>
    </row>
    <row r="66" spans="1:16" ht="14.5" customHeight="1" x14ac:dyDescent="0.35">
      <c r="B66" s="859" t="s">
        <v>223</v>
      </c>
      <c r="C66" s="860"/>
      <c r="D66" s="861"/>
      <c r="E66" s="861"/>
      <c r="F66" s="858"/>
      <c r="G66" s="858"/>
      <c r="H66" s="375"/>
      <c r="I66" s="191"/>
      <c r="J66" s="191"/>
      <c r="K66" s="33"/>
      <c r="L66" s="60"/>
      <c r="M66" s="8"/>
    </row>
    <row r="67" spans="1:16" ht="14.5" customHeight="1" x14ac:dyDescent="0.35">
      <c r="B67" s="859" t="s">
        <v>223</v>
      </c>
      <c r="C67" s="860"/>
      <c r="D67" s="861"/>
      <c r="E67" s="861"/>
      <c r="F67" s="858"/>
      <c r="G67" s="858"/>
      <c r="H67" s="375"/>
      <c r="I67" s="191"/>
      <c r="J67" s="191"/>
      <c r="K67" s="33"/>
      <c r="L67" s="60"/>
      <c r="M67" s="8"/>
    </row>
    <row r="68" spans="1:16" ht="14.5" customHeight="1" x14ac:dyDescent="0.35">
      <c r="B68" s="859" t="s">
        <v>223</v>
      </c>
      <c r="C68" s="860"/>
      <c r="D68" s="861"/>
      <c r="E68" s="861"/>
      <c r="F68" s="858"/>
      <c r="G68" s="858"/>
      <c r="H68" s="375"/>
      <c r="I68" s="191"/>
      <c r="J68" s="191"/>
      <c r="K68" s="33"/>
      <c r="L68" s="60"/>
      <c r="M68" s="8"/>
    </row>
    <row r="69" spans="1:16" ht="14.5" customHeight="1" x14ac:dyDescent="0.35">
      <c r="B69" s="859" t="s">
        <v>223</v>
      </c>
      <c r="C69" s="860"/>
      <c r="D69" s="861"/>
      <c r="E69" s="861"/>
      <c r="F69" s="858"/>
      <c r="G69" s="858"/>
      <c r="H69" s="375"/>
      <c r="I69" s="445"/>
      <c r="J69" s="445"/>
      <c r="K69" s="33"/>
      <c r="L69" s="60"/>
      <c r="M69" s="8"/>
    </row>
    <row r="70" spans="1:16" s="9" customFormat="1" ht="14.5" customHeight="1" x14ac:dyDescent="0.35">
      <c r="A70" s="70"/>
      <c r="B70" s="862" t="s">
        <v>223</v>
      </c>
      <c r="C70" s="863"/>
      <c r="D70" s="864"/>
      <c r="E70" s="864"/>
      <c r="F70" s="878"/>
      <c r="G70" s="878"/>
      <c r="H70" s="376"/>
      <c r="I70" s="108"/>
      <c r="J70" s="108"/>
      <c r="K70" s="33"/>
      <c r="L70" s="60"/>
      <c r="O70" s="22"/>
      <c r="P70" s="8" t="s">
        <v>25</v>
      </c>
    </row>
    <row r="71" spans="1:16" ht="14.5" customHeight="1" x14ac:dyDescent="0.35">
      <c r="B71" s="872"/>
      <c r="C71" s="873"/>
      <c r="D71" s="873"/>
      <c r="E71" s="874"/>
      <c r="F71" s="879" t="str">
        <f>O71</f>
        <v>Total Percentage</v>
      </c>
      <c r="G71" s="880"/>
      <c r="H71" s="377">
        <f>SUM(H60:H70)</f>
        <v>0</v>
      </c>
      <c r="I71" s="29"/>
      <c r="J71" s="29"/>
      <c r="K71" s="29"/>
      <c r="L71" s="18"/>
      <c r="M71" s="8"/>
      <c r="O71" s="27" t="s">
        <v>213</v>
      </c>
      <c r="P71" s="27" t="s">
        <v>77</v>
      </c>
    </row>
    <row r="72" spans="1:16" ht="14.5" customHeight="1" x14ac:dyDescent="0.35">
      <c r="B72" s="875"/>
      <c r="C72" s="876"/>
      <c r="D72" s="876"/>
      <c r="E72" s="876"/>
      <c r="F72" s="879" t="str">
        <f>O72</f>
        <v>Sales Volumes Unaccounted for:</v>
      </c>
      <c r="G72" s="880"/>
      <c r="H72" s="378">
        <f>1-H71</f>
        <v>1</v>
      </c>
      <c r="I72" s="29"/>
      <c r="J72" s="29"/>
      <c r="K72" s="29"/>
      <c r="L72" s="18"/>
      <c r="M72" s="8"/>
      <c r="O72" s="22" t="s">
        <v>214</v>
      </c>
    </row>
    <row r="73" spans="1:16" ht="14.5" x14ac:dyDescent="0.35">
      <c r="B73" s="46"/>
      <c r="C73" s="103"/>
      <c r="D73" s="103"/>
      <c r="E73" s="103"/>
      <c r="F73" s="29"/>
      <c r="G73" s="196"/>
      <c r="H73" s="29"/>
      <c r="I73" s="29"/>
      <c r="J73" s="29"/>
      <c r="K73" s="29"/>
      <c r="L73" s="18"/>
      <c r="M73" s="8"/>
      <c r="O73" s="22"/>
    </row>
    <row r="74" spans="1:16" ht="14.5" x14ac:dyDescent="0.35">
      <c r="B74" s="46"/>
      <c r="C74" s="103"/>
      <c r="D74" s="103"/>
      <c r="E74" s="103"/>
      <c r="F74" s="29"/>
      <c r="G74" s="196"/>
      <c r="H74" s="29"/>
      <c r="I74" s="29"/>
      <c r="J74" s="29"/>
      <c r="K74" s="29"/>
      <c r="L74" s="18"/>
      <c r="M74" s="8"/>
      <c r="O74" s="22"/>
    </row>
    <row r="75" spans="1:16" ht="14.5" x14ac:dyDescent="0.35">
      <c r="B75" s="46"/>
      <c r="C75" s="103"/>
      <c r="D75" s="103"/>
      <c r="E75" s="103"/>
      <c r="F75" s="29"/>
      <c r="G75" s="29"/>
      <c r="H75" s="29"/>
      <c r="I75" s="29"/>
      <c r="J75" s="29"/>
      <c r="K75" s="29"/>
      <c r="L75" s="112"/>
      <c r="M75" s="8"/>
      <c r="N75" s="22"/>
      <c r="O75" s="22"/>
    </row>
    <row r="76" spans="1:16" ht="14.5" customHeight="1" x14ac:dyDescent="0.35">
      <c r="B76" s="865" t="str">
        <f>O76</f>
        <v>Potato Packaging</v>
      </c>
      <c r="C76" s="866"/>
      <c r="D76" s="866"/>
      <c r="E76" s="866"/>
      <c r="F76" s="866"/>
      <c r="G76" s="787" t="s">
        <v>817</v>
      </c>
      <c r="H76" s="29"/>
      <c r="I76" s="29"/>
      <c r="J76" s="29"/>
      <c r="K76" s="29"/>
      <c r="L76" s="112"/>
      <c r="M76" s="8"/>
      <c r="O76" s="22" t="s">
        <v>215</v>
      </c>
    </row>
    <row r="77" spans="1:16" ht="14.5" customHeight="1" x14ac:dyDescent="0.35">
      <c r="B77" s="867"/>
      <c r="C77" s="868"/>
      <c r="D77" s="868"/>
      <c r="E77" s="868"/>
      <c r="F77" s="868"/>
      <c r="G77" s="857"/>
      <c r="H77" s="29"/>
      <c r="I77" s="29"/>
      <c r="J77" s="29"/>
      <c r="K77" s="29"/>
      <c r="L77" s="112"/>
      <c r="M77" s="8"/>
      <c r="O77" s="22"/>
    </row>
    <row r="78" spans="1:16" ht="14.5" customHeight="1" x14ac:dyDescent="0.35">
      <c r="B78" s="867"/>
      <c r="C78" s="868"/>
      <c r="D78" s="868"/>
      <c r="E78" s="868"/>
      <c r="F78" s="868"/>
      <c r="G78" s="857"/>
      <c r="H78" s="29"/>
      <c r="I78" s="29"/>
      <c r="J78" s="29"/>
      <c r="K78" s="29"/>
      <c r="L78" s="112"/>
      <c r="M78" s="8"/>
    </row>
    <row r="79" spans="1:16" ht="14.5" customHeight="1" x14ac:dyDescent="0.35">
      <c r="B79" s="840" t="str">
        <f>O79</f>
        <v>5 x 10 lb. film/mesh bag</v>
      </c>
      <c r="C79" s="841"/>
      <c r="D79" s="841"/>
      <c r="E79" s="841"/>
      <c r="F79" s="842"/>
      <c r="G79" s="379"/>
      <c r="H79" s="29"/>
      <c r="I79" s="29"/>
      <c r="J79" s="29"/>
      <c r="K79" s="29"/>
      <c r="L79" s="112"/>
      <c r="M79" s="8"/>
      <c r="O79" s="177" t="s">
        <v>216</v>
      </c>
      <c r="P79" s="111" t="s">
        <v>216</v>
      </c>
    </row>
    <row r="80" spans="1:16" ht="14.5" customHeight="1" x14ac:dyDescent="0.35">
      <c r="B80" s="840" t="str">
        <f t="shared" ref="B80:B86" si="1">O80</f>
        <v>10 X 5 lb. film/mesh bag</v>
      </c>
      <c r="C80" s="841"/>
      <c r="D80" s="841"/>
      <c r="E80" s="841"/>
      <c r="F80" s="842"/>
      <c r="G80" s="379"/>
      <c r="H80" s="29"/>
      <c r="I80" s="29"/>
      <c r="J80" s="29"/>
      <c r="K80" s="29"/>
      <c r="L80" s="112"/>
      <c r="M80" s="8"/>
      <c r="O80" s="111" t="s">
        <v>536</v>
      </c>
      <c r="P80" s="111" t="s">
        <v>536</v>
      </c>
    </row>
    <row r="81" spans="1:17" ht="14.5" x14ac:dyDescent="0.35">
      <c r="B81" s="840" t="str">
        <f t="shared" si="1"/>
        <v>50 lb. carton</v>
      </c>
      <c r="C81" s="841"/>
      <c r="D81" s="841"/>
      <c r="E81" s="841"/>
      <c r="F81" s="842"/>
      <c r="G81" s="379"/>
      <c r="H81" s="29"/>
      <c r="I81" s="29"/>
      <c r="J81" s="29"/>
      <c r="K81" s="29"/>
      <c r="L81" s="112"/>
      <c r="M81" s="8"/>
      <c r="O81" s="177" t="s">
        <v>217</v>
      </c>
      <c r="P81" s="111" t="s">
        <v>217</v>
      </c>
    </row>
    <row r="82" spans="1:17" ht="14.5" customHeight="1" x14ac:dyDescent="0.35">
      <c r="B82" s="840" t="str">
        <f t="shared" si="1"/>
        <v>50 lb. sack</v>
      </c>
      <c r="C82" s="841"/>
      <c r="D82" s="841"/>
      <c r="E82" s="841"/>
      <c r="F82" s="842"/>
      <c r="G82" s="379"/>
      <c r="H82" s="29"/>
      <c r="I82" s="29"/>
      <c r="J82" s="29"/>
      <c r="K82" s="29"/>
      <c r="L82" s="112"/>
      <c r="M82" s="8"/>
      <c r="O82" s="177" t="s">
        <v>218</v>
      </c>
      <c r="P82" s="111" t="s">
        <v>218</v>
      </c>
    </row>
    <row r="83" spans="1:17" ht="14.5" customHeight="1" x14ac:dyDescent="0.35">
      <c r="B83" s="840" t="str">
        <f t="shared" si="1"/>
        <v>100 lb. sack</v>
      </c>
      <c r="C83" s="841"/>
      <c r="D83" s="841"/>
      <c r="E83" s="841"/>
      <c r="F83" s="842"/>
      <c r="G83" s="379"/>
      <c r="H83" s="29"/>
      <c r="I83" s="29"/>
      <c r="J83" s="29"/>
      <c r="K83" s="29"/>
      <c r="L83" s="112"/>
      <c r="M83" s="8"/>
      <c r="O83" s="177" t="s">
        <v>219</v>
      </c>
      <c r="P83" s="111" t="s">
        <v>219</v>
      </c>
    </row>
    <row r="84" spans="1:17" ht="14.5" customHeight="1" x14ac:dyDescent="0.35">
      <c r="B84" s="840" t="str">
        <f t="shared" si="1"/>
        <v>10 lb. paper/poly bags</v>
      </c>
      <c r="C84" s="841"/>
      <c r="D84" s="841"/>
      <c r="E84" s="841"/>
      <c r="F84" s="842"/>
      <c r="G84" s="379"/>
      <c r="H84" s="29"/>
      <c r="I84" s="29"/>
      <c r="J84" s="29"/>
      <c r="K84" s="29"/>
      <c r="L84" s="112"/>
      <c r="M84" s="8"/>
      <c r="O84" s="177" t="s">
        <v>220</v>
      </c>
      <c r="P84" s="111" t="s">
        <v>220</v>
      </c>
    </row>
    <row r="85" spans="1:17" ht="14.5" customHeight="1" x14ac:dyDescent="0.35">
      <c r="B85" s="840" t="str">
        <f t="shared" si="1"/>
        <v>15 lb. paper/poly bags</v>
      </c>
      <c r="C85" s="841"/>
      <c r="D85" s="841"/>
      <c r="E85" s="841"/>
      <c r="F85" s="842"/>
      <c r="G85" s="379"/>
      <c r="H85" s="29"/>
      <c r="I85" s="29"/>
      <c r="J85" s="29"/>
      <c r="K85" s="29"/>
      <c r="L85" s="112"/>
      <c r="M85" s="8"/>
      <c r="O85" s="177" t="s">
        <v>221</v>
      </c>
      <c r="P85" s="111" t="s">
        <v>221</v>
      </c>
    </row>
    <row r="86" spans="1:17" ht="14.5" customHeight="1" x14ac:dyDescent="0.35">
      <c r="B86" s="840" t="str">
        <f t="shared" si="1"/>
        <v>20 lb. paper/poly bags</v>
      </c>
      <c r="C86" s="841"/>
      <c r="D86" s="841"/>
      <c r="E86" s="841"/>
      <c r="F86" s="842"/>
      <c r="G86" s="379"/>
      <c r="H86" s="29"/>
      <c r="I86" s="29"/>
      <c r="J86" s="29"/>
      <c r="K86" s="29"/>
      <c r="L86" s="112"/>
      <c r="M86" s="8"/>
      <c r="O86" s="177" t="s">
        <v>222</v>
      </c>
      <c r="P86" s="111" t="s">
        <v>222</v>
      </c>
    </row>
    <row r="87" spans="1:17" ht="14.5" customHeight="1" x14ac:dyDescent="0.35">
      <c r="B87" s="851" t="s">
        <v>223</v>
      </c>
      <c r="C87" s="852"/>
      <c r="D87" s="853"/>
      <c r="E87" s="853"/>
      <c r="F87" s="853"/>
      <c r="G87" s="379"/>
      <c r="H87" s="29"/>
      <c r="I87" s="29"/>
      <c r="J87" s="29"/>
      <c r="K87" s="29"/>
      <c r="L87" s="112"/>
      <c r="M87" s="8"/>
      <c r="O87" s="441" t="s">
        <v>223</v>
      </c>
    </row>
    <row r="88" spans="1:17" ht="14.5" customHeight="1" x14ac:dyDescent="0.35">
      <c r="B88" s="851" t="s">
        <v>223</v>
      </c>
      <c r="C88" s="852"/>
      <c r="D88" s="853"/>
      <c r="E88" s="853"/>
      <c r="F88" s="853"/>
      <c r="G88" s="380"/>
      <c r="H88" s="29"/>
      <c r="I88" s="29"/>
      <c r="J88" s="29"/>
      <c r="K88" s="29"/>
      <c r="L88" s="112"/>
      <c r="M88" s="8"/>
      <c r="O88" s="441"/>
    </row>
    <row r="89" spans="1:17" ht="14.5" customHeight="1" x14ac:dyDescent="0.35">
      <c r="B89" s="854" t="s">
        <v>223</v>
      </c>
      <c r="C89" s="855"/>
      <c r="D89" s="856"/>
      <c r="E89" s="856"/>
      <c r="F89" s="856"/>
      <c r="G89" s="381"/>
      <c r="H89" s="29"/>
      <c r="I89" s="29"/>
      <c r="J89" s="29"/>
      <c r="K89" s="29"/>
      <c r="L89" s="112"/>
      <c r="M89" s="8"/>
      <c r="O89" s="441" t="s">
        <v>223</v>
      </c>
    </row>
    <row r="90" spans="1:17" ht="14.5" customHeight="1" x14ac:dyDescent="0.35">
      <c r="B90" s="847" t="s">
        <v>213</v>
      </c>
      <c r="C90" s="848"/>
      <c r="D90" s="848"/>
      <c r="E90" s="848"/>
      <c r="F90" s="848"/>
      <c r="G90" s="382">
        <f>SUM(G79:G89)</f>
        <v>0</v>
      </c>
      <c r="H90" s="29"/>
      <c r="I90" s="29"/>
      <c r="J90" s="29"/>
      <c r="K90" s="29"/>
      <c r="L90" s="112"/>
      <c r="M90" s="8"/>
      <c r="O90" s="441"/>
    </row>
    <row r="91" spans="1:17" ht="14.5" customHeight="1" x14ac:dyDescent="0.35">
      <c r="B91" s="849" t="s">
        <v>214</v>
      </c>
      <c r="C91" s="850"/>
      <c r="D91" s="850"/>
      <c r="E91" s="850"/>
      <c r="F91" s="850"/>
      <c r="G91" s="383">
        <f>1-G90</f>
        <v>1</v>
      </c>
      <c r="H91" s="29"/>
      <c r="I91" s="29"/>
      <c r="J91" s="29"/>
      <c r="K91" s="29"/>
      <c r="L91" s="112"/>
      <c r="M91" s="8"/>
      <c r="O91" s="441"/>
    </row>
    <row r="92" spans="1:17" ht="14.5" x14ac:dyDescent="0.35">
      <c r="B92" s="384"/>
      <c r="C92" s="385"/>
      <c r="D92" s="385"/>
      <c r="E92" s="385"/>
      <c r="F92" s="386"/>
      <c r="G92" s="387"/>
      <c r="H92" s="388"/>
      <c r="I92" s="388"/>
      <c r="J92" s="388"/>
      <c r="K92" s="388"/>
      <c r="L92" s="389"/>
      <c r="M92" s="8"/>
      <c r="O92" s="441"/>
    </row>
    <row r="93" spans="1:17" s="7" customFormat="1" ht="14.5" x14ac:dyDescent="0.35">
      <c r="A93" s="102"/>
      <c r="B93" s="193"/>
      <c r="C93" s="195"/>
      <c r="D93" s="195"/>
      <c r="E93" s="195"/>
      <c r="G93" s="129"/>
      <c r="H93" s="130"/>
      <c r="I93" s="130"/>
      <c r="J93" s="130"/>
      <c r="K93" s="130"/>
      <c r="O93" s="441"/>
    </row>
    <row r="94" spans="1:17" ht="14.5" x14ac:dyDescent="0.35">
      <c r="O94" s="174"/>
      <c r="P94" s="175"/>
      <c r="Q94" s="157"/>
    </row>
    <row r="95" spans="1:17" x14ac:dyDescent="0.35">
      <c r="O95" s="707"/>
      <c r="P95" s="707"/>
      <c r="Q95" s="707"/>
    </row>
    <row r="96" spans="1:17" x14ac:dyDescent="0.35">
      <c r="O96" s="707"/>
      <c r="P96" s="707"/>
      <c r="Q96" s="707"/>
    </row>
    <row r="97" spans="15:17" ht="14.5" x14ac:dyDescent="0.35">
      <c r="O97" s="709"/>
      <c r="P97" s="709"/>
      <c r="Q97" s="709"/>
    </row>
    <row r="98" spans="15:17" ht="14.5" x14ac:dyDescent="0.35">
      <c r="O98" s="174"/>
      <c r="P98" s="175"/>
      <c r="Q98" s="157"/>
    </row>
    <row r="99" spans="15:17" x14ac:dyDescent="0.35">
      <c r="O99" s="708"/>
      <c r="P99" s="708"/>
      <c r="Q99" s="708"/>
    </row>
    <row r="100" spans="15:17" x14ac:dyDescent="0.35">
      <c r="O100" s="708"/>
      <c r="P100" s="708"/>
      <c r="Q100" s="708"/>
    </row>
    <row r="101" spans="15:17" x14ac:dyDescent="0.35">
      <c r="O101" s="708"/>
      <c r="P101" s="708"/>
      <c r="Q101" s="708"/>
    </row>
    <row r="102" spans="15:17" ht="14.5" x14ac:dyDescent="0.35">
      <c r="O102" s="709"/>
      <c r="P102" s="709"/>
      <c r="Q102" s="709"/>
    </row>
    <row r="103" spans="15:17" x14ac:dyDescent="0.35">
      <c r="O103" s="708"/>
      <c r="P103" s="708"/>
      <c r="Q103" s="708"/>
    </row>
    <row r="104" spans="15:17" x14ac:dyDescent="0.35">
      <c r="O104" s="708"/>
      <c r="P104" s="708"/>
      <c r="Q104" s="708"/>
    </row>
    <row r="105" spans="15:17" ht="14.5" x14ac:dyDescent="0.35">
      <c r="O105" s="174"/>
      <c r="P105" s="175"/>
      <c r="Q105" s="157"/>
    </row>
    <row r="106" spans="15:17" x14ac:dyDescent="0.35">
      <c r="O106" s="174"/>
      <c r="P106" s="176"/>
      <c r="Q106" s="158"/>
    </row>
    <row r="107" spans="15:17" x14ac:dyDescent="0.35">
      <c r="O107" s="707"/>
      <c r="P107" s="707"/>
      <c r="Q107" s="707"/>
    </row>
    <row r="108" spans="15:17" x14ac:dyDescent="0.35">
      <c r="O108" s="707"/>
      <c r="P108" s="707"/>
      <c r="Q108" s="707"/>
    </row>
    <row r="109" spans="15:17" x14ac:dyDescent="0.35">
      <c r="O109" s="170"/>
      <c r="P109" s="169"/>
      <c r="Q109" s="158"/>
    </row>
    <row r="113" spans="15:17" x14ac:dyDescent="0.35">
      <c r="O113" s="170"/>
      <c r="P113" s="169"/>
      <c r="Q113" s="158"/>
    </row>
  </sheetData>
  <sheetProtection algorithmName="SHA-512" hashValue="Fjb4kkYnR5yE8NLd4+SdIn5RtBtqrw3cMaG9SJ2FJvzW2GZAF+bzfsUpB97XlfMLyVWtt0IG8sDqjz+RaBPu7A==" saltValue="b1mhAcqLogh9VkXmNp44Sg==" spinCount="100000" sheet="1" objects="1" scenarios="1" selectLockedCells="1"/>
  <mergeCells count="134">
    <mergeCell ref="B82:F82"/>
    <mergeCell ref="B83:F83"/>
    <mergeCell ref="B69:C69"/>
    <mergeCell ref="D69:E69"/>
    <mergeCell ref="H57:H59"/>
    <mergeCell ref="I57:I58"/>
    <mergeCell ref="J57:J58"/>
    <mergeCell ref="B91:F91"/>
    <mergeCell ref="B52:L52"/>
    <mergeCell ref="F70:G70"/>
    <mergeCell ref="F71:G71"/>
    <mergeCell ref="F72:G72"/>
    <mergeCell ref="B76:F78"/>
    <mergeCell ref="G76:G78"/>
    <mergeCell ref="B85:F85"/>
    <mergeCell ref="F67:G67"/>
    <mergeCell ref="F68:G68"/>
    <mergeCell ref="F69:G69"/>
    <mergeCell ref="F63:G63"/>
    <mergeCell ref="F64:G64"/>
    <mergeCell ref="F65:G65"/>
    <mergeCell ref="F66:G66"/>
    <mergeCell ref="B57:E59"/>
    <mergeCell ref="B79:F79"/>
    <mergeCell ref="B80:F80"/>
    <mergeCell ref="B81:F81"/>
    <mergeCell ref="B65:C65"/>
    <mergeCell ref="D65:E65"/>
    <mergeCell ref="B66:C66"/>
    <mergeCell ref="F62:G62"/>
    <mergeCell ref="D66:E66"/>
    <mergeCell ref="B67:C67"/>
    <mergeCell ref="D67:E67"/>
    <mergeCell ref="B68:C68"/>
    <mergeCell ref="D68:E68"/>
    <mergeCell ref="B70:C70"/>
    <mergeCell ref="D70:E70"/>
    <mergeCell ref="B60:E60"/>
    <mergeCell ref="B71:E71"/>
    <mergeCell ref="B72:E72"/>
    <mergeCell ref="F60:G60"/>
    <mergeCell ref="B61:E61"/>
    <mergeCell ref="F61:G61"/>
    <mergeCell ref="F57:G59"/>
    <mergeCell ref="B62:C62"/>
    <mergeCell ref="D62:E62"/>
    <mergeCell ref="B63:C63"/>
    <mergeCell ref="D63:E63"/>
    <mergeCell ref="B64:C64"/>
    <mergeCell ref="D64:E64"/>
    <mergeCell ref="O102:Q102"/>
    <mergeCell ref="O103:Q104"/>
    <mergeCell ref="O107:Q108"/>
    <mergeCell ref="B90:F90"/>
    <mergeCell ref="B84:F84"/>
    <mergeCell ref="B86:F86"/>
    <mergeCell ref="O95:Q96"/>
    <mergeCell ref="O97:Q97"/>
    <mergeCell ref="O99:Q101"/>
    <mergeCell ref="B87:C87"/>
    <mergeCell ref="D87:F87"/>
    <mergeCell ref="B88:C88"/>
    <mergeCell ref="D88:F88"/>
    <mergeCell ref="B89:C89"/>
    <mergeCell ref="D89:F89"/>
    <mergeCell ref="J17:J19"/>
    <mergeCell ref="B21:E21"/>
    <mergeCell ref="B31:E31"/>
    <mergeCell ref="B32:E32"/>
    <mergeCell ref="F17:G19"/>
    <mergeCell ref="F20:G20"/>
    <mergeCell ref="F21:G21"/>
    <mergeCell ref="F22:G22"/>
    <mergeCell ref="F29:G29"/>
    <mergeCell ref="F30:G30"/>
    <mergeCell ref="F31:G31"/>
    <mergeCell ref="F32:G32"/>
    <mergeCell ref="B22:C22"/>
    <mergeCell ref="D22:E22"/>
    <mergeCell ref="B23:C23"/>
    <mergeCell ref="D23:E23"/>
    <mergeCell ref="B17:E19"/>
    <mergeCell ref="H17:H19"/>
    <mergeCell ref="I17:I19"/>
    <mergeCell ref="B20:E20"/>
    <mergeCell ref="F23:G23"/>
    <mergeCell ref="F24:G24"/>
    <mergeCell ref="B24:C24"/>
    <mergeCell ref="D24:E24"/>
    <mergeCell ref="G35:G37"/>
    <mergeCell ref="F25:G25"/>
    <mergeCell ref="F26:G26"/>
    <mergeCell ref="F27:G27"/>
    <mergeCell ref="F28:G28"/>
    <mergeCell ref="B27:C27"/>
    <mergeCell ref="D27:E27"/>
    <mergeCell ref="B28:C28"/>
    <mergeCell ref="D28:E28"/>
    <mergeCell ref="B29:C29"/>
    <mergeCell ref="D29:E29"/>
    <mergeCell ref="B30:C30"/>
    <mergeCell ref="D30:E30"/>
    <mergeCell ref="B25:C25"/>
    <mergeCell ref="D25:E25"/>
    <mergeCell ref="B26:C26"/>
    <mergeCell ref="D26:E26"/>
    <mergeCell ref="B35:F37"/>
    <mergeCell ref="B10:L10"/>
    <mergeCell ref="B4:L4"/>
    <mergeCell ref="B5:L5"/>
    <mergeCell ref="B6:L6"/>
    <mergeCell ref="B8:L8"/>
    <mergeCell ref="B9:L9"/>
    <mergeCell ref="B12:L12"/>
    <mergeCell ref="B13:L13"/>
    <mergeCell ref="B15:L15"/>
    <mergeCell ref="B38:F38"/>
    <mergeCell ref="B39:F39"/>
    <mergeCell ref="B40:F40"/>
    <mergeCell ref="B41:F41"/>
    <mergeCell ref="B42:F42"/>
    <mergeCell ref="B43:F43"/>
    <mergeCell ref="B53:L53"/>
    <mergeCell ref="B55:L55"/>
    <mergeCell ref="B49:F49"/>
    <mergeCell ref="B50:F50"/>
    <mergeCell ref="B44:F44"/>
    <mergeCell ref="B46:C46"/>
    <mergeCell ref="D46:F46"/>
    <mergeCell ref="B47:C47"/>
    <mergeCell ref="D47:F47"/>
    <mergeCell ref="B48:C48"/>
    <mergeCell ref="D48:F48"/>
    <mergeCell ref="B45:F45"/>
  </mergeCells>
  <dataValidations count="3">
    <dataValidation type="textLength" operator="lessThanOrEqual" allowBlank="1" showInputMessage="1" showErrorMessage="1" sqref="O39:O52 P79:P86 O79:O93" xr:uid="{E257FCC8-5B74-48CA-9452-E59B052E2E55}">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G38:G48 H60:H71 I20:J29 H20:H31 I59:J69 G79:G89" xr:uid="{D1DAE276-06DD-4B78-B670-CA6AFEEF7925}">
      <formula1>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H71 I30:J30 G49:G50 H31 F51 I70:J70 G90:G93" xr:uid="{A6D479D6-A2BD-4E30-AD55-CC0CC0B128F8}">
      <formula1>1000</formula1>
    </dataValidation>
  </dataValidations>
  <printOptions horizontalCentered="1"/>
  <pageMargins left="0.23622047244094491" right="0.23622047244094491" top="0.74803149606299213" bottom="0.74803149606299213" header="0.31496062992125984" footer="0.31496062992125984"/>
  <pageSetup scale="57" fitToHeight="0" orientation="portrait" r:id="rId1"/>
  <headerFooter>
    <oddFooter>&amp;L&amp;A</oddFooter>
  </headerFooter>
  <rowBreaks count="1" manualBreakCount="1">
    <brk id="51" min="1" max="11"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21F216-2076-4CF7-B7B6-92C8C0051303}">
  <sheetPr>
    <tabColor rgb="FF92D050"/>
    <pageSetUpPr fitToPage="1"/>
  </sheetPr>
  <dimension ref="A1:Q42"/>
  <sheetViews>
    <sheetView showGridLines="0" zoomScaleNormal="100" workbookViewId="0"/>
  </sheetViews>
  <sheetFormatPr defaultColWidth="9.26953125" defaultRowHeight="14.5" customHeight="1" x14ac:dyDescent="0.35"/>
  <cols>
    <col min="1" max="1" width="1.7265625" style="4" customWidth="1"/>
    <col min="2" max="3" width="14.54296875" style="2" customWidth="1"/>
    <col min="4" max="6" width="16.1796875" style="2" customWidth="1"/>
    <col min="7" max="12" width="14.54296875" style="2" customWidth="1"/>
    <col min="13" max="13" width="14.54296875" style="7" customWidth="1"/>
    <col min="14" max="14" width="14.54296875" style="8" customWidth="1"/>
    <col min="15" max="15" width="23.7265625" style="8" hidden="1" customWidth="1"/>
    <col min="16" max="16" width="14.54296875" style="8" hidden="1" customWidth="1"/>
    <col min="17" max="16384" width="9.26953125" style="8"/>
  </cols>
  <sheetData>
    <row r="1" spans="1:16" ht="14.5" customHeight="1" x14ac:dyDescent="0.35">
      <c r="O1" s="8" t="s">
        <v>139</v>
      </c>
      <c r="P1" s="8" t="s">
        <v>139</v>
      </c>
    </row>
    <row r="2" spans="1:16" ht="14.5" customHeight="1" x14ac:dyDescent="0.35">
      <c r="B2" s="10" t="str">
        <f>IF(Variables!$C$45="English",O3,P3)</f>
        <v>PROTECTED</v>
      </c>
      <c r="C2" s="10"/>
      <c r="D2" s="10"/>
      <c r="O2" s="9" t="s">
        <v>39</v>
      </c>
      <c r="P2" s="9" t="s">
        <v>48</v>
      </c>
    </row>
    <row r="3" spans="1:16" ht="14.5" customHeight="1" x14ac:dyDescent="0.35">
      <c r="B3" s="12"/>
      <c r="C3" s="12"/>
      <c r="D3" s="12"/>
      <c r="O3" s="1" t="s">
        <v>124</v>
      </c>
      <c r="P3" s="1" t="s">
        <v>125</v>
      </c>
    </row>
    <row r="4" spans="1:16" s="1" customFormat="1" ht="14.5" customHeight="1" x14ac:dyDescent="0.35">
      <c r="A4" s="5"/>
      <c r="B4" s="526" t="str">
        <f>Info!B4</f>
        <v>AGENCY QUESTIONNAIRE</v>
      </c>
      <c r="C4" s="526"/>
      <c r="D4" s="526"/>
      <c r="E4" s="526"/>
      <c r="F4" s="526"/>
      <c r="G4" s="526"/>
      <c r="H4" s="526"/>
      <c r="I4" s="526"/>
      <c r="J4" s="526"/>
      <c r="K4" s="526"/>
      <c r="L4" s="526"/>
      <c r="M4" s="26"/>
      <c r="N4" s="26"/>
      <c r="O4" s="24"/>
      <c r="P4" s="24"/>
    </row>
    <row r="5" spans="1:16" s="1" customFormat="1" ht="14.5" customHeight="1" x14ac:dyDescent="0.35">
      <c r="A5" s="5"/>
      <c r="B5" s="526" t="str">
        <f>Info!B5</f>
        <v>RR-2026-001</v>
      </c>
      <c r="C5" s="526"/>
      <c r="D5" s="526"/>
      <c r="E5" s="526"/>
      <c r="F5" s="526"/>
      <c r="G5" s="526"/>
      <c r="H5" s="526"/>
      <c r="I5" s="526"/>
      <c r="J5" s="526"/>
      <c r="K5" s="526"/>
      <c r="L5" s="526"/>
      <c r="M5" s="26"/>
      <c r="N5" s="26"/>
      <c r="O5" s="24"/>
      <c r="P5" s="24"/>
    </row>
    <row r="6" spans="1:16" s="6" customFormat="1" ht="14.5" customHeight="1" x14ac:dyDescent="0.35">
      <c r="A6" s="5"/>
      <c r="B6" s="526" t="str">
        <f>Info!B6</f>
        <v>CERTAIN WHOLE POTATOES</v>
      </c>
      <c r="C6" s="526"/>
      <c r="D6" s="526"/>
      <c r="E6" s="526"/>
      <c r="F6" s="526"/>
      <c r="G6" s="526"/>
      <c r="H6" s="526"/>
      <c r="I6" s="526"/>
      <c r="J6" s="526"/>
      <c r="K6" s="526"/>
      <c r="L6" s="526"/>
      <c r="M6" s="24"/>
      <c r="N6" s="24"/>
      <c r="O6" s="16"/>
      <c r="P6" s="16"/>
    </row>
    <row r="7" spans="1:16" s="6" customFormat="1" ht="14.5" customHeight="1" x14ac:dyDescent="0.35">
      <c r="A7" s="5"/>
      <c r="B7" s="23"/>
      <c r="C7" s="23"/>
      <c r="D7" s="23"/>
      <c r="E7" s="23"/>
      <c r="F7" s="23"/>
      <c r="G7" s="23"/>
      <c r="H7" s="23"/>
      <c r="I7" s="23"/>
      <c r="J7" s="23"/>
      <c r="K7" s="23"/>
      <c r="L7" s="23"/>
      <c r="M7" s="24"/>
      <c r="N7" s="24"/>
      <c r="O7" s="25"/>
    </row>
    <row r="8" spans="1:16" s="6" customFormat="1" ht="14.5" customHeight="1" x14ac:dyDescent="0.35">
      <c r="A8" s="5"/>
      <c r="B8" s="589" t="str">
        <f>Public!B8</f>
        <v>The goods in the following questions refer to certain whole potatoes as defined in the product description on the Intro tab.</v>
      </c>
      <c r="C8" s="589"/>
      <c r="D8" s="589"/>
      <c r="E8" s="589"/>
      <c r="F8" s="589"/>
      <c r="G8" s="589"/>
      <c r="H8" s="589"/>
      <c r="I8" s="589"/>
      <c r="J8" s="589"/>
      <c r="K8" s="589"/>
      <c r="L8" s="589"/>
      <c r="M8" s="24"/>
      <c r="N8" s="24"/>
      <c r="O8" s="16"/>
      <c r="P8" s="16"/>
    </row>
    <row r="9" spans="1:16" s="6" customFormat="1" ht="14.5" customHeight="1" x14ac:dyDescent="0.35">
      <c r="A9" s="5"/>
      <c r="B9" s="589" t="str">
        <f>Public!B9</f>
        <v xml:space="preserve">Product information and a glossary of terms can be found in the Info tab.
</v>
      </c>
      <c r="C9" s="589"/>
      <c r="D9" s="589"/>
      <c r="E9" s="589"/>
      <c r="F9" s="589"/>
      <c r="G9" s="589"/>
      <c r="H9" s="589"/>
      <c r="I9" s="589"/>
      <c r="J9" s="589"/>
      <c r="K9" s="589"/>
      <c r="L9" s="589"/>
      <c r="M9" s="24"/>
      <c r="N9" s="24"/>
      <c r="O9" s="16"/>
    </row>
    <row r="10" spans="1:16" s="6" customFormat="1" ht="14.5" customHeight="1" x14ac:dyDescent="0.35">
      <c r="A10" s="5"/>
      <c r="B10" s="589" t="str">
        <f>IF(Variables!$C$45="English",O10,P10)</f>
        <v xml:space="preserve">Use the AddPro tab if more space is needed.
</v>
      </c>
      <c r="C10" s="589"/>
      <c r="D10" s="589"/>
      <c r="E10" s="589"/>
      <c r="F10" s="589"/>
      <c r="G10" s="589"/>
      <c r="H10" s="589"/>
      <c r="I10" s="589"/>
      <c r="J10" s="589"/>
      <c r="K10" s="589"/>
      <c r="L10" s="589"/>
      <c r="M10" s="24"/>
      <c r="N10" s="24"/>
      <c r="O10" s="16" t="s">
        <v>76</v>
      </c>
      <c r="P10" s="16" t="str">
        <f>"Utilisez l'onglet AddPro si vous avez besoin de plus d'espace."&amp;CHAR(10)</f>
        <v xml:space="preserve">Utilisez l'onglet AddPro si vous avez besoin de plus d'espace.
</v>
      </c>
    </row>
    <row r="11" spans="1:16" s="6" customFormat="1" ht="14.5" customHeight="1" x14ac:dyDescent="0.35">
      <c r="A11" s="5"/>
      <c r="B11" s="15"/>
      <c r="C11" s="15"/>
      <c r="D11" s="15"/>
      <c r="E11" s="3"/>
      <c r="F11" s="3"/>
      <c r="G11" s="3"/>
      <c r="H11" s="3"/>
      <c r="I11" s="3"/>
      <c r="J11" s="3"/>
      <c r="K11" s="3"/>
      <c r="L11" s="3"/>
      <c r="O11" s="16"/>
      <c r="P11" s="16"/>
    </row>
    <row r="12" spans="1:16" s="9" customFormat="1" ht="14.5" customHeight="1" x14ac:dyDescent="0.35">
      <c r="A12" s="70"/>
      <c r="B12" s="685" t="str">
        <f>IF(Variables!$C$45="English",O12,P12)</f>
        <v>EMPLOYMENT AND HOURS WORKED RELATED TO CERTAIN WHOLE POTATOES GROWN IN BC</v>
      </c>
      <c r="C12" s="686"/>
      <c r="D12" s="686"/>
      <c r="E12" s="686"/>
      <c r="F12" s="686"/>
      <c r="G12" s="686"/>
      <c r="H12" s="686"/>
      <c r="I12" s="686"/>
      <c r="J12" s="686"/>
      <c r="K12" s="686"/>
      <c r="L12" s="687"/>
      <c r="O12" s="171" t="s">
        <v>337</v>
      </c>
      <c r="P12" s="27"/>
    </row>
    <row r="13" spans="1:16" ht="14.5" customHeight="1" x14ac:dyDescent="0.35">
      <c r="B13" s="844" t="s">
        <v>18</v>
      </c>
      <c r="C13" s="845"/>
      <c r="D13" s="845"/>
      <c r="E13" s="845"/>
      <c r="F13" s="845"/>
      <c r="G13" s="845"/>
      <c r="H13" s="845"/>
      <c r="I13" s="845"/>
      <c r="J13" s="845"/>
      <c r="K13" s="845"/>
      <c r="L13" s="846"/>
      <c r="M13" s="8"/>
      <c r="O13" s="365"/>
      <c r="P13" s="7"/>
    </row>
    <row r="14" spans="1:16" s="9" customFormat="1" ht="14.5" customHeight="1" x14ac:dyDescent="0.35">
      <c r="A14" s="70"/>
      <c r="B14" s="106"/>
      <c r="C14" s="107"/>
      <c r="D14" s="107"/>
      <c r="E14" s="110"/>
      <c r="F14" s="108"/>
      <c r="G14" s="108"/>
      <c r="H14" s="108"/>
      <c r="I14" s="108"/>
      <c r="J14" s="108"/>
      <c r="K14" s="33"/>
      <c r="L14" s="60"/>
      <c r="O14" s="171"/>
      <c r="P14" s="27"/>
    </row>
    <row r="15" spans="1:16" ht="14.5" customHeight="1" x14ac:dyDescent="0.35">
      <c r="B15" s="549" t="str">
        <f>O15</f>
        <v>Report your agency’s number of employees and hours worked in relation to certain whole potatoes.</v>
      </c>
      <c r="C15" s="550"/>
      <c r="D15" s="550"/>
      <c r="E15" s="550"/>
      <c r="F15" s="550"/>
      <c r="G15" s="550"/>
      <c r="H15" s="550"/>
      <c r="I15" s="550"/>
      <c r="J15" s="550"/>
      <c r="K15" s="550"/>
      <c r="L15" s="551"/>
      <c r="M15" s="8"/>
      <c r="O15" s="8" t="s">
        <v>476</v>
      </c>
    </row>
    <row r="16" spans="1:16" ht="14.5" customHeight="1" x14ac:dyDescent="0.35">
      <c r="B16" s="96"/>
      <c r="C16" s="97"/>
      <c r="D16" s="97"/>
      <c r="E16" s="97"/>
      <c r="F16" s="97"/>
      <c r="G16" s="97"/>
      <c r="H16" s="97"/>
      <c r="I16" s="97"/>
      <c r="J16" s="97"/>
      <c r="K16" s="97"/>
      <c r="L16" s="98"/>
      <c r="M16" s="8"/>
    </row>
    <row r="17" spans="1:17" ht="14.5" customHeight="1" x14ac:dyDescent="0.35">
      <c r="B17" s="783" t="str">
        <f>O18</f>
        <v>Number of Agency Employees</v>
      </c>
      <c r="C17" s="785"/>
      <c r="D17" s="785"/>
      <c r="E17" s="785"/>
      <c r="F17" s="785" t="str">
        <f>Variables!B11</f>
        <v>Aug. 1, 2023 to April 30, 2024</v>
      </c>
      <c r="G17" s="785" t="str">
        <f>Variables!B12</f>
        <v>Aug. 1, 2024 to April 30, 2025</v>
      </c>
      <c r="H17" s="787" t="str">
        <f>Variables!B13</f>
        <v>Aug. 1, 2025 to April 30, 2026</v>
      </c>
      <c r="I17" s="97"/>
      <c r="J17" s="97"/>
      <c r="K17" s="97"/>
      <c r="L17" s="98"/>
      <c r="M17" s="8"/>
    </row>
    <row r="18" spans="1:17" ht="14.5" customHeight="1" x14ac:dyDescent="0.35">
      <c r="A18" s="4" t="s">
        <v>184</v>
      </c>
      <c r="B18" s="881"/>
      <c r="C18" s="877"/>
      <c r="D18" s="877"/>
      <c r="E18" s="877"/>
      <c r="F18" s="877"/>
      <c r="G18" s="877"/>
      <c r="H18" s="857"/>
      <c r="I18" s="257"/>
      <c r="J18" s="257"/>
      <c r="L18" s="109"/>
      <c r="O18" s="8" t="s">
        <v>308</v>
      </c>
    </row>
    <row r="19" spans="1:17" ht="14.5" customHeight="1" x14ac:dyDescent="0.35">
      <c r="B19" s="672" t="str">
        <f>IF(Variables!$C$45="English",O19,P19)</f>
        <v>Agency's Number of Indirect Employees *</v>
      </c>
      <c r="C19" s="673"/>
      <c r="D19" s="673"/>
      <c r="E19" s="673"/>
      <c r="F19" s="45"/>
      <c r="G19" s="45"/>
      <c r="H19" s="231"/>
      <c r="I19" s="224"/>
      <c r="J19" s="224"/>
      <c r="L19" s="109"/>
      <c r="O19" s="8" t="s">
        <v>309</v>
      </c>
      <c r="P19" s="8" t="s">
        <v>25</v>
      </c>
    </row>
    <row r="20" spans="1:17" ht="14.5" customHeight="1" x14ac:dyDescent="0.35">
      <c r="B20" s="882" t="str">
        <f>O20</f>
        <v>Agency's Indirect Employees - Hours Worked (000)</v>
      </c>
      <c r="C20" s="883"/>
      <c r="D20" s="883"/>
      <c r="E20" s="883"/>
      <c r="F20" s="447"/>
      <c r="G20" s="447"/>
      <c r="H20" s="448"/>
      <c r="I20" s="62"/>
      <c r="J20" s="62"/>
      <c r="L20" s="109"/>
      <c r="O20" s="8" t="s">
        <v>338</v>
      </c>
    </row>
    <row r="21" spans="1:17" ht="14.5" customHeight="1" x14ac:dyDescent="0.35">
      <c r="B21" s="493"/>
      <c r="C21" s="494"/>
      <c r="D21" s="494"/>
      <c r="E21" s="494"/>
      <c r="F21" s="494"/>
      <c r="G21" s="494"/>
      <c r="H21" s="494"/>
      <c r="I21" s="494"/>
      <c r="J21" s="494"/>
      <c r="K21" s="494"/>
      <c r="L21" s="495"/>
      <c r="M21" s="8"/>
      <c r="O21" s="8" t="s">
        <v>307</v>
      </c>
    </row>
    <row r="22" spans="1:17" ht="14.5" customHeight="1" x14ac:dyDescent="0.35">
      <c r="B22" s="884" t="s">
        <v>477</v>
      </c>
      <c r="C22" s="885"/>
      <c r="D22" s="885"/>
      <c r="E22" s="885"/>
      <c r="F22" s="885"/>
      <c r="G22" s="885"/>
      <c r="H22" s="885"/>
      <c r="I22" s="885"/>
      <c r="J22" s="885"/>
      <c r="K22" s="885"/>
      <c r="L22" s="886"/>
      <c r="O22" s="174"/>
      <c r="P22" s="175"/>
      <c r="Q22" s="157"/>
    </row>
    <row r="23" spans="1:17" ht="14.5" customHeight="1" x14ac:dyDescent="0.35">
      <c r="B23" s="884"/>
      <c r="C23" s="885"/>
      <c r="D23" s="885"/>
      <c r="E23" s="885"/>
      <c r="F23" s="885"/>
      <c r="G23" s="885"/>
      <c r="H23" s="885"/>
      <c r="I23" s="885"/>
      <c r="J23" s="885"/>
      <c r="K23" s="885"/>
      <c r="L23" s="886"/>
      <c r="O23" s="174"/>
      <c r="P23" s="175"/>
      <c r="Q23" s="157"/>
    </row>
    <row r="24" spans="1:17" ht="14.5" customHeight="1" x14ac:dyDescent="0.35">
      <c r="B24" s="884"/>
      <c r="C24" s="885"/>
      <c r="D24" s="885"/>
      <c r="E24" s="885"/>
      <c r="F24" s="885"/>
      <c r="G24" s="885"/>
      <c r="H24" s="885"/>
      <c r="I24" s="885"/>
      <c r="J24" s="885"/>
      <c r="K24" s="885"/>
      <c r="L24" s="886"/>
      <c r="O24" s="174"/>
      <c r="P24" s="175"/>
      <c r="Q24" s="157"/>
    </row>
    <row r="25" spans="1:17" ht="14.5" customHeight="1" x14ac:dyDescent="0.35">
      <c r="B25" s="887"/>
      <c r="C25" s="888"/>
      <c r="D25" s="888"/>
      <c r="E25" s="888"/>
      <c r="F25" s="888"/>
      <c r="G25" s="888"/>
      <c r="H25" s="888"/>
      <c r="I25" s="888"/>
      <c r="J25" s="888"/>
      <c r="K25" s="888"/>
      <c r="L25" s="889"/>
      <c r="O25" s="174"/>
      <c r="P25" s="175"/>
      <c r="Q25" s="157"/>
    </row>
    <row r="26" spans="1:17" ht="14.5" customHeight="1" x14ac:dyDescent="0.35">
      <c r="O26" s="709"/>
      <c r="P26" s="709"/>
      <c r="Q26" s="709"/>
    </row>
    <row r="27" spans="1:17" ht="14.5" customHeight="1" x14ac:dyDescent="0.35">
      <c r="O27" s="174"/>
      <c r="P27" s="175"/>
      <c r="Q27" s="157"/>
    </row>
    <row r="28" spans="1:17" ht="14.5" customHeight="1" x14ac:dyDescent="0.35">
      <c r="O28" s="708"/>
      <c r="P28" s="708"/>
      <c r="Q28" s="708"/>
    </row>
    <row r="29" spans="1:17" ht="14.5" customHeight="1" x14ac:dyDescent="0.35">
      <c r="O29" s="708"/>
      <c r="P29" s="708"/>
      <c r="Q29" s="708"/>
    </row>
    <row r="30" spans="1:17" ht="14.5" customHeight="1" x14ac:dyDescent="0.35">
      <c r="O30" s="708"/>
      <c r="P30" s="708"/>
      <c r="Q30" s="708"/>
    </row>
    <row r="31" spans="1:17" ht="14.5" customHeight="1" x14ac:dyDescent="0.35">
      <c r="O31" s="709"/>
      <c r="P31" s="709"/>
      <c r="Q31" s="709"/>
    </row>
    <row r="32" spans="1:17" ht="14.5" customHeight="1" x14ac:dyDescent="0.35">
      <c r="O32" s="708"/>
      <c r="P32" s="708"/>
      <c r="Q32" s="708"/>
    </row>
    <row r="33" spans="15:17" ht="14.5" customHeight="1" x14ac:dyDescent="0.35">
      <c r="O33" s="708"/>
      <c r="P33" s="708"/>
      <c r="Q33" s="708"/>
    </row>
    <row r="34" spans="15:17" ht="14.5" customHeight="1" x14ac:dyDescent="0.35">
      <c r="O34" s="174"/>
      <c r="P34" s="175"/>
      <c r="Q34" s="157"/>
    </row>
    <row r="35" spans="15:17" ht="14.5" customHeight="1" x14ac:dyDescent="0.35">
      <c r="O35" s="174"/>
      <c r="P35" s="176"/>
      <c r="Q35" s="158"/>
    </row>
    <row r="36" spans="15:17" ht="14.5" customHeight="1" x14ac:dyDescent="0.35">
      <c r="O36" s="707"/>
      <c r="P36" s="707"/>
      <c r="Q36" s="707"/>
    </row>
    <row r="37" spans="15:17" ht="14.5" customHeight="1" x14ac:dyDescent="0.35">
      <c r="O37" s="707"/>
      <c r="P37" s="707"/>
      <c r="Q37" s="707"/>
    </row>
    <row r="38" spans="15:17" ht="14.5" customHeight="1" x14ac:dyDescent="0.35">
      <c r="O38" s="170"/>
      <c r="P38" s="169"/>
      <c r="Q38" s="158"/>
    </row>
    <row r="42" spans="15:17" ht="14.5" customHeight="1" x14ac:dyDescent="0.35">
      <c r="O42" s="170"/>
      <c r="P42" s="169"/>
      <c r="Q42" s="158"/>
    </row>
  </sheetData>
  <sheetProtection algorithmName="SHA-512" hashValue="qQ4Wrd+x0hOQ/Eb4bhLqbcrcrKxdqDKHu659uDCuyZbvOa82O4z+7GnmEiFkSP8ynsLPOYs/5XP1jid1W/pHtQ==" saltValue="ZXnG3Koh6v5lWaWBB5GkOQ==" spinCount="100000" sheet="1" objects="1" scenarios="1" selectLockedCells="1"/>
  <mergeCells count="22">
    <mergeCell ref="O36:Q37"/>
    <mergeCell ref="B20:E20"/>
    <mergeCell ref="B21:L21"/>
    <mergeCell ref="B12:L12"/>
    <mergeCell ref="B13:L13"/>
    <mergeCell ref="B19:E19"/>
    <mergeCell ref="O26:Q26"/>
    <mergeCell ref="O28:Q30"/>
    <mergeCell ref="O31:Q31"/>
    <mergeCell ref="O32:Q33"/>
    <mergeCell ref="B15:L15"/>
    <mergeCell ref="B17:E18"/>
    <mergeCell ref="F17:F18"/>
    <mergeCell ref="G17:G18"/>
    <mergeCell ref="H17:H18"/>
    <mergeCell ref="B22:L25"/>
    <mergeCell ref="B10:L10"/>
    <mergeCell ref="B4:L4"/>
    <mergeCell ref="B5:L5"/>
    <mergeCell ref="B6:L6"/>
    <mergeCell ref="B8:L8"/>
    <mergeCell ref="B9:L9"/>
  </mergeCells>
  <dataValidations count="2">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F19:J19" xr:uid="{663D5028-3EE7-4F8A-AE41-75FCA5D9F37D}">
      <formula1>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F14:J14" xr:uid="{B796090F-C717-4C85-A91C-58C80AF2BEED}">
      <formula1>1000</formula1>
    </dataValidation>
  </dataValidations>
  <printOptions horizontalCentered="1"/>
  <pageMargins left="0.23622047244094491" right="0.23622047244094491" top="0.74803149606299213" bottom="0.74803149606299213" header="0.31496062992125984" footer="0.31496062992125984"/>
  <pageSetup scale="62" fitToHeight="0" orientation="portrait" r:id="rId1"/>
  <headerFooter>
    <oddFooter>&amp;L&amp;A</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52D3E0-0DE7-4346-934B-00C451A3B6CD}">
  <sheetPr>
    <tabColor rgb="FF92D050"/>
    <pageSetUpPr fitToPage="1"/>
  </sheetPr>
  <dimension ref="A1:Q68"/>
  <sheetViews>
    <sheetView showGridLines="0" zoomScaleNormal="100" workbookViewId="0">
      <selection activeCell="B15" sqref="B15:L16"/>
    </sheetView>
  </sheetViews>
  <sheetFormatPr defaultColWidth="9.26953125" defaultRowHeight="14.5" customHeight="1" x14ac:dyDescent="0.35"/>
  <cols>
    <col min="1" max="1" width="1.7265625" style="4" customWidth="1"/>
    <col min="2" max="3" width="14.54296875" style="2" customWidth="1"/>
    <col min="4" max="6" width="16.1796875" style="2" customWidth="1"/>
    <col min="7" max="7" width="15.453125" style="2" customWidth="1"/>
    <col min="8" max="10" width="15.7265625" style="2" customWidth="1"/>
    <col min="11" max="12" width="14.54296875" style="2" customWidth="1"/>
    <col min="13" max="13" width="14.54296875" style="7" customWidth="1"/>
    <col min="14" max="14" width="14.54296875" style="8" customWidth="1"/>
    <col min="15" max="15" width="23.7265625" style="8" hidden="1" customWidth="1"/>
    <col min="16" max="16" width="14.54296875" style="8" hidden="1" customWidth="1"/>
    <col min="17" max="16384" width="9.26953125" style="8"/>
  </cols>
  <sheetData>
    <row r="1" spans="1:16" ht="14.5" customHeight="1" x14ac:dyDescent="0.35">
      <c r="O1" s="8" t="s">
        <v>139</v>
      </c>
      <c r="P1" s="8" t="s">
        <v>139</v>
      </c>
    </row>
    <row r="2" spans="1:16" ht="14.5" customHeight="1" x14ac:dyDescent="0.35">
      <c r="B2" s="10" t="str">
        <f>IF(Variables!$C$45="English",O3,P3)</f>
        <v>PROTECTED</v>
      </c>
      <c r="C2" s="10"/>
      <c r="D2" s="10"/>
      <c r="O2" s="9" t="s">
        <v>39</v>
      </c>
      <c r="P2" s="9" t="s">
        <v>48</v>
      </c>
    </row>
    <row r="3" spans="1:16" ht="14.5" customHeight="1" x14ac:dyDescent="0.35">
      <c r="B3" s="12"/>
      <c r="C3" s="12"/>
      <c r="D3" s="12"/>
      <c r="O3" s="1" t="s">
        <v>124</v>
      </c>
      <c r="P3" s="1" t="s">
        <v>125</v>
      </c>
    </row>
    <row r="4" spans="1:16" s="1" customFormat="1" ht="14.5" customHeight="1" x14ac:dyDescent="0.35">
      <c r="A4" s="5"/>
      <c r="B4" s="526" t="str">
        <f>Info!B4</f>
        <v>AGENCY QUESTIONNAIRE</v>
      </c>
      <c r="C4" s="526"/>
      <c r="D4" s="526"/>
      <c r="E4" s="526"/>
      <c r="F4" s="526"/>
      <c r="G4" s="526"/>
      <c r="H4" s="526"/>
      <c r="I4" s="526"/>
      <c r="J4" s="526"/>
      <c r="K4" s="526"/>
      <c r="L4" s="526"/>
      <c r="M4" s="26"/>
      <c r="N4" s="26"/>
      <c r="O4" s="24"/>
      <c r="P4" s="24"/>
    </row>
    <row r="5" spans="1:16" s="1" customFormat="1" ht="14.5" customHeight="1" x14ac:dyDescent="0.35">
      <c r="A5" s="5"/>
      <c r="B5" s="526" t="str">
        <f>Info!B5</f>
        <v>RR-2026-001</v>
      </c>
      <c r="C5" s="526"/>
      <c r="D5" s="526"/>
      <c r="E5" s="526"/>
      <c r="F5" s="526"/>
      <c r="G5" s="526"/>
      <c r="H5" s="526"/>
      <c r="I5" s="526"/>
      <c r="J5" s="526"/>
      <c r="K5" s="526"/>
      <c r="L5" s="526"/>
      <c r="M5" s="26"/>
      <c r="N5" s="26"/>
      <c r="O5" s="24"/>
      <c r="P5" s="24"/>
    </row>
    <row r="6" spans="1:16" s="6" customFormat="1" ht="14.5" customHeight="1" x14ac:dyDescent="0.35">
      <c r="A6" s="5"/>
      <c r="B6" s="526" t="str">
        <f>Info!B6</f>
        <v>CERTAIN WHOLE POTATOES</v>
      </c>
      <c r="C6" s="526"/>
      <c r="D6" s="526"/>
      <c r="E6" s="526"/>
      <c r="F6" s="526"/>
      <c r="G6" s="526"/>
      <c r="H6" s="526"/>
      <c r="I6" s="526"/>
      <c r="J6" s="526"/>
      <c r="K6" s="526"/>
      <c r="L6" s="526"/>
      <c r="M6" s="24"/>
      <c r="N6" s="24"/>
      <c r="O6" s="16"/>
      <c r="P6" s="16"/>
    </row>
    <row r="7" spans="1:16" s="6" customFormat="1" ht="14.5" customHeight="1" x14ac:dyDescent="0.35">
      <c r="A7" s="5"/>
      <c r="B7" s="23"/>
      <c r="C7" s="23"/>
      <c r="D7" s="23"/>
      <c r="E7" s="23"/>
      <c r="F7" s="23"/>
      <c r="G7" s="23"/>
      <c r="H7" s="23"/>
      <c r="I7" s="23"/>
      <c r="J7" s="23"/>
      <c r="K7" s="23"/>
      <c r="L7" s="23"/>
      <c r="M7" s="24"/>
      <c r="N7" s="24"/>
      <c r="O7" s="25"/>
    </row>
    <row r="8" spans="1:16" s="6" customFormat="1" ht="14.5" customHeight="1" x14ac:dyDescent="0.35">
      <c r="A8" s="5"/>
      <c r="B8" s="589" t="str">
        <f>Public!B8</f>
        <v>The goods in the following questions refer to certain whole potatoes as defined in the product description on the Intro tab.</v>
      </c>
      <c r="C8" s="589"/>
      <c r="D8" s="589"/>
      <c r="E8" s="589"/>
      <c r="F8" s="589"/>
      <c r="G8" s="589"/>
      <c r="H8" s="589"/>
      <c r="I8" s="589"/>
      <c r="J8" s="589"/>
      <c r="K8" s="589"/>
      <c r="L8" s="589"/>
      <c r="M8" s="24"/>
      <c r="N8" s="24"/>
      <c r="O8" s="16"/>
      <c r="P8" s="16"/>
    </row>
    <row r="9" spans="1:16" s="6" customFormat="1" ht="14.5" customHeight="1" x14ac:dyDescent="0.35">
      <c r="A9" s="5"/>
      <c r="B9" s="589" t="str">
        <f>Public!B9</f>
        <v xml:space="preserve">Product information and a glossary of terms can be found in the Info tab.
</v>
      </c>
      <c r="C9" s="589"/>
      <c r="D9" s="589"/>
      <c r="E9" s="589"/>
      <c r="F9" s="589"/>
      <c r="G9" s="589"/>
      <c r="H9" s="589"/>
      <c r="I9" s="589"/>
      <c r="J9" s="589"/>
      <c r="K9" s="589"/>
      <c r="L9" s="589"/>
      <c r="M9" s="24"/>
      <c r="N9" s="24"/>
      <c r="O9" s="16"/>
    </row>
    <row r="10" spans="1:16" s="6" customFormat="1" ht="14.5" customHeight="1" x14ac:dyDescent="0.35">
      <c r="A10" s="5"/>
      <c r="B10" s="589" t="str">
        <f>IF(Variables!$C$45="English",O10,P10)</f>
        <v xml:space="preserve">Use the AddPro tab if more space is needed.
</v>
      </c>
      <c r="C10" s="589"/>
      <c r="D10" s="589"/>
      <c r="E10" s="589"/>
      <c r="F10" s="589"/>
      <c r="G10" s="589"/>
      <c r="H10" s="589"/>
      <c r="I10" s="589"/>
      <c r="J10" s="589"/>
      <c r="K10" s="589"/>
      <c r="L10" s="589"/>
      <c r="M10" s="24"/>
      <c r="N10" s="24"/>
      <c r="O10" s="16" t="s">
        <v>76</v>
      </c>
      <c r="P10" s="16" t="str">
        <f>"Utilisez l'onglet AddPro si vous avez besoin de plus d'espace."&amp;CHAR(10)</f>
        <v xml:space="preserve">Utilisez l'onglet AddPro si vous avez besoin de plus d'espace.
</v>
      </c>
    </row>
    <row r="11" spans="1:16" ht="14.5" customHeight="1" x14ac:dyDescent="0.35">
      <c r="B11" s="549"/>
      <c r="C11" s="683"/>
      <c r="D11" s="683"/>
      <c r="E11" s="683"/>
      <c r="F11" s="683"/>
      <c r="G11" s="683"/>
      <c r="H11" s="683"/>
      <c r="I11" s="683"/>
      <c r="J11" s="683"/>
      <c r="K11" s="683"/>
      <c r="L11" s="684"/>
      <c r="O11" s="8" t="s">
        <v>225</v>
      </c>
    </row>
    <row r="12" spans="1:16" s="9" customFormat="1" ht="14.5" customHeight="1" x14ac:dyDescent="0.35">
      <c r="A12" s="70"/>
      <c r="B12" s="685" t="str">
        <f>IF(Variables!$C$45="English",O12,P12)</f>
        <v>INVESTMENTS IN RELATION TO CERTAIN WHOLE POTATOES GROWN IN BC</v>
      </c>
      <c r="C12" s="686"/>
      <c r="D12" s="686"/>
      <c r="E12" s="686"/>
      <c r="F12" s="686"/>
      <c r="G12" s="686"/>
      <c r="H12" s="686"/>
      <c r="I12" s="686"/>
      <c r="J12" s="686"/>
      <c r="K12" s="686"/>
      <c r="L12" s="687"/>
      <c r="O12" s="171" t="s">
        <v>305</v>
      </c>
      <c r="P12" s="27"/>
    </row>
    <row r="13" spans="1:16" s="9" customFormat="1" ht="14.5" customHeight="1" x14ac:dyDescent="0.35">
      <c r="A13" s="4"/>
      <c r="B13" s="600" t="s">
        <v>18</v>
      </c>
      <c r="C13" s="601"/>
      <c r="D13" s="601"/>
      <c r="E13" s="601"/>
      <c r="F13" s="601"/>
      <c r="G13" s="601"/>
      <c r="H13" s="601"/>
      <c r="I13" s="601"/>
      <c r="J13" s="601"/>
      <c r="K13" s="601"/>
      <c r="L13" s="602"/>
      <c r="M13" s="71"/>
      <c r="O13" s="8"/>
      <c r="P13" s="8"/>
    </row>
    <row r="14" spans="1:16" s="33" customFormat="1" ht="14.5" customHeight="1" x14ac:dyDescent="0.35">
      <c r="A14" s="53"/>
      <c r="B14" s="57"/>
      <c r="C14" s="58"/>
      <c r="D14" s="58"/>
      <c r="E14" s="58"/>
      <c r="F14" s="58"/>
      <c r="G14" s="58"/>
      <c r="H14" s="58"/>
      <c r="I14" s="58"/>
      <c r="J14" s="58"/>
      <c r="K14" s="58"/>
      <c r="L14" s="59"/>
      <c r="O14" s="9"/>
      <c r="P14" s="9"/>
    </row>
    <row r="15" spans="1:16" s="33" customFormat="1" ht="14.5" customHeight="1" x14ac:dyDescent="0.35">
      <c r="A15" s="53"/>
      <c r="B15" s="493" t="str">
        <f>IF(Variables!$C$45="English",O16,P16)</f>
        <v>Does your firm have any plans to expand or sell off any acreage used for growing certain whole potatoes in 2026-2027 ? If so, please describe those plans, including target dates and acreage, and give the reasons for the change.</v>
      </c>
      <c r="C15" s="494"/>
      <c r="D15" s="494"/>
      <c r="E15" s="494"/>
      <c r="F15" s="494"/>
      <c r="G15" s="494"/>
      <c r="H15" s="494"/>
      <c r="I15" s="494"/>
      <c r="J15" s="494"/>
      <c r="K15" s="494"/>
      <c r="L15" s="495"/>
      <c r="O15" s="8"/>
      <c r="P15" s="8"/>
    </row>
    <row r="16" spans="1:16" s="33" customFormat="1" ht="14.5" customHeight="1" x14ac:dyDescent="0.35">
      <c r="A16" s="53"/>
      <c r="B16" s="493"/>
      <c r="C16" s="494"/>
      <c r="D16" s="494"/>
      <c r="E16" s="494"/>
      <c r="F16" s="494"/>
      <c r="G16" s="494"/>
      <c r="H16" s="494"/>
      <c r="I16" s="494"/>
      <c r="J16" s="494"/>
      <c r="K16" s="494"/>
      <c r="L16" s="495"/>
      <c r="O16" s="172" t="s">
        <v>339</v>
      </c>
      <c r="P16" s="173" t="s">
        <v>187</v>
      </c>
    </row>
    <row r="17" spans="1:16" s="33" customFormat="1" ht="14.5" customHeight="1" x14ac:dyDescent="0.35">
      <c r="A17" s="53"/>
      <c r="B17" s="46"/>
      <c r="C17" s="47"/>
      <c r="D17" s="47"/>
      <c r="E17" s="47"/>
      <c r="F17" s="47"/>
      <c r="G17" s="47"/>
      <c r="H17" s="47"/>
      <c r="I17" s="47"/>
      <c r="J17" s="47"/>
      <c r="K17" s="47"/>
      <c r="L17" s="48"/>
      <c r="O17" s="172"/>
      <c r="P17" s="173"/>
    </row>
    <row r="18" spans="1:16" ht="14.5" customHeight="1" x14ac:dyDescent="0.35">
      <c r="A18" s="4" t="s">
        <v>164</v>
      </c>
      <c r="B18" s="897"/>
      <c r="C18" s="898"/>
      <c r="D18" s="898"/>
      <c r="E18" s="898"/>
      <c r="F18" s="898"/>
      <c r="G18" s="898"/>
      <c r="H18" s="898"/>
      <c r="I18" s="898"/>
      <c r="J18" s="898"/>
      <c r="K18" s="898"/>
      <c r="L18" s="899"/>
      <c r="M18" s="8"/>
    </row>
    <row r="19" spans="1:16" ht="14.5" customHeight="1" x14ac:dyDescent="0.35">
      <c r="B19" s="900"/>
      <c r="C19" s="901"/>
      <c r="D19" s="901"/>
      <c r="E19" s="901"/>
      <c r="F19" s="901"/>
      <c r="G19" s="901"/>
      <c r="H19" s="901"/>
      <c r="I19" s="901"/>
      <c r="J19" s="901"/>
      <c r="K19" s="901"/>
      <c r="L19" s="902"/>
      <c r="M19" s="8"/>
    </row>
    <row r="20" spans="1:16" ht="14.5" customHeight="1" x14ac:dyDescent="0.35">
      <c r="B20" s="900"/>
      <c r="C20" s="901"/>
      <c r="D20" s="901"/>
      <c r="E20" s="901"/>
      <c r="F20" s="901"/>
      <c r="G20" s="901"/>
      <c r="H20" s="901"/>
      <c r="I20" s="901"/>
      <c r="J20" s="901"/>
      <c r="K20" s="901"/>
      <c r="L20" s="902"/>
      <c r="M20" s="8"/>
    </row>
    <row r="21" spans="1:16" ht="14.5" customHeight="1" x14ac:dyDescent="0.35">
      <c r="B21" s="900"/>
      <c r="C21" s="901"/>
      <c r="D21" s="901"/>
      <c r="E21" s="901"/>
      <c r="F21" s="901"/>
      <c r="G21" s="901"/>
      <c r="H21" s="901"/>
      <c r="I21" s="901"/>
      <c r="J21" s="901"/>
      <c r="K21" s="901"/>
      <c r="L21" s="902"/>
      <c r="M21" s="8"/>
    </row>
    <row r="22" spans="1:16" ht="14.5" customHeight="1" x14ac:dyDescent="0.35">
      <c r="B22" s="900"/>
      <c r="C22" s="901"/>
      <c r="D22" s="901"/>
      <c r="E22" s="901"/>
      <c r="F22" s="901"/>
      <c r="G22" s="901"/>
      <c r="H22" s="901"/>
      <c r="I22" s="901"/>
      <c r="J22" s="901"/>
      <c r="K22" s="901"/>
      <c r="L22" s="902"/>
      <c r="M22" s="8"/>
    </row>
    <row r="23" spans="1:16" ht="14.5" customHeight="1" x14ac:dyDescent="0.35">
      <c r="B23" s="900"/>
      <c r="C23" s="901"/>
      <c r="D23" s="901"/>
      <c r="E23" s="901"/>
      <c r="F23" s="901"/>
      <c r="G23" s="901"/>
      <c r="H23" s="901"/>
      <c r="I23" s="901"/>
      <c r="J23" s="901"/>
      <c r="K23" s="901"/>
      <c r="L23" s="902"/>
      <c r="M23" s="8"/>
    </row>
    <row r="24" spans="1:16" ht="14.5" customHeight="1" x14ac:dyDescent="0.35">
      <c r="B24" s="900"/>
      <c r="C24" s="901"/>
      <c r="D24" s="901"/>
      <c r="E24" s="901"/>
      <c r="F24" s="901"/>
      <c r="G24" s="901"/>
      <c r="H24" s="901"/>
      <c r="I24" s="901"/>
      <c r="J24" s="901"/>
      <c r="K24" s="901"/>
      <c r="L24" s="902"/>
      <c r="M24" s="8"/>
    </row>
    <row r="25" spans="1:16" ht="14.5" customHeight="1" x14ac:dyDescent="0.35">
      <c r="A25" s="4" t="s">
        <v>164</v>
      </c>
      <c r="B25" s="903"/>
      <c r="C25" s="904"/>
      <c r="D25" s="904"/>
      <c r="E25" s="904"/>
      <c r="F25" s="904"/>
      <c r="G25" s="904"/>
      <c r="H25" s="904"/>
      <c r="I25" s="904"/>
      <c r="J25" s="904"/>
      <c r="K25" s="904"/>
      <c r="L25" s="905"/>
      <c r="M25" s="8"/>
    </row>
    <row r="26" spans="1:16" s="7" customFormat="1" ht="14.5" customHeight="1" x14ac:dyDescent="0.35">
      <c r="A26" s="102"/>
      <c r="B26" s="117"/>
      <c r="C26" s="118"/>
      <c r="D26" s="118"/>
      <c r="E26" s="118"/>
      <c r="F26" s="118"/>
      <c r="G26" s="118"/>
      <c r="H26" s="118"/>
      <c r="I26" s="118"/>
      <c r="J26" s="118"/>
      <c r="K26" s="118"/>
      <c r="L26" s="118"/>
      <c r="O26" s="8"/>
      <c r="P26" s="8"/>
    </row>
    <row r="27" spans="1:16" s="9" customFormat="1" ht="14.5" customHeight="1" x14ac:dyDescent="0.35">
      <c r="A27" s="4"/>
      <c r="B27" s="594" t="s">
        <v>19</v>
      </c>
      <c r="C27" s="595"/>
      <c r="D27" s="595"/>
      <c r="E27" s="595"/>
      <c r="F27" s="595"/>
      <c r="G27" s="595"/>
      <c r="H27" s="595"/>
      <c r="I27" s="595"/>
      <c r="J27" s="595"/>
      <c r="K27" s="595"/>
      <c r="L27" s="596"/>
      <c r="M27" s="71"/>
      <c r="O27" s="7"/>
      <c r="P27" s="7"/>
    </row>
    <row r="28" spans="1:16" s="33" customFormat="1" ht="14.5" customHeight="1" x14ac:dyDescent="0.35">
      <c r="A28" s="53"/>
      <c r="B28" s="57"/>
      <c r="C28" s="58"/>
      <c r="D28" s="58"/>
      <c r="E28" s="58"/>
      <c r="F28" s="58"/>
      <c r="G28" s="58"/>
      <c r="H28" s="58"/>
      <c r="I28" s="58"/>
      <c r="J28" s="58"/>
      <c r="K28" s="58"/>
      <c r="L28" s="59"/>
      <c r="O28" s="9"/>
      <c r="P28" s="9"/>
    </row>
    <row r="29" spans="1:16" ht="14.5" customHeight="1" x14ac:dyDescent="0.35">
      <c r="A29" s="4" t="s">
        <v>184</v>
      </c>
      <c r="B29" s="493" t="s">
        <v>820</v>
      </c>
      <c r="C29" s="494"/>
      <c r="D29" s="494"/>
      <c r="E29" s="494"/>
      <c r="F29" s="494"/>
      <c r="G29" s="494"/>
      <c r="H29" s="494"/>
      <c r="I29" s="494"/>
      <c r="J29" s="494"/>
      <c r="K29" s="494"/>
      <c r="L29" s="495"/>
      <c r="M29" s="8"/>
      <c r="O29" s="8" t="s">
        <v>478</v>
      </c>
    </row>
    <row r="30" spans="1:16" ht="14.5" customHeight="1" x14ac:dyDescent="0.35">
      <c r="B30" s="46"/>
      <c r="C30" s="47"/>
      <c r="D30" s="47"/>
      <c r="E30" s="47"/>
      <c r="F30" s="47"/>
      <c r="G30" s="47"/>
      <c r="H30" s="47"/>
      <c r="I30" s="47"/>
      <c r="J30" s="47"/>
      <c r="K30" s="47"/>
      <c r="L30" s="48"/>
      <c r="M30" s="8"/>
    </row>
    <row r="31" spans="1:16" ht="14.5" customHeight="1" x14ac:dyDescent="0.35">
      <c r="B31" s="890" t="s">
        <v>340</v>
      </c>
      <c r="C31" s="890"/>
      <c r="D31" s="890"/>
      <c r="E31" s="487"/>
      <c r="F31" s="483"/>
      <c r="G31" s="484"/>
      <c r="H31" s="906" t="s">
        <v>255</v>
      </c>
      <c r="I31" s="906"/>
      <c r="J31" s="907"/>
      <c r="K31" s="47"/>
      <c r="L31" s="48"/>
      <c r="M31" s="8"/>
      <c r="O31" s="22"/>
    </row>
    <row r="32" spans="1:16" ht="14.5" customHeight="1" x14ac:dyDescent="0.35">
      <c r="B32" s="890"/>
      <c r="C32" s="890"/>
      <c r="D32" s="890"/>
      <c r="E32" s="894" t="str">
        <f>Variables!B16</f>
        <v>Aug. 1, 2023 to July 31, 2024</v>
      </c>
      <c r="F32" s="896" t="str">
        <f>Variables!B17</f>
        <v>Aug. 1, 2024 to July 31, 2025</v>
      </c>
      <c r="G32" s="896" t="str">
        <f>Variables!B18</f>
        <v>Aug. 1, 2025 to July 31, 2026</v>
      </c>
      <c r="H32" s="892" t="str">
        <f>Variables!B26</f>
        <v>Aug. 1, 2026 to July 31, 2027</v>
      </c>
      <c r="I32" s="892" t="str">
        <f>Variables!B27</f>
        <v>Aug. 1, 2027 to July 31, 2028</v>
      </c>
      <c r="J32" s="893" t="str">
        <f>Variables!B28</f>
        <v>Aug. 1, 2028 to July 31, 2029</v>
      </c>
      <c r="K32" s="47"/>
      <c r="L32" s="48"/>
      <c r="M32" s="8"/>
      <c r="O32" s="22"/>
    </row>
    <row r="33" spans="1:16" ht="14.5" customHeight="1" x14ac:dyDescent="0.35">
      <c r="B33" s="890"/>
      <c r="C33" s="890"/>
      <c r="D33" s="890"/>
      <c r="E33" s="895"/>
      <c r="F33" s="892"/>
      <c r="G33" s="892"/>
      <c r="H33" s="892"/>
      <c r="I33" s="892"/>
      <c r="J33" s="893"/>
      <c r="K33" s="47"/>
      <c r="L33" s="48"/>
      <c r="M33" s="46"/>
      <c r="P33" s="22"/>
    </row>
    <row r="34" spans="1:16" ht="14.5" customHeight="1" x14ac:dyDescent="0.35">
      <c r="B34" s="891"/>
      <c r="C34" s="891"/>
      <c r="D34" s="891"/>
      <c r="E34" s="485"/>
      <c r="F34" s="391"/>
      <c r="G34" s="391"/>
      <c r="H34" s="391"/>
      <c r="I34" s="391"/>
      <c r="J34" s="392"/>
      <c r="K34" s="47"/>
      <c r="L34" s="48"/>
      <c r="M34" s="46"/>
      <c r="P34" s="22"/>
    </row>
    <row r="35" spans="1:16" ht="14.5" customHeight="1" x14ac:dyDescent="0.35">
      <c r="B35" s="891"/>
      <c r="C35" s="891"/>
      <c r="D35" s="891"/>
      <c r="E35" s="485"/>
      <c r="F35" s="391"/>
      <c r="G35" s="391"/>
      <c r="H35" s="391"/>
      <c r="I35" s="391"/>
      <c r="J35" s="392"/>
      <c r="K35" s="47"/>
      <c r="L35" s="48"/>
      <c r="M35" s="46"/>
      <c r="P35" s="22"/>
    </row>
    <row r="36" spans="1:16" ht="14.5" customHeight="1" x14ac:dyDescent="0.35">
      <c r="B36" s="891"/>
      <c r="C36" s="891"/>
      <c r="D36" s="891"/>
      <c r="E36" s="485"/>
      <c r="F36" s="391"/>
      <c r="G36" s="391"/>
      <c r="H36" s="391"/>
      <c r="I36" s="391"/>
      <c r="J36" s="392"/>
      <c r="K36" s="47"/>
      <c r="L36" s="48"/>
      <c r="M36" s="46"/>
      <c r="P36" s="22"/>
    </row>
    <row r="37" spans="1:16" ht="14.5" customHeight="1" x14ac:dyDescent="0.35">
      <c r="B37" s="891"/>
      <c r="C37" s="891"/>
      <c r="D37" s="891"/>
      <c r="E37" s="485"/>
      <c r="F37" s="391"/>
      <c r="G37" s="391"/>
      <c r="H37" s="391"/>
      <c r="I37" s="391"/>
      <c r="J37" s="392"/>
      <c r="K37" s="47"/>
      <c r="L37" s="48"/>
      <c r="M37" s="46"/>
      <c r="P37" s="22"/>
    </row>
    <row r="38" spans="1:16" ht="14.5" customHeight="1" x14ac:dyDescent="0.35">
      <c r="B38" s="891"/>
      <c r="C38" s="891"/>
      <c r="D38" s="891"/>
      <c r="E38" s="485"/>
      <c r="F38" s="391"/>
      <c r="G38" s="391"/>
      <c r="H38" s="391"/>
      <c r="I38" s="391"/>
      <c r="J38" s="392"/>
      <c r="K38" s="47"/>
      <c r="L38" s="48"/>
      <c r="M38" s="46"/>
      <c r="P38" s="22"/>
    </row>
    <row r="39" spans="1:16" ht="14.5" customHeight="1" x14ac:dyDescent="0.35">
      <c r="B39" s="891"/>
      <c r="C39" s="891"/>
      <c r="D39" s="891"/>
      <c r="E39" s="486"/>
      <c r="F39" s="393"/>
      <c r="G39" s="393"/>
      <c r="H39" s="393"/>
      <c r="I39" s="393"/>
      <c r="J39" s="394"/>
      <c r="K39" s="47"/>
      <c r="L39" s="48"/>
      <c r="M39" s="46"/>
      <c r="P39" s="22"/>
    </row>
    <row r="40" spans="1:16" ht="14.5" customHeight="1" x14ac:dyDescent="0.35">
      <c r="B40" s="891"/>
      <c r="C40" s="891"/>
      <c r="D40" s="891"/>
      <c r="E40" s="486"/>
      <c r="F40" s="393"/>
      <c r="G40" s="393"/>
      <c r="H40" s="393"/>
      <c r="I40" s="393"/>
      <c r="J40" s="394"/>
      <c r="K40" s="47"/>
      <c r="L40" s="48"/>
      <c r="M40" s="46"/>
      <c r="P40" s="22"/>
    </row>
    <row r="41" spans="1:16" ht="14.5" customHeight="1" x14ac:dyDescent="0.35">
      <c r="B41" s="891"/>
      <c r="C41" s="891"/>
      <c r="D41" s="891"/>
      <c r="E41" s="486"/>
      <c r="F41" s="393"/>
      <c r="G41" s="393"/>
      <c r="H41" s="393"/>
      <c r="I41" s="393"/>
      <c r="J41" s="394"/>
      <c r="K41" s="47"/>
      <c r="L41" s="48"/>
      <c r="M41" s="46"/>
      <c r="P41" s="22"/>
    </row>
    <row r="42" spans="1:16" ht="14.5" customHeight="1" x14ac:dyDescent="0.35">
      <c r="B42" s="891"/>
      <c r="C42" s="891"/>
      <c r="D42" s="891"/>
      <c r="E42" s="485"/>
      <c r="F42" s="391"/>
      <c r="G42" s="391"/>
      <c r="H42" s="391"/>
      <c r="I42" s="391"/>
      <c r="J42" s="392"/>
      <c r="K42" s="47"/>
      <c r="L42" s="48"/>
      <c r="M42" s="46"/>
      <c r="P42" s="22"/>
    </row>
    <row r="43" spans="1:16" ht="14.5" customHeight="1" x14ac:dyDescent="0.35">
      <c r="B43" s="891"/>
      <c r="C43" s="891"/>
      <c r="D43" s="891"/>
      <c r="E43" s="486"/>
      <c r="F43" s="393"/>
      <c r="G43" s="393"/>
      <c r="H43" s="393"/>
      <c r="I43" s="393"/>
      <c r="J43" s="394"/>
      <c r="K43" s="47"/>
      <c r="L43" s="48"/>
      <c r="M43" s="46"/>
      <c r="P43" s="22"/>
    </row>
    <row r="44" spans="1:16" ht="14.5" customHeight="1" x14ac:dyDescent="0.35">
      <c r="B44" s="891"/>
      <c r="C44" s="891"/>
      <c r="D44" s="891"/>
      <c r="E44" s="485"/>
      <c r="F44" s="391"/>
      <c r="G44" s="391"/>
      <c r="H44" s="391"/>
      <c r="I44" s="391"/>
      <c r="J44" s="392"/>
      <c r="K44" s="47"/>
      <c r="L44" s="48"/>
      <c r="M44" s="46"/>
      <c r="P44" s="22"/>
    </row>
    <row r="45" spans="1:16" ht="14.5" customHeight="1" x14ac:dyDescent="0.35">
      <c r="B45" s="891"/>
      <c r="C45" s="891"/>
      <c r="D45" s="891"/>
      <c r="E45" s="485"/>
      <c r="F45" s="391"/>
      <c r="G45" s="391"/>
      <c r="H45" s="391"/>
      <c r="I45" s="391"/>
      <c r="J45" s="392"/>
      <c r="K45" s="47"/>
      <c r="L45" s="48"/>
      <c r="M45" s="46"/>
      <c r="P45" s="22"/>
    </row>
    <row r="46" spans="1:16" ht="14.5" customHeight="1" x14ac:dyDescent="0.35">
      <c r="B46" s="891"/>
      <c r="C46" s="891"/>
      <c r="D46" s="891"/>
      <c r="E46" s="485"/>
      <c r="F46" s="391"/>
      <c r="G46" s="391"/>
      <c r="H46" s="391"/>
      <c r="I46" s="391"/>
      <c r="J46" s="392"/>
      <c r="K46" s="47"/>
      <c r="L46" s="48"/>
      <c r="M46" s="46"/>
      <c r="P46" s="22"/>
    </row>
    <row r="47" spans="1:16" ht="14.5" customHeight="1" x14ac:dyDescent="0.35">
      <c r="B47" s="155"/>
      <c r="C47" s="908" t="s">
        <v>822</v>
      </c>
      <c r="D47" s="909"/>
      <c r="E47" s="395">
        <f t="shared" ref="E47:I47" si="0">SUM(E34:E46)</f>
        <v>0</v>
      </c>
      <c r="F47" s="395">
        <f t="shared" si="0"/>
        <v>0</v>
      </c>
      <c r="G47" s="395">
        <f t="shared" si="0"/>
        <v>0</v>
      </c>
      <c r="H47" s="395">
        <f t="shared" si="0"/>
        <v>0</v>
      </c>
      <c r="I47" s="395">
        <f t="shared" si="0"/>
        <v>0</v>
      </c>
      <c r="J47" s="396">
        <f>SUM(J34:J46)</f>
        <v>0</v>
      </c>
      <c r="K47" s="47"/>
      <c r="L47" s="48"/>
      <c r="M47" s="46"/>
      <c r="P47" s="22"/>
    </row>
    <row r="48" spans="1:16" s="33" customFormat="1" ht="14.5" customHeight="1" x14ac:dyDescent="0.35">
      <c r="A48" s="53"/>
      <c r="B48" s="207"/>
      <c r="C48" s="208"/>
      <c r="D48" s="208"/>
      <c r="E48" s="208"/>
      <c r="F48" s="208"/>
      <c r="G48" s="208"/>
      <c r="H48" s="208"/>
      <c r="I48" s="208"/>
      <c r="J48" s="208"/>
      <c r="K48" s="208"/>
      <c r="L48" s="209"/>
      <c r="O48" s="9"/>
      <c r="P48" s="9"/>
    </row>
    <row r="49" spans="15:17" ht="14.5" customHeight="1" x14ac:dyDescent="0.35">
      <c r="O49" s="174"/>
      <c r="P49" s="175"/>
      <c r="Q49" s="157"/>
    </row>
    <row r="50" spans="15:17" ht="14.5" customHeight="1" x14ac:dyDescent="0.35">
      <c r="O50" s="707"/>
      <c r="P50" s="707"/>
      <c r="Q50" s="707"/>
    </row>
    <row r="51" spans="15:17" ht="14.5" customHeight="1" x14ac:dyDescent="0.35">
      <c r="O51" s="707"/>
      <c r="P51" s="707"/>
      <c r="Q51" s="707"/>
    </row>
    <row r="52" spans="15:17" ht="14.5" customHeight="1" x14ac:dyDescent="0.35">
      <c r="O52" s="709"/>
      <c r="P52" s="709"/>
      <c r="Q52" s="709"/>
    </row>
    <row r="53" spans="15:17" ht="14.5" customHeight="1" x14ac:dyDescent="0.35">
      <c r="O53" s="174"/>
      <c r="P53" s="175"/>
      <c r="Q53" s="157"/>
    </row>
    <row r="54" spans="15:17" ht="14.5" customHeight="1" x14ac:dyDescent="0.35">
      <c r="O54" s="708"/>
      <c r="P54" s="708"/>
      <c r="Q54" s="708"/>
    </row>
    <row r="55" spans="15:17" ht="14.5" customHeight="1" x14ac:dyDescent="0.35">
      <c r="O55" s="708"/>
      <c r="P55" s="708"/>
      <c r="Q55" s="708"/>
    </row>
    <row r="56" spans="15:17" ht="14.5" customHeight="1" x14ac:dyDescent="0.35">
      <c r="O56" s="708"/>
      <c r="P56" s="708"/>
      <c r="Q56" s="708"/>
    </row>
    <row r="57" spans="15:17" ht="14.5" customHeight="1" x14ac:dyDescent="0.35">
      <c r="O57" s="709"/>
      <c r="P57" s="709"/>
      <c r="Q57" s="709"/>
    </row>
    <row r="58" spans="15:17" ht="14.5" customHeight="1" x14ac:dyDescent="0.35">
      <c r="O58" s="708"/>
      <c r="P58" s="708"/>
      <c r="Q58" s="708"/>
    </row>
    <row r="59" spans="15:17" ht="14.5" customHeight="1" x14ac:dyDescent="0.35">
      <c r="O59" s="708"/>
      <c r="P59" s="708"/>
      <c r="Q59" s="708"/>
    </row>
    <row r="60" spans="15:17" ht="14.5" customHeight="1" x14ac:dyDescent="0.35">
      <c r="O60" s="174"/>
      <c r="P60" s="175"/>
      <c r="Q60" s="157"/>
    </row>
    <row r="61" spans="15:17" ht="14.5" customHeight="1" x14ac:dyDescent="0.35">
      <c r="O61" s="174"/>
      <c r="P61" s="176"/>
      <c r="Q61" s="158"/>
    </row>
    <row r="62" spans="15:17" ht="14.5" customHeight="1" x14ac:dyDescent="0.35">
      <c r="O62" s="707"/>
      <c r="P62" s="707"/>
      <c r="Q62" s="707"/>
    </row>
    <row r="63" spans="15:17" ht="14.5" customHeight="1" x14ac:dyDescent="0.35">
      <c r="O63" s="707"/>
      <c r="P63" s="707"/>
      <c r="Q63" s="707"/>
    </row>
    <row r="64" spans="15:17" ht="14.5" customHeight="1" x14ac:dyDescent="0.35">
      <c r="O64" s="170"/>
      <c r="P64" s="169"/>
      <c r="Q64" s="158"/>
    </row>
    <row r="68" spans="15:17" ht="14.5" customHeight="1" x14ac:dyDescent="0.35">
      <c r="O68" s="170"/>
      <c r="P68" s="169"/>
      <c r="Q68" s="158"/>
    </row>
  </sheetData>
  <sheetProtection algorithmName="SHA-512" hashValue="QuYzqwuWexFhEIEIiWrV+dS7ykO4i0q/9/v+WlNr1CiMBnPsVZyUucxuHbL8tdjfRcoNImDSO7J1uh0wvpQ1kg==" saltValue="RgbjRFBdd7mBv1PDaj+8hg==" spinCount="100000" sheet="1" objects="1" scenarios="1" selectLockedCells="1"/>
  <mergeCells count="41">
    <mergeCell ref="B43:D43"/>
    <mergeCell ref="B44:D44"/>
    <mergeCell ref="B38:D38"/>
    <mergeCell ref="B39:D39"/>
    <mergeCell ref="B40:D40"/>
    <mergeCell ref="B41:D41"/>
    <mergeCell ref="B42:D42"/>
    <mergeCell ref="O58:Q59"/>
    <mergeCell ref="C47:D47"/>
    <mergeCell ref="O62:Q63"/>
    <mergeCell ref="O57:Q57"/>
    <mergeCell ref="B45:D45"/>
    <mergeCell ref="B46:D46"/>
    <mergeCell ref="O50:Q51"/>
    <mergeCell ref="O52:Q52"/>
    <mergeCell ref="O54:Q56"/>
    <mergeCell ref="B27:L27"/>
    <mergeCell ref="B29:L29"/>
    <mergeCell ref="H31:J31"/>
    <mergeCell ref="B10:L10"/>
    <mergeCell ref="B4:L4"/>
    <mergeCell ref="B5:L5"/>
    <mergeCell ref="B6:L6"/>
    <mergeCell ref="B8:L8"/>
    <mergeCell ref="B9:L9"/>
    <mergeCell ref="B11:L11"/>
    <mergeCell ref="B12:L12"/>
    <mergeCell ref="B13:L13"/>
    <mergeCell ref="B15:L16"/>
    <mergeCell ref="B18:L25"/>
    <mergeCell ref="I32:I33"/>
    <mergeCell ref="J32:J33"/>
    <mergeCell ref="E32:E33"/>
    <mergeCell ref="F32:F33"/>
    <mergeCell ref="G32:G33"/>
    <mergeCell ref="H32:H33"/>
    <mergeCell ref="B31:D33"/>
    <mergeCell ref="B34:D34"/>
    <mergeCell ref="B35:D35"/>
    <mergeCell ref="B36:D36"/>
    <mergeCell ref="B37:D37"/>
  </mergeCells>
  <conditionalFormatting sqref="E32:J32">
    <cfRule type="expression" priority="1" stopIfTrue="1">
      <formula>CELL("protect", INDIRECT(ADDRESS(ROW(),COLUMN())))=1</formula>
    </cfRule>
  </conditionalFormatting>
  <printOptions horizontalCentered="1"/>
  <pageMargins left="0.23622047244094491" right="0.23622047244094491" top="0.74803149606299213" bottom="0.74803149606299213" header="0.31496062992125984" footer="0.31496062992125984"/>
  <pageSetup scale="59" fitToHeight="0" orientation="portrait" r:id="rId1"/>
  <headerFooter>
    <oddFooter>&amp;L&amp;A</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9FEC2B-F721-4E01-BF9A-90B418D43AC8}">
  <sheetPr>
    <tabColor rgb="FF92D050"/>
    <pageSetUpPr fitToPage="1"/>
  </sheetPr>
  <dimension ref="A1:Q93"/>
  <sheetViews>
    <sheetView showGridLines="0" zoomScaleNormal="100" workbookViewId="0">
      <selection activeCell="R12" sqref="R12"/>
    </sheetView>
  </sheetViews>
  <sheetFormatPr defaultColWidth="9.26953125" defaultRowHeight="14.5" customHeight="1" x14ac:dyDescent="0.35"/>
  <cols>
    <col min="1" max="1" width="1.7265625" style="4" customWidth="1"/>
    <col min="2" max="3" width="14.54296875" style="2" customWidth="1"/>
    <col min="4" max="6" width="16.1796875" style="2" customWidth="1"/>
    <col min="7" max="7" width="15.453125" style="2" customWidth="1"/>
    <col min="8" max="12" width="14.54296875" style="2" customWidth="1"/>
    <col min="13" max="13" width="14.54296875" style="7" customWidth="1"/>
    <col min="14" max="14" width="14.54296875" style="8" customWidth="1"/>
    <col min="15" max="15" width="23.7265625" style="8" hidden="1" customWidth="1"/>
    <col min="16" max="16" width="14.54296875" style="8" hidden="1" customWidth="1"/>
    <col min="17" max="20" width="9.26953125" style="8" customWidth="1"/>
    <col min="21" max="16384" width="9.26953125" style="8"/>
  </cols>
  <sheetData>
    <row r="1" spans="1:16" ht="14.5" customHeight="1" x14ac:dyDescent="0.35">
      <c r="O1" s="8" t="s">
        <v>139</v>
      </c>
      <c r="P1" s="8" t="s">
        <v>139</v>
      </c>
    </row>
    <row r="2" spans="1:16" ht="14.5" customHeight="1" x14ac:dyDescent="0.35">
      <c r="B2" s="10" t="str">
        <f>IF(Variables!$C$45="English",O3,P3)</f>
        <v>PROTECTED</v>
      </c>
      <c r="C2" s="10"/>
      <c r="D2" s="10"/>
      <c r="O2" s="9" t="s">
        <v>39</v>
      </c>
      <c r="P2" s="9" t="s">
        <v>48</v>
      </c>
    </row>
    <row r="3" spans="1:16" ht="14.5" customHeight="1" x14ac:dyDescent="0.35">
      <c r="B3" s="12"/>
      <c r="C3" s="12"/>
      <c r="D3" s="12"/>
      <c r="O3" s="1" t="s">
        <v>124</v>
      </c>
      <c r="P3" s="1" t="s">
        <v>125</v>
      </c>
    </row>
    <row r="4" spans="1:16" s="1" customFormat="1" ht="14.5" customHeight="1" x14ac:dyDescent="0.35">
      <c r="A4" s="5"/>
      <c r="B4" s="526" t="str">
        <f>Info!B4</f>
        <v>AGENCY QUESTIONNAIRE</v>
      </c>
      <c r="C4" s="526"/>
      <c r="D4" s="526"/>
      <c r="E4" s="526"/>
      <c r="F4" s="526"/>
      <c r="G4" s="526"/>
      <c r="H4" s="526"/>
      <c r="I4" s="526"/>
      <c r="J4" s="526"/>
      <c r="K4" s="526"/>
      <c r="L4" s="526"/>
      <c r="M4" s="26"/>
      <c r="N4" s="26"/>
      <c r="O4" s="24"/>
      <c r="P4" s="24"/>
    </row>
    <row r="5" spans="1:16" s="1" customFormat="1" ht="14.5" customHeight="1" x14ac:dyDescent="0.35">
      <c r="A5" s="5"/>
      <c r="B5" s="526" t="str">
        <f>Info!B5</f>
        <v>RR-2026-001</v>
      </c>
      <c r="C5" s="526"/>
      <c r="D5" s="526"/>
      <c r="E5" s="526"/>
      <c r="F5" s="526"/>
      <c r="G5" s="526"/>
      <c r="H5" s="526"/>
      <c r="I5" s="526"/>
      <c r="J5" s="526"/>
      <c r="K5" s="526"/>
      <c r="L5" s="526"/>
      <c r="M5" s="26"/>
      <c r="N5" s="26"/>
      <c r="O5" s="24"/>
      <c r="P5" s="24"/>
    </row>
    <row r="6" spans="1:16" s="6" customFormat="1" ht="14.5" customHeight="1" x14ac:dyDescent="0.35">
      <c r="A6" s="5"/>
      <c r="B6" s="526" t="str">
        <f>Info!B6</f>
        <v>CERTAIN WHOLE POTATOES</v>
      </c>
      <c r="C6" s="526"/>
      <c r="D6" s="526"/>
      <c r="E6" s="526"/>
      <c r="F6" s="526"/>
      <c r="G6" s="526"/>
      <c r="H6" s="526"/>
      <c r="I6" s="526"/>
      <c r="J6" s="526"/>
      <c r="K6" s="526"/>
      <c r="L6" s="526"/>
      <c r="M6" s="24"/>
      <c r="N6" s="24"/>
      <c r="O6" s="16"/>
      <c r="P6" s="16"/>
    </row>
    <row r="7" spans="1:16" s="6" customFormat="1" ht="14.5" customHeight="1" x14ac:dyDescent="0.35">
      <c r="A7" s="5"/>
      <c r="B7" s="23"/>
      <c r="C7" s="23"/>
      <c r="D7" s="23"/>
      <c r="E7" s="23"/>
      <c r="F7" s="23"/>
      <c r="G7" s="23"/>
      <c r="H7" s="23"/>
      <c r="I7" s="23"/>
      <c r="J7" s="23"/>
      <c r="K7" s="23"/>
      <c r="L7" s="23"/>
      <c r="M7" s="24"/>
      <c r="N7" s="24"/>
      <c r="O7" s="25"/>
    </row>
    <row r="8" spans="1:16" s="6" customFormat="1" ht="14.5" customHeight="1" x14ac:dyDescent="0.35">
      <c r="A8" s="5"/>
      <c r="B8" s="589" t="str">
        <f>Public!B8</f>
        <v>The goods in the following questions refer to certain whole potatoes as defined in the product description on the Intro tab.</v>
      </c>
      <c r="C8" s="589"/>
      <c r="D8" s="589"/>
      <c r="E8" s="589"/>
      <c r="F8" s="589"/>
      <c r="G8" s="589"/>
      <c r="H8" s="589"/>
      <c r="I8" s="589"/>
      <c r="J8" s="589"/>
      <c r="K8" s="589"/>
      <c r="L8" s="589"/>
      <c r="M8" s="24"/>
      <c r="N8" s="24"/>
      <c r="O8" s="16"/>
      <c r="P8" s="16"/>
    </row>
    <row r="9" spans="1:16" s="6" customFormat="1" ht="14.5" customHeight="1" x14ac:dyDescent="0.35">
      <c r="A9" s="5"/>
      <c r="B9" s="589" t="str">
        <f>Public!B9</f>
        <v xml:space="preserve">Product information and a glossary of terms can be found in the Info tab.
</v>
      </c>
      <c r="C9" s="589"/>
      <c r="D9" s="589"/>
      <c r="E9" s="589"/>
      <c r="F9" s="589"/>
      <c r="G9" s="589"/>
      <c r="H9" s="589"/>
      <c r="I9" s="589"/>
      <c r="J9" s="589"/>
      <c r="K9" s="589"/>
      <c r="L9" s="589"/>
      <c r="M9" s="24"/>
      <c r="N9" s="24"/>
      <c r="O9" s="16"/>
    </row>
    <row r="10" spans="1:16" s="6" customFormat="1" ht="14.5" customHeight="1" x14ac:dyDescent="0.35">
      <c r="A10" s="5"/>
      <c r="B10" s="589" t="str">
        <f>IF(Variables!$C$45="English",O10,P10)</f>
        <v xml:space="preserve">Use the AddPro tab if more space is needed.
</v>
      </c>
      <c r="C10" s="589"/>
      <c r="D10" s="589"/>
      <c r="E10" s="589"/>
      <c r="F10" s="589"/>
      <c r="G10" s="589"/>
      <c r="H10" s="589"/>
      <c r="I10" s="589"/>
      <c r="J10" s="589"/>
      <c r="K10" s="589"/>
      <c r="L10" s="589"/>
      <c r="M10" s="24"/>
      <c r="N10" s="24"/>
      <c r="O10" s="16" t="s">
        <v>76</v>
      </c>
      <c r="P10" s="16" t="str">
        <f>"Utilisez l'onglet AddPro si vous avez besoin de plus d'espace."&amp;CHAR(10)</f>
        <v xml:space="preserve">Utilisez l'onglet AddPro si vous avez besoin de plus d'espace.
</v>
      </c>
    </row>
    <row r="11" spans="1:16" ht="14.5" customHeight="1" x14ac:dyDescent="0.35">
      <c r="B11" s="549"/>
      <c r="C11" s="683"/>
      <c r="D11" s="683"/>
      <c r="E11" s="683"/>
      <c r="F11" s="683"/>
      <c r="G11" s="683"/>
      <c r="H11" s="683"/>
      <c r="I11" s="683"/>
      <c r="J11" s="683"/>
      <c r="K11" s="683"/>
      <c r="L11" s="684"/>
      <c r="O11" s="8" t="s">
        <v>225</v>
      </c>
    </row>
    <row r="12" spans="1:16" s="9" customFormat="1" ht="14.5" customHeight="1" x14ac:dyDescent="0.35">
      <c r="A12" s="70"/>
      <c r="B12" s="685" t="str">
        <f>IF(Variables!$C$45="English",O12,P12)</f>
        <v>CONFIDENTIAL QUESTIONS IN RELATION TO CERTAIN WHOLE POTATOES GROWN IN BC</v>
      </c>
      <c r="C12" s="686"/>
      <c r="D12" s="686"/>
      <c r="E12" s="686"/>
      <c r="F12" s="686"/>
      <c r="G12" s="686"/>
      <c r="H12" s="686"/>
      <c r="I12" s="686"/>
      <c r="J12" s="686"/>
      <c r="K12" s="686"/>
      <c r="L12" s="687"/>
      <c r="O12" s="171" t="s">
        <v>479</v>
      </c>
      <c r="P12" s="27"/>
    </row>
    <row r="13" spans="1:16" s="33" customFormat="1" ht="14.5" customHeight="1" x14ac:dyDescent="0.35">
      <c r="A13" s="53"/>
      <c r="B13" s="685" t="str">
        <f>IF(Variables!$C$45="English",O13,P13)</f>
        <v>Financial and Pricing</v>
      </c>
      <c r="C13" s="686"/>
      <c r="D13" s="686"/>
      <c r="E13" s="686"/>
      <c r="F13" s="686"/>
      <c r="G13" s="686"/>
      <c r="H13" s="686"/>
      <c r="I13" s="686"/>
      <c r="J13" s="686"/>
      <c r="K13" s="686"/>
      <c r="L13" s="687"/>
      <c r="O13" s="9" t="s">
        <v>480</v>
      </c>
      <c r="P13" s="9"/>
    </row>
    <row r="14" spans="1:16" s="33" customFormat="1" ht="14.5" customHeight="1" x14ac:dyDescent="0.35">
      <c r="A14" s="53"/>
      <c r="B14" s="397"/>
      <c r="C14" s="398"/>
      <c r="D14" s="398"/>
      <c r="E14" s="398"/>
      <c r="F14" s="398"/>
      <c r="G14" s="398"/>
      <c r="H14" s="398"/>
      <c r="I14" s="398"/>
      <c r="J14" s="398"/>
      <c r="K14" s="398"/>
      <c r="L14" s="399"/>
      <c r="O14" s="9"/>
      <c r="P14" s="9"/>
    </row>
    <row r="15" spans="1:16" ht="14.5" customHeight="1" x14ac:dyDescent="0.35">
      <c r="B15" s="594" t="s">
        <v>18</v>
      </c>
      <c r="C15" s="595"/>
      <c r="D15" s="595"/>
      <c r="E15" s="595"/>
      <c r="F15" s="595"/>
      <c r="G15" s="595"/>
      <c r="H15" s="595"/>
      <c r="I15" s="595"/>
      <c r="J15" s="595"/>
      <c r="K15" s="595"/>
      <c r="L15" s="596"/>
    </row>
    <row r="16" spans="1:16" ht="14.5" customHeight="1" x14ac:dyDescent="0.35">
      <c r="B16" s="251"/>
      <c r="C16" s="252"/>
      <c r="D16" s="252"/>
      <c r="E16" s="252"/>
      <c r="F16" s="252"/>
      <c r="G16" s="252"/>
      <c r="H16" s="252"/>
      <c r="I16" s="252"/>
      <c r="J16" s="252"/>
      <c r="K16" s="252"/>
      <c r="L16" s="253"/>
      <c r="M16" s="8"/>
    </row>
    <row r="17" spans="1:16" ht="14.5" customHeight="1" x14ac:dyDescent="0.35">
      <c r="B17" s="910" t="str">
        <f>O18</f>
        <v>Please submit audited financial statements for your agency for each crop year during the period of review. If audited statements are not normally prepared, please provide the equivalent unaudited statements.</v>
      </c>
      <c r="C17" s="911"/>
      <c r="D17" s="911"/>
      <c r="E17" s="911"/>
      <c r="F17" s="911"/>
      <c r="G17" s="911"/>
      <c r="H17" s="911"/>
      <c r="I17" s="911"/>
      <c r="J17" s="911"/>
      <c r="K17" s="911"/>
      <c r="L17" s="912"/>
      <c r="M17" s="8"/>
    </row>
    <row r="18" spans="1:16" s="33" customFormat="1" ht="14.5" customHeight="1" x14ac:dyDescent="0.35">
      <c r="A18" s="53" t="s">
        <v>230</v>
      </c>
      <c r="B18" s="910"/>
      <c r="C18" s="911"/>
      <c r="D18" s="911"/>
      <c r="E18" s="911"/>
      <c r="F18" s="911"/>
      <c r="G18" s="911"/>
      <c r="H18" s="911"/>
      <c r="I18" s="911"/>
      <c r="J18" s="911"/>
      <c r="K18" s="911"/>
      <c r="L18" s="912"/>
      <c r="O18" s="8" t="s">
        <v>481</v>
      </c>
      <c r="P18" s="9"/>
    </row>
    <row r="19" spans="1:16" s="33" customFormat="1" ht="14.5" customHeight="1" x14ac:dyDescent="0.35">
      <c r="A19" s="53"/>
      <c r="B19" s="57"/>
      <c r="C19" s="58"/>
      <c r="D19" s="58"/>
      <c r="E19" s="58"/>
      <c r="F19" s="58"/>
      <c r="G19" s="58"/>
      <c r="H19" s="58"/>
      <c r="I19" s="58"/>
      <c r="J19" s="58"/>
      <c r="K19" s="58"/>
      <c r="L19" s="59"/>
      <c r="O19" s="8"/>
      <c r="P19" s="9"/>
    </row>
    <row r="20" spans="1:16" ht="14.5" customHeight="1" x14ac:dyDescent="0.35">
      <c r="B20" s="594" t="s">
        <v>19</v>
      </c>
      <c r="C20" s="595"/>
      <c r="D20" s="595"/>
      <c r="E20" s="595"/>
      <c r="F20" s="595"/>
      <c r="G20" s="595"/>
      <c r="H20" s="595"/>
      <c r="I20" s="595"/>
      <c r="J20" s="595"/>
      <c r="K20" s="595"/>
      <c r="L20" s="596"/>
      <c r="M20" s="8"/>
      <c r="O20" s="7"/>
    </row>
    <row r="21" spans="1:16" ht="14.5" customHeight="1" x14ac:dyDescent="0.35">
      <c r="B21" s="913" t="str">
        <f>O24</f>
        <v>Provide copies of any price lists, price schedules, base price lists, discount schedules, etc., relative to your sales of certain whole potatoes for the period from August 1, 2023 to July 31, 2026.  If these price lists cover other products, clearly identify on the price lists which products are certain whole potatoes subject to this expiry review.  If you do not have price lists, provide (on a quarterly basis) price offers for certain whole potatoes that were sold by your agency during the period from August 1, 2023 to July 31, 2026. Ensure you provide the Tribunal with a complete understanding of the various products and their corresponding selling prices during the period from August 1, 2023 to July 31, 2026.</v>
      </c>
      <c r="C21" s="914"/>
      <c r="D21" s="914"/>
      <c r="E21" s="914"/>
      <c r="F21" s="914"/>
      <c r="G21" s="914"/>
      <c r="H21" s="914"/>
      <c r="I21" s="914"/>
      <c r="J21" s="914"/>
      <c r="K21" s="914"/>
      <c r="L21" s="915"/>
      <c r="M21" s="8"/>
      <c r="O21" s="7"/>
    </row>
    <row r="22" spans="1:16" ht="14.5" customHeight="1" x14ac:dyDescent="0.35">
      <c r="B22" s="913"/>
      <c r="C22" s="914"/>
      <c r="D22" s="914"/>
      <c r="E22" s="914"/>
      <c r="F22" s="914"/>
      <c r="G22" s="914"/>
      <c r="H22" s="914"/>
      <c r="I22" s="914"/>
      <c r="J22" s="914"/>
      <c r="K22" s="914"/>
      <c r="L22" s="915"/>
      <c r="M22" s="8"/>
      <c r="O22" s="7"/>
    </row>
    <row r="23" spans="1:16" ht="14.5" customHeight="1" x14ac:dyDescent="0.35">
      <c r="B23" s="913"/>
      <c r="C23" s="914"/>
      <c r="D23" s="914"/>
      <c r="E23" s="914"/>
      <c r="F23" s="914"/>
      <c r="G23" s="914"/>
      <c r="H23" s="914"/>
      <c r="I23" s="914"/>
      <c r="J23" s="914"/>
      <c r="K23" s="914"/>
      <c r="L23" s="915"/>
      <c r="M23" s="8"/>
      <c r="O23" s="7"/>
    </row>
    <row r="24" spans="1:16" s="33" customFormat="1" ht="14.5" customHeight="1" x14ac:dyDescent="0.35">
      <c r="A24" s="53" t="s">
        <v>230</v>
      </c>
      <c r="B24" s="913"/>
      <c r="C24" s="914"/>
      <c r="D24" s="914"/>
      <c r="E24" s="914"/>
      <c r="F24" s="914"/>
      <c r="G24" s="914"/>
      <c r="H24" s="914"/>
      <c r="I24" s="914"/>
      <c r="J24" s="914"/>
      <c r="K24" s="914"/>
      <c r="L24" s="915"/>
      <c r="O24" s="8" t="s">
        <v>482</v>
      </c>
      <c r="P24" s="9"/>
    </row>
    <row r="25" spans="1:16" s="33" customFormat="1" ht="14.5" customHeight="1" x14ac:dyDescent="0.35">
      <c r="A25" s="53"/>
      <c r="B25" s="57"/>
      <c r="C25" s="152"/>
      <c r="D25" s="152"/>
      <c r="E25" s="152"/>
      <c r="F25" s="152"/>
      <c r="G25" s="152"/>
      <c r="H25" s="152"/>
      <c r="I25" s="152"/>
      <c r="J25" s="152"/>
      <c r="K25" s="152"/>
      <c r="L25" s="153"/>
      <c r="O25" s="8"/>
      <c r="P25" s="9"/>
    </row>
    <row r="26" spans="1:16" s="33" customFormat="1" ht="14.5" customHeight="1" x14ac:dyDescent="0.35">
      <c r="A26" s="53"/>
      <c r="B26" s="655" t="str">
        <f>O27</f>
        <v>A) With regard to your agency's price lists for certain whole potatoes, give details relating to terms, discounts, allowances and other considerations which have the effect of reducing the prices appearing on your price lists.  If a discount list is used in selling certain whole potatoes, provide copies of such lists that were in effect for the period from August 1, 2023 to July 31, 2026.</v>
      </c>
      <c r="C26" s="590"/>
      <c r="D26" s="590"/>
      <c r="E26" s="590"/>
      <c r="F26" s="590"/>
      <c r="G26" s="590"/>
      <c r="H26" s="590"/>
      <c r="I26" s="590"/>
      <c r="J26" s="590"/>
      <c r="K26" s="590"/>
      <c r="L26" s="603"/>
      <c r="O26" s="8"/>
      <c r="P26" s="9"/>
    </row>
    <row r="27" spans="1:16" s="33" customFormat="1" ht="14.5" customHeight="1" x14ac:dyDescent="0.35">
      <c r="A27" s="53"/>
      <c r="B27" s="655"/>
      <c r="C27" s="590"/>
      <c r="D27" s="590"/>
      <c r="E27" s="590"/>
      <c r="F27" s="590"/>
      <c r="G27" s="590"/>
      <c r="H27" s="590"/>
      <c r="I27" s="590"/>
      <c r="J27" s="590"/>
      <c r="K27" s="590"/>
      <c r="L27" s="603"/>
      <c r="O27" s="8" t="s">
        <v>483</v>
      </c>
      <c r="P27" s="9"/>
    </row>
    <row r="28" spans="1:16" s="33" customFormat="1" ht="14.5" customHeight="1" x14ac:dyDescent="0.35">
      <c r="A28" s="53"/>
      <c r="B28" s="57"/>
      <c r="C28" s="152"/>
      <c r="D28" s="152"/>
      <c r="E28" s="152"/>
      <c r="F28" s="152"/>
      <c r="G28" s="152"/>
      <c r="H28" s="152"/>
      <c r="I28" s="152"/>
      <c r="J28" s="152"/>
      <c r="K28" s="152"/>
      <c r="L28" s="153"/>
      <c r="O28" s="8"/>
      <c r="P28" s="9"/>
    </row>
    <row r="29" spans="1:16" s="33" customFormat="1" ht="14.5" customHeight="1" x14ac:dyDescent="0.35">
      <c r="A29" s="53"/>
      <c r="B29" s="900"/>
      <c r="C29" s="901"/>
      <c r="D29" s="901"/>
      <c r="E29" s="901"/>
      <c r="F29" s="901"/>
      <c r="G29" s="901"/>
      <c r="H29" s="901"/>
      <c r="I29" s="901"/>
      <c r="J29" s="901"/>
      <c r="K29" s="901"/>
      <c r="L29" s="902"/>
      <c r="O29" s="8"/>
      <c r="P29" s="9"/>
    </row>
    <row r="30" spans="1:16" s="33" customFormat="1" ht="14.5" customHeight="1" x14ac:dyDescent="0.35">
      <c r="A30" s="53"/>
      <c r="B30" s="900"/>
      <c r="C30" s="901"/>
      <c r="D30" s="901"/>
      <c r="E30" s="901"/>
      <c r="F30" s="901"/>
      <c r="G30" s="901"/>
      <c r="H30" s="901"/>
      <c r="I30" s="901"/>
      <c r="J30" s="901"/>
      <c r="K30" s="901"/>
      <c r="L30" s="902"/>
      <c r="O30" s="8"/>
      <c r="P30" s="9"/>
    </row>
    <row r="31" spans="1:16" s="33" customFormat="1" ht="14.5" customHeight="1" x14ac:dyDescent="0.35">
      <c r="A31" s="53"/>
      <c r="B31" s="900"/>
      <c r="C31" s="901"/>
      <c r="D31" s="901"/>
      <c r="E31" s="901"/>
      <c r="F31" s="901"/>
      <c r="G31" s="901"/>
      <c r="H31" s="901"/>
      <c r="I31" s="901"/>
      <c r="J31" s="901"/>
      <c r="K31" s="901"/>
      <c r="L31" s="902"/>
      <c r="O31" s="8"/>
      <c r="P31" s="9"/>
    </row>
    <row r="32" spans="1:16" s="33" customFormat="1" ht="14.5" customHeight="1" x14ac:dyDescent="0.35">
      <c r="A32" s="53"/>
      <c r="B32" s="900"/>
      <c r="C32" s="901"/>
      <c r="D32" s="901"/>
      <c r="E32" s="901"/>
      <c r="F32" s="901"/>
      <c r="G32" s="901"/>
      <c r="H32" s="901"/>
      <c r="I32" s="901"/>
      <c r="J32" s="901"/>
      <c r="K32" s="901"/>
      <c r="L32" s="902"/>
      <c r="O32" s="8"/>
      <c r="P32" s="9"/>
    </row>
    <row r="33" spans="1:16" s="33" customFormat="1" ht="14.5" customHeight="1" x14ac:dyDescent="0.35">
      <c r="A33" s="53"/>
      <c r="B33" s="900"/>
      <c r="C33" s="901"/>
      <c r="D33" s="901"/>
      <c r="E33" s="901"/>
      <c r="F33" s="901"/>
      <c r="G33" s="901"/>
      <c r="H33" s="901"/>
      <c r="I33" s="901"/>
      <c r="J33" s="901"/>
      <c r="K33" s="901"/>
      <c r="L33" s="902"/>
      <c r="O33" s="8"/>
      <c r="P33" s="9"/>
    </row>
    <row r="34" spans="1:16" s="33" customFormat="1" ht="14.5" customHeight="1" x14ac:dyDescent="0.35">
      <c r="A34" s="53"/>
      <c r="B34" s="900"/>
      <c r="C34" s="901"/>
      <c r="D34" s="901"/>
      <c r="E34" s="901"/>
      <c r="F34" s="901"/>
      <c r="G34" s="901"/>
      <c r="H34" s="901"/>
      <c r="I34" s="901"/>
      <c r="J34" s="901"/>
      <c r="K34" s="901"/>
      <c r="L34" s="902"/>
      <c r="O34" s="8"/>
      <c r="P34" s="9"/>
    </row>
    <row r="35" spans="1:16" s="33" customFormat="1" ht="14.5" customHeight="1" x14ac:dyDescent="0.35">
      <c r="A35" s="53"/>
      <c r="B35" s="900"/>
      <c r="C35" s="901"/>
      <c r="D35" s="901"/>
      <c r="E35" s="901"/>
      <c r="F35" s="901"/>
      <c r="G35" s="901"/>
      <c r="H35" s="901"/>
      <c r="I35" s="901"/>
      <c r="J35" s="901"/>
      <c r="K35" s="901"/>
      <c r="L35" s="902"/>
      <c r="O35" s="8"/>
      <c r="P35" s="9"/>
    </row>
    <row r="36" spans="1:16" s="44" customFormat="1" ht="14.5" customHeight="1" x14ac:dyDescent="0.35">
      <c r="A36" s="122"/>
      <c r="B36" s="900"/>
      <c r="C36" s="901"/>
      <c r="D36" s="901"/>
      <c r="E36" s="901"/>
      <c r="F36" s="901"/>
      <c r="G36" s="901"/>
      <c r="H36" s="901"/>
      <c r="I36" s="901"/>
      <c r="J36" s="901"/>
      <c r="K36" s="901"/>
      <c r="L36" s="902"/>
      <c r="O36" s="7"/>
      <c r="P36" s="156"/>
    </row>
    <row r="37" spans="1:16" s="33" customFormat="1" ht="14.5" customHeight="1" x14ac:dyDescent="0.35">
      <c r="A37" s="53"/>
      <c r="B37" s="199"/>
      <c r="C37" s="200"/>
      <c r="D37" s="200"/>
      <c r="E37" s="200"/>
      <c r="F37" s="200"/>
      <c r="G37" s="200"/>
      <c r="H37" s="200"/>
      <c r="I37" s="200"/>
      <c r="J37" s="200"/>
      <c r="K37" s="200"/>
      <c r="L37" s="201"/>
      <c r="O37" s="8"/>
      <c r="P37" s="9"/>
    </row>
    <row r="38" spans="1:16" s="33" customFormat="1" ht="14.5" customHeight="1" x14ac:dyDescent="0.35">
      <c r="A38" s="53"/>
      <c r="B38" s="922" t="str">
        <f>O38</f>
        <v>B) Provide details of the terms of sale that apply to the Canadian market and fully explain what each of these terms means to your agency.</v>
      </c>
      <c r="C38" s="923"/>
      <c r="D38" s="923"/>
      <c r="E38" s="923"/>
      <c r="F38" s="923"/>
      <c r="G38" s="923"/>
      <c r="H38" s="923"/>
      <c r="I38" s="923"/>
      <c r="J38" s="923"/>
      <c r="K38" s="923"/>
      <c r="L38" s="924"/>
      <c r="O38" s="8" t="s">
        <v>484</v>
      </c>
      <c r="P38" s="9"/>
    </row>
    <row r="39" spans="1:16" s="33" customFormat="1" ht="14.5" customHeight="1" x14ac:dyDescent="0.35">
      <c r="A39" s="53"/>
      <c r="B39" s="57"/>
      <c r="C39" s="152"/>
      <c r="D39" s="152"/>
      <c r="E39" s="152"/>
      <c r="F39" s="152"/>
      <c r="G39" s="152"/>
      <c r="H39" s="152"/>
      <c r="I39" s="152"/>
      <c r="J39" s="152"/>
      <c r="K39" s="152"/>
      <c r="L39" s="153"/>
      <c r="O39" s="9"/>
      <c r="P39" s="9"/>
    </row>
    <row r="40" spans="1:16" s="33" customFormat="1" ht="14.5" customHeight="1" x14ac:dyDescent="0.35">
      <c r="A40" s="53"/>
      <c r="B40" s="900"/>
      <c r="C40" s="901"/>
      <c r="D40" s="901"/>
      <c r="E40" s="901"/>
      <c r="F40" s="901"/>
      <c r="G40" s="901"/>
      <c r="H40" s="901"/>
      <c r="I40" s="901"/>
      <c r="J40" s="901"/>
      <c r="K40" s="901"/>
      <c r="L40" s="902"/>
      <c r="O40" s="9"/>
      <c r="P40" s="9"/>
    </row>
    <row r="41" spans="1:16" s="33" customFormat="1" ht="14.5" customHeight="1" x14ac:dyDescent="0.35">
      <c r="A41" s="53"/>
      <c r="B41" s="900"/>
      <c r="C41" s="901"/>
      <c r="D41" s="901"/>
      <c r="E41" s="901"/>
      <c r="F41" s="901"/>
      <c r="G41" s="901"/>
      <c r="H41" s="901"/>
      <c r="I41" s="901"/>
      <c r="J41" s="901"/>
      <c r="K41" s="901"/>
      <c r="L41" s="902"/>
      <c r="O41" s="9"/>
      <c r="P41" s="9"/>
    </row>
    <row r="42" spans="1:16" s="33" customFormat="1" ht="14.5" customHeight="1" x14ac:dyDescent="0.35">
      <c r="A42" s="53"/>
      <c r="B42" s="900"/>
      <c r="C42" s="901"/>
      <c r="D42" s="901"/>
      <c r="E42" s="901"/>
      <c r="F42" s="901"/>
      <c r="G42" s="901"/>
      <c r="H42" s="901"/>
      <c r="I42" s="901"/>
      <c r="J42" s="901"/>
      <c r="K42" s="901"/>
      <c r="L42" s="902"/>
      <c r="O42" s="9"/>
      <c r="P42" s="9"/>
    </row>
    <row r="43" spans="1:16" s="33" customFormat="1" ht="14.5" customHeight="1" x14ac:dyDescent="0.35">
      <c r="A43" s="53"/>
      <c r="B43" s="900"/>
      <c r="C43" s="901"/>
      <c r="D43" s="901"/>
      <c r="E43" s="901"/>
      <c r="F43" s="901"/>
      <c r="G43" s="901"/>
      <c r="H43" s="901"/>
      <c r="I43" s="901"/>
      <c r="J43" s="901"/>
      <c r="K43" s="901"/>
      <c r="L43" s="902"/>
      <c r="O43" s="9"/>
      <c r="P43" s="9"/>
    </row>
    <row r="44" spans="1:16" s="33" customFormat="1" ht="14.5" customHeight="1" x14ac:dyDescent="0.35">
      <c r="A44" s="53"/>
      <c r="B44" s="900"/>
      <c r="C44" s="901"/>
      <c r="D44" s="901"/>
      <c r="E44" s="901"/>
      <c r="F44" s="901"/>
      <c r="G44" s="901"/>
      <c r="H44" s="901"/>
      <c r="I44" s="901"/>
      <c r="J44" s="901"/>
      <c r="K44" s="901"/>
      <c r="L44" s="902"/>
      <c r="O44" s="9"/>
      <c r="P44" s="9"/>
    </row>
    <row r="45" spans="1:16" s="33" customFormat="1" ht="14.5" customHeight="1" x14ac:dyDescent="0.35">
      <c r="A45" s="53"/>
      <c r="B45" s="900"/>
      <c r="C45" s="901"/>
      <c r="D45" s="901"/>
      <c r="E45" s="901"/>
      <c r="F45" s="901"/>
      <c r="G45" s="901"/>
      <c r="H45" s="901"/>
      <c r="I45" s="901"/>
      <c r="J45" s="901"/>
      <c r="K45" s="901"/>
      <c r="L45" s="902"/>
      <c r="O45" s="9"/>
      <c r="P45" s="9"/>
    </row>
    <row r="46" spans="1:16" s="33" customFormat="1" ht="14.5" customHeight="1" x14ac:dyDescent="0.35">
      <c r="A46" s="53"/>
      <c r="B46" s="900"/>
      <c r="C46" s="901"/>
      <c r="D46" s="901"/>
      <c r="E46" s="901"/>
      <c r="F46" s="901"/>
      <c r="G46" s="901"/>
      <c r="H46" s="901"/>
      <c r="I46" s="901"/>
      <c r="J46" s="901"/>
      <c r="K46" s="901"/>
      <c r="L46" s="902"/>
      <c r="O46" s="9"/>
      <c r="P46" s="9"/>
    </row>
    <row r="47" spans="1:16" s="33" customFormat="1" ht="14.5" customHeight="1" x14ac:dyDescent="0.35">
      <c r="A47" s="53"/>
      <c r="B47" s="900"/>
      <c r="C47" s="901"/>
      <c r="D47" s="901"/>
      <c r="E47" s="901"/>
      <c r="F47" s="901"/>
      <c r="G47" s="901"/>
      <c r="H47" s="901"/>
      <c r="I47" s="901"/>
      <c r="J47" s="901"/>
      <c r="K47" s="901"/>
      <c r="L47" s="902"/>
      <c r="O47" s="9"/>
      <c r="P47" s="9"/>
    </row>
    <row r="48" spans="1:16" s="33" customFormat="1" ht="14.5" customHeight="1" x14ac:dyDescent="0.35">
      <c r="A48" s="53"/>
      <c r="B48" s="57"/>
      <c r="C48" s="58"/>
      <c r="D48" s="58"/>
      <c r="E48" s="58"/>
      <c r="F48" s="58"/>
      <c r="G48" s="58"/>
      <c r="H48" s="58"/>
      <c r="I48" s="58"/>
      <c r="J48" s="58"/>
      <c r="K48" s="58"/>
      <c r="L48" s="59"/>
      <c r="O48" s="8"/>
      <c r="P48" s="9"/>
    </row>
    <row r="49" spans="1:16" s="33" customFormat="1" ht="14.5" customHeight="1" x14ac:dyDescent="0.35">
      <c r="A49" s="53"/>
      <c r="B49" s="685" t="str">
        <f>IF(Variables!$C$45="English",O49,P49)</f>
        <v>Forecasts</v>
      </c>
      <c r="C49" s="686"/>
      <c r="D49" s="686"/>
      <c r="E49" s="686"/>
      <c r="F49" s="686"/>
      <c r="G49" s="686"/>
      <c r="H49" s="686"/>
      <c r="I49" s="686"/>
      <c r="J49" s="686"/>
      <c r="K49" s="686"/>
      <c r="L49" s="687"/>
      <c r="O49" s="8" t="s">
        <v>485</v>
      </c>
      <c r="P49" s="9"/>
    </row>
    <row r="50" spans="1:16" ht="14.5" customHeight="1" x14ac:dyDescent="0.35">
      <c r="B50" s="594" t="s">
        <v>20</v>
      </c>
      <c r="C50" s="595"/>
      <c r="D50" s="595"/>
      <c r="E50" s="595"/>
      <c r="F50" s="595"/>
      <c r="G50" s="595"/>
      <c r="H50" s="595"/>
      <c r="I50" s="595"/>
      <c r="J50" s="595"/>
      <c r="K50" s="595"/>
      <c r="L50" s="596"/>
    </row>
    <row r="51" spans="1:16" ht="14.5" customHeight="1" x14ac:dyDescent="0.35">
      <c r="B51" s="390"/>
      <c r="L51" s="109"/>
    </row>
    <row r="52" spans="1:16" ht="14.5" customHeight="1" x14ac:dyDescent="0.35">
      <c r="A52" s="4" t="s">
        <v>180</v>
      </c>
      <c r="B52" s="493" t="str">
        <f>O52</f>
        <v>Provide any documents, plans, forecasts, market analyses or other information setting out your agency’s strategies and objectives, for the crop years 2026-2027 and  2027-2028, concerning certain whole potatoes and other products grown by your grower members with respect to the following factors: 
-production in BC, 
-purchases from BC growers, 
-imports, 
-sales in BC, 
-market size and growth, 
-market share, 
-price levels, 
-financial performance, 
-export sales, 
-any change in product mix of BC grown certain whole potatoes sold in BC or elsewhere, 
-capacity and utilisation levels, and 
-investments.</v>
      </c>
      <c r="C52" s="494"/>
      <c r="D52" s="494"/>
      <c r="E52" s="494"/>
      <c r="F52" s="494"/>
      <c r="G52" s="494"/>
      <c r="H52" s="494"/>
      <c r="I52" s="494"/>
      <c r="J52" s="494"/>
      <c r="K52" s="494"/>
      <c r="L52" s="495"/>
      <c r="O52" s="400" t="s">
        <v>821</v>
      </c>
    </row>
    <row r="53" spans="1:16" ht="14.5" customHeight="1" x14ac:dyDescent="0.35">
      <c r="B53" s="493"/>
      <c r="C53" s="494"/>
      <c r="D53" s="494"/>
      <c r="E53" s="494"/>
      <c r="F53" s="494"/>
      <c r="G53" s="494"/>
      <c r="H53" s="494"/>
      <c r="I53" s="494"/>
      <c r="J53" s="494"/>
      <c r="K53" s="494"/>
      <c r="L53" s="495"/>
      <c r="O53" s="170"/>
    </row>
    <row r="54" spans="1:16" ht="14.5" customHeight="1" x14ac:dyDescent="0.35">
      <c r="B54" s="493"/>
      <c r="C54" s="494"/>
      <c r="D54" s="494"/>
      <c r="E54" s="494"/>
      <c r="F54" s="494"/>
      <c r="G54" s="494"/>
      <c r="H54" s="494"/>
      <c r="I54" s="494"/>
      <c r="J54" s="494"/>
      <c r="K54" s="494"/>
      <c r="L54" s="495"/>
      <c r="O54" s="170"/>
    </row>
    <row r="55" spans="1:16" ht="14.5" customHeight="1" x14ac:dyDescent="0.35">
      <c r="B55" s="493"/>
      <c r="C55" s="494"/>
      <c r="D55" s="494"/>
      <c r="E55" s="494"/>
      <c r="F55" s="494"/>
      <c r="G55" s="494"/>
      <c r="H55" s="494"/>
      <c r="I55" s="494"/>
      <c r="J55" s="494"/>
      <c r="K55" s="494"/>
      <c r="L55" s="495"/>
      <c r="O55" s="170"/>
    </row>
    <row r="56" spans="1:16" ht="14.5" customHeight="1" x14ac:dyDescent="0.35">
      <c r="B56" s="493"/>
      <c r="C56" s="494"/>
      <c r="D56" s="494"/>
      <c r="E56" s="494"/>
      <c r="F56" s="494"/>
      <c r="G56" s="494"/>
      <c r="H56" s="494"/>
      <c r="I56" s="494"/>
      <c r="J56" s="494"/>
      <c r="K56" s="494"/>
      <c r="L56" s="495"/>
      <c r="O56" s="170"/>
    </row>
    <row r="57" spans="1:16" ht="14.5" customHeight="1" x14ac:dyDescent="0.35">
      <c r="B57" s="493"/>
      <c r="C57" s="494"/>
      <c r="D57" s="494"/>
      <c r="E57" s="494"/>
      <c r="F57" s="494"/>
      <c r="G57" s="494"/>
      <c r="H57" s="494"/>
      <c r="I57" s="494"/>
      <c r="J57" s="494"/>
      <c r="K57" s="494"/>
      <c r="L57" s="495"/>
      <c r="O57" s="170"/>
    </row>
    <row r="58" spans="1:16" ht="14.5" customHeight="1" x14ac:dyDescent="0.35">
      <c r="B58" s="493"/>
      <c r="C58" s="494"/>
      <c r="D58" s="494"/>
      <c r="E58" s="494"/>
      <c r="F58" s="494"/>
      <c r="G58" s="494"/>
      <c r="H58" s="494"/>
      <c r="I58" s="494"/>
      <c r="J58" s="494"/>
      <c r="K58" s="494"/>
      <c r="L58" s="495"/>
      <c r="O58" s="170"/>
    </row>
    <row r="59" spans="1:16" ht="14.5" customHeight="1" x14ac:dyDescent="0.35">
      <c r="B59" s="493"/>
      <c r="C59" s="494"/>
      <c r="D59" s="494"/>
      <c r="E59" s="494"/>
      <c r="F59" s="494"/>
      <c r="G59" s="494"/>
      <c r="H59" s="494"/>
      <c r="I59" s="494"/>
      <c r="J59" s="494"/>
      <c r="K59" s="494"/>
      <c r="L59" s="495"/>
      <c r="O59" s="170"/>
    </row>
    <row r="60" spans="1:16" ht="14.5" customHeight="1" x14ac:dyDescent="0.35">
      <c r="B60" s="493"/>
      <c r="C60" s="494"/>
      <c r="D60" s="494"/>
      <c r="E60" s="494"/>
      <c r="F60" s="494"/>
      <c r="G60" s="494"/>
      <c r="H60" s="494"/>
      <c r="I60" s="494"/>
      <c r="J60" s="494"/>
      <c r="K60" s="494"/>
      <c r="L60" s="495"/>
      <c r="O60" s="170"/>
    </row>
    <row r="61" spans="1:16" ht="14.5" customHeight="1" x14ac:dyDescent="0.35">
      <c r="B61" s="493"/>
      <c r="C61" s="494"/>
      <c r="D61" s="494"/>
      <c r="E61" s="494"/>
      <c r="F61" s="494"/>
      <c r="G61" s="494"/>
      <c r="H61" s="494"/>
      <c r="I61" s="494"/>
      <c r="J61" s="494"/>
      <c r="K61" s="494"/>
      <c r="L61" s="495"/>
      <c r="O61" s="170"/>
    </row>
    <row r="62" spans="1:16" ht="14.5" customHeight="1" x14ac:dyDescent="0.35">
      <c r="B62" s="493"/>
      <c r="C62" s="494"/>
      <c r="D62" s="494"/>
      <c r="E62" s="494"/>
      <c r="F62" s="494"/>
      <c r="G62" s="494"/>
      <c r="H62" s="494"/>
      <c r="I62" s="494"/>
      <c r="J62" s="494"/>
      <c r="K62" s="494"/>
      <c r="L62" s="495"/>
      <c r="O62" s="170"/>
    </row>
    <row r="63" spans="1:16" ht="14.5" customHeight="1" x14ac:dyDescent="0.35">
      <c r="B63" s="493"/>
      <c r="C63" s="494"/>
      <c r="D63" s="494"/>
      <c r="E63" s="494"/>
      <c r="F63" s="494"/>
      <c r="G63" s="494"/>
      <c r="H63" s="494"/>
      <c r="I63" s="494"/>
      <c r="J63" s="494"/>
      <c r="K63" s="494"/>
      <c r="L63" s="495"/>
      <c r="O63" s="170"/>
    </row>
    <row r="64" spans="1:16" ht="14.5" customHeight="1" x14ac:dyDescent="0.35">
      <c r="B64" s="493"/>
      <c r="C64" s="494"/>
      <c r="D64" s="494"/>
      <c r="E64" s="494"/>
      <c r="F64" s="494"/>
      <c r="G64" s="494"/>
      <c r="H64" s="494"/>
      <c r="I64" s="494"/>
      <c r="J64" s="494"/>
      <c r="K64" s="494"/>
      <c r="L64" s="495"/>
      <c r="O64" s="170"/>
    </row>
    <row r="65" spans="2:17" ht="14.5" customHeight="1" x14ac:dyDescent="0.35">
      <c r="B65" s="493"/>
      <c r="C65" s="494"/>
      <c r="D65" s="494"/>
      <c r="E65" s="494"/>
      <c r="F65" s="494"/>
      <c r="G65" s="494"/>
      <c r="H65" s="494"/>
      <c r="I65" s="494"/>
      <c r="J65" s="494"/>
      <c r="K65" s="494"/>
      <c r="L65" s="495"/>
    </row>
    <row r="66" spans="2:17" ht="14.5" customHeight="1" x14ac:dyDescent="0.35">
      <c r="B66" s="46"/>
      <c r="C66" s="47"/>
      <c r="D66" s="47"/>
      <c r="E66" s="47"/>
      <c r="F66" s="47"/>
      <c r="G66" s="47"/>
      <c r="H66" s="47"/>
      <c r="I66" s="47"/>
      <c r="J66" s="47"/>
      <c r="K66" s="47"/>
      <c r="L66" s="48"/>
      <c r="O66" s="170"/>
    </row>
    <row r="67" spans="2:17" ht="14.5" customHeight="1" x14ac:dyDescent="0.35">
      <c r="B67" s="493" t="str">
        <f>O67</f>
        <v xml:space="preserve">Provide the rationale and assumptions underlying any plans and forecasts, and indicate whether the plans and forecasts were prepared internally or by an outside consultant.  
</v>
      </c>
      <c r="C67" s="494"/>
      <c r="D67" s="494"/>
      <c r="E67" s="494"/>
      <c r="F67" s="494"/>
      <c r="G67" s="494"/>
      <c r="H67" s="494"/>
      <c r="I67" s="494"/>
      <c r="J67" s="494"/>
      <c r="K67" s="494"/>
      <c r="L67" s="495"/>
      <c r="O67" s="401" t="s">
        <v>486</v>
      </c>
      <c r="P67" s="402"/>
      <c r="Q67" s="402"/>
    </row>
    <row r="68" spans="2:17" ht="14.5" customHeight="1" x14ac:dyDescent="0.35">
      <c r="B68" s="46"/>
      <c r="C68" s="47"/>
      <c r="D68" s="47"/>
      <c r="E68" s="47"/>
      <c r="F68" s="47"/>
      <c r="G68" s="47"/>
      <c r="H68" s="47"/>
      <c r="I68" s="47"/>
      <c r="J68" s="47"/>
      <c r="K68" s="47"/>
      <c r="L68" s="48"/>
      <c r="O68" s="401"/>
      <c r="P68" s="402"/>
      <c r="Q68" s="402"/>
    </row>
    <row r="69" spans="2:17" ht="14.5" customHeight="1" x14ac:dyDescent="0.35">
      <c r="B69" s="493" t="str">
        <f>O70</f>
        <v xml:space="preserve">Note: These specific plans and forecasts may already be in the form of “business plans” or equivalent used by your agency. If these types of documents are readily available, you may submit them in lieu of the above. However, if no formal forecast documents exist, provide your agency’s best estimates with regard to the above-mentioned factors. </v>
      </c>
      <c r="C69" s="494"/>
      <c r="D69" s="494"/>
      <c r="E69" s="494"/>
      <c r="F69" s="494"/>
      <c r="G69" s="494"/>
      <c r="H69" s="494"/>
      <c r="I69" s="494"/>
      <c r="J69" s="494"/>
      <c r="K69" s="494"/>
      <c r="L69" s="495"/>
      <c r="O69" s="401"/>
      <c r="P69" s="402"/>
      <c r="Q69" s="402"/>
    </row>
    <row r="70" spans="2:17" ht="14.5" customHeight="1" x14ac:dyDescent="0.35">
      <c r="B70" s="493"/>
      <c r="C70" s="494"/>
      <c r="D70" s="494"/>
      <c r="E70" s="494"/>
      <c r="F70" s="494"/>
      <c r="G70" s="494"/>
      <c r="H70" s="494"/>
      <c r="I70" s="494"/>
      <c r="J70" s="494"/>
      <c r="K70" s="494"/>
      <c r="L70" s="495"/>
      <c r="O70" s="170" t="s">
        <v>487</v>
      </c>
      <c r="P70" s="402"/>
      <c r="Q70" s="402"/>
    </row>
    <row r="71" spans="2:17" ht="14.5" customHeight="1" x14ac:dyDescent="0.35">
      <c r="B71" s="46"/>
      <c r="C71" s="47"/>
      <c r="D71" s="47"/>
      <c r="E71" s="47"/>
      <c r="F71" s="47"/>
      <c r="G71" s="47"/>
      <c r="H71" s="47"/>
      <c r="I71" s="47"/>
      <c r="J71" s="47"/>
      <c r="K71" s="47"/>
      <c r="L71" s="48"/>
      <c r="P71" s="402"/>
      <c r="Q71" s="402"/>
    </row>
    <row r="72" spans="2:17" ht="14.5" customHeight="1" x14ac:dyDescent="0.35">
      <c r="B72" s="493" t="str">
        <f>O73</f>
        <v>You are not required to provide your agency’s plans and forecasts dealing with products or activities other than certain whole potatoes.</v>
      </c>
      <c r="C72" s="494"/>
      <c r="D72" s="494"/>
      <c r="E72" s="494"/>
      <c r="F72" s="494"/>
      <c r="G72" s="494"/>
      <c r="H72" s="494"/>
      <c r="I72" s="494"/>
      <c r="J72" s="494"/>
      <c r="K72" s="494"/>
      <c r="L72" s="495"/>
      <c r="O72" s="170"/>
      <c r="P72" s="402"/>
      <c r="Q72" s="402"/>
    </row>
    <row r="73" spans="2:17" ht="14.5" customHeight="1" x14ac:dyDescent="0.35">
      <c r="B73" s="46"/>
      <c r="C73" s="47"/>
      <c r="D73" s="47"/>
      <c r="E73" s="47"/>
      <c r="F73" s="47"/>
      <c r="G73" s="47"/>
      <c r="H73" s="47"/>
      <c r="I73" s="47"/>
      <c r="J73" s="47"/>
      <c r="K73" s="47"/>
      <c r="L73" s="48"/>
      <c r="O73" s="170" t="s">
        <v>488</v>
      </c>
      <c r="P73" s="402"/>
      <c r="Q73" s="402"/>
    </row>
    <row r="74" spans="2:17" ht="14.5" customHeight="1" x14ac:dyDescent="0.35">
      <c r="B74" s="916"/>
      <c r="C74" s="917"/>
      <c r="D74" s="917"/>
      <c r="E74" s="917"/>
      <c r="F74" s="917"/>
      <c r="G74" s="917"/>
      <c r="H74" s="917"/>
      <c r="I74" s="917"/>
      <c r="J74" s="917"/>
      <c r="K74" s="917"/>
      <c r="L74" s="918"/>
      <c r="O74" s="174"/>
      <c r="P74" s="175"/>
      <c r="Q74" s="157"/>
    </row>
    <row r="75" spans="2:17" ht="14.5" customHeight="1" x14ac:dyDescent="0.35">
      <c r="B75" s="916"/>
      <c r="C75" s="917"/>
      <c r="D75" s="917"/>
      <c r="E75" s="917"/>
      <c r="F75" s="917"/>
      <c r="G75" s="917"/>
      <c r="H75" s="917"/>
      <c r="I75" s="917"/>
      <c r="J75" s="917"/>
      <c r="K75" s="917"/>
      <c r="L75" s="918"/>
    </row>
    <row r="76" spans="2:17" ht="14.5" customHeight="1" x14ac:dyDescent="0.35">
      <c r="B76" s="916"/>
      <c r="C76" s="917"/>
      <c r="D76" s="917"/>
      <c r="E76" s="917"/>
      <c r="F76" s="917"/>
      <c r="G76" s="917"/>
      <c r="H76" s="917"/>
      <c r="I76" s="917"/>
      <c r="J76" s="917"/>
      <c r="K76" s="917"/>
      <c r="L76" s="918"/>
    </row>
    <row r="77" spans="2:17" ht="14.5" customHeight="1" x14ac:dyDescent="0.35">
      <c r="B77" s="916"/>
      <c r="C77" s="917"/>
      <c r="D77" s="917"/>
      <c r="E77" s="917"/>
      <c r="F77" s="917"/>
      <c r="G77" s="917"/>
      <c r="H77" s="917"/>
      <c r="I77" s="917"/>
      <c r="J77" s="917"/>
      <c r="K77" s="917"/>
      <c r="L77" s="918"/>
      <c r="O77" s="709"/>
      <c r="P77" s="709"/>
      <c r="Q77" s="709"/>
    </row>
    <row r="78" spans="2:17" ht="14.5" customHeight="1" x14ac:dyDescent="0.35">
      <c r="B78" s="916"/>
      <c r="C78" s="917"/>
      <c r="D78" s="917"/>
      <c r="E78" s="917"/>
      <c r="F78" s="917"/>
      <c r="G78" s="917"/>
      <c r="H78" s="917"/>
      <c r="I78" s="917"/>
      <c r="J78" s="917"/>
      <c r="K78" s="917"/>
      <c r="L78" s="918"/>
      <c r="O78" s="174"/>
      <c r="P78" s="175"/>
      <c r="Q78" s="157"/>
    </row>
    <row r="79" spans="2:17" ht="14.5" customHeight="1" x14ac:dyDescent="0.35">
      <c r="B79" s="916"/>
      <c r="C79" s="917"/>
      <c r="D79" s="917"/>
      <c r="E79" s="917"/>
      <c r="F79" s="917"/>
      <c r="G79" s="917"/>
      <c r="H79" s="917"/>
      <c r="I79" s="917"/>
      <c r="J79" s="917"/>
      <c r="K79" s="917"/>
      <c r="L79" s="918"/>
      <c r="O79" s="708"/>
      <c r="P79" s="708"/>
      <c r="Q79" s="708"/>
    </row>
    <row r="80" spans="2:17" ht="14.5" customHeight="1" x14ac:dyDescent="0.35">
      <c r="B80" s="916"/>
      <c r="C80" s="917"/>
      <c r="D80" s="917"/>
      <c r="E80" s="917"/>
      <c r="F80" s="917"/>
      <c r="G80" s="917"/>
      <c r="H80" s="917"/>
      <c r="I80" s="917"/>
      <c r="J80" s="917"/>
      <c r="K80" s="917"/>
      <c r="L80" s="918"/>
      <c r="O80" s="708"/>
      <c r="P80" s="708"/>
      <c r="Q80" s="708"/>
    </row>
    <row r="81" spans="2:17" ht="14.5" customHeight="1" x14ac:dyDescent="0.35">
      <c r="B81" s="919"/>
      <c r="C81" s="920"/>
      <c r="D81" s="920"/>
      <c r="E81" s="920"/>
      <c r="F81" s="920"/>
      <c r="G81" s="920"/>
      <c r="H81" s="920"/>
      <c r="I81" s="920"/>
      <c r="J81" s="920"/>
      <c r="K81" s="920"/>
      <c r="L81" s="921"/>
      <c r="O81" s="708"/>
      <c r="P81" s="708"/>
      <c r="Q81" s="708"/>
    </row>
    <row r="82" spans="2:17" ht="14.5" customHeight="1" x14ac:dyDescent="0.35">
      <c r="O82" s="709"/>
      <c r="P82" s="709"/>
      <c r="Q82" s="709"/>
    </row>
    <row r="83" spans="2:17" ht="14.5" customHeight="1" x14ac:dyDescent="0.35">
      <c r="O83" s="708"/>
      <c r="P83" s="708"/>
      <c r="Q83" s="708"/>
    </row>
    <row r="84" spans="2:17" ht="14.5" customHeight="1" x14ac:dyDescent="0.35">
      <c r="O84" s="708"/>
      <c r="P84" s="708"/>
      <c r="Q84" s="708"/>
    </row>
    <row r="85" spans="2:17" ht="14.5" customHeight="1" x14ac:dyDescent="0.35">
      <c r="O85" s="174"/>
      <c r="P85" s="175"/>
      <c r="Q85" s="157"/>
    </row>
    <row r="86" spans="2:17" ht="14.5" customHeight="1" x14ac:dyDescent="0.35">
      <c r="O86" s="174"/>
      <c r="P86" s="176"/>
      <c r="Q86" s="158"/>
    </row>
    <row r="87" spans="2:17" ht="14.5" customHeight="1" x14ac:dyDescent="0.35">
      <c r="O87" s="707"/>
      <c r="P87" s="707"/>
      <c r="Q87" s="707"/>
    </row>
    <row r="88" spans="2:17" ht="14.5" customHeight="1" x14ac:dyDescent="0.35">
      <c r="O88" s="707"/>
      <c r="P88" s="707"/>
      <c r="Q88" s="707"/>
    </row>
    <row r="89" spans="2:17" ht="14.5" customHeight="1" x14ac:dyDescent="0.35">
      <c r="O89" s="170"/>
      <c r="P89" s="169"/>
      <c r="Q89" s="158"/>
    </row>
    <row r="93" spans="2:17" ht="14.5" customHeight="1" x14ac:dyDescent="0.35">
      <c r="O93" s="170"/>
      <c r="P93" s="169"/>
      <c r="Q93" s="158"/>
    </row>
  </sheetData>
  <sheetProtection algorithmName="SHA-512" hashValue="n2J8MvrZUtWZfleoRPsILSXBpFL8+GkXGvvWdIZCQZpuGLl9+OMXdxv2QCejZJlP8qhR2Jl9YwMX+pNpOJOJ/g==" saltValue="Nak8nV443MK1deko6/U8dA==" spinCount="100000" sheet="1" objects="1" scenarios="1" selectLockedCells="1"/>
  <mergeCells count="29">
    <mergeCell ref="O79:Q81"/>
    <mergeCell ref="O82:Q82"/>
    <mergeCell ref="O83:Q84"/>
    <mergeCell ref="O87:Q88"/>
    <mergeCell ref="B21:L24"/>
    <mergeCell ref="B26:L27"/>
    <mergeCell ref="B40:L47"/>
    <mergeCell ref="B74:L81"/>
    <mergeCell ref="B38:L38"/>
    <mergeCell ref="B50:L50"/>
    <mergeCell ref="O77:Q77"/>
    <mergeCell ref="B49:L49"/>
    <mergeCell ref="B52:L65"/>
    <mergeCell ref="B67:L67"/>
    <mergeCell ref="B69:L70"/>
    <mergeCell ref="B72:L72"/>
    <mergeCell ref="B4:L4"/>
    <mergeCell ref="B5:L5"/>
    <mergeCell ref="B6:L6"/>
    <mergeCell ref="B8:L8"/>
    <mergeCell ref="B9:L9"/>
    <mergeCell ref="B15:L15"/>
    <mergeCell ref="B20:L20"/>
    <mergeCell ref="B29:L36"/>
    <mergeCell ref="B10:L10"/>
    <mergeCell ref="B11:L11"/>
    <mergeCell ref="B12:L12"/>
    <mergeCell ref="B13:L13"/>
    <mergeCell ref="B17:L18"/>
  </mergeCells>
  <printOptions horizontalCentered="1"/>
  <pageMargins left="0.23622047244094491" right="0.23622047244094491" top="0.74803149606299213" bottom="0.74803149606299213" header="0.31496062992125984" footer="0.31496062992125984"/>
  <pageSetup scale="61" fitToHeight="0" orientation="portrait" r:id="rId1"/>
  <headerFooter>
    <oddFooter>&amp;L&amp;A</oddFooter>
  </headerFooter>
  <rowBreaks count="1" manualBreakCount="1">
    <brk id="48" max="11"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EEF7E-F165-45C0-82CA-03A8076A4F8C}">
  <sheetPr>
    <tabColor rgb="FF92D050"/>
    <pageSetUpPr fitToPage="1"/>
  </sheetPr>
  <dimension ref="A1:Q63"/>
  <sheetViews>
    <sheetView showGridLines="0" zoomScaleNormal="100" workbookViewId="0"/>
  </sheetViews>
  <sheetFormatPr defaultColWidth="9.26953125" defaultRowHeight="14" x14ac:dyDescent="0.35"/>
  <cols>
    <col min="1" max="1" width="1.7265625" style="4" customWidth="1"/>
    <col min="2" max="12" width="14.54296875" style="2" customWidth="1"/>
    <col min="13" max="13" width="14.54296875" style="7" customWidth="1"/>
    <col min="14" max="14" width="14.54296875" style="8" customWidth="1"/>
    <col min="15" max="16" width="14.54296875" style="8" hidden="1" customWidth="1"/>
    <col min="17" max="17" width="9.26953125" style="8" hidden="1" customWidth="1"/>
    <col min="18" max="16384" width="9.26953125" style="8"/>
  </cols>
  <sheetData>
    <row r="1" spans="1:16" x14ac:dyDescent="0.35">
      <c r="O1" s="8" t="s">
        <v>139</v>
      </c>
      <c r="P1" s="8" t="s">
        <v>139</v>
      </c>
    </row>
    <row r="2" spans="1:16" x14ac:dyDescent="0.35">
      <c r="B2" s="10" t="str">
        <f>UPPER(IF(Variables!$C$45="English",O3,P3))</f>
        <v>PROTECTED</v>
      </c>
      <c r="C2" s="10"/>
      <c r="O2" s="9" t="s">
        <v>39</v>
      </c>
      <c r="P2" s="9" t="s">
        <v>48</v>
      </c>
    </row>
    <row r="3" spans="1:16" x14ac:dyDescent="0.35">
      <c r="B3" s="12"/>
      <c r="C3" s="12"/>
      <c r="O3" s="1" t="s">
        <v>74</v>
      </c>
      <c r="P3" s="1" t="s">
        <v>75</v>
      </c>
    </row>
    <row r="4" spans="1:16" s="1" customFormat="1" x14ac:dyDescent="0.35">
      <c r="A4" s="5"/>
      <c r="B4" s="526" t="str">
        <f>Info!B4</f>
        <v>AGENCY QUESTIONNAIRE</v>
      </c>
      <c r="C4" s="526"/>
      <c r="D4" s="526"/>
      <c r="E4" s="526"/>
      <c r="F4" s="526"/>
      <c r="G4" s="526"/>
      <c r="H4" s="526"/>
      <c r="I4" s="526"/>
      <c r="J4" s="526"/>
      <c r="K4" s="526"/>
      <c r="L4" s="526"/>
      <c r="M4" s="26"/>
      <c r="N4" s="26"/>
      <c r="O4" s="24"/>
      <c r="P4" s="24"/>
    </row>
    <row r="5" spans="1:16" s="1" customFormat="1" x14ac:dyDescent="0.35">
      <c r="A5" s="5"/>
      <c r="B5" s="526" t="str">
        <f>Info!B5</f>
        <v>RR-2026-001</v>
      </c>
      <c r="C5" s="526"/>
      <c r="D5" s="526"/>
      <c r="E5" s="526"/>
      <c r="F5" s="526"/>
      <c r="G5" s="526"/>
      <c r="H5" s="526"/>
      <c r="I5" s="526"/>
      <c r="J5" s="526"/>
      <c r="K5" s="526"/>
      <c r="L5" s="526"/>
      <c r="M5" s="26"/>
      <c r="N5" s="26"/>
      <c r="O5" s="24"/>
      <c r="P5" s="24"/>
    </row>
    <row r="6" spans="1:16" s="6" customFormat="1" x14ac:dyDescent="0.35">
      <c r="A6" s="5"/>
      <c r="B6" s="526" t="str">
        <f>Info!B6</f>
        <v>CERTAIN WHOLE POTATOES</v>
      </c>
      <c r="C6" s="526"/>
      <c r="D6" s="526"/>
      <c r="E6" s="526"/>
      <c r="F6" s="526"/>
      <c r="G6" s="526"/>
      <c r="H6" s="526"/>
      <c r="I6" s="526"/>
      <c r="J6" s="526"/>
      <c r="K6" s="526"/>
      <c r="L6" s="526"/>
      <c r="M6" s="24"/>
      <c r="N6" s="24"/>
      <c r="O6" s="16"/>
      <c r="P6" s="16"/>
    </row>
    <row r="7" spans="1:16" s="6" customFormat="1" x14ac:dyDescent="0.35">
      <c r="A7" s="5"/>
      <c r="B7" s="15"/>
      <c r="C7" s="15"/>
      <c r="D7" s="3"/>
      <c r="E7" s="3"/>
      <c r="F7" s="3"/>
      <c r="G7" s="3"/>
      <c r="H7" s="3"/>
      <c r="I7" s="3"/>
      <c r="J7" s="3"/>
      <c r="K7" s="3"/>
      <c r="L7" s="3"/>
      <c r="O7" s="16"/>
      <c r="P7" s="16"/>
    </row>
    <row r="8" spans="1:16" x14ac:dyDescent="0.35">
      <c r="B8" s="502" t="str">
        <f>UPPER(IF(Variables!$C$45="English",O8,P8))</f>
        <v>PROTECTED COMMENTS</v>
      </c>
      <c r="C8" s="503"/>
      <c r="D8" s="503"/>
      <c r="E8" s="503"/>
      <c r="F8" s="503"/>
      <c r="G8" s="503"/>
      <c r="H8" s="503"/>
      <c r="I8" s="503"/>
      <c r="J8" s="503"/>
      <c r="K8" s="503"/>
      <c r="L8" s="504"/>
      <c r="M8" s="8"/>
      <c r="O8" s="8" t="s">
        <v>36</v>
      </c>
      <c r="P8" s="8" t="s">
        <v>92</v>
      </c>
    </row>
    <row r="9" spans="1:16" x14ac:dyDescent="0.35">
      <c r="B9" s="17"/>
      <c r="C9" s="28"/>
      <c r="D9" s="29"/>
      <c r="E9" s="29"/>
      <c r="F9" s="29"/>
      <c r="G9" s="29"/>
      <c r="H9" s="29"/>
      <c r="I9" s="29"/>
      <c r="J9" s="29"/>
      <c r="K9" s="29"/>
      <c r="L9" s="18"/>
      <c r="M9" s="8"/>
    </row>
    <row r="10" spans="1:16" x14ac:dyDescent="0.35">
      <c r="B10" s="493" t="str">
        <f>IF(Variables!$C$45="English",O10,P10)</f>
        <v>Should you wish to add any comments related to its responses, submit them here. Be sure to indicate the question number being commented on.</v>
      </c>
      <c r="C10" s="494"/>
      <c r="D10" s="494"/>
      <c r="E10" s="494"/>
      <c r="F10" s="494"/>
      <c r="G10" s="494"/>
      <c r="H10" s="494"/>
      <c r="I10" s="494"/>
      <c r="J10" s="494"/>
      <c r="K10" s="494"/>
      <c r="L10" s="495"/>
      <c r="M10" s="8"/>
      <c r="O10" s="22" t="s">
        <v>581</v>
      </c>
      <c r="P10" s="8" t="s">
        <v>144</v>
      </c>
    </row>
    <row r="11" spans="1:16" x14ac:dyDescent="0.35">
      <c r="B11" s="46"/>
      <c r="C11" s="28"/>
      <c r="D11" s="29"/>
      <c r="E11" s="29"/>
      <c r="F11" s="29"/>
      <c r="G11" s="29"/>
      <c r="H11" s="29"/>
      <c r="I11" s="29"/>
      <c r="J11" s="29"/>
      <c r="K11" s="29"/>
      <c r="L11" s="18"/>
      <c r="M11" s="8"/>
      <c r="O11" s="36" t="s">
        <v>131</v>
      </c>
      <c r="P11" s="36" t="s">
        <v>132</v>
      </c>
    </row>
    <row r="12" spans="1:16" ht="28" x14ac:dyDescent="0.35">
      <c r="B12" s="46"/>
      <c r="C12" s="94" t="str">
        <f>IF(Variables!$C$45="English",O11,P11)</f>
        <v>Tab and Question</v>
      </c>
      <c r="D12" s="877" t="str">
        <f>IF(Variables!$C$45="English",O12,P12)</f>
        <v>Comments</v>
      </c>
      <c r="E12" s="877"/>
      <c r="F12" s="877"/>
      <c r="G12" s="877"/>
      <c r="H12" s="877"/>
      <c r="I12" s="877"/>
      <c r="J12" s="877"/>
      <c r="K12" s="877"/>
      <c r="L12" s="857"/>
      <c r="M12" s="8"/>
      <c r="O12" s="22" t="s">
        <v>62</v>
      </c>
      <c r="P12" s="8" t="s">
        <v>63</v>
      </c>
    </row>
    <row r="13" spans="1:16" x14ac:dyDescent="0.35">
      <c r="B13" s="627" t="str">
        <f>IF(Variables!$C$45="English",O13,P13)</f>
        <v>Comment 1</v>
      </c>
      <c r="C13" s="629"/>
      <c r="D13" s="629"/>
      <c r="E13" s="629"/>
      <c r="F13" s="629"/>
      <c r="G13" s="629"/>
      <c r="H13" s="629"/>
      <c r="I13" s="629"/>
      <c r="J13" s="629"/>
      <c r="K13" s="629"/>
      <c r="L13" s="925"/>
      <c r="M13" s="8"/>
      <c r="O13" s="22" t="s">
        <v>64</v>
      </c>
      <c r="P13" s="8" t="s">
        <v>65</v>
      </c>
    </row>
    <row r="14" spans="1:16" x14ac:dyDescent="0.35">
      <c r="B14" s="493"/>
      <c r="C14" s="629"/>
      <c r="D14" s="629"/>
      <c r="E14" s="629"/>
      <c r="F14" s="629"/>
      <c r="G14" s="629"/>
      <c r="H14" s="629"/>
      <c r="I14" s="629"/>
      <c r="J14" s="629"/>
      <c r="K14" s="629"/>
      <c r="L14" s="925"/>
      <c r="M14" s="8"/>
      <c r="O14" s="22"/>
    </row>
    <row r="15" spans="1:16" x14ac:dyDescent="0.35">
      <c r="B15" s="493"/>
      <c r="C15" s="629"/>
      <c r="D15" s="629"/>
      <c r="E15" s="629"/>
      <c r="F15" s="629"/>
      <c r="G15" s="629"/>
      <c r="H15" s="629"/>
      <c r="I15" s="629"/>
      <c r="J15" s="629"/>
      <c r="K15" s="629"/>
      <c r="L15" s="925"/>
      <c r="M15" s="8"/>
      <c r="O15" s="22"/>
    </row>
    <row r="16" spans="1:16" x14ac:dyDescent="0.35">
      <c r="B16" s="493"/>
      <c r="C16" s="629"/>
      <c r="D16" s="629"/>
      <c r="E16" s="629"/>
      <c r="F16" s="629"/>
      <c r="G16" s="629"/>
      <c r="H16" s="629"/>
      <c r="I16" s="629"/>
      <c r="J16" s="629"/>
      <c r="K16" s="629"/>
      <c r="L16" s="925"/>
      <c r="M16" s="8"/>
      <c r="O16" s="22"/>
    </row>
    <row r="17" spans="1:16" x14ac:dyDescent="0.35">
      <c r="B17" s="493"/>
      <c r="C17" s="629"/>
      <c r="D17" s="629"/>
      <c r="E17" s="629"/>
      <c r="F17" s="629"/>
      <c r="G17" s="629"/>
      <c r="H17" s="629"/>
      <c r="I17" s="629"/>
      <c r="J17" s="629"/>
      <c r="K17" s="629"/>
      <c r="L17" s="925"/>
      <c r="M17" s="8"/>
      <c r="O17" s="22"/>
    </row>
    <row r="18" spans="1:16" x14ac:dyDescent="0.35">
      <c r="B18" s="493"/>
      <c r="C18" s="629"/>
      <c r="D18" s="629"/>
      <c r="E18" s="629"/>
      <c r="F18" s="629"/>
      <c r="G18" s="629"/>
      <c r="H18" s="629"/>
      <c r="I18" s="629"/>
      <c r="J18" s="629"/>
      <c r="K18" s="629"/>
      <c r="L18" s="925"/>
      <c r="M18" s="8"/>
      <c r="O18" s="22"/>
    </row>
    <row r="19" spans="1:16" x14ac:dyDescent="0.35">
      <c r="B19" s="493"/>
      <c r="C19" s="629"/>
      <c r="D19" s="629"/>
      <c r="E19" s="629"/>
      <c r="F19" s="629"/>
      <c r="G19" s="629"/>
      <c r="H19" s="629"/>
      <c r="I19" s="629"/>
      <c r="J19" s="629"/>
      <c r="K19" s="629"/>
      <c r="L19" s="925"/>
      <c r="M19" s="8"/>
      <c r="O19" s="22"/>
    </row>
    <row r="20" spans="1:16" x14ac:dyDescent="0.35">
      <c r="B20" s="493"/>
      <c r="C20" s="629"/>
      <c r="D20" s="629"/>
      <c r="E20" s="629"/>
      <c r="F20" s="629"/>
      <c r="G20" s="629"/>
      <c r="H20" s="629"/>
      <c r="I20" s="629"/>
      <c r="J20" s="629"/>
      <c r="K20" s="629"/>
      <c r="L20" s="925"/>
      <c r="M20" s="8"/>
      <c r="O20" s="22"/>
    </row>
    <row r="21" spans="1:16" x14ac:dyDescent="0.35">
      <c r="B21" s="493"/>
      <c r="C21" s="629"/>
      <c r="D21" s="629"/>
      <c r="E21" s="629"/>
      <c r="F21" s="629"/>
      <c r="G21" s="629"/>
      <c r="H21" s="629"/>
      <c r="I21" s="629"/>
      <c r="J21" s="629"/>
      <c r="K21" s="629"/>
      <c r="L21" s="925"/>
      <c r="M21" s="8"/>
      <c r="O21" s="22"/>
    </row>
    <row r="22" spans="1:16" x14ac:dyDescent="0.35">
      <c r="B22" s="628"/>
      <c r="C22" s="629"/>
      <c r="D22" s="629"/>
      <c r="E22" s="629"/>
      <c r="F22" s="629"/>
      <c r="G22" s="629"/>
      <c r="H22" s="629"/>
      <c r="I22" s="629"/>
      <c r="J22" s="629"/>
      <c r="K22" s="629"/>
      <c r="L22" s="925"/>
      <c r="M22" s="8"/>
      <c r="O22" s="22"/>
    </row>
    <row r="23" spans="1:16" x14ac:dyDescent="0.35">
      <c r="B23" s="627" t="str">
        <f>IF(Variables!$C$45="English",O23,P23)</f>
        <v>Comment 2</v>
      </c>
      <c r="C23" s="629"/>
      <c r="D23" s="629"/>
      <c r="E23" s="629"/>
      <c r="F23" s="629"/>
      <c r="G23" s="629"/>
      <c r="H23" s="629"/>
      <c r="I23" s="629"/>
      <c r="J23" s="629"/>
      <c r="K23" s="629"/>
      <c r="L23" s="925"/>
      <c r="M23" s="8"/>
      <c r="O23" s="22" t="s">
        <v>66</v>
      </c>
      <c r="P23" s="8" t="s">
        <v>67</v>
      </c>
    </row>
    <row r="24" spans="1:16" x14ac:dyDescent="0.35">
      <c r="B24" s="493"/>
      <c r="C24" s="629"/>
      <c r="D24" s="629"/>
      <c r="E24" s="629"/>
      <c r="F24" s="629"/>
      <c r="G24" s="629"/>
      <c r="H24" s="629"/>
      <c r="I24" s="629"/>
      <c r="J24" s="629"/>
      <c r="K24" s="629"/>
      <c r="L24" s="925"/>
      <c r="M24" s="8"/>
    </row>
    <row r="25" spans="1:16" x14ac:dyDescent="0.35">
      <c r="B25" s="493"/>
      <c r="C25" s="629"/>
      <c r="D25" s="629"/>
      <c r="E25" s="629"/>
      <c r="F25" s="629"/>
      <c r="G25" s="629"/>
      <c r="H25" s="629"/>
      <c r="I25" s="629"/>
      <c r="J25" s="629"/>
      <c r="K25" s="629"/>
      <c r="L25" s="925"/>
      <c r="M25" s="8"/>
    </row>
    <row r="26" spans="1:16" x14ac:dyDescent="0.35">
      <c r="B26" s="493"/>
      <c r="C26" s="629"/>
      <c r="D26" s="629"/>
      <c r="E26" s="629"/>
      <c r="F26" s="629"/>
      <c r="G26" s="629"/>
      <c r="H26" s="629"/>
      <c r="I26" s="629"/>
      <c r="J26" s="629"/>
      <c r="K26" s="629"/>
      <c r="L26" s="925"/>
      <c r="M26" s="8"/>
      <c r="O26" s="22"/>
    </row>
    <row r="27" spans="1:16" x14ac:dyDescent="0.35">
      <c r="B27" s="493"/>
      <c r="C27" s="629"/>
      <c r="D27" s="629"/>
      <c r="E27" s="629"/>
      <c r="F27" s="629"/>
      <c r="G27" s="629"/>
      <c r="H27" s="629"/>
      <c r="I27" s="629"/>
      <c r="J27" s="629"/>
      <c r="K27" s="629"/>
      <c r="L27" s="925"/>
      <c r="M27" s="8"/>
      <c r="O27" s="22"/>
    </row>
    <row r="28" spans="1:16" x14ac:dyDescent="0.35">
      <c r="B28" s="493"/>
      <c r="C28" s="629"/>
      <c r="D28" s="629"/>
      <c r="E28" s="629"/>
      <c r="F28" s="629"/>
      <c r="G28" s="629"/>
      <c r="H28" s="629"/>
      <c r="I28" s="629"/>
      <c r="J28" s="629"/>
      <c r="K28" s="629"/>
      <c r="L28" s="925"/>
      <c r="M28" s="8"/>
    </row>
    <row r="29" spans="1:16" s="32" customFormat="1" x14ac:dyDescent="0.35">
      <c r="A29" s="67"/>
      <c r="B29" s="493"/>
      <c r="C29" s="629"/>
      <c r="D29" s="629"/>
      <c r="E29" s="629"/>
      <c r="F29" s="629"/>
      <c r="G29" s="629"/>
      <c r="H29" s="629"/>
      <c r="I29" s="629"/>
      <c r="J29" s="629"/>
      <c r="K29" s="629"/>
      <c r="L29" s="925"/>
      <c r="N29" s="68"/>
    </row>
    <row r="30" spans="1:16" x14ac:dyDescent="0.35">
      <c r="B30" s="493"/>
      <c r="C30" s="629"/>
      <c r="D30" s="629"/>
      <c r="E30" s="629"/>
      <c r="F30" s="629"/>
      <c r="G30" s="629"/>
      <c r="H30" s="629"/>
      <c r="I30" s="629"/>
      <c r="J30" s="629"/>
      <c r="K30" s="629"/>
      <c r="L30" s="925"/>
    </row>
    <row r="31" spans="1:16" x14ac:dyDescent="0.35">
      <c r="B31" s="493"/>
      <c r="C31" s="629"/>
      <c r="D31" s="629"/>
      <c r="E31" s="629"/>
      <c r="F31" s="629"/>
      <c r="G31" s="629"/>
      <c r="H31" s="629"/>
      <c r="I31" s="629"/>
      <c r="J31" s="629"/>
      <c r="K31" s="629"/>
      <c r="L31" s="925"/>
    </row>
    <row r="32" spans="1:16" x14ac:dyDescent="0.35">
      <c r="B32" s="628"/>
      <c r="C32" s="629"/>
      <c r="D32" s="629"/>
      <c r="E32" s="629"/>
      <c r="F32" s="629"/>
      <c r="G32" s="629"/>
      <c r="H32" s="629"/>
      <c r="I32" s="629"/>
      <c r="J32" s="629"/>
      <c r="K32" s="629"/>
      <c r="L32" s="925"/>
    </row>
    <row r="33" spans="2:16" x14ac:dyDescent="0.35">
      <c r="B33" s="627" t="str">
        <f>IF(Variables!$C$45="English",O33,P33)</f>
        <v>Comment 3</v>
      </c>
      <c r="C33" s="629"/>
      <c r="D33" s="629"/>
      <c r="E33" s="629"/>
      <c r="F33" s="629"/>
      <c r="G33" s="629"/>
      <c r="H33" s="629"/>
      <c r="I33" s="629"/>
      <c r="J33" s="629"/>
      <c r="K33" s="629"/>
      <c r="L33" s="925"/>
      <c r="O33" s="22" t="s">
        <v>68</v>
      </c>
      <c r="P33" s="8" t="s">
        <v>69</v>
      </c>
    </row>
    <row r="34" spans="2:16" x14ac:dyDescent="0.35">
      <c r="B34" s="493"/>
      <c r="C34" s="629"/>
      <c r="D34" s="629"/>
      <c r="E34" s="629"/>
      <c r="F34" s="629"/>
      <c r="G34" s="629"/>
      <c r="H34" s="629"/>
      <c r="I34" s="629"/>
      <c r="J34" s="629"/>
      <c r="K34" s="629"/>
      <c r="L34" s="925"/>
    </row>
    <row r="35" spans="2:16" x14ac:dyDescent="0.35">
      <c r="B35" s="493"/>
      <c r="C35" s="629"/>
      <c r="D35" s="629"/>
      <c r="E35" s="629"/>
      <c r="F35" s="629"/>
      <c r="G35" s="629"/>
      <c r="H35" s="629"/>
      <c r="I35" s="629"/>
      <c r="J35" s="629"/>
      <c r="K35" s="629"/>
      <c r="L35" s="925"/>
    </row>
    <row r="36" spans="2:16" x14ac:dyDescent="0.35">
      <c r="B36" s="493"/>
      <c r="C36" s="629"/>
      <c r="D36" s="629"/>
      <c r="E36" s="629"/>
      <c r="F36" s="629"/>
      <c r="G36" s="629"/>
      <c r="H36" s="629"/>
      <c r="I36" s="629"/>
      <c r="J36" s="629"/>
      <c r="K36" s="629"/>
      <c r="L36" s="925"/>
    </row>
    <row r="37" spans="2:16" x14ac:dyDescent="0.35">
      <c r="B37" s="493"/>
      <c r="C37" s="629"/>
      <c r="D37" s="629"/>
      <c r="E37" s="629"/>
      <c r="F37" s="629"/>
      <c r="G37" s="629"/>
      <c r="H37" s="629"/>
      <c r="I37" s="629"/>
      <c r="J37" s="629"/>
      <c r="K37" s="629"/>
      <c r="L37" s="925"/>
      <c r="M37" s="8"/>
      <c r="O37" s="22"/>
    </row>
    <row r="38" spans="2:16" x14ac:dyDescent="0.35">
      <c r="B38" s="493"/>
      <c r="C38" s="629"/>
      <c r="D38" s="629"/>
      <c r="E38" s="629"/>
      <c r="F38" s="629"/>
      <c r="G38" s="629"/>
      <c r="H38" s="629"/>
      <c r="I38" s="629"/>
      <c r="J38" s="629"/>
      <c r="K38" s="629"/>
      <c r="L38" s="925"/>
      <c r="M38" s="8"/>
      <c r="O38" s="22"/>
    </row>
    <row r="39" spans="2:16" x14ac:dyDescent="0.35">
      <c r="B39" s="493"/>
      <c r="C39" s="629"/>
      <c r="D39" s="629"/>
      <c r="E39" s="629"/>
      <c r="F39" s="629"/>
      <c r="G39" s="629"/>
      <c r="H39" s="629"/>
      <c r="I39" s="629"/>
      <c r="J39" s="629"/>
      <c r="K39" s="629"/>
      <c r="L39" s="925"/>
    </row>
    <row r="40" spans="2:16" x14ac:dyDescent="0.35">
      <c r="B40" s="493"/>
      <c r="C40" s="629"/>
      <c r="D40" s="629"/>
      <c r="E40" s="629"/>
      <c r="F40" s="629"/>
      <c r="G40" s="629"/>
      <c r="H40" s="629"/>
      <c r="I40" s="629"/>
      <c r="J40" s="629"/>
      <c r="K40" s="629"/>
      <c r="L40" s="925"/>
    </row>
    <row r="41" spans="2:16" x14ac:dyDescent="0.35">
      <c r="B41" s="493"/>
      <c r="C41" s="629"/>
      <c r="D41" s="629"/>
      <c r="E41" s="629"/>
      <c r="F41" s="629"/>
      <c r="G41" s="629"/>
      <c r="H41" s="629"/>
      <c r="I41" s="629"/>
      <c r="J41" s="629"/>
      <c r="K41" s="629"/>
      <c r="L41" s="925"/>
    </row>
    <row r="42" spans="2:16" x14ac:dyDescent="0.35">
      <c r="B42" s="628"/>
      <c r="C42" s="629"/>
      <c r="D42" s="629"/>
      <c r="E42" s="629"/>
      <c r="F42" s="629"/>
      <c r="G42" s="629"/>
      <c r="H42" s="629"/>
      <c r="I42" s="629"/>
      <c r="J42" s="629"/>
      <c r="K42" s="629"/>
      <c r="L42" s="925"/>
    </row>
    <row r="43" spans="2:16" x14ac:dyDescent="0.35">
      <c r="B43" s="627" t="str">
        <f>IF(Variables!$C$45="English",O43,P43)</f>
        <v>Comment 4</v>
      </c>
      <c r="C43" s="629"/>
      <c r="D43" s="629"/>
      <c r="E43" s="629"/>
      <c r="F43" s="629"/>
      <c r="G43" s="629"/>
      <c r="H43" s="629"/>
      <c r="I43" s="629"/>
      <c r="J43" s="629"/>
      <c r="K43" s="629"/>
      <c r="L43" s="925"/>
      <c r="O43" s="22" t="s">
        <v>70</v>
      </c>
      <c r="P43" s="8" t="s">
        <v>71</v>
      </c>
    </row>
    <row r="44" spans="2:16" x14ac:dyDescent="0.35">
      <c r="B44" s="493"/>
      <c r="C44" s="629"/>
      <c r="D44" s="629"/>
      <c r="E44" s="629"/>
      <c r="F44" s="629"/>
      <c r="G44" s="629"/>
      <c r="H44" s="629"/>
      <c r="I44" s="629"/>
      <c r="J44" s="629"/>
      <c r="K44" s="629"/>
      <c r="L44" s="925"/>
    </row>
    <row r="45" spans="2:16" x14ac:dyDescent="0.35">
      <c r="B45" s="493"/>
      <c r="C45" s="629"/>
      <c r="D45" s="629"/>
      <c r="E45" s="629"/>
      <c r="F45" s="629"/>
      <c r="G45" s="629"/>
      <c r="H45" s="629"/>
      <c r="I45" s="629"/>
      <c r="J45" s="629"/>
      <c r="K45" s="629"/>
      <c r="L45" s="925"/>
    </row>
    <row r="46" spans="2:16" x14ac:dyDescent="0.35">
      <c r="B46" s="493"/>
      <c r="C46" s="629"/>
      <c r="D46" s="629"/>
      <c r="E46" s="629"/>
      <c r="F46" s="629"/>
      <c r="G46" s="629"/>
      <c r="H46" s="629"/>
      <c r="I46" s="629"/>
      <c r="J46" s="629"/>
      <c r="K46" s="629"/>
      <c r="L46" s="925"/>
    </row>
    <row r="47" spans="2:16" x14ac:dyDescent="0.35">
      <c r="B47" s="493"/>
      <c r="C47" s="629"/>
      <c r="D47" s="629"/>
      <c r="E47" s="629"/>
      <c r="F47" s="629"/>
      <c r="G47" s="629"/>
      <c r="H47" s="629"/>
      <c r="I47" s="629"/>
      <c r="J47" s="629"/>
      <c r="K47" s="629"/>
      <c r="L47" s="925"/>
      <c r="M47" s="8"/>
      <c r="O47" s="22"/>
    </row>
    <row r="48" spans="2:16" x14ac:dyDescent="0.35">
      <c r="B48" s="493"/>
      <c r="C48" s="629"/>
      <c r="D48" s="629"/>
      <c r="E48" s="629"/>
      <c r="F48" s="629"/>
      <c r="G48" s="629"/>
      <c r="H48" s="629"/>
      <c r="I48" s="629"/>
      <c r="J48" s="629"/>
      <c r="K48" s="629"/>
      <c r="L48" s="925"/>
      <c r="M48" s="8"/>
      <c r="O48" s="22"/>
    </row>
    <row r="49" spans="1:16" x14ac:dyDescent="0.35">
      <c r="B49" s="493"/>
      <c r="C49" s="629"/>
      <c r="D49" s="629"/>
      <c r="E49" s="629"/>
      <c r="F49" s="629"/>
      <c r="G49" s="629"/>
      <c r="H49" s="629"/>
      <c r="I49" s="629"/>
      <c r="J49" s="629"/>
      <c r="K49" s="629"/>
      <c r="L49" s="925"/>
    </row>
    <row r="50" spans="1:16" x14ac:dyDescent="0.35">
      <c r="B50" s="493"/>
      <c r="C50" s="629"/>
      <c r="D50" s="629"/>
      <c r="E50" s="629"/>
      <c r="F50" s="629"/>
      <c r="G50" s="629"/>
      <c r="H50" s="629"/>
      <c r="I50" s="629"/>
      <c r="J50" s="629"/>
      <c r="K50" s="629"/>
      <c r="L50" s="925"/>
    </row>
    <row r="51" spans="1:16" x14ac:dyDescent="0.35">
      <c r="B51" s="493"/>
      <c r="C51" s="629"/>
      <c r="D51" s="629"/>
      <c r="E51" s="629"/>
      <c r="F51" s="629"/>
      <c r="G51" s="629"/>
      <c r="H51" s="629"/>
      <c r="I51" s="629"/>
      <c r="J51" s="629"/>
      <c r="K51" s="629"/>
      <c r="L51" s="925"/>
    </row>
    <row r="52" spans="1:16" x14ac:dyDescent="0.35">
      <c r="B52" s="628"/>
      <c r="C52" s="629"/>
      <c r="D52" s="629"/>
      <c r="E52" s="629"/>
      <c r="F52" s="629"/>
      <c r="G52" s="629"/>
      <c r="H52" s="629"/>
      <c r="I52" s="629"/>
      <c r="J52" s="629"/>
      <c r="K52" s="629"/>
      <c r="L52" s="925"/>
    </row>
    <row r="53" spans="1:16" x14ac:dyDescent="0.35">
      <c r="B53" s="627" t="str">
        <f>IF(Variables!$C$45="English",O53,P53)</f>
        <v>Comment 5</v>
      </c>
      <c r="C53" s="629"/>
      <c r="D53" s="629"/>
      <c r="E53" s="629"/>
      <c r="F53" s="629"/>
      <c r="G53" s="629"/>
      <c r="H53" s="629"/>
      <c r="I53" s="629"/>
      <c r="J53" s="629"/>
      <c r="K53" s="629"/>
      <c r="L53" s="925"/>
      <c r="O53" s="22" t="s">
        <v>72</v>
      </c>
      <c r="P53" s="8" t="s">
        <v>73</v>
      </c>
    </row>
    <row r="54" spans="1:16" x14ac:dyDescent="0.35">
      <c r="B54" s="493"/>
      <c r="C54" s="629"/>
      <c r="D54" s="629"/>
      <c r="E54" s="629"/>
      <c r="F54" s="629"/>
      <c r="G54" s="629"/>
      <c r="H54" s="629"/>
      <c r="I54" s="629"/>
      <c r="J54" s="629"/>
      <c r="K54" s="629"/>
      <c r="L54" s="925"/>
    </row>
    <row r="55" spans="1:16" x14ac:dyDescent="0.35">
      <c r="B55" s="493"/>
      <c r="C55" s="629"/>
      <c r="D55" s="629"/>
      <c r="E55" s="629"/>
      <c r="F55" s="629"/>
      <c r="G55" s="629"/>
      <c r="H55" s="629"/>
      <c r="I55" s="629"/>
      <c r="J55" s="629"/>
      <c r="K55" s="629"/>
      <c r="L55" s="925"/>
    </row>
    <row r="56" spans="1:16" x14ac:dyDescent="0.35">
      <c r="B56" s="493"/>
      <c r="C56" s="629"/>
      <c r="D56" s="629"/>
      <c r="E56" s="629"/>
      <c r="F56" s="629"/>
      <c r="G56" s="629"/>
      <c r="H56" s="629"/>
      <c r="I56" s="629"/>
      <c r="J56" s="629"/>
      <c r="K56" s="629"/>
      <c r="L56" s="925"/>
      <c r="M56" s="8"/>
      <c r="O56" s="22"/>
    </row>
    <row r="57" spans="1:16" x14ac:dyDescent="0.35">
      <c r="B57" s="493"/>
      <c r="C57" s="629"/>
      <c r="D57" s="629"/>
      <c r="E57" s="629"/>
      <c r="F57" s="629"/>
      <c r="G57" s="629"/>
      <c r="H57" s="629"/>
      <c r="I57" s="629"/>
      <c r="J57" s="629"/>
      <c r="K57" s="629"/>
      <c r="L57" s="925"/>
      <c r="M57" s="8"/>
      <c r="O57" s="22"/>
    </row>
    <row r="58" spans="1:16" x14ac:dyDescent="0.35">
      <c r="B58" s="493"/>
      <c r="C58" s="629"/>
      <c r="D58" s="629"/>
      <c r="E58" s="629"/>
      <c r="F58" s="629"/>
      <c r="G58" s="629"/>
      <c r="H58" s="629"/>
      <c r="I58" s="629"/>
      <c r="J58" s="629"/>
      <c r="K58" s="629"/>
      <c r="L58" s="925"/>
    </row>
    <row r="59" spans="1:16" x14ac:dyDescent="0.35">
      <c r="B59" s="493"/>
      <c r="C59" s="629"/>
      <c r="D59" s="629"/>
      <c r="E59" s="629"/>
      <c r="F59" s="629"/>
      <c r="G59" s="629"/>
      <c r="H59" s="629"/>
      <c r="I59" s="629"/>
      <c r="J59" s="629"/>
      <c r="K59" s="629"/>
      <c r="L59" s="925"/>
    </row>
    <row r="60" spans="1:16" x14ac:dyDescent="0.35">
      <c r="B60" s="493"/>
      <c r="C60" s="629"/>
      <c r="D60" s="629"/>
      <c r="E60" s="629"/>
      <c r="F60" s="629"/>
      <c r="G60" s="629"/>
      <c r="H60" s="629"/>
      <c r="I60" s="629"/>
      <c r="J60" s="629"/>
      <c r="K60" s="629"/>
      <c r="L60" s="925"/>
    </row>
    <row r="61" spans="1:16" x14ac:dyDescent="0.35">
      <c r="B61" s="493"/>
      <c r="C61" s="629"/>
      <c r="D61" s="629"/>
      <c r="E61" s="629"/>
      <c r="F61" s="629"/>
      <c r="G61" s="629"/>
      <c r="H61" s="629"/>
      <c r="I61" s="629"/>
      <c r="J61" s="629"/>
      <c r="K61" s="629"/>
      <c r="L61" s="925"/>
    </row>
    <row r="62" spans="1:16" x14ac:dyDescent="0.35">
      <c r="B62" s="642"/>
      <c r="C62" s="643"/>
      <c r="D62" s="643"/>
      <c r="E62" s="643"/>
      <c r="F62" s="643"/>
      <c r="G62" s="643"/>
      <c r="H62" s="643"/>
      <c r="I62" s="643"/>
      <c r="J62" s="643"/>
      <c r="K62" s="643"/>
      <c r="L62" s="926"/>
    </row>
    <row r="63" spans="1:16" s="32" customFormat="1" x14ac:dyDescent="0.35">
      <c r="A63" s="67"/>
      <c r="B63" s="5"/>
      <c r="C63" s="69"/>
      <c r="D63" s="69"/>
      <c r="E63" s="69"/>
      <c r="F63" s="69"/>
      <c r="G63" s="69"/>
      <c r="H63" s="69"/>
      <c r="I63" s="69"/>
      <c r="J63" s="69"/>
      <c r="K63" s="69"/>
      <c r="L63" s="69"/>
      <c r="N63" s="68"/>
    </row>
  </sheetData>
  <sheetProtection algorithmName="SHA-512" hashValue="CrBjYw7wiV8FhWrxWvtSmwKMH9kfmPfIlM7QtnCSw5xkXvAW6MHDqgAKmdl6mLbKHqEuW5aevXOKYyl4rMtwjg==" saltValue="ejW6VTyCzvPp0Msfky5bRw==" spinCount="100000" sheet="1" objects="1" scenarios="1" selectLockedCells="1"/>
  <mergeCells count="21">
    <mergeCell ref="B53:B62"/>
    <mergeCell ref="C53:C62"/>
    <mergeCell ref="D53:L62"/>
    <mergeCell ref="B33:B42"/>
    <mergeCell ref="C33:C42"/>
    <mergeCell ref="D33:L42"/>
    <mergeCell ref="B43:B52"/>
    <mergeCell ref="C43:C52"/>
    <mergeCell ref="D43:L52"/>
    <mergeCell ref="B13:B22"/>
    <mergeCell ref="C13:C22"/>
    <mergeCell ref="D13:L22"/>
    <mergeCell ref="B23:B32"/>
    <mergeCell ref="C23:C32"/>
    <mergeCell ref="D23:L32"/>
    <mergeCell ref="B4:L4"/>
    <mergeCell ref="B5:L5"/>
    <mergeCell ref="B6:L6"/>
    <mergeCell ref="B8:L8"/>
    <mergeCell ref="D12:L12"/>
    <mergeCell ref="B10:L10"/>
  </mergeCells>
  <dataValidations count="1">
    <dataValidation allowBlank="1" showInputMessage="1" showErrorMessage="1" sqref="C13:C62 D13 D23 D33 D43 D53" xr:uid="{6A49B456-01D6-4751-A22B-413518085119}"/>
  </dataValidations>
  <printOptions horizontalCentered="1"/>
  <pageMargins left="0.23622047244094491" right="0.23622047244094491" top="0.74803149606299213" bottom="0.74803149606299213" header="0.31496062992125984" footer="0.31496062992125984"/>
  <pageSetup scale="63" fitToHeight="0" orientation="portrait" r:id="rId1"/>
  <headerFooter>
    <oddFooter>&amp;L&amp;A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1601AF-F09D-4934-9CB6-8BB8FA24AEAE}">
  <sheetPr>
    <tabColor rgb="FF00B0F0"/>
  </sheetPr>
  <dimension ref="A1:W67"/>
  <sheetViews>
    <sheetView showGridLines="0" zoomScaleNormal="100" workbookViewId="0"/>
  </sheetViews>
  <sheetFormatPr defaultColWidth="9.26953125" defaultRowHeight="14.5" customHeight="1" x14ac:dyDescent="0.35"/>
  <cols>
    <col min="1" max="1" width="1.7265625" style="4" customWidth="1"/>
    <col min="2" max="2" width="16.7265625" style="2" customWidth="1"/>
    <col min="3" max="3" width="14.54296875" style="2" customWidth="1"/>
    <col min="4" max="4" width="15.7265625" style="2" customWidth="1"/>
    <col min="5" max="5" width="16" style="2" customWidth="1"/>
    <col min="6" max="6" width="14.54296875" style="2" customWidth="1"/>
    <col min="7" max="9" width="15.7265625" style="2" customWidth="1"/>
    <col min="10" max="10" width="4" style="2" customWidth="1"/>
    <col min="11" max="13" width="14.54296875" style="2" customWidth="1"/>
    <col min="14" max="14" width="14.54296875" style="7" customWidth="1"/>
    <col min="15" max="15" width="14.54296875" style="8" customWidth="1"/>
    <col min="16" max="17" width="14.54296875" style="8" hidden="1" customWidth="1"/>
    <col min="18" max="18" width="9.26953125" style="8" hidden="1" customWidth="1"/>
    <col min="19" max="23" width="9.26953125" style="8" customWidth="1"/>
    <col min="24" max="16384" width="9.26953125" style="8"/>
  </cols>
  <sheetData>
    <row r="1" spans="1:17" ht="14.5" customHeight="1" x14ac:dyDescent="0.35">
      <c r="P1" s="8" t="s">
        <v>139</v>
      </c>
      <c r="Q1" s="8" t="s">
        <v>139</v>
      </c>
    </row>
    <row r="2" spans="1:17" ht="14.5" customHeight="1" x14ac:dyDescent="0.35">
      <c r="B2" s="10" t="s">
        <v>0</v>
      </c>
      <c r="C2" s="10"/>
      <c r="D2" s="10"/>
      <c r="P2" s="9" t="s">
        <v>39</v>
      </c>
      <c r="Q2" s="9" t="s">
        <v>48</v>
      </c>
    </row>
    <row r="3" spans="1:17" ht="14.5" customHeight="1" x14ac:dyDescent="0.35">
      <c r="B3" s="12"/>
      <c r="C3" s="12"/>
      <c r="D3" s="12"/>
      <c r="P3" s="1"/>
      <c r="Q3" s="1"/>
    </row>
    <row r="4" spans="1:17" s="1" customFormat="1" ht="14.5" customHeight="1" x14ac:dyDescent="0.35">
      <c r="A4" s="5"/>
      <c r="B4" s="526" t="str">
        <f>AddPro!B4</f>
        <v>AGENCY QUESTIONNAIRE</v>
      </c>
      <c r="C4" s="526"/>
      <c r="D4" s="526"/>
      <c r="E4" s="526"/>
      <c r="F4" s="526"/>
      <c r="G4" s="526"/>
      <c r="H4" s="526"/>
      <c r="I4" s="526"/>
      <c r="J4" s="526"/>
      <c r="K4" s="526"/>
      <c r="L4" s="526"/>
      <c r="M4" s="526"/>
      <c r="N4" s="26"/>
      <c r="O4" s="26"/>
      <c r="P4" s="24"/>
      <c r="Q4" s="24"/>
    </row>
    <row r="5" spans="1:17" s="1" customFormat="1" ht="14.5" customHeight="1" x14ac:dyDescent="0.35">
      <c r="A5" s="5"/>
      <c r="B5" s="526" t="str">
        <f>AddPro!B5</f>
        <v>RR-2026-001</v>
      </c>
      <c r="C5" s="526"/>
      <c r="D5" s="526"/>
      <c r="E5" s="526"/>
      <c r="F5" s="526"/>
      <c r="G5" s="526"/>
      <c r="H5" s="526"/>
      <c r="I5" s="526"/>
      <c r="J5" s="526"/>
      <c r="K5" s="526"/>
      <c r="L5" s="526"/>
      <c r="M5" s="526"/>
      <c r="N5" s="26"/>
      <c r="O5" s="26"/>
      <c r="P5" s="24"/>
      <c r="Q5" s="24"/>
    </row>
    <row r="6" spans="1:17" s="6" customFormat="1" ht="14.5" customHeight="1" x14ac:dyDescent="0.35">
      <c r="A6" s="5"/>
      <c r="B6" s="526" t="str">
        <f>AddPro!B6</f>
        <v>CERTAIN WHOLE POTATOES</v>
      </c>
      <c r="C6" s="526"/>
      <c r="D6" s="526"/>
      <c r="E6" s="526"/>
      <c r="F6" s="526"/>
      <c r="G6" s="526"/>
      <c r="H6" s="526"/>
      <c r="I6" s="526"/>
      <c r="J6" s="526"/>
      <c r="K6" s="526"/>
      <c r="L6" s="526"/>
      <c r="M6" s="526"/>
      <c r="N6" s="24"/>
      <c r="O6" s="24"/>
      <c r="P6" s="16"/>
      <c r="Q6" s="16"/>
    </row>
    <row r="7" spans="1:17" s="6" customFormat="1" ht="14.5" customHeight="1" x14ac:dyDescent="0.35">
      <c r="A7" s="5"/>
      <c r="B7" s="15"/>
      <c r="C7" s="15"/>
      <c r="D7" s="15"/>
      <c r="E7" s="3"/>
      <c r="F7" s="3"/>
      <c r="G7" s="3"/>
      <c r="H7" s="3"/>
      <c r="I7" s="3"/>
      <c r="J7" s="3"/>
      <c r="K7" s="3"/>
      <c r="L7" s="3"/>
      <c r="M7" s="3"/>
      <c r="P7" s="16"/>
      <c r="Q7" s="16"/>
    </row>
    <row r="8" spans="1:17" ht="14.5" customHeight="1" x14ac:dyDescent="0.35">
      <c r="B8" s="685" t="s">
        <v>28</v>
      </c>
      <c r="C8" s="686"/>
      <c r="D8" s="686"/>
      <c r="E8" s="686"/>
      <c r="F8" s="686"/>
      <c r="G8" s="686"/>
      <c r="H8" s="686"/>
      <c r="I8" s="686"/>
      <c r="J8" s="686"/>
      <c r="K8" s="686"/>
      <c r="L8" s="686"/>
      <c r="M8" s="687"/>
      <c r="N8" s="8"/>
      <c r="P8" s="8" t="s">
        <v>28</v>
      </c>
      <c r="Q8" s="8" t="s">
        <v>16</v>
      </c>
    </row>
    <row r="9" spans="1:17" ht="14.5" customHeight="1" x14ac:dyDescent="0.35">
      <c r="B9" s="61"/>
      <c r="C9" s="62"/>
      <c r="D9" s="62"/>
      <c r="E9" s="62"/>
      <c r="F9" s="62"/>
      <c r="G9" s="62"/>
      <c r="H9" s="62"/>
      <c r="I9" s="62"/>
      <c r="J9" s="62"/>
      <c r="K9" s="62"/>
      <c r="L9" s="62"/>
      <c r="M9" s="63"/>
      <c r="N9" s="8"/>
    </row>
    <row r="10" spans="1:17" ht="14.5" customHeight="1" x14ac:dyDescent="0.35">
      <c r="B10" s="61"/>
      <c r="C10" s="62"/>
      <c r="D10" s="62"/>
      <c r="E10" s="62"/>
      <c r="F10" s="62"/>
      <c r="G10" s="62"/>
      <c r="H10" s="62"/>
      <c r="I10" s="62"/>
      <c r="J10" s="62"/>
      <c r="K10" s="93" t="s">
        <v>82</v>
      </c>
      <c r="L10" s="62"/>
      <c r="M10" s="63"/>
      <c r="N10" s="8"/>
      <c r="P10" s="22" t="s">
        <v>82</v>
      </c>
      <c r="Q10" s="8" t="s">
        <v>128</v>
      </c>
    </row>
    <row r="11" spans="1:17" s="33" customFormat="1" ht="14.5" customHeight="1" x14ac:dyDescent="0.35">
      <c r="A11" s="53"/>
      <c r="B11" s="672" t="s">
        <v>129</v>
      </c>
      <c r="C11" s="673"/>
      <c r="D11" s="673"/>
      <c r="E11" s="673"/>
      <c r="F11" s="673"/>
      <c r="G11" s="673"/>
      <c r="H11" s="673"/>
      <c r="I11" s="971"/>
      <c r="J11" s="428"/>
      <c r="K11" s="84"/>
      <c r="L11" s="58"/>
      <c r="M11" s="59"/>
      <c r="P11" s="33" t="s">
        <v>129</v>
      </c>
      <c r="Q11" s="33" t="s">
        <v>130</v>
      </c>
    </row>
    <row r="12" spans="1:17" s="33" customFormat="1" ht="14.5" customHeight="1" x14ac:dyDescent="0.35">
      <c r="A12" s="53"/>
      <c r="B12" s="672" t="s">
        <v>295</v>
      </c>
      <c r="C12" s="673"/>
      <c r="D12" s="673"/>
      <c r="E12" s="673" t="e">
        <v>#REF!</v>
      </c>
      <c r="F12" s="673" t="e">
        <v>#REF!</v>
      </c>
      <c r="G12" s="673" t="e">
        <v>#REF!</v>
      </c>
      <c r="H12" s="673" t="e">
        <v>#REF!</v>
      </c>
      <c r="I12" s="971" t="e">
        <v>#REF!</v>
      </c>
      <c r="J12" s="428"/>
      <c r="K12" s="84"/>
      <c r="M12" s="60"/>
      <c r="P12" s="33" t="s">
        <v>295</v>
      </c>
      <c r="Q12" t="s">
        <v>296</v>
      </c>
    </row>
    <row r="13" spans="1:17" s="33" customFormat="1" ht="14.5" customHeight="1" x14ac:dyDescent="0.35">
      <c r="A13" s="53"/>
      <c r="B13" s="672" t="s">
        <v>98</v>
      </c>
      <c r="C13" s="673"/>
      <c r="D13" s="673"/>
      <c r="E13" s="673" t="e">
        <v>#REF!</v>
      </c>
      <c r="F13" s="673" t="e">
        <v>#REF!</v>
      </c>
      <c r="G13" s="673" t="e">
        <v>#REF!</v>
      </c>
      <c r="H13" s="673" t="e">
        <v>#REF!</v>
      </c>
      <c r="I13" s="971" t="e">
        <v>#REF!</v>
      </c>
      <c r="J13" s="428"/>
      <c r="K13" s="84"/>
      <c r="M13" s="60"/>
      <c r="P13" s="33" t="s">
        <v>98</v>
      </c>
      <c r="Q13" s="33" t="s">
        <v>99</v>
      </c>
    </row>
    <row r="14" spans="1:17" s="33" customFormat="1" ht="14.5" customHeight="1" x14ac:dyDescent="0.35">
      <c r="A14" s="53"/>
      <c r="B14" s="758" t="s">
        <v>313</v>
      </c>
      <c r="C14" s="759"/>
      <c r="D14" s="759"/>
      <c r="E14" s="759" t="e">
        <v>#REF!</v>
      </c>
      <c r="F14" s="759" t="e">
        <v>#REF!</v>
      </c>
      <c r="G14" s="759" t="e">
        <v>#REF!</v>
      </c>
      <c r="H14" s="759" t="e">
        <v>#REF!</v>
      </c>
      <c r="I14" s="972" t="e">
        <v>#REF!</v>
      </c>
      <c r="J14" s="429"/>
      <c r="K14" s="84"/>
      <c r="L14" s="58"/>
      <c r="M14" s="59"/>
      <c r="P14" s="33" t="s">
        <v>313</v>
      </c>
      <c r="Q14" s="33" t="s">
        <v>37</v>
      </c>
    </row>
    <row r="15" spans="1:17" ht="14.5" customHeight="1" x14ac:dyDescent="0.35">
      <c r="B15" s="61"/>
      <c r="C15" s="62"/>
      <c r="D15" s="62"/>
      <c r="E15" s="62"/>
      <c r="F15" s="62"/>
      <c r="G15" s="62"/>
      <c r="H15" s="62"/>
      <c r="I15" s="62"/>
      <c r="J15" s="62"/>
      <c r="K15" s="62"/>
      <c r="L15" s="62"/>
      <c r="M15" s="63"/>
      <c r="N15" s="8"/>
    </row>
    <row r="16" spans="1:17" s="33" customFormat="1" ht="14.5" customHeight="1" x14ac:dyDescent="0.35">
      <c r="A16" s="53"/>
      <c r="B16" s="493" t="s">
        <v>126</v>
      </c>
      <c r="C16" s="494"/>
      <c r="D16" s="494"/>
      <c r="E16" s="494"/>
      <c r="F16" s="494"/>
      <c r="G16" s="494"/>
      <c r="H16" s="494"/>
      <c r="I16" s="494"/>
      <c r="J16" s="494"/>
      <c r="K16" s="494"/>
      <c r="L16" s="82"/>
      <c r="M16" s="59"/>
      <c r="P16" s="89" t="s">
        <v>126</v>
      </c>
      <c r="Q16" s="6" t="s">
        <v>127</v>
      </c>
    </row>
    <row r="17" spans="1:23" s="33" customFormat="1" ht="14.5" customHeight="1" x14ac:dyDescent="0.35">
      <c r="A17" s="53"/>
      <c r="B17" s="46"/>
      <c r="C17" s="47"/>
      <c r="D17" s="47"/>
      <c r="E17" s="47"/>
      <c r="F17" s="47"/>
      <c r="G17" s="47"/>
      <c r="H17" s="47"/>
      <c r="I17" s="47"/>
      <c r="J17" s="47"/>
      <c r="K17" s="47"/>
      <c r="L17" s="82"/>
      <c r="M17" s="59"/>
      <c r="P17" s="89" t="s">
        <v>119</v>
      </c>
      <c r="Q17" s="6"/>
    </row>
    <row r="18" spans="1:23" s="33" customFormat="1" ht="14.5" customHeight="1" x14ac:dyDescent="0.35">
      <c r="A18" s="53"/>
      <c r="B18" s="973"/>
      <c r="C18" s="637"/>
      <c r="D18" s="637"/>
      <c r="E18" s="637"/>
      <c r="F18" s="637"/>
      <c r="G18" s="637"/>
      <c r="H18" s="637"/>
      <c r="I18" s="637"/>
      <c r="J18" s="637"/>
      <c r="K18" s="637"/>
      <c r="L18" s="637"/>
      <c r="M18" s="638"/>
      <c r="P18" s="33" t="s">
        <v>121</v>
      </c>
    </row>
    <row r="19" spans="1:23" s="33" customFormat="1" ht="14.5" customHeight="1" x14ac:dyDescent="0.35">
      <c r="A19" s="53"/>
      <c r="B19" s="973"/>
      <c r="C19" s="637"/>
      <c r="D19" s="637"/>
      <c r="E19" s="637"/>
      <c r="F19" s="637"/>
      <c r="G19" s="637"/>
      <c r="H19" s="637"/>
      <c r="I19" s="637"/>
      <c r="J19" s="637"/>
      <c r="K19" s="637"/>
      <c r="L19" s="637"/>
      <c r="M19" s="638"/>
    </row>
    <row r="20" spans="1:23" s="33" customFormat="1" ht="14.5" customHeight="1" x14ac:dyDescent="0.35">
      <c r="A20" s="53"/>
      <c r="B20" s="973"/>
      <c r="C20" s="637"/>
      <c r="D20" s="637"/>
      <c r="E20" s="637"/>
      <c r="F20" s="637"/>
      <c r="G20" s="637"/>
      <c r="H20" s="637"/>
      <c r="I20" s="637"/>
      <c r="J20" s="637"/>
      <c r="K20" s="637"/>
      <c r="L20" s="637"/>
      <c r="M20" s="638"/>
    </row>
    <row r="21" spans="1:23" s="33" customFormat="1" ht="14.5" customHeight="1" x14ac:dyDescent="0.35">
      <c r="A21" s="53"/>
      <c r="B21" s="973"/>
      <c r="C21" s="637"/>
      <c r="D21" s="637"/>
      <c r="E21" s="637"/>
      <c r="F21" s="637"/>
      <c r="G21" s="637"/>
      <c r="H21" s="637"/>
      <c r="I21" s="637"/>
      <c r="J21" s="637"/>
      <c r="K21" s="637"/>
      <c r="L21" s="637"/>
      <c r="M21" s="638"/>
    </row>
    <row r="22" spans="1:23" s="33" customFormat="1" ht="14.5" customHeight="1" x14ac:dyDescent="0.35">
      <c r="A22" s="53"/>
      <c r="B22" s="973"/>
      <c r="C22" s="637"/>
      <c r="D22" s="637"/>
      <c r="E22" s="637"/>
      <c r="F22" s="637"/>
      <c r="G22" s="637"/>
      <c r="H22" s="637"/>
      <c r="I22" s="637"/>
      <c r="J22" s="637"/>
      <c r="K22" s="637"/>
      <c r="L22" s="637"/>
      <c r="M22" s="638"/>
    </row>
    <row r="23" spans="1:23" s="33" customFormat="1" ht="14.5" customHeight="1" x14ac:dyDescent="0.35">
      <c r="A23" s="53"/>
      <c r="B23" s="973"/>
      <c r="C23" s="637"/>
      <c r="D23" s="637"/>
      <c r="E23" s="637"/>
      <c r="F23" s="637"/>
      <c r="G23" s="637"/>
      <c r="H23" s="637"/>
      <c r="I23" s="637"/>
      <c r="J23" s="637"/>
      <c r="K23" s="637"/>
      <c r="L23" s="637"/>
      <c r="M23" s="638"/>
    </row>
    <row r="24" spans="1:23" s="33" customFormat="1" ht="14.5" customHeight="1" x14ac:dyDescent="0.35">
      <c r="A24" s="53"/>
      <c r="B24" s="973"/>
      <c r="C24" s="637"/>
      <c r="D24" s="637"/>
      <c r="E24" s="637"/>
      <c r="F24" s="637"/>
      <c r="G24" s="637"/>
      <c r="H24" s="637"/>
      <c r="I24" s="637"/>
      <c r="J24" s="637"/>
      <c r="K24" s="637"/>
      <c r="L24" s="637"/>
      <c r="M24" s="638"/>
    </row>
    <row r="25" spans="1:23" s="33" customFormat="1" ht="14.5" customHeight="1" x14ac:dyDescent="0.35">
      <c r="A25" s="53"/>
      <c r="B25" s="973"/>
      <c r="C25" s="637"/>
      <c r="D25" s="637"/>
      <c r="E25" s="637"/>
      <c r="F25" s="637"/>
      <c r="G25" s="637"/>
      <c r="H25" s="637"/>
      <c r="I25" s="637"/>
      <c r="J25" s="637"/>
      <c r="K25" s="637"/>
      <c r="L25" s="637"/>
      <c r="M25" s="638"/>
    </row>
    <row r="26" spans="1:23" ht="14.5" customHeight="1" x14ac:dyDescent="0.35">
      <c r="B26" s="64"/>
      <c r="C26" s="65"/>
      <c r="D26" s="65"/>
      <c r="E26" s="65"/>
      <c r="F26" s="65"/>
      <c r="G26" s="65"/>
      <c r="H26" s="65"/>
      <c r="I26" s="65"/>
      <c r="J26" s="65"/>
      <c r="K26" s="65"/>
      <c r="L26" s="65"/>
      <c r="M26" s="66"/>
      <c r="N26" s="8"/>
    </row>
    <row r="27" spans="1:23" ht="14.5" customHeight="1" x14ac:dyDescent="0.35">
      <c r="B27" s="549" t="s">
        <v>489</v>
      </c>
      <c r="C27" s="550"/>
      <c r="D27" s="550"/>
      <c r="E27" s="550"/>
      <c r="F27" s="550"/>
      <c r="G27" s="550"/>
      <c r="H27" s="550"/>
      <c r="I27" s="550"/>
      <c r="J27" s="550"/>
      <c r="K27" s="550"/>
      <c r="L27" s="550"/>
      <c r="M27" s="551"/>
      <c r="N27" s="8"/>
      <c r="P27" s="8" t="s">
        <v>312</v>
      </c>
      <c r="Q27" s="8" t="s">
        <v>297</v>
      </c>
    </row>
    <row r="28" spans="1:23" ht="14.5" customHeight="1" x14ac:dyDescent="0.35">
      <c r="B28" s="549"/>
      <c r="C28" s="550"/>
      <c r="D28" s="550"/>
      <c r="E28" s="550"/>
      <c r="F28" s="550"/>
      <c r="G28" s="550"/>
      <c r="H28" s="550"/>
      <c r="I28" s="550"/>
      <c r="J28" s="550"/>
      <c r="K28" s="550"/>
      <c r="L28" s="550"/>
      <c r="M28" s="551"/>
      <c r="N28" s="8"/>
    </row>
    <row r="29" spans="1:23" ht="14.5" customHeight="1" x14ac:dyDescent="0.35">
      <c r="B29" s="46"/>
      <c r="E29" s="8"/>
      <c r="F29" s="8"/>
      <c r="G29" s="8"/>
      <c r="H29" s="8"/>
      <c r="I29" s="8"/>
      <c r="J29" s="8"/>
      <c r="K29" s="33"/>
      <c r="L29" s="33"/>
      <c r="M29" s="60"/>
      <c r="N29" s="8"/>
      <c r="P29" s="22"/>
    </row>
    <row r="30" spans="1:23" ht="14.5" customHeight="1" x14ac:dyDescent="0.35">
      <c r="B30" s="930" t="s">
        <v>490</v>
      </c>
      <c r="C30" s="931"/>
      <c r="D30" s="931"/>
      <c r="E30" s="931"/>
      <c r="F30" s="931"/>
      <c r="G30" s="934" t="str">
        <f>Variables!B11</f>
        <v>Aug. 1, 2023 to April 30, 2024</v>
      </c>
      <c r="H30" s="934" t="str">
        <f>Variables!B12</f>
        <v>Aug. 1, 2024 to April 30, 2025</v>
      </c>
      <c r="I30" s="936" t="str">
        <f>Variables!B13</f>
        <v>Aug. 1, 2025 to April 30, 2026</v>
      </c>
      <c r="J30" s="411"/>
      <c r="K30" s="938" t="str">
        <f>Variables!B22</f>
        <v>May 1, 2024 to July 31, 2024</v>
      </c>
      <c r="L30" s="940" t="str">
        <f>Variables!B23</f>
        <v>May 1, 2025 to July 31, 2025</v>
      </c>
      <c r="M30" s="974" t="str">
        <f>Variables!B24</f>
        <v>May 1, 2026 to July 31, 2026</v>
      </c>
      <c r="N30" s="8"/>
      <c r="P30" s="22"/>
    </row>
    <row r="31" spans="1:23" ht="14.5" customHeight="1" x14ac:dyDescent="0.35">
      <c r="B31" s="932"/>
      <c r="C31" s="933"/>
      <c r="D31" s="933"/>
      <c r="E31" s="933"/>
      <c r="F31" s="933"/>
      <c r="G31" s="935"/>
      <c r="H31" s="935"/>
      <c r="I31" s="937"/>
      <c r="J31" s="411"/>
      <c r="K31" s="939"/>
      <c r="L31" s="941"/>
      <c r="M31" s="975"/>
      <c r="N31" s="8"/>
      <c r="P31" s="22"/>
    </row>
    <row r="32" spans="1:23" ht="14.5" customHeight="1" x14ac:dyDescent="0.35">
      <c r="B32" s="953" t="s">
        <v>491</v>
      </c>
      <c r="C32" s="954"/>
      <c r="D32" s="954"/>
      <c r="E32" s="954"/>
      <c r="F32" s="954"/>
      <c r="G32" s="963"/>
      <c r="H32" s="963"/>
      <c r="I32" s="963"/>
      <c r="J32" s="954"/>
      <c r="K32" s="955"/>
      <c r="L32" s="955"/>
      <c r="M32" s="60"/>
      <c r="N32" s="8"/>
      <c r="P32" s="954"/>
      <c r="Q32" s="954"/>
      <c r="R32" s="954"/>
      <c r="S32" s="954"/>
      <c r="T32" s="954"/>
      <c r="U32" s="954"/>
      <c r="V32" s="954"/>
      <c r="W32" s="954"/>
    </row>
    <row r="33" spans="1:23" s="33" customFormat="1" ht="14.5" customHeight="1" x14ac:dyDescent="0.35">
      <c r="A33" s="53"/>
      <c r="B33" s="942" t="s">
        <v>205</v>
      </c>
      <c r="C33" s="943"/>
      <c r="D33" s="943"/>
      <c r="E33" s="943"/>
      <c r="F33" s="944"/>
      <c r="G33" s="406" t="str">
        <f>IF(SUM('Grown in BC'!F31:F32)&lt;&gt;0,"X","-")</f>
        <v>-</v>
      </c>
      <c r="H33" s="406" t="str">
        <f>IF(SUM('Grown in BC'!G31:G32)&lt;&gt;0,"X","-")</f>
        <v>-</v>
      </c>
      <c r="I33" s="406" t="str">
        <f>IF(SUM('Grown in BC'!H31:H32)&lt;&gt;0,"X","-")</f>
        <v>-</v>
      </c>
      <c r="J33" s="404"/>
      <c r="K33" s="405"/>
      <c r="L33" s="405"/>
      <c r="M33" s="60"/>
    </row>
    <row r="34" spans="1:23" s="33" customFormat="1" ht="14.5" customHeight="1" x14ac:dyDescent="0.35">
      <c r="A34" s="53"/>
      <c r="B34" s="942" t="s">
        <v>206</v>
      </c>
      <c r="C34" s="943"/>
      <c r="D34" s="943"/>
      <c r="E34" s="943"/>
      <c r="F34" s="944"/>
      <c r="G34" s="406" t="str">
        <f>IF(SUM('Grown in BC'!F36:F37)&lt;&gt;0,"X","-")</f>
        <v>-</v>
      </c>
      <c r="H34" s="406" t="str">
        <f>IF(SUM('Grown in BC'!G36:G37)&lt;&gt;0,"X","-")</f>
        <v>-</v>
      </c>
      <c r="I34" s="406" t="str">
        <f>IF(SUM('Grown in BC'!H36:H37)&lt;&gt;0,"X","-")</f>
        <v>-</v>
      </c>
      <c r="J34" s="404"/>
      <c r="K34" s="405"/>
      <c r="L34" s="405"/>
      <c r="M34" s="60"/>
      <c r="P34" s="683"/>
      <c r="Q34" s="970"/>
    </row>
    <row r="35" spans="1:23" s="33" customFormat="1" ht="14.5" customHeight="1" x14ac:dyDescent="0.35">
      <c r="A35" s="53"/>
      <c r="B35" s="942" t="s">
        <v>207</v>
      </c>
      <c r="C35" s="943"/>
      <c r="D35" s="943"/>
      <c r="E35" s="943"/>
      <c r="F35" s="944"/>
      <c r="G35" s="406" t="str">
        <f>IF(SUM('Grown in BC'!F41:F42)&lt;&gt;0,"X","-")</f>
        <v>-</v>
      </c>
      <c r="H35" s="406" t="str">
        <f>IF(SUM('Grown in BC'!G41:G42)&lt;&gt;0,"X","-")</f>
        <v>-</v>
      </c>
      <c r="I35" s="406" t="str">
        <f>IF(SUM('Grown in BC'!H41:H42)&lt;&gt;0,"X","-")</f>
        <v>-</v>
      </c>
      <c r="J35" s="404"/>
      <c r="K35" s="405"/>
      <c r="L35" s="405"/>
      <c r="M35" s="60"/>
      <c r="P35" s="683"/>
      <c r="Q35" s="970"/>
    </row>
    <row r="36" spans="1:23" s="33" customFormat="1" ht="14.5" customHeight="1" x14ac:dyDescent="0.35">
      <c r="A36" s="53"/>
      <c r="B36" s="412"/>
      <c r="C36" s="413"/>
      <c r="D36" s="413"/>
      <c r="E36" s="413"/>
      <c r="F36" s="413"/>
      <c r="G36" s="405"/>
      <c r="H36" s="405"/>
      <c r="I36" s="405"/>
      <c r="J36" s="405"/>
      <c r="K36" s="405"/>
      <c r="L36" s="405"/>
      <c r="M36" s="60"/>
      <c r="P36" s="180"/>
      <c r="Q36" s="216"/>
    </row>
    <row r="37" spans="1:23" s="33" customFormat="1" ht="14.5" customHeight="1" x14ac:dyDescent="0.35">
      <c r="A37" s="53"/>
      <c r="B37" s="960" t="s">
        <v>580</v>
      </c>
      <c r="C37" s="739"/>
      <c r="D37" s="739"/>
      <c r="E37" s="739"/>
      <c r="F37" s="739"/>
      <c r="G37" s="193"/>
      <c r="H37" s="193"/>
      <c r="I37" s="193"/>
      <c r="J37" s="193"/>
      <c r="M37" s="60"/>
      <c r="P37" s="954"/>
      <c r="Q37" s="954"/>
      <c r="R37" s="954"/>
      <c r="S37" s="954"/>
      <c r="T37" s="954"/>
      <c r="U37" s="954"/>
      <c r="V37" s="954"/>
      <c r="W37" s="954"/>
    </row>
    <row r="38" spans="1:23" s="33" customFormat="1" ht="14.5" customHeight="1" x14ac:dyDescent="0.35">
      <c r="A38" s="53"/>
      <c r="B38" s="942" t="s">
        <v>298</v>
      </c>
      <c r="C38" s="965"/>
      <c r="D38" s="965"/>
      <c r="E38" s="965"/>
      <c r="F38" s="965"/>
      <c r="G38" s="406" t="str">
        <f>IF(SUM('Imports - Aug-April '!C38, 'Imports - Aug-April '!C40)&lt;&gt;0,"X","-")</f>
        <v>-</v>
      </c>
      <c r="H38" s="406" t="str">
        <f>IF(SUM('Imports - Aug-April '!D38, 'Imports - Aug-April '!D40)&lt;&gt;0,"X","-")</f>
        <v>-</v>
      </c>
      <c r="I38" s="406" t="str">
        <f>IF(SUM('Imports - Aug-April '!E38, 'Imports - Aug-April '!E40)&lt;&gt;0,"X","-")</f>
        <v>-</v>
      </c>
      <c r="J38" s="403"/>
      <c r="K38" s="406" t="str">
        <f>IF(SUM('Excl Imp - May-July'!C37, 'Excl Imp - May-July'!C39)&lt;&gt;0,"X","-")</f>
        <v>-</v>
      </c>
      <c r="L38" s="406" t="str">
        <f>IF(SUM('Excl Imp - May-July'!D37, 'Excl Imp - May-July'!D39)&lt;&gt;0,"X","-")</f>
        <v>-</v>
      </c>
      <c r="M38" s="410" t="str">
        <f>IF(SUM('Excl Imp - May-July'!E37, 'Excl Imp - May-July'!E39)&lt;&gt;0,"X","-")</f>
        <v>-</v>
      </c>
    </row>
    <row r="39" spans="1:23" s="33" customFormat="1" ht="14.5" customHeight="1" x14ac:dyDescent="0.35">
      <c r="A39" s="53"/>
      <c r="B39" s="415" t="s">
        <v>299</v>
      </c>
      <c r="C39" s="966" t="str">
        <f>IF('Imports - Aug-April '!C37="", "-",'Imports - Aug-April '!C37)</f>
        <v>-</v>
      </c>
      <c r="D39" s="967"/>
      <c r="E39" s="967"/>
      <c r="F39" s="968"/>
      <c r="G39" s="407"/>
      <c r="H39" s="408"/>
      <c r="I39" s="408"/>
      <c r="J39" s="409"/>
      <c r="K39" s="966" t="str">
        <f>IF('Excl Imp - May-July'!C36="","-",'Excl Imp - May-July'!C36)</f>
        <v>-</v>
      </c>
      <c r="L39" s="967"/>
      <c r="M39" s="969"/>
    </row>
    <row r="40" spans="1:23" s="33" customFormat="1" ht="14.5" customHeight="1" x14ac:dyDescent="0.35">
      <c r="A40" s="53"/>
      <c r="B40" s="412"/>
      <c r="C40" s="424"/>
      <c r="D40" s="424"/>
      <c r="E40" s="424"/>
      <c r="F40" s="424"/>
      <c r="G40" s="405"/>
      <c r="H40" s="405"/>
      <c r="I40" s="405"/>
      <c r="J40" s="405"/>
      <c r="K40" s="424"/>
      <c r="L40" s="424"/>
      <c r="M40" s="201"/>
    </row>
    <row r="41" spans="1:23" s="33" customFormat="1" ht="14.5" customHeight="1" x14ac:dyDescent="0.35">
      <c r="A41" s="53"/>
      <c r="B41" s="960" t="s">
        <v>300</v>
      </c>
      <c r="C41" s="961"/>
      <c r="D41" s="961"/>
      <c r="E41" s="961"/>
      <c r="F41" s="961"/>
      <c r="G41" s="456"/>
      <c r="H41" s="456"/>
      <c r="I41" s="456"/>
      <c r="J41" s="456"/>
      <c r="K41"/>
      <c r="L41"/>
      <c r="M41" s="60"/>
      <c r="P41" s="954"/>
      <c r="Q41" s="954"/>
      <c r="R41" s="954"/>
      <c r="S41" s="954"/>
      <c r="T41" s="954"/>
      <c r="U41" s="954"/>
      <c r="V41" s="954"/>
      <c r="W41" s="954"/>
    </row>
    <row r="42" spans="1:23" s="33" customFormat="1" ht="14.5" customHeight="1" x14ac:dyDescent="0.35">
      <c r="A42" s="53"/>
      <c r="B42" s="214" t="s">
        <v>301</v>
      </c>
      <c r="C42" s="193"/>
      <c r="D42" s="193"/>
      <c r="E42" s="193"/>
      <c r="F42" s="193"/>
      <c r="G42" s="422"/>
      <c r="H42" s="423"/>
      <c r="I42" s="423"/>
      <c r="J42"/>
      <c r="K42" s="406" t="str">
        <f>IF(SUM('Excl Imp - May-July'!C50,'Excl Imp - May-July'!C52)&lt;&gt;0,"X","-")</f>
        <v>-</v>
      </c>
      <c r="L42" s="406" t="str">
        <f>IF(SUM('Excl Imp - May-July'!D50,'Excl Imp - May-July'!D52)&lt;&gt;0,"X","-")</f>
        <v>-</v>
      </c>
      <c r="M42" s="406" t="str">
        <f>IF(SUM('Excl Imp - May-July'!E50,'Excl Imp - May-July'!E52)&lt;&gt;0,"X","-")</f>
        <v>-</v>
      </c>
      <c r="P42" s="10"/>
      <c r="Q42" s="10"/>
      <c r="R42" s="10"/>
      <c r="S42" s="10"/>
      <c r="T42" s="10"/>
      <c r="U42" s="10"/>
      <c r="V42" s="10"/>
      <c r="W42" s="10"/>
    </row>
    <row r="43" spans="1:23" s="33" customFormat="1" ht="14.5" customHeight="1" x14ac:dyDescent="0.35">
      <c r="A43" s="53"/>
      <c r="B43" s="942" t="s">
        <v>250</v>
      </c>
      <c r="C43" s="943"/>
      <c r="D43" s="943"/>
      <c r="E43" s="943"/>
      <c r="F43" s="944"/>
      <c r="G43" s="406" t="str">
        <f>IF(SUM('Imports - Aug-April '!C67,'Imports - Aug-April '!C69)&lt;&gt;0,"X","-")</f>
        <v>-</v>
      </c>
      <c r="H43" s="406" t="str">
        <f>IF(SUM('Imports - Aug-April '!D67,'Imports - Aug-April '!D69)&lt;&gt;0,"X","-")</f>
        <v>-</v>
      </c>
      <c r="I43" s="406" t="str">
        <f>IF(SUM('Imports - Aug-April '!E67,'Imports - Aug-April '!E69)&lt;&gt;0,"X","-")</f>
        <v>-</v>
      </c>
      <c r="J43" s="404"/>
      <c r="K43" s="408"/>
      <c r="L43" s="408"/>
      <c r="M43" s="60"/>
      <c r="P43" s="323"/>
    </row>
    <row r="44" spans="1:23" s="33" customFormat="1" ht="14.5" customHeight="1" x14ac:dyDescent="0.35">
      <c r="A44" s="53"/>
      <c r="B44" s="942" t="s">
        <v>251</v>
      </c>
      <c r="C44" s="943"/>
      <c r="D44" s="943"/>
      <c r="E44" s="943"/>
      <c r="F44" s="944"/>
      <c r="G44" s="406" t="str">
        <f>IF(SUM('Imports - Aug-April '!C77,'Imports - Aug-April '!C79)&lt;&gt;0,"X","-")</f>
        <v>-</v>
      </c>
      <c r="H44" s="406" t="str">
        <f>IF(SUM('Imports - Aug-April '!D77,'Imports - Aug-April '!D79)&lt;&gt;0,"X","-")</f>
        <v>-</v>
      </c>
      <c r="I44" s="406" t="str">
        <f>IF(SUM('Imports - Aug-April '!E77,'Imports - Aug-April '!E79)&lt;&gt;0,"X","-")</f>
        <v>-</v>
      </c>
      <c r="J44" s="404"/>
      <c r="K44" s="405"/>
      <c r="L44" s="405"/>
      <c r="M44" s="60"/>
      <c r="P44" s="323"/>
    </row>
    <row r="45" spans="1:23" s="33" customFormat="1" ht="14.5" customHeight="1" x14ac:dyDescent="0.35">
      <c r="A45" s="53"/>
      <c r="B45" s="942" t="s">
        <v>252</v>
      </c>
      <c r="C45" s="943"/>
      <c r="D45" s="943"/>
      <c r="E45" s="943"/>
      <c r="F45" s="944"/>
      <c r="G45" s="406" t="str">
        <f>IF(SUM('Imports - Aug-April '!C87,'Imports - Aug-April '!C89)&lt;&gt;0,"X","-")</f>
        <v>-</v>
      </c>
      <c r="H45" s="406" t="str">
        <f>IF(SUM('Imports - Aug-April '!D87,'Imports - Aug-April '!D89)&lt;&gt;0,"X","-")</f>
        <v>-</v>
      </c>
      <c r="I45" s="406" t="str">
        <f>IF(SUM('Imports - Aug-April '!E87,'Imports - Aug-April '!E89)&lt;&gt;0,"X","-")</f>
        <v>-</v>
      </c>
      <c r="J45" s="404"/>
      <c r="K45" s="405"/>
      <c r="L45" s="405"/>
      <c r="M45" s="60"/>
      <c r="P45" s="323"/>
    </row>
    <row r="46" spans="1:23" s="33" customFormat="1" ht="14.5" customHeight="1" x14ac:dyDescent="0.35">
      <c r="A46" s="53"/>
      <c r="B46" s="942" t="s">
        <v>253</v>
      </c>
      <c r="C46" s="943"/>
      <c r="D46" s="943"/>
      <c r="E46" s="943"/>
      <c r="F46" s="944"/>
      <c r="G46" s="406" t="str">
        <f>IF(SUM('Imports - Aug-April '!C97,'Imports - Aug-April '!C99)&lt;&gt;0,"X","-")</f>
        <v>-</v>
      </c>
      <c r="H46" s="406" t="str">
        <f>IF(SUM('Imports - Aug-April '!D97,'Imports - Aug-April '!D99)&lt;&gt;0,"X","-")</f>
        <v>-</v>
      </c>
      <c r="I46" s="406" t="str">
        <f>IF(SUM('Imports - Aug-April '!E97,'Imports - Aug-April '!E99)&lt;&gt;0,"X","-")</f>
        <v>-</v>
      </c>
      <c r="J46" s="404"/>
      <c r="K46" s="405"/>
      <c r="L46" s="405"/>
      <c r="M46" s="60"/>
      <c r="P46" s="323"/>
    </row>
    <row r="47" spans="1:23" s="33" customFormat="1" ht="14.5" customHeight="1" x14ac:dyDescent="0.35">
      <c r="A47" s="53"/>
      <c r="B47" s="942" t="s">
        <v>302</v>
      </c>
      <c r="C47" s="956"/>
      <c r="D47" s="945" t="str">
        <f>IF('Imports - Aug-April '!C107="", "-",'Imports - Aug-April '!C107)</f>
        <v>-</v>
      </c>
      <c r="E47" s="946"/>
      <c r="F47" s="947"/>
      <c r="G47" s="951" t="str">
        <f>IF(SUM('Imports - Aug-April '!C108,'Imports - Aug-April '!C110)&lt;&gt;0,"X","-")</f>
        <v>-</v>
      </c>
      <c r="H47" s="951" t="str">
        <f>IF(SUM('Imports - Aug-April '!D108,'Imports - Aug-April '!D110)&lt;&gt;0,"X","-")</f>
        <v>-</v>
      </c>
      <c r="I47" s="951" t="str">
        <f>IF(SUM('Imports - Aug-April '!E108,'Imports - Aug-April '!E110)&lt;&gt;0,"X","-")</f>
        <v>-</v>
      </c>
      <c r="J47" s="404"/>
      <c r="K47" s="405"/>
      <c r="L47" s="405"/>
      <c r="M47" s="60"/>
      <c r="P47" s="427"/>
    </row>
    <row r="48" spans="1:23" s="33" customFormat="1" ht="14.5" customHeight="1" x14ac:dyDescent="0.35">
      <c r="A48" s="53"/>
      <c r="B48" s="412"/>
      <c r="C48" s="455"/>
      <c r="D48" s="948"/>
      <c r="E48" s="949"/>
      <c r="F48" s="950"/>
      <c r="G48" s="952"/>
      <c r="H48" s="952"/>
      <c r="I48" s="952"/>
      <c r="J48" s="404"/>
      <c r="K48" s="405"/>
      <c r="L48" s="405"/>
      <c r="M48" s="470"/>
      <c r="P48" s="427"/>
    </row>
    <row r="49" spans="1:23" s="33" customFormat="1" ht="14.5" customHeight="1" x14ac:dyDescent="0.35">
      <c r="A49" s="53"/>
      <c r="B49" s="493" t="s">
        <v>303</v>
      </c>
      <c r="C49" s="676"/>
      <c r="D49" s="945" t="str">
        <f>IF('Imports - Aug-April '!C124="", "-",'Imports - Aug-April '!C124)</f>
        <v>-</v>
      </c>
      <c r="E49" s="946"/>
      <c r="F49" s="947"/>
      <c r="G49" s="951" t="str">
        <f>IF(SUM('Imports - Aug-April '!C125,'Imports - Aug-April '!C127)&lt;&gt;0,"X","-")</f>
        <v>-</v>
      </c>
      <c r="H49" s="951" t="str">
        <f>IF(SUM('Imports - Aug-April '!D125,'Imports - Aug-April '!D127)&lt;&gt;0,"X","-")</f>
        <v>-</v>
      </c>
      <c r="I49" s="951" t="str">
        <f>IF(SUM('Imports - Aug-April '!E125,'Imports - Aug-April '!E127)&lt;&gt;0,"X","-")</f>
        <v>-</v>
      </c>
      <c r="J49" s="404"/>
      <c r="K49" s="406" t="str">
        <f>IF(SUM('Excl Imp - May-July'!C64,'Excl Imp - May-July'!C66)&lt;&gt;0,"X","-")</f>
        <v>-</v>
      </c>
      <c r="L49" s="406" t="str">
        <f>IF(SUM('Excl Imp - May-July'!D64,'Excl Imp - May-July'!D66)&lt;&gt;0,"X","-")</f>
        <v>-</v>
      </c>
      <c r="M49" s="406" t="str">
        <f>IF(SUM('Excl Imp - May-July'!E64,'Excl Imp - May-July'!E66)&lt;&gt;0,"X","-")</f>
        <v>-</v>
      </c>
      <c r="P49" s="427"/>
    </row>
    <row r="50" spans="1:23" s="33" customFormat="1" ht="14.5" customHeight="1" x14ac:dyDescent="0.35">
      <c r="A50" s="53"/>
      <c r="B50" s="493"/>
      <c r="C50" s="676"/>
      <c r="D50" s="948"/>
      <c r="E50" s="949"/>
      <c r="F50" s="950"/>
      <c r="G50" s="952"/>
      <c r="H50" s="952"/>
      <c r="I50" s="952"/>
      <c r="J50" s="403"/>
      <c r="K50" s="927" t="str">
        <f>IF('Excl Imp - May-July'!C63="","-",'Excl Imp - May-July'!C63)</f>
        <v>-</v>
      </c>
      <c r="L50" s="928"/>
      <c r="M50" s="929"/>
    </row>
    <row r="51" spans="1:23" s="33" customFormat="1" ht="14.5" customHeight="1" x14ac:dyDescent="0.35">
      <c r="A51" s="53"/>
      <c r="B51" s="46"/>
      <c r="C51" s="181"/>
      <c r="D51" s="255"/>
      <c r="E51" s="255"/>
      <c r="F51" s="255"/>
      <c r="G51" s="408"/>
      <c r="H51" s="408"/>
      <c r="I51" s="408"/>
      <c r="J51" s="405"/>
      <c r="K51" s="405"/>
      <c r="L51" s="405"/>
      <c r="M51" s="60"/>
    </row>
    <row r="52" spans="1:23" s="33" customFormat="1" ht="14.5" customHeight="1" x14ac:dyDescent="0.35">
      <c r="A52" s="53"/>
      <c r="B52" s="960" t="s">
        <v>818</v>
      </c>
      <c r="C52" s="961"/>
      <c r="D52" s="961"/>
      <c r="E52" s="961"/>
      <c r="F52" s="961"/>
      <c r="G52" s="962"/>
      <c r="H52" s="962"/>
      <c r="I52" s="962"/>
      <c r="J52" s="193"/>
      <c r="M52" s="60"/>
      <c r="P52" s="954"/>
      <c r="Q52" s="954"/>
      <c r="R52" s="954"/>
      <c r="S52" s="954"/>
      <c r="T52" s="954"/>
      <c r="U52" s="954"/>
      <c r="V52" s="954"/>
      <c r="W52" s="954"/>
    </row>
    <row r="53" spans="1:23" s="33" customFormat="1" ht="14.5" customHeight="1" x14ac:dyDescent="0.35">
      <c r="A53" s="53"/>
      <c r="B53" s="942" t="s">
        <v>205</v>
      </c>
      <c r="C53" s="943"/>
      <c r="D53" s="943"/>
      <c r="E53" s="943"/>
      <c r="F53" s="944"/>
      <c r="G53" s="406" t="str">
        <f>IF(SUM('Imports - Aug-April '!C137,'Imports - Aug-April '!C139)&lt;&gt;0,"X","-")</f>
        <v>-</v>
      </c>
      <c r="H53" s="406" t="str">
        <f>IF(SUM('Imports - Aug-April '!D137,'Imports - Aug-April '!D139)&lt;&gt;0,"X","-")</f>
        <v>-</v>
      </c>
      <c r="I53" s="406" t="str">
        <f>IF(SUM('Imports - Aug-April '!E137,'Imports - Aug-April '!E139)&lt;&gt;0,"X","-")</f>
        <v>-</v>
      </c>
      <c r="J53" s="403"/>
      <c r="K53" s="406" t="str">
        <f>IF(SUM('Excl Imp - May-July'!C76,'Excl Imp - May-July'!C78)&lt;&gt;0,"X","-")</f>
        <v>-</v>
      </c>
      <c r="L53" s="406" t="str">
        <f>IF(SUM('Excl Imp - May-July'!D76,'Excl Imp - May-July'!D78)&lt;&gt;0,"X","-")</f>
        <v>-</v>
      </c>
      <c r="M53" s="406" t="str">
        <f>IF(SUM('Excl Imp - May-July'!E76,'Excl Imp - May-July'!E78)&lt;&gt;0,"X","-")</f>
        <v>-</v>
      </c>
      <c r="P53" s="444"/>
    </row>
    <row r="54" spans="1:23" s="33" customFormat="1" ht="14.5" customHeight="1" x14ac:dyDescent="0.35">
      <c r="A54" s="53"/>
      <c r="B54" s="942" t="s">
        <v>206</v>
      </c>
      <c r="C54" s="943"/>
      <c r="D54" s="943"/>
      <c r="E54" s="943"/>
      <c r="F54" s="944"/>
      <c r="G54" s="406" t="str">
        <f>IF(SUM('Imports - Aug-April '!C50,'Imports - Aug-April '!C52)&lt;&gt;0,"X","-")</f>
        <v>-</v>
      </c>
      <c r="H54" s="406" t="str">
        <f>IF(SUM('Imports - Aug-April '!D50,'Imports - Aug-April '!D52)&lt;&gt;0,"X","-")</f>
        <v>-</v>
      </c>
      <c r="I54" s="406" t="str">
        <f>IF(SUM('Imports - Aug-April '!E50,'Imports - Aug-April '!E52)&lt;&gt;0,"X","-")</f>
        <v>-</v>
      </c>
      <c r="J54" s="404"/>
      <c r="K54" s="408"/>
      <c r="L54" s="408"/>
      <c r="M54" s="60"/>
      <c r="P54" s="444"/>
    </row>
    <row r="55" spans="1:23" s="33" customFormat="1" ht="14.5" hidden="1" customHeight="1" x14ac:dyDescent="0.35">
      <c r="A55" s="53"/>
      <c r="B55" s="467" t="s">
        <v>207</v>
      </c>
      <c r="C55" s="964" t="s">
        <v>578</v>
      </c>
      <c r="D55" s="964"/>
      <c r="E55" s="964"/>
      <c r="F55" s="964"/>
      <c r="G55" s="482"/>
      <c r="H55" s="482"/>
      <c r="I55" s="482"/>
      <c r="J55" s="405"/>
      <c r="K55" s="468"/>
      <c r="L55" s="468"/>
      <c r="M55" s="469"/>
      <c r="P55" s="444"/>
    </row>
    <row r="56" spans="1:23" s="33" customFormat="1" ht="14.5" customHeight="1" x14ac:dyDescent="0.35">
      <c r="A56" s="53"/>
      <c r="B56" s="942" t="s">
        <v>207</v>
      </c>
      <c r="C56" s="943"/>
      <c r="D56" s="943"/>
      <c r="E56" s="943"/>
      <c r="F56" s="943"/>
      <c r="G56" s="406" t="str">
        <f>IF('Imports - Aug-April '!C60="YES", "X", "-")</f>
        <v>-</v>
      </c>
      <c r="H56" s="406" t="str">
        <f>IF('Imports - Aug-April '!D60="YES", "X", "-")</f>
        <v>-</v>
      </c>
      <c r="I56" s="406" t="str">
        <f>IF('Imports - Aug-April '!E60="YES", "X", "-")</f>
        <v>-</v>
      </c>
      <c r="J56" s="405"/>
      <c r="K56" s="471"/>
      <c r="L56" s="471"/>
      <c r="M56" s="472"/>
      <c r="P56" s="444"/>
    </row>
    <row r="57" spans="1:23" s="33" customFormat="1" ht="14.5" customHeight="1" x14ac:dyDescent="0.35">
      <c r="A57" s="53"/>
      <c r="B57" s="412"/>
      <c r="C57" s="413"/>
      <c r="D57" s="413"/>
      <c r="E57" s="413"/>
      <c r="F57" s="413"/>
      <c r="G57" s="405"/>
      <c r="H57" s="405"/>
      <c r="I57" s="405"/>
      <c r="J57" s="405"/>
      <c r="K57" s="405"/>
      <c r="L57" s="405"/>
      <c r="M57" s="60"/>
      <c r="P57" s="444"/>
    </row>
    <row r="58" spans="1:23" s="33" customFormat="1" ht="14.5" customHeight="1" x14ac:dyDescent="0.35">
      <c r="A58" s="53"/>
      <c r="B58" s="953" t="s">
        <v>575</v>
      </c>
      <c r="C58" s="954"/>
      <c r="D58" s="954"/>
      <c r="E58" s="954"/>
      <c r="F58" s="954"/>
      <c r="G58" s="963"/>
      <c r="H58" s="963"/>
      <c r="I58" s="963"/>
      <c r="J58" s="954"/>
      <c r="K58" s="955"/>
      <c r="L58" s="955"/>
      <c r="M58" s="60"/>
      <c r="P58" s="954"/>
      <c r="Q58" s="954"/>
      <c r="R58" s="954"/>
      <c r="S58" s="954"/>
      <c r="T58" s="954"/>
      <c r="U58" s="954"/>
      <c r="V58" s="954"/>
      <c r="W58" s="954"/>
    </row>
    <row r="59" spans="1:23" s="33" customFormat="1" ht="14.5" customHeight="1" x14ac:dyDescent="0.35">
      <c r="A59" s="53"/>
      <c r="B59" s="942" t="s">
        <v>311</v>
      </c>
      <c r="C59" s="943"/>
      <c r="D59" s="943"/>
      <c r="E59" s="943"/>
      <c r="F59" s="944"/>
      <c r="G59" s="406" t="str">
        <f>IF(SUM('Grown in BC'!F61)&lt;&gt;0,"X","-")</f>
        <v>-</v>
      </c>
      <c r="H59" s="406" t="str">
        <f>IF(SUM('Grown in BC'!G61)&lt;&gt;0,"X","-")</f>
        <v>-</v>
      </c>
      <c r="I59" s="406" t="str">
        <f>IF(SUM('Grown in BC'!H61)&lt;&gt;0,"X","-")</f>
        <v>-</v>
      </c>
      <c r="J59" s="420"/>
      <c r="K59" s="405"/>
      <c r="L59" s="405"/>
      <c r="M59" s="60"/>
      <c r="P59" s="444"/>
    </row>
    <row r="60" spans="1:23" s="33" customFormat="1" ht="14.5" customHeight="1" x14ac:dyDescent="0.35">
      <c r="A60" s="53"/>
      <c r="B60" s="942" t="s">
        <v>254</v>
      </c>
      <c r="C60" s="943"/>
      <c r="D60" s="943"/>
      <c r="E60" s="943"/>
      <c r="F60" s="944"/>
      <c r="G60" s="406" t="str">
        <f>IF(SUM('Grown in BC'!F62)&lt;&gt;0,"X","-")</f>
        <v>-</v>
      </c>
      <c r="H60" s="406" t="str">
        <f>IF(SUM('Grown in BC'!G62)&lt;&gt;0,"X","-")</f>
        <v>-</v>
      </c>
      <c r="I60" s="406" t="str">
        <f>IF(SUM('Grown in BC'!H62)&lt;&gt;0,"X","-")</f>
        <v>-</v>
      </c>
      <c r="J60" s="420"/>
      <c r="K60" s="405"/>
      <c r="L60" s="405"/>
      <c r="M60" s="60"/>
      <c r="N60" s="443"/>
      <c r="P60" s="444"/>
    </row>
    <row r="61" spans="1:23" s="33" customFormat="1" ht="14.5" customHeight="1" x14ac:dyDescent="0.35">
      <c r="A61" s="53"/>
      <c r="B61" s="942" t="s">
        <v>310</v>
      </c>
      <c r="C61" s="956"/>
      <c r="D61" s="957" t="str">
        <f>IF('Grown in BC'!D63="", "-",'Grown in BC'!D63)</f>
        <v>-</v>
      </c>
      <c r="E61" s="958"/>
      <c r="F61" s="959"/>
      <c r="G61" s="406" t="str">
        <f>IF(SUM('Grown in BC'!F63)&lt;&gt;0,"X","-")</f>
        <v>-</v>
      </c>
      <c r="H61" s="406" t="str">
        <f>IF(SUM('Grown in BC'!G63)&lt;&gt;0,"X","-")</f>
        <v>-</v>
      </c>
      <c r="I61" s="406" t="str">
        <f>IF(SUM('Grown in BC'!H63)&lt;&gt;0,"X","-")</f>
        <v>-</v>
      </c>
      <c r="J61" s="420"/>
      <c r="K61" s="405"/>
      <c r="L61" s="405"/>
      <c r="M61" s="60"/>
      <c r="P61" s="444"/>
    </row>
    <row r="62" spans="1:23" s="33" customFormat="1" ht="14.5" customHeight="1" x14ac:dyDescent="0.35">
      <c r="A62" s="53"/>
      <c r="B62" s="412"/>
      <c r="C62" s="427"/>
      <c r="D62" s="255"/>
      <c r="E62" s="255"/>
      <c r="F62" s="255"/>
      <c r="G62" s="408"/>
      <c r="H62" s="408"/>
      <c r="I62" s="408"/>
      <c r="J62" s="426"/>
      <c r="K62" s="405"/>
      <c r="L62" s="405"/>
      <c r="M62" s="60"/>
      <c r="P62" s="444"/>
    </row>
    <row r="63" spans="1:23" s="33" customFormat="1" ht="14.5" customHeight="1" x14ac:dyDescent="0.35">
      <c r="A63" s="53"/>
      <c r="B63" s="953" t="s">
        <v>579</v>
      </c>
      <c r="C63" s="954"/>
      <c r="D63" s="954"/>
      <c r="E63" s="954"/>
      <c r="F63" s="954"/>
      <c r="G63" s="954"/>
      <c r="H63" s="954"/>
      <c r="I63" s="954"/>
      <c r="J63" s="954"/>
      <c r="K63" s="955"/>
      <c r="L63" s="955"/>
      <c r="M63" s="60"/>
      <c r="P63" s="954"/>
      <c r="Q63" s="954"/>
      <c r="R63" s="954"/>
      <c r="S63" s="954"/>
      <c r="T63" s="954"/>
      <c r="U63" s="954"/>
      <c r="V63" s="954"/>
      <c r="W63" s="954"/>
    </row>
    <row r="64" spans="1:23" s="33" customFormat="1" ht="14.5" customHeight="1" x14ac:dyDescent="0.35">
      <c r="A64" s="53"/>
      <c r="B64" s="942" t="s">
        <v>311</v>
      </c>
      <c r="C64" s="943"/>
      <c r="D64" s="943"/>
      <c r="E64" s="943"/>
      <c r="F64" s="944"/>
      <c r="G64" s="425" t="str">
        <f>IF(SUM('Imports - Aug-April '!D170)&lt;&gt;0,"X","-")</f>
        <v>-</v>
      </c>
      <c r="H64" s="425" t="str">
        <f>IF(SUM('Imports - Aug-April '!E170)&lt;&gt;0,"X","-")</f>
        <v>-</v>
      </c>
      <c r="I64" s="425" t="str">
        <f>IF(SUM('Imports - Aug-April '!F170)&lt;&gt;0,"X","-")</f>
        <v>-</v>
      </c>
      <c r="J64" s="419"/>
      <c r="K64" s="425" t="str">
        <f>IF(SUM('Excl Imp - May-July'!D109)&lt;&gt;0,"X","-")</f>
        <v>-</v>
      </c>
      <c r="L64" s="425" t="str">
        <f>IF(SUM('Excl Imp - May-July'!E109)&lt;&gt;0,"X","-")</f>
        <v>-</v>
      </c>
      <c r="M64" s="425" t="str">
        <f>IF(SUM('Excl Imp - May-July'!F109)&lt;&gt;0,"X","-")</f>
        <v>-</v>
      </c>
      <c r="N64" s="420"/>
      <c r="O64" s="426"/>
      <c r="P64" s="426"/>
      <c r="Q64" s="426"/>
      <c r="R64" s="426"/>
      <c r="S64" s="426"/>
      <c r="T64" s="426"/>
      <c r="U64" s="426"/>
      <c r="V64" s="426"/>
      <c r="W64" s="426"/>
    </row>
    <row r="65" spans="1:16" s="33" customFormat="1" ht="14.5" customHeight="1" x14ac:dyDescent="0.35">
      <c r="A65" s="53"/>
      <c r="B65" s="942" t="s">
        <v>254</v>
      </c>
      <c r="C65" s="943"/>
      <c r="D65" s="943"/>
      <c r="E65" s="943"/>
      <c r="F65" s="944"/>
      <c r="G65" s="425" t="str">
        <f>IF(SUM('Imports - Aug-April '!D171)&lt;&gt;0,"X","-")</f>
        <v>-</v>
      </c>
      <c r="H65" s="425" t="str">
        <f>IF(SUM('Imports - Aug-April '!E171)&lt;&gt;0,"X","-")</f>
        <v>-</v>
      </c>
      <c r="I65" s="425" t="str">
        <f>IF(SUM('Imports - Aug-April '!F171)&lt;&gt;0,"X","-")</f>
        <v>-</v>
      </c>
      <c r="J65" s="419"/>
      <c r="K65" s="425" t="str">
        <f>IF(SUM('Excl Imp - May-July'!D110)&lt;&gt;0,"X","-")</f>
        <v>-</v>
      </c>
      <c r="L65" s="425" t="str">
        <f>IF(SUM('Excl Imp - May-July'!E110)&lt;&gt;0,"X","-")</f>
        <v>-</v>
      </c>
      <c r="M65" s="425" t="str">
        <f>IF(SUM('Excl Imp - May-July'!F110)&lt;&gt;0,"X","-")</f>
        <v>-</v>
      </c>
      <c r="P65" s="466"/>
    </row>
    <row r="66" spans="1:16" s="33" customFormat="1" ht="14.5" customHeight="1" x14ac:dyDescent="0.35">
      <c r="A66" s="53"/>
      <c r="B66" s="942" t="s">
        <v>310</v>
      </c>
      <c r="C66" s="956"/>
      <c r="D66" s="957" t="str">
        <f>IF('Imports - Aug-April '!C173="", "-",'Imports - Aug-April '!C173)</f>
        <v>-</v>
      </c>
      <c r="E66" s="958"/>
      <c r="F66" s="959"/>
      <c r="G66" s="425" t="str">
        <f>IF(SUM('Imports - Aug-April '!D172)&lt;&gt;0,"X","-")</f>
        <v>-</v>
      </c>
      <c r="H66" s="425" t="str">
        <f>IF(SUM('Imports - Aug-April '!E172)&lt;&gt;0,"X","-")</f>
        <v>-</v>
      </c>
      <c r="I66" s="425" t="str">
        <f>IF(SUM('Imports - Aug-April '!F172)&lt;&gt;0,"X","-")</f>
        <v>-</v>
      </c>
      <c r="J66" s="419"/>
      <c r="K66" s="425" t="str">
        <f>IF(SUM('Excl Imp - May-July'!D111)&lt;&gt;0,"X","-")</f>
        <v>-</v>
      </c>
      <c r="L66" s="425" t="str">
        <f>IF(SUM('Excl Imp - May-July'!E111)&lt;&gt;0,"X","-")</f>
        <v>-</v>
      </c>
      <c r="M66" s="425" t="str">
        <f>IF(SUM('Excl Imp - May-July'!F111)&lt;&gt;0,"X","-")</f>
        <v>-</v>
      </c>
      <c r="P66" s="466"/>
    </row>
    <row r="67" spans="1:16" ht="14.5" customHeight="1" x14ac:dyDescent="0.35">
      <c r="B67" s="416"/>
      <c r="C67" s="417"/>
      <c r="D67" s="417"/>
      <c r="E67" s="417"/>
      <c r="F67" s="417"/>
      <c r="G67" s="417"/>
      <c r="H67" s="417"/>
      <c r="I67" s="417"/>
      <c r="J67" s="417"/>
      <c r="K67" s="417"/>
      <c r="L67" s="417"/>
      <c r="M67" s="418"/>
    </row>
  </sheetData>
  <sheetProtection algorithmName="SHA-512" hashValue="mA9de2pr4BMpVPsnh3yOtMf1xa79zsIxK7niJrZNuMwBuGFOyfLTC5/A1vpKtfAjx1UuyrTiXVXQvxFGpt99hA==" saltValue="KOhj9opUTOQqh25kcKX59A==" spinCount="100000" sheet="1" objects="1" scenarios="1" selectLockedCells="1"/>
  <mergeCells count="65">
    <mergeCell ref="B12:I12"/>
    <mergeCell ref="B4:M4"/>
    <mergeCell ref="B5:M5"/>
    <mergeCell ref="B6:M6"/>
    <mergeCell ref="B8:M8"/>
    <mergeCell ref="B11:I11"/>
    <mergeCell ref="B35:F35"/>
    <mergeCell ref="P35:Q35"/>
    <mergeCell ref="B13:I13"/>
    <mergeCell ref="B14:I14"/>
    <mergeCell ref="B16:K16"/>
    <mergeCell ref="B18:M25"/>
    <mergeCell ref="B27:M28"/>
    <mergeCell ref="B32:L32"/>
    <mergeCell ref="P32:W32"/>
    <mergeCell ref="B33:F33"/>
    <mergeCell ref="B34:F34"/>
    <mergeCell ref="P34:Q34"/>
    <mergeCell ref="M30:M31"/>
    <mergeCell ref="B47:C47"/>
    <mergeCell ref="B37:F37"/>
    <mergeCell ref="P37:W37"/>
    <mergeCell ref="B38:F38"/>
    <mergeCell ref="C39:F39"/>
    <mergeCell ref="P41:W41"/>
    <mergeCell ref="K39:M39"/>
    <mergeCell ref="B41:F41"/>
    <mergeCell ref="D47:F48"/>
    <mergeCell ref="G47:G48"/>
    <mergeCell ref="H47:H48"/>
    <mergeCell ref="I47:I48"/>
    <mergeCell ref="B61:C61"/>
    <mergeCell ref="D61:F61"/>
    <mergeCell ref="B52:I52"/>
    <mergeCell ref="P52:W52"/>
    <mergeCell ref="B53:F53"/>
    <mergeCell ref="B54:F54"/>
    <mergeCell ref="B56:F56"/>
    <mergeCell ref="B58:L58"/>
    <mergeCell ref="P58:W58"/>
    <mergeCell ref="B59:F59"/>
    <mergeCell ref="B60:F60"/>
    <mergeCell ref="C55:F55"/>
    <mergeCell ref="B63:L63"/>
    <mergeCell ref="P63:W63"/>
    <mergeCell ref="B64:F64"/>
    <mergeCell ref="B65:F65"/>
    <mergeCell ref="B66:C66"/>
    <mergeCell ref="D66:F66"/>
    <mergeCell ref="K50:M50"/>
    <mergeCell ref="B30:F31"/>
    <mergeCell ref="G30:G31"/>
    <mergeCell ref="H30:H31"/>
    <mergeCell ref="I30:I31"/>
    <mergeCell ref="K30:K31"/>
    <mergeCell ref="L30:L31"/>
    <mergeCell ref="B43:F43"/>
    <mergeCell ref="B44:F44"/>
    <mergeCell ref="B49:C50"/>
    <mergeCell ref="D49:F50"/>
    <mergeCell ref="G49:G50"/>
    <mergeCell ref="H49:H50"/>
    <mergeCell ref="I49:I50"/>
    <mergeCell ref="B45:F45"/>
    <mergeCell ref="B46:F46"/>
  </mergeCells>
  <dataValidations count="3">
    <dataValidation type="list" allowBlank="1" showInputMessage="1" showErrorMessage="1" sqref="K11:K14" xr:uid="{4BCE7F77-F94E-41F0-B393-4DD891BB531D}">
      <formula1>$P$17:$P$18</formula1>
    </dataValidation>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B18:B23" xr:uid="{96E685BD-1AB3-4E9C-8399-E316E20B7586}">
      <formula1>1000</formula1>
    </dataValidation>
    <dataValidation type="list" allowBlank="1" showInputMessage="1" showErrorMessage="1" sqref="G55:I55" xr:uid="{5990DCEB-5104-487D-96D7-DB433743CBBB}">
      <formula1>$P$55:$P$56</formula1>
    </dataValidation>
  </dataValidations>
  <pageMargins left="0.70866141732283472" right="0.70866141732283472" top="0.74803149606299213" bottom="0.74803149606299213" header="0.31496062992125984" footer="0.31496062992125984"/>
  <pageSetup scale="51"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B69792-B872-402C-82BB-3E95087A27AF}">
  <sheetPr>
    <tabColor rgb="FFFF0000"/>
  </sheetPr>
  <dimension ref="B3:S98"/>
  <sheetViews>
    <sheetView topLeftCell="A73" zoomScale="85" workbookViewId="0">
      <selection activeCell="N14" sqref="N14"/>
    </sheetView>
  </sheetViews>
  <sheetFormatPr defaultRowHeight="14.5" x14ac:dyDescent="0.35"/>
  <cols>
    <col min="8" max="8" width="27.54296875" customWidth="1"/>
    <col min="14" max="14" width="15.453125" customWidth="1"/>
  </cols>
  <sheetData>
    <row r="3" spans="2:19" x14ac:dyDescent="0.35">
      <c r="B3" t="s">
        <v>492</v>
      </c>
      <c r="C3" t="s">
        <v>493</v>
      </c>
      <c r="D3" t="s">
        <v>494</v>
      </c>
      <c r="E3" t="s">
        <v>495</v>
      </c>
      <c r="F3" t="s">
        <v>496</v>
      </c>
      <c r="G3" t="s">
        <v>497</v>
      </c>
      <c r="H3" t="s">
        <v>498</v>
      </c>
      <c r="I3" t="s">
        <v>499</v>
      </c>
      <c r="J3" t="s">
        <v>500</v>
      </c>
      <c r="K3" t="s">
        <v>501</v>
      </c>
      <c r="L3" t="s">
        <v>502</v>
      </c>
      <c r="M3" t="s">
        <v>503</v>
      </c>
      <c r="N3" t="s">
        <v>504</v>
      </c>
      <c r="Q3" t="s">
        <v>505</v>
      </c>
      <c r="R3" t="s">
        <v>506</v>
      </c>
      <c r="S3" t="s">
        <v>507</v>
      </c>
    </row>
    <row r="4" spans="2:19" x14ac:dyDescent="0.35">
      <c r="B4">
        <f>Intro!$E$59</f>
        <v>0</v>
      </c>
      <c r="C4" t="s">
        <v>508</v>
      </c>
      <c r="D4" t="s">
        <v>508</v>
      </c>
      <c r="E4" t="s">
        <v>509</v>
      </c>
      <c r="F4" t="s">
        <v>510</v>
      </c>
      <c r="G4" t="s">
        <v>511</v>
      </c>
      <c r="H4" t="s">
        <v>512</v>
      </c>
      <c r="I4">
        <f>'Grown in BC'!F31</f>
        <v>0</v>
      </c>
      <c r="J4">
        <f>'Grown in BC'!G31</f>
        <v>0</v>
      </c>
      <c r="K4">
        <f>'Grown in BC'!H31</f>
        <v>0</v>
      </c>
      <c r="L4">
        <f>'Grown in BC'!F28/1000</f>
        <v>0</v>
      </c>
      <c r="M4">
        <f>'Grown in BC'!G28/1000</f>
        <v>0</v>
      </c>
      <c r="N4">
        <f>'Grown in BC'!H28/1000</f>
        <v>0</v>
      </c>
      <c r="Q4">
        <f>'Grown in BC'!F34</f>
        <v>0</v>
      </c>
      <c r="R4">
        <f>'Grown in BC'!G34</f>
        <v>0</v>
      </c>
      <c r="S4">
        <f>'Grown in BC'!H34</f>
        <v>0</v>
      </c>
    </row>
    <row r="5" spans="2:19" x14ac:dyDescent="0.35">
      <c r="B5">
        <f>Intro!$E$59</f>
        <v>0</v>
      </c>
      <c r="C5" t="s">
        <v>508</v>
      </c>
      <c r="D5" t="s">
        <v>508</v>
      </c>
      <c r="E5" t="s">
        <v>509</v>
      </c>
      <c r="F5" t="s">
        <v>510</v>
      </c>
      <c r="G5" t="s">
        <v>511</v>
      </c>
      <c r="H5" t="s">
        <v>513</v>
      </c>
      <c r="I5">
        <f>'Grown in BC'!F36</f>
        <v>0</v>
      </c>
      <c r="J5">
        <f>'Grown in BC'!G36</f>
        <v>0</v>
      </c>
      <c r="K5">
        <f>'Grown in BC'!H36</f>
        <v>0</v>
      </c>
      <c r="L5">
        <f>'Grown in BC'!F37/1000</f>
        <v>0</v>
      </c>
      <c r="M5">
        <f>'Grown in BC'!G37/1000</f>
        <v>0</v>
      </c>
      <c r="N5">
        <f>'Grown in BC'!H37/1000</f>
        <v>0</v>
      </c>
      <c r="Q5" s="449">
        <f>'Grown in BC'!F39</f>
        <v>0</v>
      </c>
      <c r="R5" s="449">
        <f>'Grown in BC'!G39</f>
        <v>0</v>
      </c>
      <c r="S5" s="449">
        <f>'Grown in BC'!H39</f>
        <v>0</v>
      </c>
    </row>
    <row r="6" spans="2:19" x14ac:dyDescent="0.35">
      <c r="B6">
        <f>Intro!$E$59</f>
        <v>0</v>
      </c>
      <c r="C6" t="s">
        <v>508</v>
      </c>
      <c r="D6" t="s">
        <v>508</v>
      </c>
      <c r="E6" t="s">
        <v>509</v>
      </c>
      <c r="F6" t="s">
        <v>510</v>
      </c>
      <c r="G6" t="s">
        <v>511</v>
      </c>
      <c r="H6" t="s">
        <v>514</v>
      </c>
      <c r="I6">
        <f>'Grown in BC'!F41</f>
        <v>0</v>
      </c>
      <c r="J6">
        <f>'Grown in BC'!G41</f>
        <v>0</v>
      </c>
      <c r="K6">
        <f>'Grown in BC'!H41</f>
        <v>0</v>
      </c>
      <c r="L6">
        <f>'Grown in BC'!F42/1000</f>
        <v>0</v>
      </c>
      <c r="M6">
        <f>'Grown in BC'!G42/1000</f>
        <v>0</v>
      </c>
      <c r="N6">
        <f>'Grown in BC'!H42/1000</f>
        <v>0</v>
      </c>
      <c r="Q6" s="449">
        <f>'Grown in BC'!F44</f>
        <v>0</v>
      </c>
      <c r="R6" s="449">
        <f>'Grown in BC'!G44</f>
        <v>0</v>
      </c>
      <c r="S6" s="449">
        <f>'Grown in BC'!H44</f>
        <v>0</v>
      </c>
    </row>
    <row r="7" spans="2:19" x14ac:dyDescent="0.35">
      <c r="B7">
        <f>Intro!$E$59</f>
        <v>0</v>
      </c>
      <c r="C7" t="s">
        <v>508</v>
      </c>
      <c r="D7" t="s">
        <v>508</v>
      </c>
      <c r="E7" t="s">
        <v>515</v>
      </c>
      <c r="F7" t="s">
        <v>516</v>
      </c>
      <c r="G7">
        <f>'Imports - Aug-April '!C37</f>
        <v>0</v>
      </c>
      <c r="H7" t="s">
        <v>517</v>
      </c>
      <c r="I7">
        <f>'Imports - Aug-April '!C38</f>
        <v>0</v>
      </c>
      <c r="J7">
        <f>'Imports - Aug-April '!D38</f>
        <v>0</v>
      </c>
      <c r="K7">
        <f>'Imports - Aug-April '!E38</f>
        <v>0</v>
      </c>
      <c r="L7">
        <f>'Imports - Aug-April '!C40/1000</f>
        <v>0</v>
      </c>
      <c r="M7">
        <f>'Imports - Aug-April '!D40/1000</f>
        <v>0</v>
      </c>
      <c r="N7">
        <f>'Imports - Aug-April '!E40/1000</f>
        <v>0</v>
      </c>
      <c r="Q7" s="452">
        <f>'Imports - Aug-April '!C44</f>
        <v>0</v>
      </c>
      <c r="R7" s="452">
        <f>'Imports - Aug-April '!D44</f>
        <v>0</v>
      </c>
      <c r="S7" s="452">
        <f>'Imports - Aug-April '!E44</f>
        <v>0</v>
      </c>
    </row>
    <row r="8" spans="2:19" x14ac:dyDescent="0.35">
      <c r="B8">
        <f>Intro!$E$59</f>
        <v>0</v>
      </c>
      <c r="C8" t="s">
        <v>508</v>
      </c>
      <c r="D8" t="s">
        <v>508</v>
      </c>
      <c r="E8" t="s">
        <v>515</v>
      </c>
      <c r="F8" t="s">
        <v>516</v>
      </c>
      <c r="G8">
        <f>G7</f>
        <v>0</v>
      </c>
      <c r="H8" t="s">
        <v>518</v>
      </c>
      <c r="I8">
        <f>'Imports - Aug-April '!C39</f>
        <v>0</v>
      </c>
      <c r="J8">
        <f>'Imports - Aug-April '!D39</f>
        <v>0</v>
      </c>
      <c r="K8">
        <f>'Imports - Aug-April '!E39</f>
        <v>0</v>
      </c>
      <c r="L8">
        <f>'Imports - Aug-April '!C41/1000</f>
        <v>0</v>
      </c>
      <c r="M8">
        <f>'Imports - Aug-April '!D41/1000</f>
        <v>0</v>
      </c>
      <c r="N8">
        <f>'Imports - Aug-April '!E41/1000</f>
        <v>0</v>
      </c>
      <c r="Q8" s="452">
        <f>'Imports - Aug-April '!C45</f>
        <v>0</v>
      </c>
      <c r="R8" s="452">
        <f>'Imports - Aug-April '!D45</f>
        <v>0</v>
      </c>
      <c r="S8" s="452">
        <f>'Imports - Aug-April '!E45</f>
        <v>0</v>
      </c>
    </row>
    <row r="9" spans="2:19" x14ac:dyDescent="0.35">
      <c r="B9">
        <f>Intro!$E$59</f>
        <v>0</v>
      </c>
      <c r="C9" t="s">
        <v>508</v>
      </c>
      <c r="D9" t="s">
        <v>508</v>
      </c>
      <c r="E9" t="s">
        <v>519</v>
      </c>
      <c r="F9" t="s">
        <v>520</v>
      </c>
      <c r="G9" t="s">
        <v>511</v>
      </c>
      <c r="H9" t="s">
        <v>521</v>
      </c>
      <c r="I9">
        <f>'Imports - Aug-April '!C49</f>
        <v>0</v>
      </c>
      <c r="J9">
        <f>'Imports - Aug-April '!D49</f>
        <v>0</v>
      </c>
      <c r="K9">
        <f>'Imports - Aug-April '!E49</f>
        <v>0</v>
      </c>
      <c r="L9">
        <f>'Imports - Aug-April '!C51/1000</f>
        <v>0</v>
      </c>
      <c r="M9">
        <f>'Imports - Aug-April '!D51/1000</f>
        <v>0</v>
      </c>
      <c r="N9">
        <f>'Imports - Aug-April '!E51/1000</f>
        <v>0</v>
      </c>
      <c r="Q9" s="452">
        <f>'Imports - Aug-April '!C55</f>
        <v>0</v>
      </c>
      <c r="R9" s="452">
        <f>'Imports - Aug-April '!D55</f>
        <v>0</v>
      </c>
      <c r="S9" s="452">
        <f>'Imports - Aug-April '!E55</f>
        <v>0</v>
      </c>
    </row>
    <row r="10" spans="2:19" x14ac:dyDescent="0.35">
      <c r="B10">
        <f>Intro!$E$59</f>
        <v>0</v>
      </c>
      <c r="C10" t="s">
        <v>508</v>
      </c>
      <c r="D10" t="s">
        <v>508</v>
      </c>
      <c r="E10" t="s">
        <v>519</v>
      </c>
      <c r="F10" t="s">
        <v>520</v>
      </c>
      <c r="G10" t="s">
        <v>511</v>
      </c>
      <c r="H10" t="s">
        <v>522</v>
      </c>
      <c r="I10">
        <f>'Imports - Aug-April '!C50</f>
        <v>0</v>
      </c>
      <c r="J10">
        <f>'Imports - Aug-April '!D50</f>
        <v>0</v>
      </c>
      <c r="K10">
        <f>'Imports - Aug-April '!E50</f>
        <v>0</v>
      </c>
      <c r="L10">
        <f>'Imports - Aug-April '!C52/1000</f>
        <v>0</v>
      </c>
      <c r="M10">
        <f>'Imports - Aug-April '!D52/1000</f>
        <v>0</v>
      </c>
      <c r="N10">
        <f>'Imports - Aug-April '!E52/1000</f>
        <v>0</v>
      </c>
      <c r="Q10" s="452">
        <f>'Imports - Aug-April '!C56</f>
        <v>0</v>
      </c>
      <c r="R10" s="452">
        <f>'Imports - Aug-April '!D56</f>
        <v>0</v>
      </c>
      <c r="S10" s="452">
        <f>'Imports - Aug-April '!E56</f>
        <v>0</v>
      </c>
    </row>
    <row r="11" spans="2:19" x14ac:dyDescent="0.35">
      <c r="B11">
        <f>Intro!$E$59</f>
        <v>0</v>
      </c>
      <c r="C11" t="s">
        <v>508</v>
      </c>
      <c r="D11" t="s">
        <v>508</v>
      </c>
      <c r="E11" t="s">
        <v>523</v>
      </c>
      <c r="F11" t="s">
        <v>520</v>
      </c>
      <c r="G11" t="s">
        <v>511</v>
      </c>
      <c r="H11" t="s">
        <v>517</v>
      </c>
      <c r="I11">
        <f>'Imports - Aug-April '!C67</f>
        <v>0</v>
      </c>
      <c r="J11">
        <f>'Imports - Aug-April '!D67</f>
        <v>0</v>
      </c>
      <c r="K11">
        <f>'Imports - Aug-April '!E67</f>
        <v>0</v>
      </c>
      <c r="L11">
        <f>'Imports - Aug-April '!C69/1000</f>
        <v>0</v>
      </c>
      <c r="M11">
        <f>'Imports - Aug-April '!D69/1000</f>
        <v>0</v>
      </c>
      <c r="N11">
        <f>'Imports - Aug-April '!E69/1000</f>
        <v>0</v>
      </c>
      <c r="Q11" s="452">
        <f>'Imports - Aug-April '!C73</f>
        <v>0</v>
      </c>
      <c r="R11" s="452">
        <f>'Imports - Aug-April '!D73</f>
        <v>0</v>
      </c>
      <c r="S11" s="452">
        <f>'Imports - Aug-April '!E73</f>
        <v>0</v>
      </c>
    </row>
    <row r="12" spans="2:19" x14ac:dyDescent="0.35">
      <c r="B12">
        <f>Intro!$E$59</f>
        <v>0</v>
      </c>
      <c r="C12" t="s">
        <v>508</v>
      </c>
      <c r="D12" t="s">
        <v>508</v>
      </c>
      <c r="E12" t="s">
        <v>523</v>
      </c>
      <c r="F12" t="s">
        <v>520</v>
      </c>
      <c r="G12" t="s">
        <v>511</v>
      </c>
      <c r="H12" t="s">
        <v>518</v>
      </c>
      <c r="I12">
        <f>'Imports - Aug-April '!C68</f>
        <v>0</v>
      </c>
      <c r="J12">
        <f>'Imports - Aug-April '!D68</f>
        <v>0</v>
      </c>
      <c r="K12">
        <f>'Imports - Aug-April '!E68</f>
        <v>0</v>
      </c>
      <c r="L12">
        <f>'Imports - Aug-April '!C70/1000</f>
        <v>0</v>
      </c>
      <c r="M12">
        <f>'Imports - Aug-April '!D70/1000</f>
        <v>0</v>
      </c>
      <c r="N12">
        <f>'Imports - Aug-April '!E70/1000</f>
        <v>0</v>
      </c>
      <c r="Q12" s="452">
        <f>'Imports - Aug-April '!C74</f>
        <v>0</v>
      </c>
      <c r="R12" s="452">
        <f>'Imports - Aug-April '!D74</f>
        <v>0</v>
      </c>
      <c r="S12" s="452">
        <f>'Imports - Aug-April '!E74</f>
        <v>0</v>
      </c>
    </row>
    <row r="13" spans="2:19" x14ac:dyDescent="0.35">
      <c r="B13">
        <f>Intro!$E$59</f>
        <v>0</v>
      </c>
      <c r="C13" t="s">
        <v>508</v>
      </c>
      <c r="D13" t="s">
        <v>508</v>
      </c>
      <c r="E13" t="s">
        <v>524</v>
      </c>
      <c r="F13" t="s">
        <v>520</v>
      </c>
      <c r="G13" t="s">
        <v>511</v>
      </c>
      <c r="H13" t="s">
        <v>517</v>
      </c>
      <c r="I13">
        <f>'Imports - Aug-April '!C77</f>
        <v>0</v>
      </c>
      <c r="J13">
        <f>'Imports - Aug-April '!D77</f>
        <v>0</v>
      </c>
      <c r="K13">
        <f>'Imports - Aug-April '!E77</f>
        <v>0</v>
      </c>
      <c r="L13">
        <f>'Imports - Aug-April '!C79/1000</f>
        <v>0</v>
      </c>
      <c r="M13">
        <f>'Imports - Aug-April '!D79/1000</f>
        <v>0</v>
      </c>
      <c r="N13">
        <f>'Imports - Aug-April '!E79/1000</f>
        <v>0</v>
      </c>
      <c r="Q13" s="452">
        <f>'Imports - Aug-April '!C83</f>
        <v>0</v>
      </c>
      <c r="R13" s="452">
        <f>'Imports - Aug-April '!D83</f>
        <v>0</v>
      </c>
      <c r="S13" s="452">
        <f>'Imports - Aug-April '!E83</f>
        <v>0</v>
      </c>
    </row>
    <row r="14" spans="2:19" x14ac:dyDescent="0.35">
      <c r="B14">
        <f>Intro!$E$59</f>
        <v>0</v>
      </c>
      <c r="C14" t="s">
        <v>508</v>
      </c>
      <c r="D14" t="s">
        <v>508</v>
      </c>
      <c r="E14" t="s">
        <v>524</v>
      </c>
      <c r="F14" t="s">
        <v>520</v>
      </c>
      <c r="G14" t="s">
        <v>511</v>
      </c>
      <c r="H14" t="s">
        <v>518</v>
      </c>
      <c r="I14">
        <f>'Imports - Aug-April '!C78</f>
        <v>0</v>
      </c>
      <c r="J14">
        <f>'Imports - Aug-April '!D78</f>
        <v>0</v>
      </c>
      <c r="K14">
        <f>'Imports - Aug-April '!E78</f>
        <v>0</v>
      </c>
      <c r="L14">
        <f>'Imports - Aug-April '!C80/1000</f>
        <v>0</v>
      </c>
      <c r="M14">
        <f>'Imports - Aug-April '!D80/1000</f>
        <v>0</v>
      </c>
      <c r="N14">
        <f>'Imports - Aug-April '!E80/1000</f>
        <v>0</v>
      </c>
      <c r="Q14" s="452">
        <f>'Imports - Aug-April '!C84</f>
        <v>0</v>
      </c>
      <c r="R14" s="452">
        <f>'Imports - Aug-April '!D84</f>
        <v>0</v>
      </c>
      <c r="S14" s="452">
        <f>'Imports - Aug-April '!E84</f>
        <v>0</v>
      </c>
    </row>
    <row r="15" spans="2:19" x14ac:dyDescent="0.35">
      <c r="B15">
        <f>Intro!$E$59</f>
        <v>0</v>
      </c>
      <c r="C15" t="s">
        <v>508</v>
      </c>
      <c r="D15" t="s">
        <v>508</v>
      </c>
      <c r="E15" t="s">
        <v>525</v>
      </c>
      <c r="F15" t="s">
        <v>520</v>
      </c>
      <c r="G15" t="s">
        <v>511</v>
      </c>
      <c r="H15" t="s">
        <v>517</v>
      </c>
      <c r="I15">
        <f>'Imports - Aug-April '!C87</f>
        <v>0</v>
      </c>
      <c r="J15">
        <f>'Imports - Aug-April '!D87</f>
        <v>0</v>
      </c>
      <c r="K15">
        <f>'Imports - Aug-April '!E87</f>
        <v>0</v>
      </c>
      <c r="L15">
        <f>'Imports - Aug-April '!C89/1000</f>
        <v>0</v>
      </c>
      <c r="M15">
        <f>'Imports - Aug-April '!D89/1000</f>
        <v>0</v>
      </c>
      <c r="N15">
        <f>'Imports - Aug-April '!E89/1000</f>
        <v>0</v>
      </c>
      <c r="Q15" s="452">
        <f>'Imports - Aug-April '!C93</f>
        <v>0</v>
      </c>
      <c r="R15" s="452">
        <f>'Imports - Aug-April '!D93</f>
        <v>0</v>
      </c>
      <c r="S15" s="452">
        <f>'Imports - Aug-April '!E93</f>
        <v>0</v>
      </c>
    </row>
    <row r="16" spans="2:19" x14ac:dyDescent="0.35">
      <c r="B16">
        <f>Intro!$E$59</f>
        <v>0</v>
      </c>
      <c r="C16" t="s">
        <v>508</v>
      </c>
      <c r="D16" t="s">
        <v>508</v>
      </c>
      <c r="E16" t="s">
        <v>525</v>
      </c>
      <c r="F16" t="s">
        <v>520</v>
      </c>
      <c r="G16" t="s">
        <v>511</v>
      </c>
      <c r="H16" t="s">
        <v>518</v>
      </c>
      <c r="I16">
        <f>'Imports - Aug-April '!C88</f>
        <v>0</v>
      </c>
      <c r="J16">
        <f>'Imports - Aug-April '!D88</f>
        <v>0</v>
      </c>
      <c r="K16">
        <f>'Imports - Aug-April '!E88</f>
        <v>0</v>
      </c>
      <c r="L16">
        <f>'Imports - Aug-April '!C90/1000</f>
        <v>0</v>
      </c>
      <c r="M16">
        <f>'Imports - Aug-April '!D90/1000</f>
        <v>0</v>
      </c>
      <c r="N16">
        <f>'Imports - Aug-April '!E90/1000</f>
        <v>0</v>
      </c>
      <c r="Q16" s="452">
        <f>'Imports - Aug-April '!C94</f>
        <v>0</v>
      </c>
      <c r="R16" s="452">
        <f>'Imports - Aug-April '!D94</f>
        <v>0</v>
      </c>
      <c r="S16" s="452">
        <f>'Imports - Aug-April '!E94</f>
        <v>0</v>
      </c>
    </row>
    <row r="17" spans="2:19" x14ac:dyDescent="0.35">
      <c r="B17">
        <f>Intro!$E$59</f>
        <v>0</v>
      </c>
      <c r="C17" t="s">
        <v>508</v>
      </c>
      <c r="D17" t="s">
        <v>508</v>
      </c>
      <c r="E17" t="s">
        <v>526</v>
      </c>
      <c r="F17" t="s">
        <v>520</v>
      </c>
      <c r="G17" t="s">
        <v>511</v>
      </c>
      <c r="H17" t="s">
        <v>517</v>
      </c>
      <c r="I17">
        <f>'Imports - Aug-April '!C97</f>
        <v>0</v>
      </c>
      <c r="J17">
        <f>'Imports - Aug-April '!D97</f>
        <v>0</v>
      </c>
      <c r="K17">
        <f>'Imports - Aug-April '!E97</f>
        <v>0</v>
      </c>
      <c r="L17">
        <f>'Imports - Aug-April '!C99/1000</f>
        <v>0</v>
      </c>
      <c r="M17">
        <f>'Imports - Aug-April '!D99/1000</f>
        <v>0</v>
      </c>
      <c r="N17">
        <f>'Imports - Aug-April '!E99/1000</f>
        <v>0</v>
      </c>
      <c r="Q17" s="452">
        <f>'Imports - Aug-April '!C103</f>
        <v>0</v>
      </c>
      <c r="R17" s="452">
        <f>'Imports - Aug-April '!D103</f>
        <v>0</v>
      </c>
      <c r="S17" s="452">
        <f>'Imports - Aug-April '!E103</f>
        <v>0</v>
      </c>
    </row>
    <row r="18" spans="2:19" x14ac:dyDescent="0.35">
      <c r="B18">
        <f>Intro!$E$59</f>
        <v>0</v>
      </c>
      <c r="C18" t="s">
        <v>508</v>
      </c>
      <c r="D18" t="s">
        <v>508</v>
      </c>
      <c r="E18" t="s">
        <v>526</v>
      </c>
      <c r="F18" t="s">
        <v>520</v>
      </c>
      <c r="G18" t="s">
        <v>511</v>
      </c>
      <c r="H18" t="s">
        <v>518</v>
      </c>
      <c r="I18">
        <f>'Imports - Aug-April '!C98</f>
        <v>0</v>
      </c>
      <c r="J18">
        <f>'Imports - Aug-April '!D98</f>
        <v>0</v>
      </c>
      <c r="K18">
        <f>'Imports - Aug-April '!E98</f>
        <v>0</v>
      </c>
      <c r="L18">
        <f>'Imports - Aug-April '!C100/1000</f>
        <v>0</v>
      </c>
      <c r="M18">
        <f>'Imports - Aug-April '!D100/1000</f>
        <v>0</v>
      </c>
      <c r="N18">
        <f>'Imports - Aug-April '!E100/1000</f>
        <v>0</v>
      </c>
      <c r="Q18" s="452">
        <f>'Imports - Aug-April '!C104</f>
        <v>0</v>
      </c>
      <c r="R18" s="452">
        <f>'Imports - Aug-April '!D104</f>
        <v>0</v>
      </c>
      <c r="S18" s="452">
        <f>'Imports - Aug-April '!E104</f>
        <v>0</v>
      </c>
    </row>
    <row r="19" spans="2:19" x14ac:dyDescent="0.35">
      <c r="B19">
        <f>Intro!$E$59</f>
        <v>0</v>
      </c>
      <c r="C19" t="s">
        <v>508</v>
      </c>
      <c r="D19" t="s">
        <v>508</v>
      </c>
      <c r="E19" t="s">
        <v>527</v>
      </c>
      <c r="F19" t="s">
        <v>520</v>
      </c>
      <c r="G19" s="453">
        <f>'Imports - Aug-April '!C107</f>
        <v>0</v>
      </c>
      <c r="H19" t="s">
        <v>517</v>
      </c>
      <c r="I19">
        <f>'Imports - Aug-April '!C108</f>
        <v>0</v>
      </c>
      <c r="J19">
        <f>'Imports - Aug-April '!D108</f>
        <v>0</v>
      </c>
      <c r="K19">
        <f>'Imports - Aug-April '!E108</f>
        <v>0</v>
      </c>
      <c r="L19">
        <f>'Imports - Aug-April '!C110/1000</f>
        <v>0</v>
      </c>
      <c r="M19">
        <f>'Imports - Aug-April '!D110/1000</f>
        <v>0</v>
      </c>
      <c r="N19">
        <f>'Imports - Aug-April '!E110/1000</f>
        <v>0</v>
      </c>
      <c r="Q19" s="452">
        <f>'Imports - Aug-April '!C114</f>
        <v>0</v>
      </c>
      <c r="R19" s="452">
        <f>'Imports - Aug-April '!D114</f>
        <v>0</v>
      </c>
      <c r="S19" s="452">
        <f>'Imports - Aug-April '!E114</f>
        <v>0</v>
      </c>
    </row>
    <row r="20" spans="2:19" x14ac:dyDescent="0.35">
      <c r="B20">
        <f>Intro!$E$59</f>
        <v>0</v>
      </c>
      <c r="C20" t="s">
        <v>508</v>
      </c>
      <c r="D20" t="s">
        <v>508</v>
      </c>
      <c r="E20" t="s">
        <v>527</v>
      </c>
      <c r="F20" t="s">
        <v>520</v>
      </c>
      <c r="G20" s="453">
        <f>G19</f>
        <v>0</v>
      </c>
      <c r="H20" t="s">
        <v>518</v>
      </c>
      <c r="I20">
        <f>'Imports - Aug-April '!C109</f>
        <v>0</v>
      </c>
      <c r="J20">
        <f>'Imports - Aug-April '!D109</f>
        <v>0</v>
      </c>
      <c r="K20">
        <f>'Imports - Aug-April '!E109</f>
        <v>0</v>
      </c>
      <c r="L20">
        <f>'Imports - Aug-April '!C111/1000</f>
        <v>0</v>
      </c>
      <c r="M20">
        <f>'Imports - Aug-April '!D111/1000</f>
        <v>0</v>
      </c>
      <c r="N20">
        <f>'Imports - Aug-April '!E111/1000</f>
        <v>0</v>
      </c>
      <c r="Q20" s="452">
        <f>'Imports - Aug-April '!C115</f>
        <v>0</v>
      </c>
      <c r="R20" s="452">
        <f>'Imports - Aug-April '!D115</f>
        <v>0</v>
      </c>
      <c r="S20" s="452">
        <f>'Imports - Aug-April '!E115</f>
        <v>0</v>
      </c>
    </row>
    <row r="21" spans="2:19" x14ac:dyDescent="0.35">
      <c r="B21">
        <f>Intro!$E$59</f>
        <v>0</v>
      </c>
      <c r="C21" t="s">
        <v>508</v>
      </c>
      <c r="D21" t="s">
        <v>508</v>
      </c>
      <c r="E21" t="s">
        <v>528</v>
      </c>
      <c r="F21" t="s">
        <v>207</v>
      </c>
      <c r="G21" s="453">
        <f>'Imports - Aug-April '!C124</f>
        <v>0</v>
      </c>
      <c r="H21" t="s">
        <v>517</v>
      </c>
      <c r="I21">
        <f>'Imports - Aug-April '!C125</f>
        <v>0</v>
      </c>
      <c r="J21">
        <f>'Imports - Aug-April '!D125</f>
        <v>0</v>
      </c>
      <c r="K21">
        <f>'Imports - Aug-April '!E125</f>
        <v>0</v>
      </c>
      <c r="L21">
        <f>'Imports - Aug-April '!C127/1000</f>
        <v>0</v>
      </c>
      <c r="M21">
        <f>'Imports - Aug-April '!D127/1000</f>
        <v>0</v>
      </c>
      <c r="N21">
        <f>'Imports - Aug-April '!E127/1000</f>
        <v>0</v>
      </c>
      <c r="Q21" s="452">
        <f>'Imports - Aug-April '!C131</f>
        <v>0</v>
      </c>
      <c r="R21" s="452">
        <f>'Imports - Aug-April '!D131</f>
        <v>0</v>
      </c>
      <c r="S21" s="452">
        <f>'Imports - Aug-April '!E131</f>
        <v>0</v>
      </c>
    </row>
    <row r="22" spans="2:19" x14ac:dyDescent="0.35">
      <c r="B22">
        <f>Intro!$E$59</f>
        <v>0</v>
      </c>
      <c r="C22" t="s">
        <v>508</v>
      </c>
      <c r="D22" t="s">
        <v>508</v>
      </c>
      <c r="E22" t="s">
        <v>528</v>
      </c>
      <c r="F22" t="s">
        <v>207</v>
      </c>
      <c r="G22" s="453">
        <f>G21</f>
        <v>0</v>
      </c>
      <c r="H22" t="s">
        <v>518</v>
      </c>
      <c r="I22">
        <f>'Imports - Aug-April '!C126</f>
        <v>0</v>
      </c>
      <c r="J22">
        <f>'Imports - Aug-April '!D126</f>
        <v>0</v>
      </c>
      <c r="K22">
        <f>'Imports - Aug-April '!E126</f>
        <v>0</v>
      </c>
      <c r="L22">
        <f>'Imports - Aug-April '!C128/1000</f>
        <v>0</v>
      </c>
      <c r="M22">
        <f>'Imports - Aug-April '!D128/1000</f>
        <v>0</v>
      </c>
      <c r="N22">
        <f>'Imports - Aug-April '!E128/1000</f>
        <v>0</v>
      </c>
      <c r="Q22" s="452">
        <f>'Imports - Aug-April '!C132</f>
        <v>0</v>
      </c>
      <c r="R22" s="452">
        <f>'Imports - Aug-April '!D132</f>
        <v>0</v>
      </c>
      <c r="S22" s="452">
        <f>'Imports - Aug-April '!E132</f>
        <v>0</v>
      </c>
    </row>
    <row r="24" spans="2:19" x14ac:dyDescent="0.35">
      <c r="B24" t="s">
        <v>529</v>
      </c>
    </row>
    <row r="26" spans="2:19" x14ac:dyDescent="0.35">
      <c r="B26" t="s">
        <v>81</v>
      </c>
    </row>
    <row r="27" spans="2:19" x14ac:dyDescent="0.35">
      <c r="B27" t="s">
        <v>492</v>
      </c>
      <c r="C27" t="s">
        <v>543</v>
      </c>
      <c r="D27" t="s">
        <v>544</v>
      </c>
      <c r="E27" t="s">
        <v>545</v>
      </c>
      <c r="F27" t="s">
        <v>549</v>
      </c>
      <c r="G27" t="s">
        <v>546</v>
      </c>
      <c r="H27" t="s">
        <v>547</v>
      </c>
      <c r="I27" t="s">
        <v>548</v>
      </c>
    </row>
    <row r="28" spans="2:19" x14ac:dyDescent="0.35">
      <c r="B28">
        <f>B4</f>
        <v>0</v>
      </c>
      <c r="C28" t="s">
        <v>508</v>
      </c>
      <c r="D28" t="s">
        <v>509</v>
      </c>
      <c r="E28" t="s">
        <v>530</v>
      </c>
      <c r="F28" t="s">
        <v>333</v>
      </c>
      <c r="H28">
        <f>$K$4*I28</f>
        <v>0</v>
      </c>
      <c r="I28" s="449">
        <f>'Distribution Sales'!H20</f>
        <v>0</v>
      </c>
    </row>
    <row r="29" spans="2:19" x14ac:dyDescent="0.35">
      <c r="B29">
        <f t="shared" ref="B29" si="0">B5</f>
        <v>0</v>
      </c>
      <c r="C29" t="s">
        <v>508</v>
      </c>
      <c r="D29" t="s">
        <v>509</v>
      </c>
      <c r="E29" t="s">
        <v>531</v>
      </c>
      <c r="F29" t="s">
        <v>334</v>
      </c>
      <c r="H29">
        <f t="shared" ref="H29:H31" si="1">$K$4*I29</f>
        <v>0</v>
      </c>
      <c r="I29" s="449">
        <f>'Distribution Sales'!H21</f>
        <v>0</v>
      </c>
    </row>
    <row r="30" spans="2:19" x14ac:dyDescent="0.35">
      <c r="B30">
        <f t="shared" ref="B30:B36" si="2">B7</f>
        <v>0</v>
      </c>
      <c r="C30" t="s">
        <v>508</v>
      </c>
      <c r="D30" t="s">
        <v>509</v>
      </c>
      <c r="E30" t="s">
        <v>532</v>
      </c>
      <c r="F30" t="s">
        <v>533</v>
      </c>
      <c r="G30">
        <f>'Distribution Sales'!D22</f>
        <v>0</v>
      </c>
      <c r="H30">
        <f t="shared" si="1"/>
        <v>0</v>
      </c>
      <c r="I30" s="449">
        <f>'Distribution Sales'!H23</f>
        <v>0</v>
      </c>
    </row>
    <row r="31" spans="2:19" x14ac:dyDescent="0.35">
      <c r="B31">
        <f t="shared" si="2"/>
        <v>0</v>
      </c>
      <c r="C31" t="s">
        <v>508</v>
      </c>
      <c r="D31" t="s">
        <v>509</v>
      </c>
      <c r="E31" t="s">
        <v>532</v>
      </c>
      <c r="F31" t="s">
        <v>533</v>
      </c>
      <c r="G31">
        <f>'Distribution Sales'!D23</f>
        <v>0</v>
      </c>
      <c r="H31">
        <f t="shared" si="1"/>
        <v>0</v>
      </c>
      <c r="I31" s="449">
        <f>'Distribution Sales'!H24</f>
        <v>0</v>
      </c>
    </row>
    <row r="32" spans="2:19" x14ac:dyDescent="0.35">
      <c r="B32">
        <f t="shared" si="2"/>
        <v>0</v>
      </c>
      <c r="C32" t="s">
        <v>508</v>
      </c>
      <c r="D32" t="s">
        <v>534</v>
      </c>
      <c r="E32" t="s">
        <v>530</v>
      </c>
      <c r="F32" t="s">
        <v>333</v>
      </c>
      <c r="H32">
        <f>'Imports - Aug-April '!$E$118*I32</f>
        <v>0</v>
      </c>
      <c r="I32" s="449">
        <f>'Distribution Sales'!H60</f>
        <v>0</v>
      </c>
    </row>
    <row r="33" spans="2:9" x14ac:dyDescent="0.35">
      <c r="B33">
        <f t="shared" si="2"/>
        <v>0</v>
      </c>
      <c r="C33" t="s">
        <v>508</v>
      </c>
      <c r="D33" t="s">
        <v>534</v>
      </c>
      <c r="E33" t="s">
        <v>531</v>
      </c>
      <c r="F33" t="s">
        <v>334</v>
      </c>
      <c r="H33">
        <f>'Imports - Aug-April '!$E$118*I33</f>
        <v>0</v>
      </c>
      <c r="I33" s="449">
        <f>'Distribution Sales'!H61</f>
        <v>0</v>
      </c>
    </row>
    <row r="34" spans="2:9" x14ac:dyDescent="0.35">
      <c r="B34">
        <f t="shared" si="2"/>
        <v>0</v>
      </c>
      <c r="C34" t="s">
        <v>508</v>
      </c>
      <c r="D34" t="s">
        <v>534</v>
      </c>
      <c r="E34" t="s">
        <v>532</v>
      </c>
      <c r="F34" t="s">
        <v>533</v>
      </c>
      <c r="G34">
        <f>'Distribution Sales'!D62</f>
        <v>0</v>
      </c>
      <c r="H34">
        <f>'Imports - Aug-April '!$E$118*I34</f>
        <v>0</v>
      </c>
      <c r="I34" s="449">
        <f>'Distribution Sales'!H62</f>
        <v>0</v>
      </c>
    </row>
    <row r="35" spans="2:9" x14ac:dyDescent="0.35">
      <c r="B35">
        <f t="shared" si="2"/>
        <v>0</v>
      </c>
      <c r="C35" t="s">
        <v>508</v>
      </c>
      <c r="D35" t="s">
        <v>534</v>
      </c>
      <c r="E35" t="s">
        <v>532</v>
      </c>
      <c r="F35" t="s">
        <v>533</v>
      </c>
      <c r="G35">
        <f>'Distribution Sales'!D63</f>
        <v>0</v>
      </c>
      <c r="H35">
        <f>'Imports - Aug-April '!$E$118*I35</f>
        <v>0</v>
      </c>
      <c r="I35" s="449">
        <f>'Distribution Sales'!H63</f>
        <v>0</v>
      </c>
    </row>
    <row r="36" spans="2:9" x14ac:dyDescent="0.35">
      <c r="B36">
        <f t="shared" si="2"/>
        <v>0</v>
      </c>
      <c r="C36" t="s">
        <v>508</v>
      </c>
      <c r="D36" t="s">
        <v>534</v>
      </c>
      <c r="E36" t="s">
        <v>532</v>
      </c>
      <c r="F36" t="s">
        <v>533</v>
      </c>
      <c r="G36">
        <f>'Distribution Sales'!D64</f>
        <v>0</v>
      </c>
      <c r="H36">
        <f>'Imports - Aug-April '!$E$118*I36</f>
        <v>0</v>
      </c>
      <c r="I36" s="449">
        <f>'Distribution Sales'!H64</f>
        <v>0</v>
      </c>
    </row>
    <row r="39" spans="2:9" x14ac:dyDescent="0.35">
      <c r="B39" t="s">
        <v>535</v>
      </c>
    </row>
    <row r="40" spans="2:9" x14ac:dyDescent="0.35">
      <c r="B40" t="s">
        <v>492</v>
      </c>
      <c r="C40" t="s">
        <v>543</v>
      </c>
      <c r="D40" t="s">
        <v>544</v>
      </c>
      <c r="E40" t="s">
        <v>545</v>
      </c>
      <c r="F40" t="s">
        <v>215</v>
      </c>
      <c r="G40" t="s">
        <v>546</v>
      </c>
      <c r="H40" t="s">
        <v>547</v>
      </c>
      <c r="I40" t="s">
        <v>548</v>
      </c>
    </row>
    <row r="41" spans="2:9" x14ac:dyDescent="0.35">
      <c r="B41">
        <f>$B$4</f>
        <v>0</v>
      </c>
      <c r="C41" t="s">
        <v>508</v>
      </c>
      <c r="D41" t="s">
        <v>509</v>
      </c>
      <c r="E41" t="s">
        <v>530</v>
      </c>
      <c r="F41" t="s">
        <v>216</v>
      </c>
      <c r="H41">
        <f>$K$4*I41</f>
        <v>0</v>
      </c>
      <c r="I41" s="449">
        <f>'Distribution Sales'!G38</f>
        <v>0</v>
      </c>
    </row>
    <row r="42" spans="2:9" x14ac:dyDescent="0.35">
      <c r="B42">
        <f t="shared" ref="B42:B62" si="3">$B$4</f>
        <v>0</v>
      </c>
      <c r="C42" t="s">
        <v>508</v>
      </c>
      <c r="D42" t="s">
        <v>509</v>
      </c>
      <c r="E42" t="s">
        <v>531</v>
      </c>
      <c r="F42" t="s">
        <v>536</v>
      </c>
      <c r="H42">
        <f t="shared" ref="H42:H51" si="4">$K$4*I42</f>
        <v>0</v>
      </c>
      <c r="I42" s="449">
        <f>'Distribution Sales'!G39</f>
        <v>0</v>
      </c>
    </row>
    <row r="43" spans="2:9" x14ac:dyDescent="0.35">
      <c r="B43">
        <f t="shared" si="3"/>
        <v>0</v>
      </c>
      <c r="C43" t="s">
        <v>508</v>
      </c>
      <c r="D43" t="s">
        <v>509</v>
      </c>
      <c r="E43" t="s">
        <v>532</v>
      </c>
      <c r="F43" t="s">
        <v>217</v>
      </c>
      <c r="H43">
        <f t="shared" si="4"/>
        <v>0</v>
      </c>
      <c r="I43" s="449">
        <f>'Distribution Sales'!G40</f>
        <v>0</v>
      </c>
    </row>
    <row r="44" spans="2:9" x14ac:dyDescent="0.35">
      <c r="B44">
        <f t="shared" si="3"/>
        <v>0</v>
      </c>
      <c r="C44" t="s">
        <v>508</v>
      </c>
      <c r="D44" t="s">
        <v>509</v>
      </c>
      <c r="E44" t="s">
        <v>537</v>
      </c>
      <c r="F44" t="s">
        <v>218</v>
      </c>
      <c r="H44">
        <f t="shared" si="4"/>
        <v>0</v>
      </c>
      <c r="I44" s="449">
        <f>'Distribution Sales'!G41</f>
        <v>0</v>
      </c>
    </row>
    <row r="45" spans="2:9" x14ac:dyDescent="0.35">
      <c r="B45">
        <f t="shared" si="3"/>
        <v>0</v>
      </c>
      <c r="C45" t="s">
        <v>508</v>
      </c>
      <c r="D45" t="s">
        <v>509</v>
      </c>
      <c r="E45" t="s">
        <v>538</v>
      </c>
      <c r="F45" t="s">
        <v>219</v>
      </c>
      <c r="H45">
        <f t="shared" si="4"/>
        <v>0</v>
      </c>
      <c r="I45" s="449">
        <f>'Distribution Sales'!G42</f>
        <v>0</v>
      </c>
    </row>
    <row r="46" spans="2:9" x14ac:dyDescent="0.35">
      <c r="B46">
        <f t="shared" si="3"/>
        <v>0</v>
      </c>
      <c r="C46" t="s">
        <v>508</v>
      </c>
      <c r="D46" t="s">
        <v>509</v>
      </c>
      <c r="E46" t="s">
        <v>539</v>
      </c>
      <c r="F46" t="s">
        <v>220</v>
      </c>
      <c r="H46">
        <f t="shared" si="4"/>
        <v>0</v>
      </c>
      <c r="I46" s="449">
        <f>'Distribution Sales'!G43</f>
        <v>0</v>
      </c>
    </row>
    <row r="47" spans="2:9" x14ac:dyDescent="0.35">
      <c r="B47">
        <f t="shared" si="3"/>
        <v>0</v>
      </c>
      <c r="C47" t="s">
        <v>508</v>
      </c>
      <c r="D47" t="s">
        <v>509</v>
      </c>
      <c r="E47" t="s">
        <v>540</v>
      </c>
      <c r="F47" t="s">
        <v>221</v>
      </c>
      <c r="H47">
        <f t="shared" si="4"/>
        <v>0</v>
      </c>
      <c r="I47" s="449">
        <f>'Distribution Sales'!G44</f>
        <v>0</v>
      </c>
    </row>
    <row r="48" spans="2:9" x14ac:dyDescent="0.35">
      <c r="B48">
        <f t="shared" si="3"/>
        <v>0</v>
      </c>
      <c r="C48" t="s">
        <v>508</v>
      </c>
      <c r="D48" t="s">
        <v>509</v>
      </c>
      <c r="E48" t="s">
        <v>541</v>
      </c>
      <c r="F48" t="s">
        <v>222</v>
      </c>
      <c r="H48">
        <f t="shared" si="4"/>
        <v>0</v>
      </c>
      <c r="I48" s="449">
        <f>'Distribution Sales'!G45</f>
        <v>0</v>
      </c>
    </row>
    <row r="49" spans="2:9" x14ac:dyDescent="0.35">
      <c r="B49">
        <f t="shared" si="3"/>
        <v>0</v>
      </c>
      <c r="C49" t="s">
        <v>508</v>
      </c>
      <c r="D49" t="s">
        <v>509</v>
      </c>
      <c r="E49" t="s">
        <v>542</v>
      </c>
      <c r="F49" t="s">
        <v>533</v>
      </c>
      <c r="G49">
        <f>'Distribution Sales'!D46</f>
        <v>0</v>
      </c>
      <c r="H49">
        <f t="shared" si="4"/>
        <v>0</v>
      </c>
      <c r="I49" s="449">
        <f>'Distribution Sales'!G46</f>
        <v>0</v>
      </c>
    </row>
    <row r="50" spans="2:9" x14ac:dyDescent="0.35">
      <c r="B50">
        <f t="shared" si="3"/>
        <v>0</v>
      </c>
      <c r="C50" t="s">
        <v>508</v>
      </c>
      <c r="D50" t="s">
        <v>509</v>
      </c>
      <c r="E50" t="s">
        <v>542</v>
      </c>
      <c r="F50" t="s">
        <v>533</v>
      </c>
      <c r="G50">
        <f>'Distribution Sales'!D47</f>
        <v>0</v>
      </c>
      <c r="H50">
        <f t="shared" si="4"/>
        <v>0</v>
      </c>
      <c r="I50" s="449">
        <f>'Distribution Sales'!G47</f>
        <v>0</v>
      </c>
    </row>
    <row r="51" spans="2:9" x14ac:dyDescent="0.35">
      <c r="B51">
        <f t="shared" si="3"/>
        <v>0</v>
      </c>
      <c r="C51" t="s">
        <v>508</v>
      </c>
      <c r="D51" t="s">
        <v>509</v>
      </c>
      <c r="E51" t="s">
        <v>542</v>
      </c>
      <c r="F51" t="s">
        <v>533</v>
      </c>
      <c r="G51">
        <f>'Distribution Sales'!D48</f>
        <v>0</v>
      </c>
      <c r="H51">
        <f t="shared" si="4"/>
        <v>0</v>
      </c>
      <c r="I51" s="449">
        <f>'Distribution Sales'!G48</f>
        <v>0</v>
      </c>
    </row>
    <row r="52" spans="2:9" x14ac:dyDescent="0.35">
      <c r="B52">
        <f t="shared" si="3"/>
        <v>0</v>
      </c>
      <c r="C52" t="s">
        <v>508</v>
      </c>
      <c r="D52" t="s">
        <v>534</v>
      </c>
      <c r="E52" t="s">
        <v>530</v>
      </c>
      <c r="F52" t="s">
        <v>216</v>
      </c>
      <c r="H52">
        <f>'Imports - Aug-April '!$E$118*DB!I52</f>
        <v>0</v>
      </c>
      <c r="I52" s="449">
        <f>'Distribution Sales'!G79</f>
        <v>0</v>
      </c>
    </row>
    <row r="53" spans="2:9" x14ac:dyDescent="0.35">
      <c r="B53">
        <f t="shared" si="3"/>
        <v>0</v>
      </c>
      <c r="C53" t="s">
        <v>508</v>
      </c>
      <c r="D53" t="s">
        <v>534</v>
      </c>
      <c r="E53" t="s">
        <v>531</v>
      </c>
      <c r="F53" t="s">
        <v>536</v>
      </c>
      <c r="H53">
        <f>'Imports - Aug-April '!$E$118*DB!I53</f>
        <v>0</v>
      </c>
      <c r="I53" s="449">
        <f>'Distribution Sales'!G80</f>
        <v>0</v>
      </c>
    </row>
    <row r="54" spans="2:9" x14ac:dyDescent="0.35">
      <c r="B54">
        <f t="shared" si="3"/>
        <v>0</v>
      </c>
      <c r="C54" t="s">
        <v>508</v>
      </c>
      <c r="D54" t="s">
        <v>534</v>
      </c>
      <c r="E54" t="s">
        <v>532</v>
      </c>
      <c r="F54" t="s">
        <v>217</v>
      </c>
      <c r="H54">
        <f>'Imports - Aug-April '!$E$118*DB!I54</f>
        <v>0</v>
      </c>
      <c r="I54" s="449">
        <f>'Distribution Sales'!G81</f>
        <v>0</v>
      </c>
    </row>
    <row r="55" spans="2:9" x14ac:dyDescent="0.35">
      <c r="B55">
        <f t="shared" si="3"/>
        <v>0</v>
      </c>
      <c r="C55" t="s">
        <v>508</v>
      </c>
      <c r="D55" t="s">
        <v>534</v>
      </c>
      <c r="E55" t="s">
        <v>537</v>
      </c>
      <c r="F55" t="s">
        <v>218</v>
      </c>
      <c r="H55">
        <f>'Imports - Aug-April '!$E$118*DB!I55</f>
        <v>0</v>
      </c>
      <c r="I55" s="449">
        <f>'Distribution Sales'!G82</f>
        <v>0</v>
      </c>
    </row>
    <row r="56" spans="2:9" x14ac:dyDescent="0.35">
      <c r="B56">
        <f t="shared" si="3"/>
        <v>0</v>
      </c>
      <c r="C56" t="s">
        <v>508</v>
      </c>
      <c r="D56" t="s">
        <v>534</v>
      </c>
      <c r="E56" t="s">
        <v>538</v>
      </c>
      <c r="F56" t="s">
        <v>219</v>
      </c>
      <c r="H56">
        <f>'Imports - Aug-April '!$E$118*DB!I56</f>
        <v>0</v>
      </c>
      <c r="I56" s="449">
        <f>'Distribution Sales'!G83</f>
        <v>0</v>
      </c>
    </row>
    <row r="57" spans="2:9" x14ac:dyDescent="0.35">
      <c r="B57">
        <f t="shared" si="3"/>
        <v>0</v>
      </c>
      <c r="C57" t="s">
        <v>508</v>
      </c>
      <c r="D57" t="s">
        <v>534</v>
      </c>
      <c r="E57" t="s">
        <v>539</v>
      </c>
      <c r="F57" t="s">
        <v>220</v>
      </c>
      <c r="H57">
        <f>'Imports - Aug-April '!$E$118*DB!I57</f>
        <v>0</v>
      </c>
      <c r="I57" s="449">
        <f>'Distribution Sales'!G84</f>
        <v>0</v>
      </c>
    </row>
    <row r="58" spans="2:9" x14ac:dyDescent="0.35">
      <c r="B58">
        <f t="shared" si="3"/>
        <v>0</v>
      </c>
      <c r="C58" t="s">
        <v>508</v>
      </c>
      <c r="D58" t="s">
        <v>534</v>
      </c>
      <c r="E58" t="s">
        <v>540</v>
      </c>
      <c r="F58" t="s">
        <v>221</v>
      </c>
      <c r="H58">
        <f>'Imports - Aug-April '!$E$118*DB!I58</f>
        <v>0</v>
      </c>
      <c r="I58" s="449">
        <f>'Distribution Sales'!G85</f>
        <v>0</v>
      </c>
    </row>
    <row r="59" spans="2:9" x14ac:dyDescent="0.35">
      <c r="B59">
        <f t="shared" si="3"/>
        <v>0</v>
      </c>
      <c r="C59" t="s">
        <v>508</v>
      </c>
      <c r="D59" t="s">
        <v>534</v>
      </c>
      <c r="E59" t="s">
        <v>541</v>
      </c>
      <c r="F59" t="s">
        <v>222</v>
      </c>
      <c r="H59">
        <f>'Imports - Aug-April '!$E$118*DB!I59</f>
        <v>0</v>
      </c>
      <c r="I59" s="449">
        <f>'Distribution Sales'!G86</f>
        <v>0</v>
      </c>
    </row>
    <row r="60" spans="2:9" x14ac:dyDescent="0.35">
      <c r="B60">
        <f t="shared" si="3"/>
        <v>0</v>
      </c>
      <c r="C60" t="s">
        <v>508</v>
      </c>
      <c r="D60" t="s">
        <v>534</v>
      </c>
      <c r="E60" t="s">
        <v>542</v>
      </c>
      <c r="F60" t="s">
        <v>533</v>
      </c>
      <c r="G60">
        <f>'Distribution Sales'!D87</f>
        <v>0</v>
      </c>
      <c r="H60">
        <f>'Imports - Aug-April '!$E$118*DB!I60</f>
        <v>0</v>
      </c>
      <c r="I60" s="449">
        <f>'Distribution Sales'!G87</f>
        <v>0</v>
      </c>
    </row>
    <row r="61" spans="2:9" x14ac:dyDescent="0.35">
      <c r="B61">
        <f t="shared" si="3"/>
        <v>0</v>
      </c>
      <c r="C61" t="s">
        <v>508</v>
      </c>
      <c r="D61" t="s">
        <v>534</v>
      </c>
      <c r="E61" t="s">
        <v>542</v>
      </c>
      <c r="F61" t="s">
        <v>533</v>
      </c>
      <c r="G61">
        <f>'Distribution Sales'!D88</f>
        <v>0</v>
      </c>
      <c r="H61">
        <f>'Imports - Aug-April '!$E$118*DB!I61</f>
        <v>0</v>
      </c>
      <c r="I61" s="449">
        <f>'Distribution Sales'!G88</f>
        <v>0</v>
      </c>
    </row>
    <row r="62" spans="2:9" x14ac:dyDescent="0.35">
      <c r="B62">
        <f t="shared" si="3"/>
        <v>0</v>
      </c>
      <c r="C62" t="s">
        <v>508</v>
      </c>
      <c r="D62" t="s">
        <v>534</v>
      </c>
      <c r="E62" t="s">
        <v>542</v>
      </c>
      <c r="F62" t="s">
        <v>533</v>
      </c>
      <c r="G62">
        <f>'Distribution Sales'!D89</f>
        <v>0</v>
      </c>
      <c r="H62">
        <f>'Imports - Aug-April '!$E$118*DB!I62</f>
        <v>0</v>
      </c>
      <c r="I62" s="449">
        <f>'Distribution Sales'!G89</f>
        <v>0</v>
      </c>
    </row>
    <row r="65" spans="2:11" x14ac:dyDescent="0.35">
      <c r="B65" t="s">
        <v>550</v>
      </c>
    </row>
    <row r="67" spans="2:11" x14ac:dyDescent="0.35">
      <c r="B67" t="s">
        <v>81</v>
      </c>
      <c r="C67" t="s">
        <v>508</v>
      </c>
      <c r="D67" t="s">
        <v>551</v>
      </c>
      <c r="E67" t="s">
        <v>552</v>
      </c>
      <c r="F67" t="s">
        <v>553</v>
      </c>
      <c r="G67" t="s">
        <v>499</v>
      </c>
      <c r="H67" t="s">
        <v>500</v>
      </c>
      <c r="I67" t="s">
        <v>501</v>
      </c>
    </row>
    <row r="68" spans="2:11" x14ac:dyDescent="0.35">
      <c r="B68" t="s">
        <v>508</v>
      </c>
      <c r="C68">
        <f>B61</f>
        <v>0</v>
      </c>
      <c r="D68" t="s">
        <v>554</v>
      </c>
      <c r="E68" t="s">
        <v>555</v>
      </c>
      <c r="F68" t="s">
        <v>556</v>
      </c>
      <c r="G68">
        <f>Employment!F19</f>
        <v>0</v>
      </c>
      <c r="H68">
        <f>Employment!G19</f>
        <v>0</v>
      </c>
      <c r="I68">
        <f>Employment!H19</f>
        <v>0</v>
      </c>
    </row>
    <row r="69" spans="2:11" x14ac:dyDescent="0.35">
      <c r="B69" t="s">
        <v>508</v>
      </c>
      <c r="C69">
        <f>B62</f>
        <v>0</v>
      </c>
      <c r="D69" t="s">
        <v>554</v>
      </c>
      <c r="E69" t="s">
        <v>557</v>
      </c>
      <c r="F69" t="s">
        <v>556</v>
      </c>
      <c r="G69">
        <f>Employment!F20</f>
        <v>0</v>
      </c>
      <c r="H69">
        <f>Employment!G20</f>
        <v>0</v>
      </c>
      <c r="I69">
        <f>Employment!H20</f>
        <v>0</v>
      </c>
    </row>
    <row r="72" spans="2:11" x14ac:dyDescent="0.35">
      <c r="B72" t="s">
        <v>558</v>
      </c>
    </row>
    <row r="74" spans="2:11" x14ac:dyDescent="0.35">
      <c r="B74" t="s">
        <v>493</v>
      </c>
      <c r="C74" t="s">
        <v>559</v>
      </c>
      <c r="D74" t="s">
        <v>560</v>
      </c>
      <c r="E74" t="s">
        <v>561</v>
      </c>
      <c r="F74" t="s">
        <v>562</v>
      </c>
      <c r="G74" t="s">
        <v>240</v>
      </c>
      <c r="H74" t="s">
        <v>241</v>
      </c>
      <c r="I74" t="s">
        <v>563</v>
      </c>
      <c r="J74" t="s">
        <v>564</v>
      </c>
      <c r="K74" t="s">
        <v>565</v>
      </c>
    </row>
    <row r="75" spans="2:11" x14ac:dyDescent="0.35">
      <c r="B75" t="s">
        <v>508</v>
      </c>
      <c r="D75">
        <f>B41</f>
        <v>0</v>
      </c>
      <c r="E75" s="454">
        <f>Investments!C34</f>
        <v>0</v>
      </c>
      <c r="F75">
        <f>Investments!E34/1000</f>
        <v>0</v>
      </c>
      <c r="G75">
        <f>Investments!F34/1000</f>
        <v>0</v>
      </c>
      <c r="H75">
        <f>Investments!G34/1000</f>
        <v>0</v>
      </c>
      <c r="I75">
        <f>Investments!H34/1000</f>
        <v>0</v>
      </c>
      <c r="J75">
        <f>Investments!I34/1000</f>
        <v>0</v>
      </c>
      <c r="K75">
        <f>Investments!J34/1000</f>
        <v>0</v>
      </c>
    </row>
    <row r="76" spans="2:11" x14ac:dyDescent="0.35">
      <c r="B76" t="s">
        <v>508</v>
      </c>
      <c r="D76">
        <f t="shared" ref="D76:D87" si="5">B42</f>
        <v>0</v>
      </c>
      <c r="E76" s="454">
        <f>Investments!C35</f>
        <v>0</v>
      </c>
      <c r="F76">
        <f>Investments!E35/1000</f>
        <v>0</v>
      </c>
      <c r="G76">
        <f>Investments!F35/1000</f>
        <v>0</v>
      </c>
      <c r="H76">
        <f>Investments!G35/1000</f>
        <v>0</v>
      </c>
      <c r="I76">
        <f>Investments!H35/1000</f>
        <v>0</v>
      </c>
      <c r="J76">
        <f>Investments!I35/1000</f>
        <v>0</v>
      </c>
      <c r="K76">
        <f>Investments!J35/1000</f>
        <v>0</v>
      </c>
    </row>
    <row r="77" spans="2:11" x14ac:dyDescent="0.35">
      <c r="B77" t="s">
        <v>508</v>
      </c>
      <c r="D77">
        <f t="shared" si="5"/>
        <v>0</v>
      </c>
      <c r="E77" s="454">
        <f>Investments!C36</f>
        <v>0</v>
      </c>
      <c r="F77">
        <f>Investments!E36/1000</f>
        <v>0</v>
      </c>
      <c r="G77">
        <f>Investments!F36/1000</f>
        <v>0</v>
      </c>
      <c r="H77">
        <f>Investments!G36/1000</f>
        <v>0</v>
      </c>
      <c r="I77">
        <f>Investments!H36/1000</f>
        <v>0</v>
      </c>
      <c r="J77">
        <f>Investments!I36/1000</f>
        <v>0</v>
      </c>
      <c r="K77">
        <f>Investments!J36/1000</f>
        <v>0</v>
      </c>
    </row>
    <row r="78" spans="2:11" x14ac:dyDescent="0.35">
      <c r="B78" t="s">
        <v>508</v>
      </c>
      <c r="D78">
        <f t="shared" si="5"/>
        <v>0</v>
      </c>
      <c r="E78" s="454">
        <f>Investments!C37</f>
        <v>0</v>
      </c>
      <c r="F78">
        <f>Investments!E37/1000</f>
        <v>0</v>
      </c>
      <c r="G78">
        <f>Investments!F37/1000</f>
        <v>0</v>
      </c>
      <c r="H78">
        <f>Investments!G37/1000</f>
        <v>0</v>
      </c>
      <c r="I78">
        <f>Investments!H37/1000</f>
        <v>0</v>
      </c>
      <c r="J78">
        <f>Investments!I37/1000</f>
        <v>0</v>
      </c>
      <c r="K78">
        <f>Investments!J37/1000</f>
        <v>0</v>
      </c>
    </row>
    <row r="79" spans="2:11" x14ac:dyDescent="0.35">
      <c r="B79" t="s">
        <v>508</v>
      </c>
      <c r="D79">
        <f t="shared" si="5"/>
        <v>0</v>
      </c>
      <c r="E79" s="454">
        <f>Investments!C38</f>
        <v>0</v>
      </c>
      <c r="F79">
        <f>Investments!E38/1000</f>
        <v>0</v>
      </c>
      <c r="G79">
        <f>Investments!F38/1000</f>
        <v>0</v>
      </c>
      <c r="H79">
        <f>Investments!G38/1000</f>
        <v>0</v>
      </c>
      <c r="I79">
        <f>Investments!H38/1000</f>
        <v>0</v>
      </c>
      <c r="J79">
        <f>Investments!I38/1000</f>
        <v>0</v>
      </c>
      <c r="K79">
        <f>Investments!J38/1000</f>
        <v>0</v>
      </c>
    </row>
    <row r="80" spans="2:11" x14ac:dyDescent="0.35">
      <c r="B80" t="s">
        <v>508</v>
      </c>
      <c r="D80">
        <f t="shared" si="5"/>
        <v>0</v>
      </c>
      <c r="E80" s="454">
        <f>Investments!C39</f>
        <v>0</v>
      </c>
      <c r="F80">
        <f>Investments!E39/1000</f>
        <v>0</v>
      </c>
      <c r="G80">
        <f>Investments!F39/1000</f>
        <v>0</v>
      </c>
      <c r="H80">
        <f>Investments!G39/1000</f>
        <v>0</v>
      </c>
      <c r="I80">
        <f>Investments!H39/1000</f>
        <v>0</v>
      </c>
      <c r="J80">
        <f>Investments!I39/1000</f>
        <v>0</v>
      </c>
      <c r="K80">
        <f>Investments!J39/1000</f>
        <v>0</v>
      </c>
    </row>
    <row r="81" spans="2:11" x14ac:dyDescent="0.35">
      <c r="B81" t="s">
        <v>508</v>
      </c>
      <c r="D81">
        <f t="shared" si="5"/>
        <v>0</v>
      </c>
      <c r="E81" s="454">
        <f>Investments!C40</f>
        <v>0</v>
      </c>
      <c r="F81">
        <f>Investments!E40/1000</f>
        <v>0</v>
      </c>
      <c r="G81">
        <f>Investments!F40/1000</f>
        <v>0</v>
      </c>
      <c r="H81">
        <f>Investments!G40/1000</f>
        <v>0</v>
      </c>
      <c r="I81">
        <f>Investments!H40/1000</f>
        <v>0</v>
      </c>
      <c r="J81">
        <f>Investments!I40/1000</f>
        <v>0</v>
      </c>
      <c r="K81">
        <f>Investments!J40/1000</f>
        <v>0</v>
      </c>
    </row>
    <row r="82" spans="2:11" x14ac:dyDescent="0.35">
      <c r="B82" t="s">
        <v>508</v>
      </c>
      <c r="D82">
        <f t="shared" si="5"/>
        <v>0</v>
      </c>
      <c r="E82" s="454">
        <f>Investments!C41</f>
        <v>0</v>
      </c>
      <c r="F82">
        <f>Investments!E41/1000</f>
        <v>0</v>
      </c>
      <c r="G82">
        <f>Investments!F41/1000</f>
        <v>0</v>
      </c>
      <c r="H82">
        <f>Investments!G41/1000</f>
        <v>0</v>
      </c>
      <c r="I82">
        <f>Investments!H41/1000</f>
        <v>0</v>
      </c>
      <c r="J82">
        <f>Investments!I41/1000</f>
        <v>0</v>
      </c>
      <c r="K82">
        <f>Investments!J41/1000</f>
        <v>0</v>
      </c>
    </row>
    <row r="83" spans="2:11" x14ac:dyDescent="0.35">
      <c r="B83" t="s">
        <v>508</v>
      </c>
      <c r="D83">
        <f t="shared" si="5"/>
        <v>0</v>
      </c>
      <c r="E83" s="454">
        <f>Investments!C42</f>
        <v>0</v>
      </c>
      <c r="F83">
        <f>Investments!E42/1000</f>
        <v>0</v>
      </c>
      <c r="G83">
        <f>Investments!F42/1000</f>
        <v>0</v>
      </c>
      <c r="H83">
        <f>Investments!G42/1000</f>
        <v>0</v>
      </c>
      <c r="I83">
        <f>Investments!H42/1000</f>
        <v>0</v>
      </c>
      <c r="J83">
        <f>Investments!I42/1000</f>
        <v>0</v>
      </c>
      <c r="K83">
        <f>Investments!J42/1000</f>
        <v>0</v>
      </c>
    </row>
    <row r="84" spans="2:11" x14ac:dyDescent="0.35">
      <c r="B84" t="s">
        <v>508</v>
      </c>
      <c r="D84">
        <f t="shared" si="5"/>
        <v>0</v>
      </c>
      <c r="E84" s="454">
        <f>Investments!C43</f>
        <v>0</v>
      </c>
      <c r="F84">
        <f>Investments!E43/1000</f>
        <v>0</v>
      </c>
      <c r="G84">
        <f>Investments!F43/1000</f>
        <v>0</v>
      </c>
      <c r="H84">
        <f>Investments!G43/1000</f>
        <v>0</v>
      </c>
      <c r="I84">
        <f>Investments!H43/1000</f>
        <v>0</v>
      </c>
      <c r="J84">
        <f>Investments!I43/1000</f>
        <v>0</v>
      </c>
      <c r="K84">
        <f>Investments!J43/1000</f>
        <v>0</v>
      </c>
    </row>
    <row r="85" spans="2:11" x14ac:dyDescent="0.35">
      <c r="B85" t="s">
        <v>508</v>
      </c>
      <c r="D85">
        <f t="shared" si="5"/>
        <v>0</v>
      </c>
      <c r="E85" s="454">
        <f>Investments!C44</f>
        <v>0</v>
      </c>
      <c r="F85">
        <f>Investments!E44/1000</f>
        <v>0</v>
      </c>
      <c r="G85">
        <f>Investments!F44/1000</f>
        <v>0</v>
      </c>
      <c r="H85">
        <f>Investments!G44/1000</f>
        <v>0</v>
      </c>
      <c r="I85">
        <f>Investments!H44/1000</f>
        <v>0</v>
      </c>
      <c r="J85">
        <f>Investments!I44/1000</f>
        <v>0</v>
      </c>
      <c r="K85">
        <f>Investments!J44/1000</f>
        <v>0</v>
      </c>
    </row>
    <row r="86" spans="2:11" x14ac:dyDescent="0.35">
      <c r="B86" t="s">
        <v>508</v>
      </c>
      <c r="D86">
        <f t="shared" si="5"/>
        <v>0</v>
      </c>
      <c r="E86" s="454">
        <f>Investments!C45</f>
        <v>0</v>
      </c>
      <c r="F86">
        <f>Investments!E45/1000</f>
        <v>0</v>
      </c>
      <c r="G86">
        <f>Investments!F45/1000</f>
        <v>0</v>
      </c>
      <c r="H86">
        <f>Investments!G45/1000</f>
        <v>0</v>
      </c>
      <c r="I86">
        <f>Investments!H45/1000</f>
        <v>0</v>
      </c>
      <c r="J86">
        <f>Investments!I45/1000</f>
        <v>0</v>
      </c>
      <c r="K86">
        <f>Investments!J45/1000</f>
        <v>0</v>
      </c>
    </row>
    <row r="87" spans="2:11" x14ac:dyDescent="0.35">
      <c r="B87" t="s">
        <v>508</v>
      </c>
      <c r="D87">
        <f t="shared" si="5"/>
        <v>0</v>
      </c>
      <c r="E87" s="454">
        <f>Investments!C46</f>
        <v>0</v>
      </c>
      <c r="F87">
        <f>Investments!E46/1000</f>
        <v>0</v>
      </c>
      <c r="G87">
        <f>Investments!F46/1000</f>
        <v>0</v>
      </c>
      <c r="H87">
        <f>Investments!G46/1000</f>
        <v>0</v>
      </c>
      <c r="I87">
        <f>Investments!H46/1000</f>
        <v>0</v>
      </c>
      <c r="J87">
        <f>Investments!I46/1000</f>
        <v>0</v>
      </c>
      <c r="K87">
        <f>Investments!J46/1000</f>
        <v>0</v>
      </c>
    </row>
    <row r="90" spans="2:11" x14ac:dyDescent="0.35">
      <c r="B90" t="s">
        <v>566</v>
      </c>
    </row>
    <row r="92" spans="2:11" x14ac:dyDescent="0.35">
      <c r="B92" t="s">
        <v>567</v>
      </c>
    </row>
    <row r="94" spans="2:11" x14ac:dyDescent="0.35">
      <c r="B94" t="s">
        <v>568</v>
      </c>
    </row>
    <row r="96" spans="2:11" x14ac:dyDescent="0.35">
      <c r="B96" t="s">
        <v>569</v>
      </c>
      <c r="C96" t="s">
        <v>570</v>
      </c>
      <c r="D96" t="s">
        <v>571</v>
      </c>
      <c r="E96" t="s">
        <v>499</v>
      </c>
      <c r="F96" t="s">
        <v>500</v>
      </c>
      <c r="G96" t="s">
        <v>501</v>
      </c>
      <c r="H96" t="s">
        <v>502</v>
      </c>
      <c r="I96" t="s">
        <v>503</v>
      </c>
      <c r="J96" t="s">
        <v>504</v>
      </c>
    </row>
    <row r="97" spans="2:10" x14ac:dyDescent="0.35">
      <c r="B97">
        <f>B53</f>
        <v>0</v>
      </c>
      <c r="C97" t="s">
        <v>508</v>
      </c>
      <c r="D97" t="s">
        <v>509</v>
      </c>
      <c r="E97">
        <f>'Grown in BC'!F50</f>
        <v>0</v>
      </c>
      <c r="F97">
        <f>'Grown in BC'!G50</f>
        <v>0</v>
      </c>
      <c r="G97">
        <f>'Grown in BC'!H50</f>
        <v>0</v>
      </c>
      <c r="H97">
        <f>'Grown in BC'!F51/1000</f>
        <v>0</v>
      </c>
      <c r="I97">
        <f>'Grown in BC'!G51/1000</f>
        <v>0</v>
      </c>
      <c r="J97">
        <f>'Grown in BC'!H51/1000</f>
        <v>0</v>
      </c>
    </row>
    <row r="98" spans="2:10" x14ac:dyDescent="0.35">
      <c r="B98">
        <f>B54</f>
        <v>0</v>
      </c>
      <c r="C98" t="s">
        <v>508</v>
      </c>
      <c r="D98" t="s">
        <v>572</v>
      </c>
      <c r="E98">
        <f>'Imports - Aug-April '!C145</f>
        <v>0</v>
      </c>
      <c r="F98">
        <f>'Imports - Aug-April '!D145</f>
        <v>0</v>
      </c>
      <c r="G98">
        <f>'Imports - Aug-April '!E145</f>
        <v>0</v>
      </c>
      <c r="H98">
        <f>'Imports - Aug-April '!C146/1000</f>
        <v>0</v>
      </c>
      <c r="I98">
        <f>'Imports - Aug-April '!D146/1000</f>
        <v>0</v>
      </c>
      <c r="J98">
        <f>'Imports - Aug-April '!E146/1000</f>
        <v>0</v>
      </c>
    </row>
  </sheetData>
  <sheetProtection algorithmName="SHA-512" hashValue="bEh0Acus3JJHzMFgtLi1CEhgLNpkjZDXMYLDm6iXW3IZx18lW/F1mVgvgKLTNgR/+xG0MoSntktsieK2y0vWVA==" saltValue="iQW4UVHV4eLGLICav+EHuA==" spinCount="100000" sheet="1" objects="1" scenarios="1" selectLockedCells="1"/>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C5D1A2-DB18-4E2D-B05F-F4C7A4BB1EAB}">
  <dimension ref="A1:G67"/>
  <sheetViews>
    <sheetView topLeftCell="A60" workbookViewId="0">
      <selection activeCell="F67" sqref="F67"/>
    </sheetView>
  </sheetViews>
  <sheetFormatPr defaultRowHeight="14.5" x14ac:dyDescent="0.35"/>
  <cols>
    <col min="1" max="1" width="6.26953125" customWidth="1"/>
    <col min="2" max="2" width="11.7265625" customWidth="1"/>
    <col min="3" max="3" width="15.453125" customWidth="1"/>
    <col min="4" max="4" width="30.81640625" customWidth="1"/>
    <col min="5" max="5" width="21.7265625" customWidth="1"/>
    <col min="6" max="7" width="36.26953125" customWidth="1"/>
  </cols>
  <sheetData>
    <row r="1" spans="1:7" ht="30" customHeight="1" x14ac:dyDescent="0.55000000000000004">
      <c r="A1" s="976" t="s">
        <v>582</v>
      </c>
      <c r="B1" s="976"/>
      <c r="C1" s="976"/>
      <c r="D1" s="976"/>
      <c r="E1" s="976"/>
      <c r="F1" s="976"/>
      <c r="G1" s="976"/>
    </row>
    <row r="2" spans="1:7" ht="30" customHeight="1" x14ac:dyDescent="0.35">
      <c r="A2" s="977" t="s">
        <v>583</v>
      </c>
      <c r="B2" s="977"/>
      <c r="C2" s="977"/>
      <c r="D2" s="977"/>
      <c r="E2" s="977"/>
      <c r="F2" s="977"/>
      <c r="G2" s="977"/>
    </row>
    <row r="4" spans="1:7" x14ac:dyDescent="0.35">
      <c r="A4" t="s">
        <v>584</v>
      </c>
      <c r="B4" t="s">
        <v>585</v>
      </c>
      <c r="C4" t="s">
        <v>586</v>
      </c>
      <c r="D4" t="s">
        <v>587</v>
      </c>
      <c r="E4" t="s">
        <v>588</v>
      </c>
      <c r="F4" t="s">
        <v>589</v>
      </c>
      <c r="G4" t="s">
        <v>590</v>
      </c>
    </row>
    <row r="5" spans="1:7" ht="29" x14ac:dyDescent="0.35">
      <c r="A5" s="476">
        <v>1</v>
      </c>
      <c r="B5" s="479" t="s">
        <v>591</v>
      </c>
      <c r="C5" s="477" t="s">
        <v>592</v>
      </c>
      <c r="D5" s="181" t="s">
        <v>593</v>
      </c>
      <c r="E5" s="181" t="s">
        <v>594</v>
      </c>
      <c r="F5" s="181" t="s">
        <v>93</v>
      </c>
      <c r="G5" s="181" t="s">
        <v>595</v>
      </c>
    </row>
    <row r="6" spans="1:7" hidden="1" x14ac:dyDescent="0.35">
      <c r="A6" s="476">
        <v>2</v>
      </c>
      <c r="B6" s="480" t="s">
        <v>596</v>
      </c>
      <c r="C6" s="477" t="s">
        <v>40</v>
      </c>
      <c r="D6" s="181" t="s">
        <v>597</v>
      </c>
      <c r="E6" s="181" t="s">
        <v>598</v>
      </c>
      <c r="F6" s="181" t="s">
        <v>599</v>
      </c>
      <c r="G6" s="181" t="s">
        <v>600</v>
      </c>
    </row>
    <row r="7" spans="1:7" x14ac:dyDescent="0.35">
      <c r="A7" s="476">
        <v>3</v>
      </c>
      <c r="B7" s="479" t="s">
        <v>591</v>
      </c>
      <c r="C7" s="477" t="s">
        <v>39</v>
      </c>
      <c r="D7" s="181" t="s">
        <v>601</v>
      </c>
      <c r="E7" s="181" t="s">
        <v>602</v>
      </c>
      <c r="F7" s="181" t="s">
        <v>603</v>
      </c>
      <c r="G7" s="181" t="s">
        <v>604</v>
      </c>
    </row>
    <row r="8" spans="1:7" x14ac:dyDescent="0.35">
      <c r="A8" s="476">
        <v>4</v>
      </c>
      <c r="B8" s="479" t="s">
        <v>591</v>
      </c>
      <c r="C8" s="477" t="s">
        <v>39</v>
      </c>
      <c r="D8" s="181" t="s">
        <v>605</v>
      </c>
      <c r="E8" s="181" t="s">
        <v>606</v>
      </c>
      <c r="F8" s="181" t="s">
        <v>607</v>
      </c>
      <c r="G8" s="181" t="s">
        <v>608</v>
      </c>
    </row>
    <row r="9" spans="1:7" x14ac:dyDescent="0.35">
      <c r="A9" s="476">
        <v>5</v>
      </c>
      <c r="B9" s="480" t="s">
        <v>596</v>
      </c>
      <c r="C9" s="477" t="s">
        <v>39</v>
      </c>
      <c r="D9" s="181" t="s">
        <v>609</v>
      </c>
      <c r="E9" s="181" t="s">
        <v>610</v>
      </c>
      <c r="F9" s="181" t="s">
        <v>611</v>
      </c>
      <c r="G9" s="181" t="s">
        <v>612</v>
      </c>
    </row>
    <row r="10" spans="1:7" x14ac:dyDescent="0.35">
      <c r="A10" s="476">
        <v>6</v>
      </c>
      <c r="B10" s="479" t="s">
        <v>591</v>
      </c>
      <c r="C10" s="477" t="s">
        <v>39</v>
      </c>
      <c r="D10" s="181" t="s">
        <v>613</v>
      </c>
      <c r="E10" s="181" t="s">
        <v>614</v>
      </c>
      <c r="F10" s="181" t="s">
        <v>123</v>
      </c>
      <c r="G10" s="181" t="s">
        <v>615</v>
      </c>
    </row>
    <row r="11" spans="1:7" ht="29" hidden="1" x14ac:dyDescent="0.35">
      <c r="A11" s="476">
        <v>7</v>
      </c>
      <c r="B11" s="480" t="s">
        <v>596</v>
      </c>
      <c r="C11" s="477" t="s">
        <v>40</v>
      </c>
      <c r="D11" s="181" t="s">
        <v>616</v>
      </c>
      <c r="E11" s="181" t="s">
        <v>598</v>
      </c>
      <c r="F11" s="181" t="s">
        <v>617</v>
      </c>
      <c r="G11" s="181" t="s">
        <v>618</v>
      </c>
    </row>
    <row r="12" spans="1:7" ht="29" hidden="1" x14ac:dyDescent="0.35">
      <c r="A12" s="476">
        <v>8</v>
      </c>
      <c r="B12" s="479" t="s">
        <v>591</v>
      </c>
      <c r="C12" s="477" t="s">
        <v>40</v>
      </c>
      <c r="D12" s="181" t="s">
        <v>619</v>
      </c>
      <c r="E12" s="181" t="s">
        <v>620</v>
      </c>
      <c r="F12" s="181" t="s">
        <v>621</v>
      </c>
      <c r="G12" s="181" t="s">
        <v>622</v>
      </c>
    </row>
    <row r="13" spans="1:7" hidden="1" x14ac:dyDescent="0.35">
      <c r="A13" s="476">
        <v>9</v>
      </c>
      <c r="B13" s="480" t="s">
        <v>596</v>
      </c>
      <c r="C13" s="477" t="s">
        <v>40</v>
      </c>
      <c r="D13" s="181" t="s">
        <v>623</v>
      </c>
      <c r="E13" s="181" t="s">
        <v>624</v>
      </c>
      <c r="F13" s="181" t="s">
        <v>625</v>
      </c>
      <c r="G13" s="181" t="s">
        <v>626</v>
      </c>
    </row>
    <row r="14" spans="1:7" ht="29" x14ac:dyDescent="0.35">
      <c r="A14" s="476">
        <v>10</v>
      </c>
      <c r="B14" s="480" t="s">
        <v>596</v>
      </c>
      <c r="C14" s="477" t="s">
        <v>39</v>
      </c>
      <c r="D14" s="181" t="s">
        <v>627</v>
      </c>
      <c r="E14" s="181" t="s">
        <v>628</v>
      </c>
      <c r="F14" s="181" t="s">
        <v>629</v>
      </c>
      <c r="G14" s="181" t="s">
        <v>630</v>
      </c>
    </row>
    <row r="15" spans="1:7" ht="29" hidden="1" x14ac:dyDescent="0.35">
      <c r="A15" s="476">
        <v>11</v>
      </c>
      <c r="B15" s="481" t="s">
        <v>631</v>
      </c>
      <c r="C15" s="477" t="s">
        <v>40</v>
      </c>
      <c r="D15" s="181" t="s">
        <v>632</v>
      </c>
      <c r="E15" s="181" t="s">
        <v>633</v>
      </c>
      <c r="F15" s="181" t="s">
        <v>634</v>
      </c>
      <c r="G15" s="181" t="s">
        <v>635</v>
      </c>
    </row>
    <row r="16" spans="1:7" ht="43.5" x14ac:dyDescent="0.35">
      <c r="A16" s="476">
        <v>12</v>
      </c>
      <c r="B16" s="480" t="s">
        <v>596</v>
      </c>
      <c r="C16" s="477" t="s">
        <v>39</v>
      </c>
      <c r="D16" s="181" t="s">
        <v>636</v>
      </c>
      <c r="E16" s="181" t="s">
        <v>637</v>
      </c>
      <c r="F16" s="181" t="s">
        <v>638</v>
      </c>
      <c r="G16" s="181" t="s">
        <v>639</v>
      </c>
    </row>
    <row r="17" spans="1:7" ht="58" hidden="1" x14ac:dyDescent="0.35">
      <c r="A17" s="476">
        <v>13</v>
      </c>
      <c r="B17" s="480" t="s">
        <v>596</v>
      </c>
      <c r="C17" s="477" t="s">
        <v>40</v>
      </c>
      <c r="D17" s="181" t="s">
        <v>640</v>
      </c>
      <c r="E17" s="181" t="s">
        <v>641</v>
      </c>
      <c r="F17" s="181" t="s">
        <v>642</v>
      </c>
      <c r="G17" s="181" t="s">
        <v>643</v>
      </c>
    </row>
    <row r="18" spans="1:7" ht="43.5" hidden="1" x14ac:dyDescent="0.35">
      <c r="A18" s="476">
        <v>14</v>
      </c>
      <c r="B18" s="481" t="s">
        <v>631</v>
      </c>
      <c r="C18" s="477" t="s">
        <v>40</v>
      </c>
      <c r="D18" s="181" t="s">
        <v>644</v>
      </c>
      <c r="E18" s="181" t="s">
        <v>645</v>
      </c>
      <c r="F18" s="181" t="s">
        <v>646</v>
      </c>
      <c r="G18" s="181" t="s">
        <v>647</v>
      </c>
    </row>
    <row r="19" spans="1:7" ht="29" hidden="1" x14ac:dyDescent="0.35">
      <c r="A19" s="476">
        <v>15</v>
      </c>
      <c r="B19" s="481" t="s">
        <v>631</v>
      </c>
      <c r="C19" s="477" t="s">
        <v>40</v>
      </c>
      <c r="D19" s="181" t="s">
        <v>648</v>
      </c>
      <c r="E19" s="181" t="s">
        <v>649</v>
      </c>
      <c r="F19" s="181" t="s">
        <v>650</v>
      </c>
      <c r="G19" s="181" t="s">
        <v>651</v>
      </c>
    </row>
    <row r="20" spans="1:7" ht="29" hidden="1" x14ac:dyDescent="0.35">
      <c r="A20" s="476">
        <v>16</v>
      </c>
      <c r="B20" s="481" t="s">
        <v>631</v>
      </c>
      <c r="C20" s="477" t="s">
        <v>40</v>
      </c>
      <c r="D20" s="181" t="s">
        <v>652</v>
      </c>
      <c r="E20" s="181" t="s">
        <v>653</v>
      </c>
      <c r="F20" s="181" t="s">
        <v>61</v>
      </c>
      <c r="G20" s="181" t="s">
        <v>654</v>
      </c>
    </row>
    <row r="21" spans="1:7" ht="29" hidden="1" x14ac:dyDescent="0.35">
      <c r="A21" s="476">
        <v>17</v>
      </c>
      <c r="B21" s="481" t="s">
        <v>631</v>
      </c>
      <c r="C21" s="477" t="s">
        <v>40</v>
      </c>
      <c r="D21" s="181" t="s">
        <v>655</v>
      </c>
      <c r="E21" s="181" t="s">
        <v>656</v>
      </c>
      <c r="F21" s="181" t="s">
        <v>657</v>
      </c>
      <c r="G21" s="181" t="s">
        <v>658</v>
      </c>
    </row>
    <row r="22" spans="1:7" ht="43.5" hidden="1" x14ac:dyDescent="0.35">
      <c r="A22" s="476">
        <v>18</v>
      </c>
      <c r="B22" s="481" t="s">
        <v>631</v>
      </c>
      <c r="C22" s="477" t="s">
        <v>40</v>
      </c>
      <c r="D22" s="181" t="s">
        <v>659</v>
      </c>
      <c r="E22" s="181" t="s">
        <v>656</v>
      </c>
      <c r="F22" s="181" t="s">
        <v>660</v>
      </c>
      <c r="G22" s="181" t="s">
        <v>661</v>
      </c>
    </row>
    <row r="23" spans="1:7" ht="43.5" hidden="1" x14ac:dyDescent="0.35">
      <c r="A23" s="476">
        <v>19</v>
      </c>
      <c r="B23" s="481" t="s">
        <v>631</v>
      </c>
      <c r="C23" s="477" t="s">
        <v>40</v>
      </c>
      <c r="D23" s="181" t="s">
        <v>662</v>
      </c>
      <c r="E23" s="181" t="s">
        <v>656</v>
      </c>
      <c r="F23" s="181" t="s">
        <v>663</v>
      </c>
      <c r="G23" s="181" t="s">
        <v>664</v>
      </c>
    </row>
    <row r="24" spans="1:7" x14ac:dyDescent="0.35">
      <c r="A24" s="476">
        <v>20</v>
      </c>
      <c r="B24" s="480" t="s">
        <v>596</v>
      </c>
      <c r="C24" s="477" t="s">
        <v>39</v>
      </c>
      <c r="D24" s="181" t="s">
        <v>665</v>
      </c>
      <c r="E24" s="181" t="s">
        <v>666</v>
      </c>
      <c r="F24" s="181" t="s">
        <v>667</v>
      </c>
      <c r="G24" s="181" t="s">
        <v>668</v>
      </c>
    </row>
    <row r="25" spans="1:7" x14ac:dyDescent="0.35">
      <c r="A25" s="476">
        <v>21</v>
      </c>
      <c r="B25" s="479" t="s">
        <v>591</v>
      </c>
      <c r="C25" s="477" t="s">
        <v>39</v>
      </c>
      <c r="D25" s="181" t="s">
        <v>669</v>
      </c>
      <c r="E25" s="181" t="s">
        <v>670</v>
      </c>
      <c r="F25" s="181" t="s">
        <v>671</v>
      </c>
      <c r="G25" s="181" t="s">
        <v>672</v>
      </c>
    </row>
    <row r="26" spans="1:7" ht="29" x14ac:dyDescent="0.35">
      <c r="A26" s="476">
        <v>22</v>
      </c>
      <c r="B26" s="479" t="s">
        <v>591</v>
      </c>
      <c r="C26" s="477" t="s">
        <v>39</v>
      </c>
      <c r="D26" s="181" t="s">
        <v>673</v>
      </c>
      <c r="E26" s="181" t="s">
        <v>606</v>
      </c>
      <c r="F26" s="181" t="s">
        <v>674</v>
      </c>
      <c r="G26" s="181" t="s">
        <v>675</v>
      </c>
    </row>
    <row r="27" spans="1:7" ht="29" x14ac:dyDescent="0.35">
      <c r="A27" s="476">
        <v>23</v>
      </c>
      <c r="B27" s="480" t="s">
        <v>596</v>
      </c>
      <c r="C27" s="477" t="s">
        <v>39</v>
      </c>
      <c r="D27" s="181" t="s">
        <v>676</v>
      </c>
      <c r="E27" s="181" t="s">
        <v>677</v>
      </c>
      <c r="F27" s="181" t="s">
        <v>678</v>
      </c>
      <c r="G27" s="181" t="s">
        <v>679</v>
      </c>
    </row>
    <row r="28" spans="1:7" ht="29" x14ac:dyDescent="0.35">
      <c r="A28" s="476">
        <v>24</v>
      </c>
      <c r="B28" s="479" t="s">
        <v>591</v>
      </c>
      <c r="C28" s="477" t="s">
        <v>39</v>
      </c>
      <c r="D28" s="181" t="s">
        <v>680</v>
      </c>
      <c r="E28" s="181" t="s">
        <v>681</v>
      </c>
      <c r="F28" s="181" t="s">
        <v>244</v>
      </c>
      <c r="G28" s="181" t="s">
        <v>682</v>
      </c>
    </row>
    <row r="29" spans="1:7" x14ac:dyDescent="0.35">
      <c r="A29" s="476">
        <v>25</v>
      </c>
      <c r="B29" s="479" t="s">
        <v>591</v>
      </c>
      <c r="C29" s="477" t="s">
        <v>39</v>
      </c>
      <c r="D29" s="181" t="s">
        <v>683</v>
      </c>
      <c r="E29" s="181" t="s">
        <v>614</v>
      </c>
      <c r="F29" s="181" t="s">
        <v>684</v>
      </c>
      <c r="G29" s="181" t="s">
        <v>685</v>
      </c>
    </row>
    <row r="30" spans="1:7" ht="58" x14ac:dyDescent="0.35">
      <c r="A30" s="476">
        <v>26</v>
      </c>
      <c r="B30" s="481" t="s">
        <v>631</v>
      </c>
      <c r="C30" s="477" t="s">
        <v>39</v>
      </c>
      <c r="D30" s="181" t="s">
        <v>686</v>
      </c>
      <c r="E30" s="181" t="s">
        <v>687</v>
      </c>
      <c r="F30" s="181" t="s">
        <v>688</v>
      </c>
      <c r="G30" s="181" t="s">
        <v>689</v>
      </c>
    </row>
    <row r="31" spans="1:7" hidden="1" x14ac:dyDescent="0.35">
      <c r="A31" s="476">
        <v>27</v>
      </c>
      <c r="B31" s="480" t="s">
        <v>596</v>
      </c>
      <c r="C31" s="477" t="s">
        <v>40</v>
      </c>
      <c r="D31" s="181" t="s">
        <v>690</v>
      </c>
      <c r="E31" s="181" t="s">
        <v>691</v>
      </c>
      <c r="F31" s="181" t="s">
        <v>692</v>
      </c>
      <c r="G31" s="181" t="s">
        <v>693</v>
      </c>
    </row>
    <row r="32" spans="1:7" ht="29" hidden="1" x14ac:dyDescent="0.35">
      <c r="A32" s="476">
        <v>28</v>
      </c>
      <c r="B32" s="481" t="s">
        <v>631</v>
      </c>
      <c r="C32" s="477" t="s">
        <v>40</v>
      </c>
      <c r="D32" s="478" t="s">
        <v>694</v>
      </c>
      <c r="E32" s="181" t="s">
        <v>656</v>
      </c>
      <c r="F32" s="181" t="s">
        <v>108</v>
      </c>
      <c r="G32" s="181" t="s">
        <v>695</v>
      </c>
    </row>
    <row r="33" spans="1:7" ht="29" x14ac:dyDescent="0.35">
      <c r="A33" s="476">
        <v>29</v>
      </c>
      <c r="B33" s="480" t="s">
        <v>596</v>
      </c>
      <c r="C33" s="477" t="s">
        <v>39</v>
      </c>
      <c r="D33" s="478" t="s">
        <v>696</v>
      </c>
      <c r="E33" s="181" t="s">
        <v>697</v>
      </c>
      <c r="F33" s="181" t="s">
        <v>274</v>
      </c>
      <c r="G33" s="181" t="s">
        <v>698</v>
      </c>
    </row>
    <row r="34" spans="1:7" ht="72.5" x14ac:dyDescent="0.35">
      <c r="A34" s="476">
        <v>30</v>
      </c>
      <c r="B34" s="480" t="s">
        <v>596</v>
      </c>
      <c r="C34" s="477" t="s">
        <v>39</v>
      </c>
      <c r="D34" s="478" t="s">
        <v>699</v>
      </c>
      <c r="E34" s="181" t="s">
        <v>700</v>
      </c>
      <c r="F34" s="181" t="s">
        <v>701</v>
      </c>
      <c r="G34" s="181" t="s">
        <v>702</v>
      </c>
    </row>
    <row r="35" spans="1:7" ht="29" x14ac:dyDescent="0.35">
      <c r="A35" s="476">
        <v>31</v>
      </c>
      <c r="B35" s="480" t="s">
        <v>596</v>
      </c>
      <c r="C35" s="477" t="s">
        <v>39</v>
      </c>
      <c r="D35" s="478" t="s">
        <v>703</v>
      </c>
      <c r="E35" s="181" t="s">
        <v>704</v>
      </c>
      <c r="F35" s="181" t="s">
        <v>705</v>
      </c>
      <c r="G35" s="181" t="s">
        <v>706</v>
      </c>
    </row>
    <row r="36" spans="1:7" ht="29" x14ac:dyDescent="0.35">
      <c r="A36" s="476">
        <v>32</v>
      </c>
      <c r="B36" s="481" t="s">
        <v>631</v>
      </c>
      <c r="C36" s="477" t="s">
        <v>39</v>
      </c>
      <c r="D36" s="478" t="s">
        <v>707</v>
      </c>
      <c r="E36" s="181" t="s">
        <v>708</v>
      </c>
      <c r="F36" s="181" t="s">
        <v>709</v>
      </c>
      <c r="G36" s="181" t="s">
        <v>710</v>
      </c>
    </row>
    <row r="37" spans="1:7" ht="43.5" hidden="1" x14ac:dyDescent="0.35">
      <c r="A37" s="476">
        <v>33</v>
      </c>
      <c r="B37" s="481" t="s">
        <v>631</v>
      </c>
      <c r="C37" s="477" t="s">
        <v>40</v>
      </c>
      <c r="D37" s="478" t="s">
        <v>711</v>
      </c>
      <c r="E37" s="181" t="s">
        <v>656</v>
      </c>
      <c r="F37" s="181" t="s">
        <v>712</v>
      </c>
      <c r="G37" s="181" t="s">
        <v>713</v>
      </c>
    </row>
    <row r="38" spans="1:7" ht="43.5" hidden="1" x14ac:dyDescent="0.35">
      <c r="A38" s="476">
        <v>34</v>
      </c>
      <c r="B38" s="481" t="s">
        <v>631</v>
      </c>
      <c r="C38" s="477" t="s">
        <v>40</v>
      </c>
      <c r="D38" s="478" t="s">
        <v>714</v>
      </c>
      <c r="E38" s="181" t="s">
        <v>715</v>
      </c>
      <c r="F38" s="181" t="s">
        <v>716</v>
      </c>
      <c r="G38" s="181" t="s">
        <v>717</v>
      </c>
    </row>
    <row r="39" spans="1:7" ht="29" x14ac:dyDescent="0.35">
      <c r="A39" s="476">
        <v>35</v>
      </c>
      <c r="B39" s="481" t="s">
        <v>631</v>
      </c>
      <c r="C39" s="477" t="s">
        <v>592</v>
      </c>
      <c r="D39" s="478" t="s">
        <v>718</v>
      </c>
      <c r="E39" s="181" t="s">
        <v>719</v>
      </c>
      <c r="F39" s="181" t="s">
        <v>720</v>
      </c>
      <c r="G39" s="181" t="s">
        <v>124</v>
      </c>
    </row>
    <row r="40" spans="1:7" hidden="1" x14ac:dyDescent="0.35">
      <c r="A40" s="476">
        <v>36</v>
      </c>
      <c r="B40" s="481" t="s">
        <v>631</v>
      </c>
      <c r="C40" s="477" t="s">
        <v>40</v>
      </c>
      <c r="D40" s="478" t="s">
        <v>721</v>
      </c>
      <c r="E40" s="181" t="s">
        <v>645</v>
      </c>
      <c r="F40" s="181" t="s">
        <v>119</v>
      </c>
      <c r="G40" s="181" t="s">
        <v>120</v>
      </c>
    </row>
    <row r="41" spans="1:7" ht="29" x14ac:dyDescent="0.35">
      <c r="A41" s="476">
        <v>37</v>
      </c>
      <c r="B41" s="479" t="s">
        <v>591</v>
      </c>
      <c r="C41" s="477" t="s">
        <v>39</v>
      </c>
      <c r="D41" s="478" t="s">
        <v>722</v>
      </c>
      <c r="E41" s="181" t="s">
        <v>723</v>
      </c>
      <c r="F41" s="181" t="s">
        <v>573</v>
      </c>
      <c r="G41" s="181" t="s">
        <v>724</v>
      </c>
    </row>
    <row r="42" spans="1:7" ht="58" x14ac:dyDescent="0.35">
      <c r="A42" s="476">
        <v>38</v>
      </c>
      <c r="B42" s="479" t="s">
        <v>591</v>
      </c>
      <c r="C42" s="477" t="s">
        <v>39</v>
      </c>
      <c r="D42" s="478" t="s">
        <v>725</v>
      </c>
      <c r="E42" s="181" t="s">
        <v>606</v>
      </c>
      <c r="F42" s="181" t="s">
        <v>726</v>
      </c>
      <c r="G42" s="181" t="s">
        <v>727</v>
      </c>
    </row>
    <row r="43" spans="1:7" ht="29" hidden="1" x14ac:dyDescent="0.35">
      <c r="A43" s="476">
        <v>39</v>
      </c>
      <c r="B43" s="481" t="s">
        <v>631</v>
      </c>
      <c r="C43" s="477" t="s">
        <v>40</v>
      </c>
      <c r="D43" s="478" t="s">
        <v>728</v>
      </c>
      <c r="E43" s="181" t="s">
        <v>700</v>
      </c>
      <c r="F43" s="181" t="s">
        <v>729</v>
      </c>
      <c r="G43" s="181" t="s">
        <v>730</v>
      </c>
    </row>
    <row r="44" spans="1:7" ht="29" hidden="1" x14ac:dyDescent="0.35">
      <c r="A44" s="476">
        <v>40</v>
      </c>
      <c r="B44" s="479" t="s">
        <v>591</v>
      </c>
      <c r="C44" s="477" t="s">
        <v>40</v>
      </c>
      <c r="D44" s="478" t="s">
        <v>731</v>
      </c>
      <c r="E44" s="181" t="s">
        <v>732</v>
      </c>
      <c r="F44" s="181" t="s">
        <v>733</v>
      </c>
      <c r="G44" s="181" t="s">
        <v>734</v>
      </c>
    </row>
    <row r="45" spans="1:7" ht="58" x14ac:dyDescent="0.35">
      <c r="A45" s="476">
        <v>41</v>
      </c>
      <c r="B45" s="480" t="s">
        <v>596</v>
      </c>
      <c r="C45" s="477" t="s">
        <v>39</v>
      </c>
      <c r="D45" s="478" t="s">
        <v>735</v>
      </c>
      <c r="E45" s="181" t="s">
        <v>736</v>
      </c>
      <c r="F45" s="181" t="s">
        <v>737</v>
      </c>
      <c r="G45" s="181" t="s">
        <v>738</v>
      </c>
    </row>
    <row r="46" spans="1:7" ht="87" x14ac:dyDescent="0.35">
      <c r="A46" s="476">
        <v>42</v>
      </c>
      <c r="B46" s="480" t="s">
        <v>596</v>
      </c>
      <c r="C46" s="477" t="s">
        <v>39</v>
      </c>
      <c r="D46" s="478" t="s">
        <v>739</v>
      </c>
      <c r="E46" s="181" t="s">
        <v>624</v>
      </c>
      <c r="F46" s="181" t="s">
        <v>214</v>
      </c>
      <c r="G46" s="181" t="s">
        <v>740</v>
      </c>
    </row>
    <row r="47" spans="1:7" ht="29" x14ac:dyDescent="0.35">
      <c r="A47" s="476">
        <v>43</v>
      </c>
      <c r="B47" s="479" t="s">
        <v>591</v>
      </c>
      <c r="C47" s="477" t="s">
        <v>39</v>
      </c>
      <c r="D47" s="478" t="s">
        <v>741</v>
      </c>
      <c r="E47" s="181" t="s">
        <v>742</v>
      </c>
      <c r="F47" s="181" t="s">
        <v>224</v>
      </c>
      <c r="G47" s="181" t="s">
        <v>743</v>
      </c>
    </row>
    <row r="48" spans="1:7" ht="43.5" x14ac:dyDescent="0.35">
      <c r="A48" s="476">
        <v>44</v>
      </c>
      <c r="B48" s="479" t="s">
        <v>591</v>
      </c>
      <c r="C48" s="477" t="s">
        <v>39</v>
      </c>
      <c r="D48" s="478" t="s">
        <v>744</v>
      </c>
      <c r="E48" s="181" t="s">
        <v>745</v>
      </c>
      <c r="F48" s="181" t="s">
        <v>536</v>
      </c>
      <c r="G48" s="181" t="s">
        <v>746</v>
      </c>
    </row>
    <row r="49" spans="1:7" ht="58" x14ac:dyDescent="0.35">
      <c r="A49" s="476">
        <v>45</v>
      </c>
      <c r="B49" s="481" t="s">
        <v>631</v>
      </c>
      <c r="C49" s="477" t="s">
        <v>39</v>
      </c>
      <c r="D49" s="478" t="s">
        <v>747</v>
      </c>
      <c r="E49" s="181" t="s">
        <v>748</v>
      </c>
      <c r="F49" s="181" t="s">
        <v>304</v>
      </c>
      <c r="G49" s="181" t="s">
        <v>332</v>
      </c>
    </row>
    <row r="50" spans="1:7" ht="43.5" hidden="1" x14ac:dyDescent="0.35">
      <c r="A50" s="476">
        <v>46</v>
      </c>
      <c r="B50" s="481" t="s">
        <v>631</v>
      </c>
      <c r="C50" s="477" t="s">
        <v>40</v>
      </c>
      <c r="D50" s="478" t="s">
        <v>749</v>
      </c>
      <c r="E50" s="181" t="s">
        <v>656</v>
      </c>
      <c r="F50" s="181" t="s">
        <v>750</v>
      </c>
      <c r="G50" s="181" t="s">
        <v>751</v>
      </c>
    </row>
    <row r="51" spans="1:7" x14ac:dyDescent="0.35">
      <c r="A51" s="476">
        <v>47</v>
      </c>
      <c r="B51" s="479" t="s">
        <v>591</v>
      </c>
      <c r="C51" s="477" t="s">
        <v>39</v>
      </c>
      <c r="D51" s="181" t="s">
        <v>752</v>
      </c>
      <c r="E51" s="181" t="s">
        <v>681</v>
      </c>
      <c r="F51" s="181" t="s">
        <v>753</v>
      </c>
      <c r="G51" s="181" t="s">
        <v>754</v>
      </c>
    </row>
    <row r="52" spans="1:7" ht="43.5" hidden="1" x14ac:dyDescent="0.35">
      <c r="A52" s="476">
        <v>48</v>
      </c>
      <c r="B52" s="481" t="s">
        <v>631</v>
      </c>
      <c r="C52" s="477" t="s">
        <v>40</v>
      </c>
      <c r="D52" s="181" t="s">
        <v>755</v>
      </c>
      <c r="E52" s="181" t="s">
        <v>656</v>
      </c>
      <c r="F52" s="181" t="s">
        <v>756</v>
      </c>
      <c r="G52" s="181" t="s">
        <v>757</v>
      </c>
    </row>
    <row r="53" spans="1:7" ht="29" x14ac:dyDescent="0.35">
      <c r="A53" s="476">
        <v>49</v>
      </c>
      <c r="B53" s="481" t="s">
        <v>631</v>
      </c>
      <c r="C53" s="477" t="s">
        <v>39</v>
      </c>
      <c r="D53" s="181" t="s">
        <v>758</v>
      </c>
      <c r="E53" s="181" t="s">
        <v>759</v>
      </c>
      <c r="F53" s="181" t="s">
        <v>760</v>
      </c>
      <c r="G53" s="181" t="s">
        <v>761</v>
      </c>
    </row>
    <row r="54" spans="1:7" ht="29" x14ac:dyDescent="0.35">
      <c r="A54" s="476">
        <v>50</v>
      </c>
      <c r="B54" s="481" t="s">
        <v>631</v>
      </c>
      <c r="C54" s="477" t="s">
        <v>39</v>
      </c>
      <c r="D54" s="478" t="s">
        <v>762</v>
      </c>
      <c r="E54" s="181" t="s">
        <v>763</v>
      </c>
      <c r="F54" s="181" t="s">
        <v>764</v>
      </c>
      <c r="G54" s="181" t="s">
        <v>765</v>
      </c>
    </row>
    <row r="55" spans="1:7" ht="29" x14ac:dyDescent="0.35">
      <c r="A55" s="476">
        <v>51</v>
      </c>
      <c r="B55" s="479" t="s">
        <v>591</v>
      </c>
      <c r="C55" s="477" t="s">
        <v>39</v>
      </c>
      <c r="D55" s="478" t="s">
        <v>762</v>
      </c>
      <c r="E55" s="181" t="s">
        <v>614</v>
      </c>
      <c r="F55" s="181" t="s">
        <v>766</v>
      </c>
      <c r="G55" s="181" t="s">
        <v>767</v>
      </c>
    </row>
    <row r="56" spans="1:7" x14ac:dyDescent="0.35">
      <c r="A56" s="476">
        <v>52</v>
      </c>
      <c r="B56" s="480" t="s">
        <v>596</v>
      </c>
      <c r="C56" s="477" t="s">
        <v>39</v>
      </c>
      <c r="D56" s="181" t="s">
        <v>768</v>
      </c>
      <c r="E56" s="181" t="s">
        <v>769</v>
      </c>
      <c r="F56" s="181" t="s">
        <v>770</v>
      </c>
      <c r="G56" s="181" t="s">
        <v>771</v>
      </c>
    </row>
    <row r="57" spans="1:7" ht="29" x14ac:dyDescent="0.35">
      <c r="A57" s="476">
        <v>53</v>
      </c>
      <c r="B57" s="479" t="s">
        <v>591</v>
      </c>
      <c r="C57" s="477" t="s">
        <v>39</v>
      </c>
      <c r="D57" s="181" t="s">
        <v>772</v>
      </c>
      <c r="E57" s="181" t="s">
        <v>773</v>
      </c>
      <c r="F57" s="181" t="s">
        <v>774</v>
      </c>
      <c r="G57" s="181" t="s">
        <v>775</v>
      </c>
    </row>
    <row r="58" spans="1:7" ht="29" hidden="1" x14ac:dyDescent="0.35">
      <c r="A58" s="476">
        <v>54</v>
      </c>
      <c r="B58" s="481" t="s">
        <v>631</v>
      </c>
      <c r="C58" s="477" t="s">
        <v>40</v>
      </c>
      <c r="D58" s="181" t="s">
        <v>776</v>
      </c>
      <c r="E58" s="181" t="s">
        <v>777</v>
      </c>
      <c r="F58" s="181" t="s">
        <v>778</v>
      </c>
      <c r="G58" s="181" t="s">
        <v>779</v>
      </c>
    </row>
    <row r="59" spans="1:7" ht="43.5" x14ac:dyDescent="0.35">
      <c r="A59" s="476">
        <v>55</v>
      </c>
      <c r="B59" s="481" t="s">
        <v>631</v>
      </c>
      <c r="C59" s="477" t="s">
        <v>592</v>
      </c>
      <c r="D59" s="181" t="s">
        <v>780</v>
      </c>
      <c r="E59" s="181" t="s">
        <v>781</v>
      </c>
      <c r="F59" s="181" t="s">
        <v>782</v>
      </c>
      <c r="G59" s="181" t="s">
        <v>783</v>
      </c>
    </row>
    <row r="60" spans="1:7" ht="43.5" x14ac:dyDescent="0.35">
      <c r="A60" s="476">
        <v>56</v>
      </c>
      <c r="B60" s="480" t="s">
        <v>596</v>
      </c>
      <c r="C60" s="477" t="s">
        <v>39</v>
      </c>
      <c r="D60" s="181" t="s">
        <v>784</v>
      </c>
      <c r="E60" s="181" t="s">
        <v>785</v>
      </c>
      <c r="F60" s="181" t="s">
        <v>786</v>
      </c>
      <c r="G60" s="181" t="s">
        <v>787</v>
      </c>
    </row>
    <row r="61" spans="1:7" x14ac:dyDescent="0.35">
      <c r="A61" s="476">
        <v>57</v>
      </c>
      <c r="B61" s="479" t="s">
        <v>591</v>
      </c>
      <c r="C61" s="477" t="s">
        <v>39</v>
      </c>
      <c r="D61" s="181" t="s">
        <v>788</v>
      </c>
      <c r="E61" s="181" t="s">
        <v>614</v>
      </c>
      <c r="F61" s="181" t="s">
        <v>789</v>
      </c>
      <c r="G61" s="181" t="s">
        <v>790</v>
      </c>
    </row>
    <row r="62" spans="1:7" x14ac:dyDescent="0.35">
      <c r="A62" s="476">
        <v>58</v>
      </c>
      <c r="B62" s="479" t="s">
        <v>591</v>
      </c>
      <c r="C62" s="477" t="s">
        <v>39</v>
      </c>
      <c r="D62" s="181" t="s">
        <v>791</v>
      </c>
      <c r="E62" s="181" t="s">
        <v>792</v>
      </c>
      <c r="F62" s="181" t="s">
        <v>793</v>
      </c>
      <c r="G62" s="181" t="s">
        <v>794</v>
      </c>
    </row>
    <row r="63" spans="1:7" x14ac:dyDescent="0.35">
      <c r="A63" s="476">
        <v>59</v>
      </c>
      <c r="B63" s="481" t="s">
        <v>631</v>
      </c>
      <c r="C63" s="477" t="s">
        <v>39</v>
      </c>
      <c r="D63" s="181" t="s">
        <v>795</v>
      </c>
      <c r="E63" s="181" t="s">
        <v>796</v>
      </c>
      <c r="F63" s="181" t="s">
        <v>797</v>
      </c>
      <c r="G63" s="181" t="s">
        <v>798</v>
      </c>
    </row>
    <row r="64" spans="1:7" ht="29" x14ac:dyDescent="0.35">
      <c r="A64" s="476">
        <v>60</v>
      </c>
      <c r="B64" s="480" t="s">
        <v>596</v>
      </c>
      <c r="C64" s="477" t="s">
        <v>39</v>
      </c>
      <c r="D64" s="181" t="s">
        <v>799</v>
      </c>
      <c r="E64" s="181" t="s">
        <v>800</v>
      </c>
      <c r="F64" s="181" t="s">
        <v>801</v>
      </c>
      <c r="G64" s="181" t="s">
        <v>802</v>
      </c>
    </row>
    <row r="65" spans="1:7" ht="29" x14ac:dyDescent="0.35">
      <c r="A65" s="476">
        <v>61</v>
      </c>
      <c r="B65" s="480" t="s">
        <v>596</v>
      </c>
      <c r="C65" s="477" t="s">
        <v>39</v>
      </c>
      <c r="D65" s="181" t="s">
        <v>803</v>
      </c>
      <c r="E65" s="181" t="s">
        <v>637</v>
      </c>
      <c r="F65" s="181" t="s">
        <v>567</v>
      </c>
      <c r="G65" s="181" t="s">
        <v>804</v>
      </c>
    </row>
    <row r="66" spans="1:7" ht="29" x14ac:dyDescent="0.35">
      <c r="A66" s="476">
        <v>62</v>
      </c>
      <c r="B66" s="479" t="s">
        <v>591</v>
      </c>
      <c r="C66" s="477" t="s">
        <v>39</v>
      </c>
      <c r="D66" s="181" t="s">
        <v>805</v>
      </c>
      <c r="E66" s="181" t="s">
        <v>806</v>
      </c>
      <c r="F66" s="181" t="s">
        <v>807</v>
      </c>
      <c r="G66" s="181" t="s">
        <v>808</v>
      </c>
    </row>
    <row r="67" spans="1:7" ht="43.5" x14ac:dyDescent="0.35">
      <c r="A67" s="476">
        <v>63</v>
      </c>
      <c r="B67" s="479" t="s">
        <v>591</v>
      </c>
      <c r="C67" s="477" t="s">
        <v>39</v>
      </c>
      <c r="D67" s="181" t="s">
        <v>809</v>
      </c>
      <c r="E67" s="181" t="s">
        <v>806</v>
      </c>
      <c r="F67" s="181" t="s">
        <v>810</v>
      </c>
      <c r="G67" s="181" t="s">
        <v>811</v>
      </c>
    </row>
  </sheetData>
  <sheetProtection algorithmName="SHA-512" hashValue="yZoHLmb1omNU+UEuORA+5Q1qSamFMvO7ESWsYYSAeLgzvHkY5JRhv8Vd5rifEcrNdq9beAZwlBqJ+opwJrV1Bw==" saltValue="G1EocEuBYrVqYgArxR6Jdw==" spinCount="100000" sheet="1" objects="1" scenarios="1" selectLockedCells="1"/>
  <mergeCells count="2">
    <mergeCell ref="A1:G1"/>
    <mergeCell ref="A2:G2"/>
  </mergeCells>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0B541F-A236-44E2-815F-25F05C978029}">
  <sheetPr>
    <tabColor rgb="FF00B0F0"/>
    <pageSetUpPr fitToPage="1"/>
  </sheetPr>
  <dimension ref="A1:P112"/>
  <sheetViews>
    <sheetView showGridLines="0" tabSelected="1" zoomScaleNormal="100" workbookViewId="0">
      <selection activeCell="E59" sqref="E59:L60"/>
    </sheetView>
  </sheetViews>
  <sheetFormatPr defaultColWidth="9.26953125" defaultRowHeight="14" x14ac:dyDescent="0.35"/>
  <cols>
    <col min="1" max="1" width="1.7265625" style="4" customWidth="1"/>
    <col min="2" max="12" width="14.54296875" style="2" customWidth="1"/>
    <col min="13" max="13" width="14.54296875" style="7" customWidth="1"/>
    <col min="14" max="14" width="14.54296875" style="8" customWidth="1"/>
    <col min="15" max="16" width="14.54296875" style="8" hidden="1" customWidth="1"/>
    <col min="17" max="23" width="9.26953125" style="8" customWidth="1"/>
    <col min="24" max="16384" width="9.26953125" style="8"/>
  </cols>
  <sheetData>
    <row r="1" spans="1:16" x14ac:dyDescent="0.35">
      <c r="O1" s="8" t="s">
        <v>139</v>
      </c>
      <c r="P1" s="8" t="s">
        <v>139</v>
      </c>
    </row>
    <row r="2" spans="1:16" x14ac:dyDescent="0.35">
      <c r="B2" s="10" t="s">
        <v>0</v>
      </c>
      <c r="C2" s="10"/>
      <c r="D2" s="10"/>
      <c r="O2" s="9" t="s">
        <v>39</v>
      </c>
      <c r="P2" s="9" t="s">
        <v>48</v>
      </c>
    </row>
    <row r="3" spans="1:16" x14ac:dyDescent="0.35">
      <c r="B3" s="12"/>
      <c r="C3" s="12"/>
      <c r="D3" s="12"/>
      <c r="O3" s="11"/>
      <c r="P3" s="11"/>
    </row>
    <row r="4" spans="1:16" s="1" customFormat="1" x14ac:dyDescent="0.35">
      <c r="A4" s="5"/>
      <c r="B4" s="516" t="s">
        <v>226</v>
      </c>
      <c r="C4" s="516"/>
      <c r="D4" s="516"/>
      <c r="E4" s="516"/>
      <c r="F4" s="516"/>
      <c r="G4" s="516"/>
      <c r="H4" s="516"/>
      <c r="I4" s="516"/>
      <c r="J4" s="516"/>
      <c r="K4" s="516"/>
      <c r="L4" s="516"/>
      <c r="M4" s="13"/>
      <c r="N4" s="13"/>
      <c r="O4" s="14"/>
      <c r="P4" s="14"/>
    </row>
    <row r="5" spans="1:16" s="1" customFormat="1" x14ac:dyDescent="0.35">
      <c r="A5" s="5"/>
      <c r="B5" s="516" t="str">
        <f>Variables!B2</f>
        <v>RR-2026-001</v>
      </c>
      <c r="C5" s="516"/>
      <c r="D5" s="516"/>
      <c r="E5" s="516"/>
      <c r="F5" s="516"/>
      <c r="G5" s="516"/>
      <c r="H5" s="516"/>
      <c r="I5" s="516"/>
      <c r="J5" s="516"/>
      <c r="K5" s="516"/>
      <c r="L5" s="516"/>
      <c r="M5" s="13"/>
      <c r="N5" s="13"/>
      <c r="O5" s="14"/>
      <c r="P5" s="14"/>
    </row>
    <row r="6" spans="1:16" s="6" customFormat="1" x14ac:dyDescent="0.35">
      <c r="A6" s="5"/>
      <c r="B6" s="526" t="str">
        <f>UPPER(Variables!B3)</f>
        <v>CERTAIN WHOLE POTATOES</v>
      </c>
      <c r="C6" s="526"/>
      <c r="D6" s="526"/>
      <c r="E6" s="526"/>
      <c r="F6" s="526"/>
      <c r="G6" s="526"/>
      <c r="H6" s="526"/>
      <c r="I6" s="526"/>
      <c r="J6" s="526"/>
      <c r="K6" s="526"/>
      <c r="L6" s="526"/>
      <c r="M6" s="24"/>
      <c r="N6" s="24"/>
      <c r="O6" s="16"/>
      <c r="P6" s="16"/>
    </row>
    <row r="7" spans="1:16" s="6" customFormat="1" x14ac:dyDescent="0.35">
      <c r="A7" s="5"/>
      <c r="B7" s="15"/>
      <c r="C7" s="15"/>
      <c r="D7" s="15"/>
      <c r="E7" s="3"/>
      <c r="F7" s="3"/>
      <c r="G7" s="3"/>
      <c r="H7" s="3"/>
      <c r="I7" s="3"/>
      <c r="J7" s="3"/>
      <c r="K7" s="3"/>
      <c r="L7" s="3"/>
      <c r="O7" s="16"/>
      <c r="P7" s="16"/>
    </row>
    <row r="8" spans="1:16" s="1" customFormat="1" x14ac:dyDescent="0.35">
      <c r="A8" s="5"/>
      <c r="B8" s="502" t="s">
        <v>110</v>
      </c>
      <c r="C8" s="503"/>
      <c r="D8" s="503"/>
      <c r="E8" s="503"/>
      <c r="F8" s="503"/>
      <c r="G8" s="503"/>
      <c r="H8" s="503"/>
      <c r="I8" s="503"/>
      <c r="J8" s="503"/>
      <c r="K8" s="503"/>
      <c r="L8" s="504"/>
      <c r="M8" s="13"/>
      <c r="N8" s="13"/>
      <c r="O8" s="14"/>
      <c r="P8" s="14"/>
    </row>
    <row r="9" spans="1:16" x14ac:dyDescent="0.35">
      <c r="B9" s="17"/>
      <c r="C9" s="28"/>
      <c r="D9" s="28"/>
      <c r="E9" s="29"/>
      <c r="F9" s="29"/>
      <c r="G9" s="29"/>
      <c r="H9" s="29"/>
      <c r="I9" s="29"/>
      <c r="J9" s="29"/>
      <c r="K9" s="29"/>
      <c r="L9" s="18"/>
      <c r="M9" s="8"/>
      <c r="O9" s="492" t="s">
        <v>134</v>
      </c>
      <c r="P9" s="492"/>
    </row>
    <row r="10" spans="1:16" s="33" customFormat="1" ht="13.9" customHeight="1" x14ac:dyDescent="0.35">
      <c r="A10" s="53"/>
      <c r="B10" s="493" t="str">
        <f>"The information requested in this questionnaire is for use by the Canadian International Trade Tribunal (the Tribunal) in connection with its expiry review concerning the "&amp;Variables!B4&amp;" of "&amp;Variables!B3&amp;" (as defined below) originating in or exported from the "&amp;Variables!B5&amp;". Your knowledge and experience would aid the Tribunal in the proper conduct of its inquiry by helping it better understand the Canadian market for "&amp;Variables!B3&amp;". The Tribunal therefore requests a response to this questionnaire from your firm."</f>
        <v>The information requested in this questionnaire is for use by the Canadian International Trade Tribunal (the Tribunal) in connection with its expiry review concerning the dumping of certain whole potatoes (as defined below) originating in or exported from the United States of America for use or consumption in the province of British Columbia. Your knowledge and experience would aid the Tribunal in the proper conduct of its inquiry by helping it better understand the Canadian market for certain whole potatoes. The Tribunal therefore requests a response to this questionnaire from your firm.</v>
      </c>
      <c r="C10" s="494"/>
      <c r="D10" s="494"/>
      <c r="E10" s="494"/>
      <c r="F10" s="494"/>
      <c r="G10" s="103"/>
      <c r="H10" s="514" t="s">
        <v>352</v>
      </c>
      <c r="I10" s="514"/>
      <c r="J10" s="514"/>
      <c r="K10" s="514"/>
      <c r="L10" s="515"/>
      <c r="O10" s="492"/>
      <c r="P10" s="492"/>
    </row>
    <row r="11" spans="1:16" s="33" customFormat="1" ht="14.5" x14ac:dyDescent="0.35">
      <c r="A11" s="53"/>
      <c r="B11" s="493"/>
      <c r="C11" s="494"/>
      <c r="D11" s="494"/>
      <c r="E11" s="494"/>
      <c r="F11" s="494"/>
      <c r="G11" s="103"/>
      <c r="H11" s="514"/>
      <c r="I11" s="514"/>
      <c r="J11" s="514"/>
      <c r="K11" s="514"/>
      <c r="L11" s="515"/>
      <c r="O11" s="492"/>
      <c r="P11" s="492"/>
    </row>
    <row r="12" spans="1:16" s="33" customFormat="1" ht="14.5" x14ac:dyDescent="0.35">
      <c r="A12" s="53"/>
      <c r="B12" s="493"/>
      <c r="C12" s="494"/>
      <c r="D12" s="494"/>
      <c r="E12" s="494"/>
      <c r="F12" s="494"/>
      <c r="G12" s="103"/>
      <c r="H12" s="514"/>
      <c r="I12" s="514"/>
      <c r="J12" s="514"/>
      <c r="K12" s="514"/>
      <c r="L12" s="515"/>
      <c r="O12" s="492"/>
      <c r="P12" s="492"/>
    </row>
    <row r="13" spans="1:16" s="33" customFormat="1" ht="14.5" x14ac:dyDescent="0.35">
      <c r="A13" s="53"/>
      <c r="B13" s="493"/>
      <c r="C13" s="494"/>
      <c r="D13" s="494"/>
      <c r="E13" s="494"/>
      <c r="F13" s="494"/>
      <c r="G13" s="103"/>
      <c r="H13" s="514"/>
      <c r="I13" s="514"/>
      <c r="J13" s="514"/>
      <c r="K13" s="514"/>
      <c r="L13" s="515"/>
      <c r="O13" s="492"/>
      <c r="P13" s="492"/>
    </row>
    <row r="14" spans="1:16" s="33" customFormat="1" ht="14.5" x14ac:dyDescent="0.35">
      <c r="A14" s="53"/>
      <c r="B14" s="493"/>
      <c r="C14" s="494"/>
      <c r="D14" s="494"/>
      <c r="E14" s="494"/>
      <c r="F14" s="494"/>
      <c r="G14" s="103"/>
      <c r="H14" s="514"/>
      <c r="I14" s="514"/>
      <c r="J14" s="514"/>
      <c r="K14" s="514"/>
      <c r="L14" s="515"/>
      <c r="O14" s="492"/>
      <c r="P14" s="492"/>
    </row>
    <row r="15" spans="1:16" s="33" customFormat="1" ht="14.5" x14ac:dyDescent="0.35">
      <c r="A15" s="53"/>
      <c r="B15" s="493"/>
      <c r="C15" s="494"/>
      <c r="D15" s="494"/>
      <c r="E15" s="494"/>
      <c r="F15" s="494"/>
      <c r="G15" s="103"/>
      <c r="H15" s="514"/>
      <c r="I15" s="514"/>
      <c r="J15" s="514"/>
      <c r="K15" s="514"/>
      <c r="L15" s="515"/>
      <c r="O15" s="492"/>
      <c r="P15" s="492"/>
    </row>
    <row r="16" spans="1:16" s="33" customFormat="1" ht="14.5" x14ac:dyDescent="0.35">
      <c r="A16" s="53"/>
      <c r="B16" s="493"/>
      <c r="C16" s="494"/>
      <c r="D16" s="494"/>
      <c r="E16" s="494"/>
      <c r="F16" s="494"/>
      <c r="G16" s="103"/>
      <c r="H16" s="514"/>
      <c r="I16" s="514"/>
      <c r="J16" s="514"/>
      <c r="K16" s="514"/>
      <c r="L16" s="515"/>
      <c r="O16" s="492"/>
      <c r="P16" s="492"/>
    </row>
    <row r="17" spans="1:16" s="33" customFormat="1" ht="14.5" x14ac:dyDescent="0.35">
      <c r="A17" s="53"/>
      <c r="B17" s="493"/>
      <c r="C17" s="494"/>
      <c r="D17" s="494"/>
      <c r="E17" s="494"/>
      <c r="F17" s="494"/>
      <c r="G17" s="103"/>
      <c r="H17" s="514"/>
      <c r="I17" s="514"/>
      <c r="J17" s="514"/>
      <c r="K17" s="514"/>
      <c r="L17" s="515"/>
      <c r="O17" s="492"/>
      <c r="P17" s="492"/>
    </row>
    <row r="18" spans="1:16" s="33" customFormat="1" ht="14.5" x14ac:dyDescent="0.35">
      <c r="A18" s="53"/>
      <c r="B18" s="493"/>
      <c r="C18" s="494"/>
      <c r="D18" s="494"/>
      <c r="E18" s="494"/>
      <c r="F18" s="494"/>
      <c r="G18" s="103"/>
      <c r="H18" s="514"/>
      <c r="I18" s="514"/>
      <c r="J18" s="514"/>
      <c r="K18" s="514"/>
      <c r="L18" s="515"/>
      <c r="O18" s="492"/>
      <c r="P18" s="492"/>
    </row>
    <row r="19" spans="1:16" s="33" customFormat="1" ht="14.5" x14ac:dyDescent="0.35">
      <c r="A19" s="53"/>
      <c r="B19" s="493"/>
      <c r="C19" s="494"/>
      <c r="D19" s="494"/>
      <c r="E19" s="494"/>
      <c r="F19" s="494"/>
      <c r="G19" s="103"/>
      <c r="H19" s="103"/>
      <c r="I19" s="103"/>
      <c r="J19" s="103"/>
      <c r="K19" s="103"/>
      <c r="L19" s="213"/>
      <c r="O19" s="492"/>
      <c r="P19" s="492"/>
    </row>
    <row r="20" spans="1:16" s="33" customFormat="1" ht="14.5" x14ac:dyDescent="0.35">
      <c r="A20" s="53"/>
      <c r="B20" s="212"/>
      <c r="C20" s="82"/>
      <c r="D20" s="82"/>
      <c r="E20" s="82"/>
      <c r="F20" s="82"/>
      <c r="G20" s="103"/>
      <c r="H20" s="103"/>
      <c r="I20" s="103"/>
      <c r="J20" s="103"/>
      <c r="K20" s="103"/>
      <c r="L20" s="213"/>
      <c r="O20" s="492"/>
      <c r="P20" s="492"/>
    </row>
    <row r="21" spans="1:16" s="1" customFormat="1" x14ac:dyDescent="0.35">
      <c r="A21" s="5"/>
      <c r="B21" s="502" t="str">
        <f>IF(Variables!$C$45="English",O21,P21)</f>
        <v>DEFINITION OF THE GOODS</v>
      </c>
      <c r="C21" s="503" t="str">
        <f>UPPER(IF(Variables!$C$45="English",P21,Q21))</f>
        <v>LA DÉFINITION DES MARCHANDISES</v>
      </c>
      <c r="D21" s="503"/>
      <c r="E21" s="503" t="str">
        <f>UPPER(IF(Variables!$C$45="English",Q21,R21))</f>
        <v/>
      </c>
      <c r="F21" s="503" t="str">
        <f>UPPER(IF(Variables!$C$45="English",R21,S21))</f>
        <v/>
      </c>
      <c r="G21" s="503" t="str">
        <f>UPPER(IF(Variables!$C$45="English",S21,T21))</f>
        <v/>
      </c>
      <c r="H21" s="503" t="str">
        <f>UPPER(IF(Variables!$C$45="English",T21,U21))</f>
        <v/>
      </c>
      <c r="I21" s="503" t="str">
        <f>UPPER(IF(Variables!$C$45="English",U21,V21))</f>
        <v/>
      </c>
      <c r="J21" s="503" t="str">
        <f>UPPER(IF(Variables!$C$45="English",V21,W21))</f>
        <v/>
      </c>
      <c r="K21" s="503" t="str">
        <f>UPPER(IF(Variables!$C$45="English",W21,X21))</f>
        <v/>
      </c>
      <c r="L21" s="504" t="str">
        <f>UPPER(IF(Variables!$C$45="English",X21,Y21))</f>
        <v/>
      </c>
      <c r="M21" s="6"/>
      <c r="N21" s="13"/>
      <c r="O21" s="14" t="s">
        <v>347</v>
      </c>
      <c r="P21" s="14" t="s">
        <v>112</v>
      </c>
    </row>
    <row r="22" spans="1:16" x14ac:dyDescent="0.35">
      <c r="B22" s="17"/>
      <c r="C22" s="28"/>
      <c r="D22" s="28"/>
      <c r="E22" s="29"/>
      <c r="F22" s="29"/>
      <c r="G22" s="29"/>
      <c r="H22" s="29"/>
      <c r="I22" s="29"/>
      <c r="J22" s="29"/>
      <c r="K22" s="29"/>
      <c r="L22" s="18"/>
      <c r="M22" s="8"/>
    </row>
    <row r="23" spans="1:16" s="33" customFormat="1" x14ac:dyDescent="0.35">
      <c r="A23" s="53"/>
      <c r="B23" s="493" t="str">
        <f>IF(Variables!$C$45="English",O23,P23)</f>
        <v>References to "the goods" in this questionnaire refer to:</v>
      </c>
      <c r="C23" s="494"/>
      <c r="D23" s="494"/>
      <c r="E23" s="494"/>
      <c r="F23" s="494"/>
      <c r="G23" s="494"/>
      <c r="H23" s="494"/>
      <c r="I23" s="494"/>
      <c r="J23" s="494"/>
      <c r="K23" s="494"/>
      <c r="L23" s="495"/>
      <c r="O23" s="8" t="s">
        <v>79</v>
      </c>
      <c r="P23" s="8" t="s">
        <v>80</v>
      </c>
    </row>
    <row r="24" spans="1:16" x14ac:dyDescent="0.35">
      <c r="B24" s="17"/>
      <c r="C24" s="28"/>
      <c r="D24" s="28"/>
      <c r="E24" s="29"/>
      <c r="F24" s="29"/>
      <c r="G24" s="29"/>
      <c r="H24" s="29"/>
      <c r="I24" s="29"/>
      <c r="J24" s="29"/>
      <c r="K24" s="29"/>
      <c r="L24" s="18"/>
      <c r="M24" s="8"/>
    </row>
    <row r="25" spans="1:16" s="33" customFormat="1" x14ac:dyDescent="0.35">
      <c r="A25" s="53"/>
      <c r="B25" s="57"/>
      <c r="C25" s="517" t="str">
        <f>IF(Variables!$C$45="English",Variables!B34,Variables!C34)</f>
        <v>Whole potatoes originating in/or exported from the United States of America for use or consumption in the province of British Columbia, excluding:
- Seed potatoes;
- Imports during the period from May 1 to July 31, inclusive, of each calendar year;
- Red potatoes;
- Yellow potatoes;
- Exotic potato varieties; 
- White and russet potatoes imported in 50-lb. cartons in the following count sizes:  40, 50, 60, 70 and 80; and
- Whole potatoes certified as organic by a recognized certification agency.</v>
      </c>
      <c r="D25" s="518"/>
      <c r="E25" s="518"/>
      <c r="F25" s="518"/>
      <c r="G25" s="518"/>
      <c r="H25" s="518"/>
      <c r="I25" s="518"/>
      <c r="J25" s="518"/>
      <c r="K25" s="519"/>
      <c r="L25" s="52"/>
      <c r="O25" s="42"/>
      <c r="P25" s="8"/>
    </row>
    <row r="26" spans="1:16" s="33" customFormat="1" x14ac:dyDescent="0.35">
      <c r="A26" s="53"/>
      <c r="B26" s="57"/>
      <c r="C26" s="520"/>
      <c r="D26" s="521"/>
      <c r="E26" s="521"/>
      <c r="F26" s="521"/>
      <c r="G26" s="521"/>
      <c r="H26" s="521"/>
      <c r="I26" s="521"/>
      <c r="J26" s="521"/>
      <c r="K26" s="522"/>
      <c r="L26" s="52"/>
      <c r="O26" s="42"/>
      <c r="P26" s="8"/>
    </row>
    <row r="27" spans="1:16" s="33" customFormat="1" x14ac:dyDescent="0.35">
      <c r="A27" s="53"/>
      <c r="B27" s="57"/>
      <c r="C27" s="520"/>
      <c r="D27" s="521"/>
      <c r="E27" s="521"/>
      <c r="F27" s="521"/>
      <c r="G27" s="521"/>
      <c r="H27" s="521"/>
      <c r="I27" s="521"/>
      <c r="J27" s="521"/>
      <c r="K27" s="522"/>
      <c r="L27" s="52"/>
      <c r="O27" s="42"/>
      <c r="P27" s="8"/>
    </row>
    <row r="28" spans="1:16" s="33" customFormat="1" x14ac:dyDescent="0.35">
      <c r="A28" s="53"/>
      <c r="B28" s="57"/>
      <c r="C28" s="520"/>
      <c r="D28" s="521"/>
      <c r="E28" s="521"/>
      <c r="F28" s="521"/>
      <c r="G28" s="521"/>
      <c r="H28" s="521"/>
      <c r="I28" s="521"/>
      <c r="J28" s="521"/>
      <c r="K28" s="522"/>
      <c r="L28" s="52"/>
      <c r="O28" s="42"/>
      <c r="P28" s="8"/>
    </row>
    <row r="29" spans="1:16" s="33" customFormat="1" x14ac:dyDescent="0.35">
      <c r="A29" s="53"/>
      <c r="B29" s="57"/>
      <c r="C29" s="520"/>
      <c r="D29" s="521"/>
      <c r="E29" s="521"/>
      <c r="F29" s="521"/>
      <c r="G29" s="521"/>
      <c r="H29" s="521"/>
      <c r="I29" s="521"/>
      <c r="J29" s="521"/>
      <c r="K29" s="522"/>
      <c r="L29" s="52"/>
      <c r="O29" s="42"/>
      <c r="P29" s="8"/>
    </row>
    <row r="30" spans="1:16" s="33" customFormat="1" x14ac:dyDescent="0.35">
      <c r="A30" s="53"/>
      <c r="B30" s="57"/>
      <c r="C30" s="520"/>
      <c r="D30" s="521"/>
      <c r="E30" s="521"/>
      <c r="F30" s="521"/>
      <c r="G30" s="521"/>
      <c r="H30" s="521"/>
      <c r="I30" s="521"/>
      <c r="J30" s="521"/>
      <c r="K30" s="522"/>
      <c r="L30" s="52"/>
      <c r="O30" s="42"/>
      <c r="P30" s="8"/>
    </row>
    <row r="31" spans="1:16" s="33" customFormat="1" x14ac:dyDescent="0.35">
      <c r="A31" s="53"/>
      <c r="B31" s="57"/>
      <c r="C31" s="520"/>
      <c r="D31" s="521"/>
      <c r="E31" s="521"/>
      <c r="F31" s="521"/>
      <c r="G31" s="521"/>
      <c r="H31" s="521"/>
      <c r="I31" s="521"/>
      <c r="J31" s="521"/>
      <c r="K31" s="522"/>
      <c r="L31" s="52"/>
      <c r="O31" s="42"/>
      <c r="P31" s="8"/>
    </row>
    <row r="32" spans="1:16" s="33" customFormat="1" x14ac:dyDescent="0.35">
      <c r="A32" s="53"/>
      <c r="B32" s="57"/>
      <c r="C32" s="520"/>
      <c r="D32" s="521"/>
      <c r="E32" s="521"/>
      <c r="F32" s="521"/>
      <c r="G32" s="521"/>
      <c r="H32" s="521"/>
      <c r="I32" s="521"/>
      <c r="J32" s="521"/>
      <c r="K32" s="522"/>
      <c r="L32" s="52"/>
      <c r="O32" s="42"/>
      <c r="P32" s="8"/>
    </row>
    <row r="33" spans="1:16" s="33" customFormat="1" x14ac:dyDescent="0.35">
      <c r="A33" s="53"/>
      <c r="B33" s="57"/>
      <c r="C33" s="520"/>
      <c r="D33" s="521"/>
      <c r="E33" s="521"/>
      <c r="F33" s="521"/>
      <c r="G33" s="521"/>
      <c r="H33" s="521"/>
      <c r="I33" s="521"/>
      <c r="J33" s="521"/>
      <c r="K33" s="522"/>
      <c r="L33" s="52"/>
      <c r="O33" s="42"/>
      <c r="P33" s="8"/>
    </row>
    <row r="34" spans="1:16" s="33" customFormat="1" x14ac:dyDescent="0.35">
      <c r="A34" s="53"/>
      <c r="B34" s="57"/>
      <c r="C34" s="523"/>
      <c r="D34" s="524"/>
      <c r="E34" s="524"/>
      <c r="F34" s="524"/>
      <c r="G34" s="524"/>
      <c r="H34" s="524"/>
      <c r="I34" s="524"/>
      <c r="J34" s="524"/>
      <c r="K34" s="525"/>
      <c r="L34" s="52"/>
      <c r="O34" s="42"/>
      <c r="P34" s="8"/>
    </row>
    <row r="35" spans="1:16" s="33" customFormat="1" x14ac:dyDescent="0.35">
      <c r="A35" s="53"/>
      <c r="B35" s="54"/>
      <c r="C35" s="55"/>
      <c r="D35" s="55"/>
      <c r="E35" s="55"/>
      <c r="F35" s="55"/>
      <c r="G35" s="55"/>
      <c r="H35" s="55"/>
      <c r="I35" s="55"/>
      <c r="J35" s="55"/>
      <c r="K35" s="55"/>
      <c r="L35" s="56"/>
    </row>
    <row r="36" spans="1:16" s="6" customFormat="1" x14ac:dyDescent="0.35">
      <c r="A36" s="5"/>
      <c r="B36" s="15"/>
      <c r="C36" s="15"/>
      <c r="D36" s="15"/>
      <c r="E36" s="3"/>
      <c r="F36" s="3"/>
      <c r="G36" s="3"/>
      <c r="H36" s="3"/>
      <c r="I36" s="3"/>
      <c r="J36" s="3"/>
      <c r="K36" s="3"/>
      <c r="L36" s="3"/>
      <c r="O36" s="16"/>
      <c r="P36" s="16"/>
    </row>
    <row r="37" spans="1:16" s="1" customFormat="1" x14ac:dyDescent="0.35">
      <c r="A37" s="5"/>
      <c r="B37" s="505" t="str">
        <f>IF(Variables!$C$45="English",O37,P37)</f>
        <v>CUSTOMS TARIFF</v>
      </c>
      <c r="C37" s="506"/>
      <c r="D37" s="506" t="str">
        <f>UPPER(IF(Variables!$C$45="English",P37,#REF!))</f>
        <v>TARIF DES DOUANES</v>
      </c>
      <c r="E37" s="506" t="e">
        <f>UPPER(IF(Variables!$C$45="English",#REF!,#REF!))</f>
        <v>#REF!</v>
      </c>
      <c r="F37" s="506" t="e">
        <f>UPPER(IF(Variables!$C$45="English",#REF!,Q37))</f>
        <v>#REF!</v>
      </c>
      <c r="G37" s="506" t="str">
        <f>UPPER(IF(Variables!$C$45="English",Q37,R37))</f>
        <v/>
      </c>
      <c r="H37" s="506" t="str">
        <f>UPPER(IF(Variables!$C$45="English",R37,S37))</f>
        <v/>
      </c>
      <c r="I37" s="506" t="str">
        <f>UPPER(IF(Variables!$C$45="English",S37,T37))</f>
        <v/>
      </c>
      <c r="J37" s="506" t="str">
        <f>UPPER(IF(Variables!$C$45="English",T37,U37))</f>
        <v/>
      </c>
      <c r="K37" s="506" t="str">
        <f>UPPER(IF(Variables!$C$45="English",U37,V37))</f>
        <v/>
      </c>
      <c r="L37" s="507" t="str">
        <f>UPPER(IF(Variables!$C$45="English",V37,W37))</f>
        <v/>
      </c>
      <c r="M37" s="6"/>
      <c r="N37" s="13"/>
      <c r="O37" s="14" t="s">
        <v>32</v>
      </c>
      <c r="P37" s="14" t="s">
        <v>33</v>
      </c>
    </row>
    <row r="38" spans="1:16" x14ac:dyDescent="0.35">
      <c r="B38" s="17"/>
      <c r="C38" s="28"/>
      <c r="D38" s="28"/>
      <c r="E38" s="29"/>
      <c r="F38" s="29"/>
      <c r="G38" s="29"/>
      <c r="H38" s="29"/>
      <c r="I38" s="29"/>
      <c r="J38" s="29"/>
      <c r="K38" s="29"/>
      <c r="L38" s="18"/>
      <c r="M38" s="8"/>
      <c r="O38" s="7"/>
    </row>
    <row r="39" spans="1:16" s="33" customFormat="1" x14ac:dyDescent="0.35">
      <c r="A39" s="53"/>
      <c r="B39" s="493" t="str">
        <f>IF(Variables!$C$45="English",O39,P39)</f>
        <v xml:space="preserve">The goods are commonly classified in the Customs Tariff under the following Harmonized Commodity Description and Coding System (HS) number:
</v>
      </c>
      <c r="C39" s="494"/>
      <c r="D39" s="494"/>
      <c r="E39" s="494"/>
      <c r="F39" s="494"/>
      <c r="G39" s="494"/>
      <c r="H39" s="494"/>
      <c r="I39" s="494"/>
      <c r="J39" s="494"/>
      <c r="K39" s="494"/>
      <c r="L39" s="495"/>
      <c r="O39" s="7" t="s">
        <v>322</v>
      </c>
      <c r="P39" s="8" t="s">
        <v>58</v>
      </c>
    </row>
    <row r="40" spans="1:16" x14ac:dyDescent="0.35">
      <c r="B40" s="17"/>
      <c r="C40" s="28"/>
      <c r="D40" s="28"/>
      <c r="E40" s="29"/>
      <c r="F40" s="29"/>
      <c r="G40" s="29"/>
      <c r="H40" s="29"/>
      <c r="I40" s="29"/>
      <c r="J40" s="29"/>
      <c r="K40" s="29"/>
      <c r="L40" s="18"/>
      <c r="M40" s="8"/>
      <c r="O40" s="7"/>
    </row>
    <row r="41" spans="1:16" s="33" customFormat="1" x14ac:dyDescent="0.35">
      <c r="A41" s="53"/>
      <c r="B41" s="527"/>
      <c r="C41" s="528"/>
      <c r="D41" s="508" t="str">
        <f>Variables!B39</f>
        <v xml:space="preserve">     0701.90.00.20</v>
      </c>
      <c r="E41" s="509"/>
      <c r="F41" s="509"/>
      <c r="G41" s="509"/>
      <c r="H41" s="509"/>
      <c r="I41" s="509"/>
      <c r="J41" s="510"/>
      <c r="K41" s="51"/>
      <c r="L41" s="50"/>
      <c r="O41" s="7" t="str">
        <f>"Beginning "&amp;Variables!B37&amp;":"</f>
        <v>Beginning :</v>
      </c>
      <c r="P41" s="7" t="str">
        <f>"À partir de la "&amp;Variables!C37&amp;" :"</f>
        <v>À partir de la  :</v>
      </c>
    </row>
    <row r="42" spans="1:16" s="33" customFormat="1" x14ac:dyDescent="0.35">
      <c r="A42" s="53"/>
      <c r="B42" s="527"/>
      <c r="C42" s="528"/>
      <c r="D42" s="511"/>
      <c r="E42" s="512"/>
      <c r="F42" s="512"/>
      <c r="G42" s="512"/>
      <c r="H42" s="512"/>
      <c r="I42" s="512"/>
      <c r="J42" s="513"/>
      <c r="K42" s="51"/>
      <c r="L42" s="50"/>
      <c r="O42" s="37"/>
      <c r="P42" s="38"/>
    </row>
    <row r="43" spans="1:16" s="33" customFormat="1" x14ac:dyDescent="0.35">
      <c r="A43" s="53"/>
      <c r="B43" s="39"/>
      <c r="C43" s="40"/>
      <c r="D43" s="72"/>
      <c r="E43" s="72"/>
      <c r="F43" s="72"/>
      <c r="G43" s="72"/>
      <c r="H43" s="72"/>
      <c r="I43" s="72"/>
      <c r="J43" s="72"/>
      <c r="K43" s="40"/>
      <c r="L43" s="41"/>
      <c r="O43" s="7"/>
      <c r="P43" s="7"/>
    </row>
    <row r="44" spans="1:16" s="6" customFormat="1" x14ac:dyDescent="0.35">
      <c r="A44" s="5"/>
      <c r="B44" s="87"/>
      <c r="C44" s="87"/>
      <c r="D44" s="87"/>
      <c r="E44" s="88"/>
      <c r="F44" s="88"/>
      <c r="G44" s="88"/>
      <c r="H44" s="88"/>
      <c r="I44" s="88"/>
      <c r="J44" s="88"/>
      <c r="K44" s="88"/>
      <c r="L44" s="88"/>
      <c r="O44" s="24"/>
    </row>
    <row r="45" spans="1:16" s="1" customFormat="1" x14ac:dyDescent="0.35">
      <c r="A45" s="5"/>
      <c r="B45" s="505" t="str">
        <f>IF(Variables!$C$45="English",O45,P45)</f>
        <v>QUESTIONNAIRE DUE DATE</v>
      </c>
      <c r="C45" s="506" t="str">
        <f>UPPER(IF(Variables!$C$45="English",P45,Q45))</f>
        <v>DATE D'ÉCHÉANCE DU QUESTIONNAIRE</v>
      </c>
      <c r="D45" s="506"/>
      <c r="E45" s="506" t="str">
        <f>UPPER(IF(Variables!$C$45="English",Q45,R45))</f>
        <v/>
      </c>
      <c r="F45" s="506" t="str">
        <f>UPPER(IF(Variables!$C$45="English",R45,S45))</f>
        <v/>
      </c>
      <c r="G45" s="506" t="str">
        <f>UPPER(IF(Variables!$C$45="English",S45,T45))</f>
        <v/>
      </c>
      <c r="H45" s="506" t="str">
        <f>UPPER(IF(Variables!$C$45="English",T45,U45))</f>
        <v/>
      </c>
      <c r="I45" s="506" t="str">
        <f>UPPER(IF(Variables!$C$45="English",U45,V45))</f>
        <v/>
      </c>
      <c r="J45" s="506" t="str">
        <f>UPPER(IF(Variables!$C$45="English",V45,W45))</f>
        <v/>
      </c>
      <c r="K45" s="506" t="str">
        <f>UPPER(IF(Variables!$C$45="English",W45,X45))</f>
        <v/>
      </c>
      <c r="L45" s="507" t="str">
        <f>UPPER(IF(Variables!$C$45="English",X45,Y45))</f>
        <v/>
      </c>
      <c r="M45" s="6"/>
      <c r="N45" s="13"/>
      <c r="O45" s="14" t="s">
        <v>1</v>
      </c>
      <c r="P45" s="14" t="s">
        <v>2</v>
      </c>
    </row>
    <row r="46" spans="1:16" x14ac:dyDescent="0.35">
      <c r="B46" s="17"/>
      <c r="C46" s="30"/>
      <c r="D46" s="30"/>
      <c r="E46" s="31"/>
      <c r="F46" s="31"/>
      <c r="G46" s="31"/>
      <c r="H46" s="31"/>
      <c r="I46" s="31"/>
      <c r="J46" s="31"/>
      <c r="K46" s="29"/>
      <c r="L46" s="18"/>
      <c r="M46" s="8"/>
    </row>
    <row r="47" spans="1:16" s="33" customFormat="1" x14ac:dyDescent="0.35">
      <c r="A47" s="53"/>
      <c r="B47" s="57"/>
      <c r="C47" s="496" t="str">
        <f>IF(Variables!$C$45="English",Variables!B9,Variables!B9)</f>
        <v>September 21, 2026</v>
      </c>
      <c r="D47" s="497"/>
      <c r="E47" s="497"/>
      <c r="F47" s="497"/>
      <c r="G47" s="497"/>
      <c r="H47" s="497"/>
      <c r="I47" s="497"/>
      <c r="J47" s="497"/>
      <c r="K47" s="498"/>
      <c r="L47" s="60"/>
      <c r="O47" s="42"/>
      <c r="P47" s="42"/>
    </row>
    <row r="48" spans="1:16" s="33" customFormat="1" x14ac:dyDescent="0.35">
      <c r="A48" s="53"/>
      <c r="B48" s="57"/>
      <c r="C48" s="499"/>
      <c r="D48" s="500"/>
      <c r="E48" s="500"/>
      <c r="F48" s="500"/>
      <c r="G48" s="500"/>
      <c r="H48" s="500"/>
      <c r="I48" s="500"/>
      <c r="J48" s="500"/>
      <c r="K48" s="501"/>
      <c r="L48" s="60"/>
      <c r="O48" s="42"/>
      <c r="P48" s="42"/>
    </row>
    <row r="49" spans="1:16" s="33" customFormat="1" x14ac:dyDescent="0.35">
      <c r="A49" s="53"/>
      <c r="B49" s="54"/>
      <c r="C49" s="55"/>
      <c r="D49" s="55"/>
      <c r="E49" s="55"/>
      <c r="F49" s="55"/>
      <c r="G49" s="55"/>
      <c r="H49" s="55"/>
      <c r="I49" s="55"/>
      <c r="J49" s="55"/>
      <c r="K49" s="55"/>
      <c r="L49" s="56"/>
    </row>
    <row r="50" spans="1:16" s="6" customFormat="1" x14ac:dyDescent="0.35">
      <c r="A50" s="5"/>
      <c r="B50" s="15"/>
      <c r="C50" s="15"/>
      <c r="D50" s="15"/>
      <c r="E50" s="3"/>
      <c r="F50" s="3"/>
      <c r="G50" s="3"/>
      <c r="H50" s="3"/>
      <c r="I50" s="3"/>
      <c r="J50" s="3"/>
      <c r="K50" s="3"/>
      <c r="L50" s="3"/>
      <c r="O50" s="16"/>
      <c r="P50" s="16"/>
    </row>
    <row r="51" spans="1:16" s="1" customFormat="1" x14ac:dyDescent="0.35">
      <c r="A51" s="5"/>
      <c r="B51" s="505" t="str">
        <f>IF(Variables!$C$45="English",O51,P51)</f>
        <v>FAILURE TO COMPLETE THE QUESTIONNAIRE</v>
      </c>
      <c r="C51" s="506" t="str">
        <f>UPPER(IF(Variables!$C$45="English",P51,Q51))</f>
        <v>QUESTIONNAIRE NON REMPLI</v>
      </c>
      <c r="D51" s="506"/>
      <c r="E51" s="506" t="str">
        <f>UPPER(IF(Variables!$C$45="English",Q51,R51))</f>
        <v/>
      </c>
      <c r="F51" s="506" t="str">
        <f>UPPER(IF(Variables!$C$45="English",R51,S51))</f>
        <v/>
      </c>
      <c r="G51" s="506" t="str">
        <f>UPPER(IF(Variables!$C$45="English",S51,T51))</f>
        <v/>
      </c>
      <c r="H51" s="506" t="str">
        <f>UPPER(IF(Variables!$C$45="English",T51,U51))</f>
        <v/>
      </c>
      <c r="I51" s="506" t="str">
        <f>UPPER(IF(Variables!$C$45="English",U51,V51))</f>
        <v/>
      </c>
      <c r="J51" s="506" t="str">
        <f>UPPER(IF(Variables!$C$45="English",V51,W51))</f>
        <v/>
      </c>
      <c r="K51" s="506" t="str">
        <f>UPPER(IF(Variables!$C$45="English",W51,X51))</f>
        <v/>
      </c>
      <c r="L51" s="507" t="str">
        <f>UPPER(IF(Variables!$C$45="English",X51,Y51))</f>
        <v/>
      </c>
      <c r="M51" s="6"/>
      <c r="N51" s="13"/>
      <c r="O51" s="85" t="s">
        <v>113</v>
      </c>
      <c r="P51" s="85" t="s">
        <v>114</v>
      </c>
    </row>
    <row r="52" spans="1:16" x14ac:dyDescent="0.35">
      <c r="B52" s="17"/>
      <c r="C52" s="28"/>
      <c r="D52" s="28"/>
      <c r="E52" s="29"/>
      <c r="F52" s="29"/>
      <c r="G52" s="29"/>
      <c r="H52" s="29"/>
      <c r="I52" s="29"/>
      <c r="J52" s="29"/>
      <c r="K52" s="29"/>
      <c r="L52" s="18"/>
      <c r="M52" s="8"/>
    </row>
    <row r="53" spans="1:16" s="33" customFormat="1" x14ac:dyDescent="0.35">
      <c r="A53" s="53"/>
      <c r="B53" s="493" t="str">
        <f>IF(Variables!$C$45="English",O53,P53)</f>
        <v>Failure to complete the questionnaire by the due date may result in the Tribunal issuing a production order, pursuant to section 17 of the Canadian International Trade Tribunal Act, to compel the production of a questionnaire response.</v>
      </c>
      <c r="C53" s="494"/>
      <c r="D53" s="494"/>
      <c r="E53" s="494"/>
      <c r="F53" s="494"/>
      <c r="G53" s="494"/>
      <c r="H53" s="494"/>
      <c r="I53" s="494"/>
      <c r="J53" s="494"/>
      <c r="K53" s="494"/>
      <c r="L53" s="495"/>
      <c r="O53" s="8" t="s">
        <v>50</v>
      </c>
      <c r="P53" s="8" t="s">
        <v>90</v>
      </c>
    </row>
    <row r="54" spans="1:16" s="33" customFormat="1" x14ac:dyDescent="0.35">
      <c r="A54" s="53"/>
      <c r="B54" s="493"/>
      <c r="C54" s="494"/>
      <c r="D54" s="494"/>
      <c r="E54" s="494"/>
      <c r="F54" s="494"/>
      <c r="G54" s="494"/>
      <c r="H54" s="494"/>
      <c r="I54" s="494"/>
      <c r="J54" s="494"/>
      <c r="K54" s="494"/>
      <c r="L54" s="495"/>
      <c r="O54" s="8"/>
      <c r="P54" s="8"/>
    </row>
    <row r="55" spans="1:16" s="33" customFormat="1" x14ac:dyDescent="0.35">
      <c r="A55" s="53"/>
      <c r="B55" s="54"/>
      <c r="C55" s="55"/>
      <c r="D55" s="55"/>
      <c r="E55" s="55"/>
      <c r="F55" s="55"/>
      <c r="G55" s="55"/>
      <c r="H55" s="55"/>
      <c r="I55" s="55"/>
      <c r="J55" s="55"/>
      <c r="K55" s="55"/>
      <c r="L55" s="56"/>
    </row>
    <row r="56" spans="1:16" s="6" customFormat="1" x14ac:dyDescent="0.35">
      <c r="A56" s="5"/>
      <c r="B56" s="15"/>
      <c r="C56" s="15"/>
      <c r="D56" s="15"/>
      <c r="E56" s="3"/>
      <c r="F56" s="3"/>
      <c r="G56" s="3"/>
      <c r="H56" s="3"/>
      <c r="I56" s="3"/>
      <c r="J56" s="3"/>
      <c r="K56" s="3"/>
      <c r="L56" s="3"/>
      <c r="O56" s="16"/>
      <c r="P56" s="16"/>
    </row>
    <row r="57" spans="1:16" x14ac:dyDescent="0.35">
      <c r="B57" s="502" t="str">
        <f>IF(Variables!$C$45="English",O57,P57)</f>
        <v>AGENCY INFORMATION</v>
      </c>
      <c r="C57" s="503"/>
      <c r="D57" s="503"/>
      <c r="E57" s="503"/>
      <c r="F57" s="503"/>
      <c r="G57" s="503"/>
      <c r="H57" s="503"/>
      <c r="I57" s="503"/>
      <c r="J57" s="503"/>
      <c r="K57" s="503"/>
      <c r="L57" s="504"/>
      <c r="M57" s="33"/>
      <c r="O57" s="8" t="s">
        <v>227</v>
      </c>
      <c r="P57" s="8" t="s">
        <v>159</v>
      </c>
    </row>
    <row r="58" spans="1:16" x14ac:dyDescent="0.35">
      <c r="B58" s="17"/>
      <c r="C58" s="28"/>
      <c r="D58" s="28"/>
      <c r="E58" s="29"/>
      <c r="F58" s="29"/>
      <c r="G58" s="29"/>
      <c r="H58" s="29"/>
      <c r="I58" s="29"/>
      <c r="J58" s="29"/>
      <c r="K58" s="29"/>
      <c r="L58" s="18"/>
      <c r="M58" s="8"/>
    </row>
    <row r="59" spans="1:16" x14ac:dyDescent="0.35">
      <c r="B59" s="488" t="str">
        <f>IF(Variables!$C$45="English",O59,P59)</f>
        <v>Agency Name (In English and French, if applicable)</v>
      </c>
      <c r="C59" s="489"/>
      <c r="D59" s="489"/>
      <c r="E59" s="490"/>
      <c r="F59" s="490"/>
      <c r="G59" s="490"/>
      <c r="H59" s="490"/>
      <c r="I59" s="490"/>
      <c r="J59" s="490"/>
      <c r="K59" s="490"/>
      <c r="L59" s="491"/>
      <c r="M59" s="8"/>
      <c r="O59" s="22" t="s">
        <v>348</v>
      </c>
      <c r="P59" s="8" t="s">
        <v>89</v>
      </c>
    </row>
    <row r="60" spans="1:16" x14ac:dyDescent="0.35">
      <c r="B60" s="488"/>
      <c r="C60" s="489"/>
      <c r="D60" s="489"/>
      <c r="E60" s="490"/>
      <c r="F60" s="490"/>
      <c r="G60" s="490"/>
      <c r="H60" s="490"/>
      <c r="I60" s="490"/>
      <c r="J60" s="490"/>
      <c r="K60" s="490"/>
      <c r="L60" s="491"/>
      <c r="M60" s="8"/>
      <c r="O60" s="22"/>
    </row>
    <row r="61" spans="1:16" x14ac:dyDescent="0.35">
      <c r="B61" s="488" t="str">
        <f>IF(Variables!$C$45="English",O61,P61)</f>
        <v>Agency Address</v>
      </c>
      <c r="C61" s="489"/>
      <c r="D61" s="489"/>
      <c r="E61" s="490"/>
      <c r="F61" s="490"/>
      <c r="G61" s="490"/>
      <c r="H61" s="490"/>
      <c r="I61" s="490"/>
      <c r="J61" s="490"/>
      <c r="K61" s="490"/>
      <c r="L61" s="491"/>
      <c r="M61" s="8"/>
      <c r="O61" s="22" t="s">
        <v>349</v>
      </c>
      <c r="P61" s="8" t="s">
        <v>6</v>
      </c>
    </row>
    <row r="62" spans="1:16" x14ac:dyDescent="0.35">
      <c r="B62" s="488"/>
      <c r="C62" s="489"/>
      <c r="D62" s="489"/>
      <c r="E62" s="490"/>
      <c r="F62" s="490"/>
      <c r="G62" s="490"/>
      <c r="H62" s="490"/>
      <c r="I62" s="490"/>
      <c r="J62" s="490"/>
      <c r="K62" s="490"/>
      <c r="L62" s="491"/>
      <c r="M62" s="8"/>
      <c r="O62" s="22"/>
    </row>
    <row r="63" spans="1:16" x14ac:dyDescent="0.35">
      <c r="B63" s="488" t="str">
        <f>IF(Variables!$C$45="English",O63,P63)</f>
        <v>Website Address</v>
      </c>
      <c r="C63" s="489"/>
      <c r="D63" s="489"/>
      <c r="E63" s="490"/>
      <c r="F63" s="490"/>
      <c r="G63" s="490"/>
      <c r="H63" s="490"/>
      <c r="I63" s="490"/>
      <c r="J63" s="490"/>
      <c r="K63" s="490"/>
      <c r="L63" s="491"/>
      <c r="M63" s="8"/>
      <c r="O63" s="22" t="s">
        <v>7</v>
      </c>
      <c r="P63" s="8" t="s">
        <v>8</v>
      </c>
    </row>
    <row r="64" spans="1:16" x14ac:dyDescent="0.35">
      <c r="B64" s="488"/>
      <c r="C64" s="489"/>
      <c r="D64" s="489"/>
      <c r="E64" s="490"/>
      <c r="F64" s="490"/>
      <c r="G64" s="490"/>
      <c r="H64" s="490"/>
      <c r="I64" s="490"/>
      <c r="J64" s="490"/>
      <c r="K64" s="490"/>
      <c r="L64" s="491"/>
      <c r="M64" s="8"/>
      <c r="O64" s="22"/>
    </row>
    <row r="65" spans="1:16" s="33" customFormat="1" x14ac:dyDescent="0.35">
      <c r="A65" s="53"/>
      <c r="B65" s="54"/>
      <c r="C65" s="55"/>
      <c r="D65" s="55"/>
      <c r="E65" s="55"/>
      <c r="F65" s="55"/>
      <c r="G65" s="55"/>
      <c r="H65" s="55"/>
      <c r="I65" s="55"/>
      <c r="J65" s="55"/>
      <c r="K65" s="55"/>
      <c r="L65" s="56"/>
    </row>
    <row r="67" spans="1:16" x14ac:dyDescent="0.35">
      <c r="B67" s="505" t="str">
        <f>IF(Variables!$C$45="English",O67,P67)</f>
        <v>CONTACT INFORMATION OF THE PERSON WHO COMPLETED THIS QUESTIONNAIRE</v>
      </c>
      <c r="C67" s="506"/>
      <c r="D67" s="506"/>
      <c r="E67" s="506"/>
      <c r="F67" s="506"/>
      <c r="G67" s="506"/>
      <c r="H67" s="506"/>
      <c r="I67" s="506"/>
      <c r="J67" s="506"/>
      <c r="K67" s="506"/>
      <c r="L67" s="507"/>
      <c r="M67" s="8"/>
      <c r="O67" s="8" t="s">
        <v>145</v>
      </c>
      <c r="P67" s="8" t="s">
        <v>146</v>
      </c>
    </row>
    <row r="68" spans="1:16" x14ac:dyDescent="0.35">
      <c r="B68" s="17"/>
      <c r="C68" s="28"/>
      <c r="D68" s="29"/>
      <c r="E68" s="29"/>
      <c r="F68" s="29"/>
      <c r="G68" s="29"/>
      <c r="H68" s="29"/>
      <c r="I68" s="29"/>
      <c r="J68" s="29"/>
      <c r="K68" s="29"/>
      <c r="L68" s="18"/>
      <c r="M68" s="8"/>
    </row>
    <row r="69" spans="1:16" x14ac:dyDescent="0.35">
      <c r="B69" s="537" t="str">
        <f>IF(Variables!$C$45="English",O69,P69)</f>
        <v>Name</v>
      </c>
      <c r="C69" s="538"/>
      <c r="D69" s="539"/>
      <c r="E69" s="543"/>
      <c r="F69" s="544"/>
      <c r="G69" s="544"/>
      <c r="H69" s="544"/>
      <c r="I69" s="544"/>
      <c r="J69" s="544"/>
      <c r="K69" s="544"/>
      <c r="L69" s="545"/>
      <c r="M69" s="8"/>
      <c r="O69" s="22" t="s">
        <v>147</v>
      </c>
      <c r="P69" s="8" t="s">
        <v>148</v>
      </c>
    </row>
    <row r="70" spans="1:16" x14ac:dyDescent="0.35">
      <c r="B70" s="540"/>
      <c r="C70" s="541"/>
      <c r="D70" s="542"/>
      <c r="E70" s="546"/>
      <c r="F70" s="547"/>
      <c r="G70" s="547"/>
      <c r="H70" s="547"/>
      <c r="I70" s="547"/>
      <c r="J70" s="547"/>
      <c r="K70" s="547"/>
      <c r="L70" s="548"/>
      <c r="M70" s="8"/>
      <c r="O70" s="22"/>
    </row>
    <row r="71" spans="1:16" x14ac:dyDescent="0.35">
      <c r="B71" s="537" t="str">
        <f>IF(Variables!$C$45="English",O71,P71)</f>
        <v>Title</v>
      </c>
      <c r="C71" s="538"/>
      <c r="D71" s="539"/>
      <c r="E71" s="543"/>
      <c r="F71" s="544"/>
      <c r="G71" s="544"/>
      <c r="H71" s="544"/>
      <c r="I71" s="544"/>
      <c r="J71" s="544"/>
      <c r="K71" s="544"/>
      <c r="L71" s="545"/>
      <c r="M71" s="8"/>
      <c r="O71" s="22" t="s">
        <v>149</v>
      </c>
      <c r="P71" s="8" t="s">
        <v>150</v>
      </c>
    </row>
    <row r="72" spans="1:16" x14ac:dyDescent="0.35">
      <c r="B72" s="540"/>
      <c r="C72" s="541"/>
      <c r="D72" s="542"/>
      <c r="E72" s="546"/>
      <c r="F72" s="547"/>
      <c r="G72" s="547"/>
      <c r="H72" s="547"/>
      <c r="I72" s="547"/>
      <c r="J72" s="547"/>
      <c r="K72" s="547"/>
      <c r="L72" s="548"/>
      <c r="M72" s="8"/>
      <c r="O72" s="22"/>
    </row>
    <row r="73" spans="1:16" x14ac:dyDescent="0.35">
      <c r="B73" s="537" t="str">
        <f>IF(Variables!$C$45="English",O73,P73)</f>
        <v>E-mail Address</v>
      </c>
      <c r="C73" s="538"/>
      <c r="D73" s="539"/>
      <c r="E73" s="543"/>
      <c r="F73" s="544"/>
      <c r="G73" s="544"/>
      <c r="H73" s="544"/>
      <c r="I73" s="544"/>
      <c r="J73" s="544"/>
      <c r="K73" s="544"/>
      <c r="L73" s="545"/>
      <c r="M73" s="8"/>
      <c r="O73" s="22" t="s">
        <v>13</v>
      </c>
      <c r="P73" s="8" t="s">
        <v>151</v>
      </c>
    </row>
    <row r="74" spans="1:16" x14ac:dyDescent="0.35">
      <c r="B74" s="540"/>
      <c r="C74" s="541"/>
      <c r="D74" s="542"/>
      <c r="E74" s="546"/>
      <c r="F74" s="547"/>
      <c r="G74" s="547"/>
      <c r="H74" s="547"/>
      <c r="I74" s="547"/>
      <c r="J74" s="547"/>
      <c r="K74" s="547"/>
      <c r="L74" s="548"/>
      <c r="M74" s="8"/>
      <c r="O74" s="22"/>
    </row>
    <row r="75" spans="1:16" x14ac:dyDescent="0.35">
      <c r="B75" s="537" t="str">
        <f>IF(Variables!$C$45="English",O75,P75)</f>
        <v>Telephone</v>
      </c>
      <c r="C75" s="538"/>
      <c r="D75" s="539"/>
      <c r="E75" s="543"/>
      <c r="F75" s="544"/>
      <c r="G75" s="544"/>
      <c r="H75" s="544"/>
      <c r="I75" s="544"/>
      <c r="J75" s="544"/>
      <c r="K75" s="544"/>
      <c r="L75" s="545"/>
      <c r="M75" s="8"/>
      <c r="O75" s="22" t="s">
        <v>14</v>
      </c>
      <c r="P75" s="8" t="s">
        <v>15</v>
      </c>
    </row>
    <row r="76" spans="1:16" x14ac:dyDescent="0.35">
      <c r="B76" s="540"/>
      <c r="C76" s="541"/>
      <c r="D76" s="542"/>
      <c r="E76" s="546"/>
      <c r="F76" s="547"/>
      <c r="G76" s="547"/>
      <c r="H76" s="547"/>
      <c r="I76" s="547"/>
      <c r="J76" s="547"/>
      <c r="K76" s="547"/>
      <c r="L76" s="548"/>
      <c r="M76" s="8"/>
      <c r="O76" s="22"/>
    </row>
    <row r="77" spans="1:16" x14ac:dyDescent="0.35">
      <c r="B77" s="64"/>
      <c r="C77" s="65"/>
      <c r="D77" s="65"/>
      <c r="E77" s="65"/>
      <c r="F77" s="65"/>
      <c r="G77" s="65"/>
      <c r="H77" s="65"/>
      <c r="I77" s="65"/>
      <c r="J77" s="65"/>
      <c r="K77" s="65"/>
      <c r="L77" s="66"/>
      <c r="M77" s="8"/>
    </row>
    <row r="78" spans="1:16" s="6" customFormat="1" x14ac:dyDescent="0.35">
      <c r="A78" s="5"/>
      <c r="B78" s="15"/>
      <c r="C78" s="15"/>
      <c r="D78" s="3"/>
      <c r="E78" s="3"/>
      <c r="F78" s="3"/>
      <c r="G78" s="3"/>
      <c r="H78" s="3"/>
      <c r="I78" s="3"/>
      <c r="J78" s="3"/>
      <c r="K78" s="3"/>
      <c r="L78" s="3"/>
      <c r="O78" s="16"/>
      <c r="P78" s="16"/>
    </row>
    <row r="79" spans="1:16" x14ac:dyDescent="0.35">
      <c r="B79" s="502" t="str">
        <f>IF(Variables!$C$45="English",O79,P79)</f>
        <v>CERTIFICATION</v>
      </c>
      <c r="C79" s="503"/>
      <c r="D79" s="503"/>
      <c r="E79" s="503"/>
      <c r="F79" s="503"/>
      <c r="G79" s="503"/>
      <c r="H79" s="503"/>
      <c r="I79" s="503"/>
      <c r="J79" s="503"/>
      <c r="K79" s="503"/>
      <c r="L79" s="504"/>
      <c r="M79" s="33"/>
      <c r="O79" s="8" t="s">
        <v>4</v>
      </c>
      <c r="P79" s="8" t="s">
        <v>5</v>
      </c>
    </row>
    <row r="80" spans="1:16" x14ac:dyDescent="0.35">
      <c r="B80" s="17"/>
      <c r="C80" s="28"/>
      <c r="D80" s="28"/>
      <c r="E80" s="29"/>
      <c r="F80" s="29"/>
      <c r="G80" s="29"/>
      <c r="H80" s="29"/>
      <c r="I80" s="29"/>
      <c r="J80" s="29"/>
      <c r="K80" s="29"/>
      <c r="L80" s="18"/>
      <c r="M80" s="8"/>
    </row>
    <row r="81" spans="1:16" s="33" customFormat="1" x14ac:dyDescent="0.35">
      <c r="A81" s="53"/>
      <c r="B81" s="493" t="str">
        <f>IF(Variables!$C$45="English",O81,P81)</f>
        <v xml:space="preserve">The undersigned certifies that the information supplied herein is complete and correct to the best of their knowledge and belief.
</v>
      </c>
      <c r="C81" s="494"/>
      <c r="D81" s="494"/>
      <c r="E81" s="494"/>
      <c r="F81" s="494"/>
      <c r="G81" s="494"/>
      <c r="H81" s="494"/>
      <c r="I81" s="494"/>
      <c r="J81" s="494"/>
      <c r="K81" s="494"/>
      <c r="L81" s="495"/>
      <c r="O81" s="33" t="s">
        <v>96</v>
      </c>
      <c r="P81" s="33" t="s">
        <v>97</v>
      </c>
    </row>
    <row r="82" spans="1:16" s="33" customFormat="1" x14ac:dyDescent="0.35">
      <c r="A82" s="53"/>
      <c r="B82" s="57"/>
      <c r="C82" s="58"/>
      <c r="D82" s="58"/>
      <c r="E82" s="58"/>
      <c r="F82" s="58"/>
      <c r="G82" s="58"/>
      <c r="H82" s="58"/>
      <c r="I82" s="58"/>
      <c r="J82" s="58"/>
      <c r="K82" s="58"/>
      <c r="L82" s="59"/>
    </row>
    <row r="83" spans="1:16" x14ac:dyDescent="0.35">
      <c r="B83" s="488" t="str">
        <f>IF(Variables!$C$45="English",O83,P83)</f>
        <v>Name of Authorized Official</v>
      </c>
      <c r="C83" s="489"/>
      <c r="D83" s="489"/>
      <c r="E83" s="535"/>
      <c r="F83" s="535"/>
      <c r="G83" s="535"/>
      <c r="H83" s="535"/>
      <c r="I83" s="535"/>
      <c r="J83" s="535"/>
      <c r="K83" s="535"/>
      <c r="L83" s="536"/>
      <c r="M83" s="8"/>
      <c r="O83" s="22" t="s">
        <v>9</v>
      </c>
      <c r="P83" s="8" t="s">
        <v>10</v>
      </c>
    </row>
    <row r="84" spans="1:16" x14ac:dyDescent="0.35">
      <c r="B84" s="488"/>
      <c r="C84" s="489"/>
      <c r="D84" s="489"/>
      <c r="E84" s="535"/>
      <c r="F84" s="535"/>
      <c r="G84" s="535"/>
      <c r="H84" s="535"/>
      <c r="I84" s="535"/>
      <c r="J84" s="535"/>
      <c r="K84" s="535"/>
      <c r="L84" s="536"/>
      <c r="M84" s="8"/>
      <c r="O84" s="22"/>
    </row>
    <row r="85" spans="1:16" x14ac:dyDescent="0.35">
      <c r="B85" s="488" t="str">
        <f>IF(Variables!$C$45="English",O85,P85)</f>
        <v>Title of Authorized Official</v>
      </c>
      <c r="C85" s="489"/>
      <c r="D85" s="489"/>
      <c r="E85" s="535"/>
      <c r="F85" s="535"/>
      <c r="G85" s="535"/>
      <c r="H85" s="535"/>
      <c r="I85" s="535"/>
      <c r="J85" s="535"/>
      <c r="K85" s="535"/>
      <c r="L85" s="536"/>
      <c r="M85" s="8"/>
      <c r="O85" s="22" t="s">
        <v>11</v>
      </c>
      <c r="P85" s="8" t="s">
        <v>12</v>
      </c>
    </row>
    <row r="86" spans="1:16" x14ac:dyDescent="0.35">
      <c r="B86" s="488"/>
      <c r="C86" s="489"/>
      <c r="D86" s="489"/>
      <c r="E86" s="535"/>
      <c r="F86" s="535"/>
      <c r="G86" s="535"/>
      <c r="H86" s="535"/>
      <c r="I86" s="535"/>
      <c r="J86" s="535"/>
      <c r="K86" s="535"/>
      <c r="L86" s="536"/>
      <c r="M86" s="8"/>
      <c r="O86" s="22"/>
    </row>
    <row r="87" spans="1:16" x14ac:dyDescent="0.35">
      <c r="B87" s="488" t="str">
        <f>IF(Variables!$C$45="English",O87,P87)</f>
        <v>E-mail Address</v>
      </c>
      <c r="C87" s="489"/>
      <c r="D87" s="489"/>
      <c r="E87" s="535"/>
      <c r="F87" s="535"/>
      <c r="G87" s="535"/>
      <c r="H87" s="535"/>
      <c r="I87" s="535"/>
      <c r="J87" s="535"/>
      <c r="K87" s="535"/>
      <c r="L87" s="536"/>
      <c r="M87" s="8"/>
      <c r="O87" s="22" t="s">
        <v>13</v>
      </c>
      <c r="P87" s="8" t="s">
        <v>31</v>
      </c>
    </row>
    <row r="88" spans="1:16" x14ac:dyDescent="0.35">
      <c r="B88" s="488"/>
      <c r="C88" s="489"/>
      <c r="D88" s="489"/>
      <c r="E88" s="535"/>
      <c r="F88" s="535"/>
      <c r="G88" s="535"/>
      <c r="H88" s="535"/>
      <c r="I88" s="535"/>
      <c r="J88" s="535"/>
      <c r="K88" s="535"/>
      <c r="L88" s="536"/>
      <c r="M88" s="8"/>
      <c r="O88" s="22"/>
    </row>
    <row r="89" spans="1:16" x14ac:dyDescent="0.35">
      <c r="B89" s="488" t="str">
        <f>IF(Variables!$C$45="English",O89,P89)</f>
        <v>Telephone</v>
      </c>
      <c r="C89" s="489"/>
      <c r="D89" s="489"/>
      <c r="E89" s="535"/>
      <c r="F89" s="535"/>
      <c r="G89" s="535"/>
      <c r="H89" s="535"/>
      <c r="I89" s="535"/>
      <c r="J89" s="535"/>
      <c r="K89" s="535"/>
      <c r="L89" s="536"/>
      <c r="M89" s="8"/>
      <c r="O89" s="22" t="s">
        <v>14</v>
      </c>
      <c r="P89" s="8" t="s">
        <v>15</v>
      </c>
    </row>
    <row r="90" spans="1:16" x14ac:dyDescent="0.35">
      <c r="B90" s="488"/>
      <c r="C90" s="489"/>
      <c r="D90" s="489"/>
      <c r="E90" s="535"/>
      <c r="F90" s="535"/>
      <c r="G90" s="535"/>
      <c r="H90" s="535"/>
      <c r="I90" s="535"/>
      <c r="J90" s="535"/>
      <c r="K90" s="535"/>
      <c r="L90" s="536"/>
      <c r="M90" s="8"/>
      <c r="O90" s="22"/>
    </row>
    <row r="91" spans="1:16" x14ac:dyDescent="0.35">
      <c r="B91" s="488" t="s">
        <v>17</v>
      </c>
      <c r="C91" s="489"/>
      <c r="D91" s="489"/>
      <c r="E91" s="534"/>
      <c r="F91" s="535"/>
      <c r="G91" s="535"/>
      <c r="H91" s="535"/>
      <c r="I91" s="535"/>
      <c r="J91" s="535"/>
      <c r="K91" s="535"/>
      <c r="L91" s="536"/>
      <c r="M91" s="33"/>
      <c r="O91" s="22"/>
    </row>
    <row r="92" spans="1:16" x14ac:dyDescent="0.35">
      <c r="B92" s="488"/>
      <c r="C92" s="489"/>
      <c r="D92" s="489"/>
      <c r="E92" s="535"/>
      <c r="F92" s="535"/>
      <c r="G92" s="535"/>
      <c r="H92" s="535"/>
      <c r="I92" s="535"/>
      <c r="J92" s="535"/>
      <c r="K92" s="535"/>
      <c r="L92" s="536"/>
      <c r="M92" s="33"/>
      <c r="O92" s="22"/>
    </row>
    <row r="93" spans="1:16" s="33" customFormat="1" x14ac:dyDescent="0.35">
      <c r="A93" s="53"/>
      <c r="B93" s="57"/>
      <c r="C93" s="58"/>
      <c r="D93" s="58"/>
      <c r="E93" s="58"/>
      <c r="F93" s="58"/>
      <c r="G93" s="58"/>
      <c r="H93" s="58"/>
      <c r="I93" s="58"/>
      <c r="J93" s="58"/>
      <c r="K93" s="58"/>
      <c r="L93" s="59"/>
    </row>
    <row r="94" spans="1:16" ht="21" customHeight="1" x14ac:dyDescent="0.35">
      <c r="B94" s="532" t="str">
        <f>IF(Variables!$C$45="English",O94,P94)</f>
        <v>I understand that checking this box constitutes my legally binding signature.</v>
      </c>
      <c r="C94" s="533"/>
      <c r="D94" s="533"/>
      <c r="E94" s="533"/>
      <c r="F94" s="533"/>
      <c r="G94" s="533"/>
      <c r="H94" s="533"/>
      <c r="I94" s="90"/>
      <c r="J94" s="34"/>
      <c r="K94" s="34"/>
      <c r="L94" s="35"/>
      <c r="M94" s="8"/>
      <c r="O94" s="22" t="s">
        <v>26</v>
      </c>
      <c r="P94" s="8" t="s">
        <v>27</v>
      </c>
    </row>
    <row r="95" spans="1:16" s="33" customFormat="1" x14ac:dyDescent="0.35">
      <c r="A95" s="53"/>
      <c r="B95" s="54"/>
      <c r="C95" s="55"/>
      <c r="D95" s="55"/>
      <c r="E95" s="55"/>
      <c r="F95" s="55"/>
      <c r="G95" s="55"/>
      <c r="H95" s="55"/>
      <c r="I95" s="55"/>
      <c r="J95" s="55"/>
      <c r="K95" s="55"/>
      <c r="L95" s="56"/>
    </row>
    <row r="96" spans="1:16" s="6" customFormat="1" x14ac:dyDescent="0.35">
      <c r="A96" s="5"/>
      <c r="B96" s="15"/>
      <c r="C96" s="15"/>
      <c r="D96" s="15"/>
      <c r="E96" s="3"/>
      <c r="F96" s="3"/>
      <c r="G96" s="3"/>
      <c r="H96" s="3"/>
      <c r="I96" s="3"/>
      <c r="J96" s="3"/>
      <c r="K96" s="3"/>
      <c r="L96" s="3"/>
      <c r="O96" s="16"/>
      <c r="P96" s="16"/>
    </row>
    <row r="97" spans="1:16" s="1" customFormat="1" x14ac:dyDescent="0.35">
      <c r="A97" s="5"/>
      <c r="B97" s="502" t="str">
        <f>IF(Variables!$C$45="English",O97,P97)</f>
        <v>SUBMITTING THE QUESTIONNAIRE RESPONSE</v>
      </c>
      <c r="C97" s="503" t="str">
        <f>UPPER(IF(Variables!$C$45="English",P97,Q97))</f>
        <v>TRANSMISSION DU QUESTIONNAIRE REMPLI</v>
      </c>
      <c r="D97" s="503"/>
      <c r="E97" s="503" t="str">
        <f>UPPER(IF(Variables!$C$45="English",Q97,R97))</f>
        <v/>
      </c>
      <c r="F97" s="503" t="str">
        <f>UPPER(IF(Variables!$C$45="English",R97,S97))</f>
        <v/>
      </c>
      <c r="G97" s="503" t="str">
        <f>UPPER(IF(Variables!$C$45="English",S97,T97))</f>
        <v/>
      </c>
      <c r="H97" s="503" t="str">
        <f>UPPER(IF(Variables!$C$45="English",T97,U97))</f>
        <v/>
      </c>
      <c r="I97" s="503" t="str">
        <f>UPPER(IF(Variables!$C$45="English",U97,V97))</f>
        <v/>
      </c>
      <c r="J97" s="503" t="str">
        <f>UPPER(IF(Variables!$C$45="English",V97,W97))</f>
        <v/>
      </c>
      <c r="K97" s="503" t="str">
        <f>UPPER(IF(Variables!$C$45="English",W97,X97))</f>
        <v/>
      </c>
      <c r="L97" s="504" t="str">
        <f>UPPER(IF(Variables!$C$45="English",X97,Y97))</f>
        <v/>
      </c>
      <c r="M97" s="6"/>
      <c r="N97" s="13"/>
      <c r="O97" s="14" t="s">
        <v>29</v>
      </c>
      <c r="P97" s="14" t="s">
        <v>30</v>
      </c>
    </row>
    <row r="98" spans="1:16" x14ac:dyDescent="0.35">
      <c r="B98" s="17"/>
      <c r="C98" s="28"/>
      <c r="D98" s="28"/>
      <c r="E98" s="29"/>
      <c r="F98" s="29"/>
      <c r="G98" s="29"/>
      <c r="H98" s="29"/>
      <c r="I98" s="29"/>
      <c r="J98" s="29"/>
      <c r="K98" s="29"/>
      <c r="L98" s="18"/>
      <c r="M98" s="8"/>
    </row>
    <row r="99" spans="1:16" s="33" customFormat="1" x14ac:dyDescent="0.35">
      <c r="A99" s="53"/>
      <c r="B99" s="493" t="str">
        <f>IF(Variables!$C$45="English",O99,P99)</f>
        <v>The completed questionnaire can be submitted using one of the following methods:</v>
      </c>
      <c r="C99" s="494"/>
      <c r="D99" s="494"/>
      <c r="E99" s="494"/>
      <c r="F99" s="494"/>
      <c r="G99" s="494"/>
      <c r="H99" s="494"/>
      <c r="I99" s="494"/>
      <c r="J99" s="494"/>
      <c r="K99" s="494"/>
      <c r="L99" s="495"/>
      <c r="O99" s="8" t="s">
        <v>51</v>
      </c>
      <c r="P99" s="8" t="s">
        <v>3</v>
      </c>
    </row>
    <row r="100" spans="1:16" s="33" customFormat="1" x14ac:dyDescent="0.35">
      <c r="A100" s="53"/>
      <c r="B100" s="529" t="str">
        <f>IF(Variables!$C$45="English",HYPERLINK("https://e-filing-depot-electronique.citt-tcce.gc.ca/submitNonRegisteredUser-eng.aspx","1. Secure E-filing service;"),IF(Variables!$C$45="Français",HYPERLINK("https://e-filing-depot-electronique.citt-tcce.gc.ca/submitNonRegisteredUser-fra.aspx?","1. Service sécurisé de dépôt électronique;"),""))</f>
        <v>1. Secure E-filing service;</v>
      </c>
      <c r="C100" s="530"/>
      <c r="D100" s="530"/>
      <c r="E100" s="530"/>
      <c r="F100" s="530"/>
      <c r="G100" s="530"/>
      <c r="H100" s="530"/>
      <c r="I100" s="530"/>
      <c r="J100" s="530"/>
      <c r="K100" s="530"/>
      <c r="L100" s="531"/>
      <c r="O100" s="8"/>
      <c r="P100" s="8"/>
    </row>
    <row r="101" spans="1:16" s="33" customFormat="1" x14ac:dyDescent="0.35">
      <c r="A101" s="53"/>
      <c r="B101" s="552" t="str">
        <f>IF(Variables!$C$45="English",O101,P101)</f>
        <v xml:space="preserve">When submitting the completed questionnaire using the secure E-filing service, designate the questionnaire as confidential. Note that the information in the public (blue) tabs in your questionnaire will be treated as public information.
</v>
      </c>
      <c r="C101" s="553"/>
      <c r="D101" s="553"/>
      <c r="E101" s="553"/>
      <c r="F101" s="553"/>
      <c r="G101" s="553"/>
      <c r="H101" s="553"/>
      <c r="I101" s="553"/>
      <c r="J101" s="553"/>
      <c r="K101" s="553"/>
      <c r="L101" s="554"/>
      <c r="O101" s="8" t="s">
        <v>83</v>
      </c>
      <c r="P101" s="8" t="s">
        <v>84</v>
      </c>
    </row>
    <row r="102" spans="1:16" s="33" customFormat="1" x14ac:dyDescent="0.35">
      <c r="A102" s="53"/>
      <c r="B102" s="552"/>
      <c r="C102" s="553"/>
      <c r="D102" s="553"/>
      <c r="E102" s="553"/>
      <c r="F102" s="553"/>
      <c r="G102" s="553"/>
      <c r="H102" s="553"/>
      <c r="I102" s="553"/>
      <c r="J102" s="553"/>
      <c r="K102" s="553"/>
      <c r="L102" s="554"/>
      <c r="O102" s="8"/>
      <c r="P102" s="8"/>
    </row>
    <row r="103" spans="1:16" s="33" customFormat="1" x14ac:dyDescent="0.35">
      <c r="A103" s="53"/>
      <c r="B103" s="549" t="str">
        <f>IF(Variables!$C$45="English",O103,P103)</f>
        <v>2. Email to citt-tcce@tribunal.gc.ca should you accept the associated risks and you are filing information that belongs to your organization only.</v>
      </c>
      <c r="C103" s="550"/>
      <c r="D103" s="550"/>
      <c r="E103" s="550"/>
      <c r="F103" s="550"/>
      <c r="G103" s="550"/>
      <c r="H103" s="550"/>
      <c r="I103" s="550"/>
      <c r="J103" s="550"/>
      <c r="K103" s="550"/>
      <c r="L103" s="551"/>
      <c r="O103" s="8" t="s">
        <v>350</v>
      </c>
      <c r="P103" s="8" t="s">
        <v>351</v>
      </c>
    </row>
    <row r="104" spans="1:16" s="33" customFormat="1" x14ac:dyDescent="0.35">
      <c r="A104" s="53"/>
      <c r="B104" s="54"/>
      <c r="C104" s="55"/>
      <c r="D104" s="55"/>
      <c r="E104" s="55"/>
      <c r="F104" s="55"/>
      <c r="G104" s="55"/>
      <c r="H104" s="55"/>
      <c r="I104" s="55"/>
      <c r="J104" s="55"/>
      <c r="K104" s="55"/>
      <c r="L104" s="56"/>
    </row>
    <row r="106" spans="1:16" s="1" customFormat="1" x14ac:dyDescent="0.35">
      <c r="A106" s="5"/>
      <c r="B106" s="502" t="s">
        <v>115</v>
      </c>
      <c r="C106" s="503" t="str">
        <f>UPPER(IF(Variables!$C$45="English",P106,Q106))</f>
        <v/>
      </c>
      <c r="D106" s="503"/>
      <c r="E106" s="503" t="str">
        <f>UPPER(IF(Variables!$C$45="English",Q106,R106))</f>
        <v/>
      </c>
      <c r="F106" s="503" t="str">
        <f>UPPER(IF(Variables!$C$45="English",R106,S106))</f>
        <v/>
      </c>
      <c r="G106" s="503" t="str">
        <f>UPPER(IF(Variables!$C$45="English",S106,T106))</f>
        <v/>
      </c>
      <c r="H106" s="503" t="str">
        <f>UPPER(IF(Variables!$C$45="English",T106,U106))</f>
        <v/>
      </c>
      <c r="I106" s="503" t="str">
        <f>UPPER(IF(Variables!$C$45="English",U106,V106))</f>
        <v/>
      </c>
      <c r="J106" s="503" t="str">
        <f>UPPER(IF(Variables!$C$45="English",V106,W106))</f>
        <v/>
      </c>
      <c r="K106" s="503" t="str">
        <f>UPPER(IF(Variables!$C$45="English",W106,X106))</f>
        <v/>
      </c>
      <c r="L106" s="504" t="str">
        <f>UPPER(IF(Variables!$C$45="English",X106,Y106))</f>
        <v/>
      </c>
      <c r="M106" s="6"/>
      <c r="N106" s="13"/>
      <c r="O106" s="14"/>
      <c r="P106" s="14"/>
    </row>
    <row r="107" spans="1:16" x14ac:dyDescent="0.35">
      <c r="B107" s="17"/>
      <c r="C107" s="28"/>
      <c r="D107" s="28"/>
      <c r="E107" s="29"/>
      <c r="F107" s="29"/>
      <c r="G107" s="29"/>
      <c r="H107" s="29"/>
      <c r="I107" s="29"/>
      <c r="J107" s="29"/>
      <c r="K107" s="29"/>
      <c r="L107" s="18"/>
      <c r="M107" s="8"/>
    </row>
    <row r="108" spans="1:16" s="33" customFormat="1" x14ac:dyDescent="0.35">
      <c r="A108" s="53"/>
      <c r="B108" s="493" t="str">
        <f>IF(Variables!$C$45="English",O108,P108)</f>
        <v xml:space="preserve">Questions relating to this questionnaire should be directed to: 
</v>
      </c>
      <c r="C108" s="494"/>
      <c r="D108" s="494"/>
      <c r="E108" s="494"/>
      <c r="F108" s="494"/>
      <c r="G108" s="494"/>
      <c r="H108" s="494"/>
      <c r="I108" s="494"/>
      <c r="J108" s="494"/>
      <c r="K108" s="494"/>
      <c r="L108" s="495"/>
      <c r="O108" s="8" t="s">
        <v>88</v>
      </c>
      <c r="P108" s="8" t="s">
        <v>87</v>
      </c>
    </row>
    <row r="109" spans="1:16" s="33" customFormat="1" x14ac:dyDescent="0.35">
      <c r="A109" s="53"/>
      <c r="B109" s="46"/>
      <c r="C109" s="47"/>
      <c r="D109" s="47"/>
      <c r="E109" s="47"/>
      <c r="F109" s="47"/>
      <c r="G109" s="47"/>
      <c r="H109" s="47"/>
      <c r="I109" s="47"/>
      <c r="J109" s="47"/>
      <c r="K109" s="47"/>
      <c r="L109" s="48"/>
      <c r="O109" s="8"/>
      <c r="P109" s="8"/>
    </row>
    <row r="110" spans="1:16" x14ac:dyDescent="0.35">
      <c r="B110" s="555" t="str">
        <f>Variables!B31</f>
        <v>Nicole Lalonde</v>
      </c>
      <c r="C110" s="556"/>
      <c r="D110" s="556"/>
      <c r="E110" s="556"/>
      <c r="F110" s="556" t="str">
        <f>Variables!C31</f>
        <v>nicole.lalonde@tribunal.gc.ca</v>
      </c>
      <c r="G110" s="556"/>
      <c r="H110" s="556"/>
      <c r="I110" s="556"/>
      <c r="J110" s="556" t="str">
        <f>Variables!D31</f>
        <v>343-574-8274</v>
      </c>
      <c r="K110" s="556"/>
      <c r="L110" s="557"/>
      <c r="M110" s="8"/>
      <c r="O110" s="22"/>
    </row>
    <row r="111" spans="1:16" x14ac:dyDescent="0.35">
      <c r="B111" s="555" t="str">
        <f>Variables!B32</f>
        <v>Paula Place</v>
      </c>
      <c r="C111" s="556"/>
      <c r="D111" s="556"/>
      <c r="E111" s="556"/>
      <c r="F111" s="556" t="str">
        <f>Variables!C32</f>
        <v>paula.place@tribunal.gc.ca</v>
      </c>
      <c r="G111" s="556"/>
      <c r="H111" s="556"/>
      <c r="I111" s="556"/>
      <c r="J111" s="556" t="str">
        <f>Variables!D32</f>
        <v xml:space="preserve">343-574-3196 </v>
      </c>
      <c r="K111" s="556"/>
      <c r="L111" s="557"/>
      <c r="M111" s="8"/>
      <c r="O111" s="22"/>
    </row>
    <row r="112" spans="1:16" s="33" customFormat="1" x14ac:dyDescent="0.35">
      <c r="A112" s="53"/>
      <c r="B112" s="54"/>
      <c r="C112" s="55"/>
      <c r="D112" s="55"/>
      <c r="E112" s="55"/>
      <c r="F112" s="55"/>
      <c r="G112" s="55"/>
      <c r="H112" s="55"/>
      <c r="I112" s="55"/>
      <c r="J112" s="55"/>
      <c r="K112" s="55"/>
      <c r="L112" s="56"/>
    </row>
  </sheetData>
  <sheetProtection algorithmName="SHA-512" hashValue="st/6NnsxogLgEc/QACtN4KuY3DEafL5d8BHmlisQzYIQZKLzOuNN9r7J61RAySIJWGqbesSDQLmUpjGIb6mCDQ==" saltValue="YVOGubeneKZQkXutQyp+ag==" spinCount="100000" sheet="1" objects="1" scenarios="1" selectLockedCells="1"/>
  <mergeCells count="60">
    <mergeCell ref="B103:L103"/>
    <mergeCell ref="B101:L102"/>
    <mergeCell ref="B110:E110"/>
    <mergeCell ref="B111:E111"/>
    <mergeCell ref="F110:I110"/>
    <mergeCell ref="F111:I111"/>
    <mergeCell ref="J110:L110"/>
    <mergeCell ref="J111:L111"/>
    <mergeCell ref="B108:L108"/>
    <mergeCell ref="B106:L106"/>
    <mergeCell ref="B79:L79"/>
    <mergeCell ref="B67:L67"/>
    <mergeCell ref="B69:D70"/>
    <mergeCell ref="E69:L70"/>
    <mergeCell ref="B71:D72"/>
    <mergeCell ref="E71:L72"/>
    <mergeCell ref="B73:D74"/>
    <mergeCell ref="E73:L74"/>
    <mergeCell ref="B75:D76"/>
    <mergeCell ref="E75:L76"/>
    <mergeCell ref="B97:L97"/>
    <mergeCell ref="B99:L99"/>
    <mergeCell ref="B100:L100"/>
    <mergeCell ref="B81:L81"/>
    <mergeCell ref="B83:D84"/>
    <mergeCell ref="B85:D86"/>
    <mergeCell ref="B87:D88"/>
    <mergeCell ref="B94:H94"/>
    <mergeCell ref="B91:D92"/>
    <mergeCell ref="E91:L92"/>
    <mergeCell ref="B89:D90"/>
    <mergeCell ref="E83:L84"/>
    <mergeCell ref="E85:L86"/>
    <mergeCell ref="E87:L88"/>
    <mergeCell ref="E89:L90"/>
    <mergeCell ref="B4:L4"/>
    <mergeCell ref="B5:L5"/>
    <mergeCell ref="B8:L8"/>
    <mergeCell ref="B45:L45"/>
    <mergeCell ref="B51:L51"/>
    <mergeCell ref="B21:L21"/>
    <mergeCell ref="B23:L23"/>
    <mergeCell ref="C25:K34"/>
    <mergeCell ref="B6:L6"/>
    <mergeCell ref="B41:C42"/>
    <mergeCell ref="B61:D62"/>
    <mergeCell ref="B63:D64"/>
    <mergeCell ref="E61:L62"/>
    <mergeCell ref="E63:L64"/>
    <mergeCell ref="O9:P20"/>
    <mergeCell ref="B53:L54"/>
    <mergeCell ref="B59:D60"/>
    <mergeCell ref="E59:L60"/>
    <mergeCell ref="C47:K48"/>
    <mergeCell ref="B57:L57"/>
    <mergeCell ref="B37:L37"/>
    <mergeCell ref="B39:L39"/>
    <mergeCell ref="D41:J42"/>
    <mergeCell ref="B10:F19"/>
    <mergeCell ref="H10:L18"/>
  </mergeCells>
  <dataValidations count="1">
    <dataValidation type="list" allowBlank="1" showInputMessage="1" showErrorMessage="1" sqref="I94" xr:uid="{BE4220D3-E7AD-4E43-A922-D611C03C51F0}">
      <formula1>"X"</formula1>
    </dataValidation>
  </dataValidations>
  <printOptions horizontalCentered="1"/>
  <pageMargins left="0.23622047244094491" right="0.23622047244094491" top="0.74803149606299213" bottom="0.74803149606299213" header="0.31496062992125984" footer="0.31496062992125984"/>
  <pageSetup scale="63" fitToHeight="0" orientation="portrait" r:id="rId1"/>
  <headerFooter>
    <oddFooter>&amp;L&amp;A</oddFooter>
  </headerFooter>
  <rowBreaks count="1" manualBreakCount="1">
    <brk id="56" max="16383" man="1"/>
  </row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8C1828-43C2-48FC-89BC-1A81B0A5E83B}">
  <sheetPr>
    <tabColor rgb="FF00B0F0"/>
    <pageSetUpPr fitToPage="1"/>
  </sheetPr>
  <dimension ref="A1:Q50"/>
  <sheetViews>
    <sheetView showGridLines="0" zoomScaleNormal="100" workbookViewId="0"/>
  </sheetViews>
  <sheetFormatPr defaultColWidth="9.26953125" defaultRowHeight="14.5" customHeight="1" x14ac:dyDescent="0.35"/>
  <cols>
    <col min="1" max="1" width="1.7265625" style="4" customWidth="1"/>
    <col min="2" max="2" width="22" style="2" customWidth="1"/>
    <col min="3" max="12" width="14.54296875" style="2" customWidth="1"/>
    <col min="13" max="13" width="14.54296875" style="7" customWidth="1"/>
    <col min="14" max="14" width="14.54296875" style="8" customWidth="1"/>
    <col min="15" max="15" width="14.54296875" style="7" hidden="1" customWidth="1"/>
    <col min="16" max="16" width="14.54296875" style="8" hidden="1" customWidth="1"/>
    <col min="17" max="16384" width="9.26953125" style="8"/>
  </cols>
  <sheetData>
    <row r="1" spans="1:17" ht="14.5" customHeight="1" x14ac:dyDescent="0.35">
      <c r="O1" s="8" t="s">
        <v>139</v>
      </c>
      <c r="P1" s="8" t="s">
        <v>139</v>
      </c>
    </row>
    <row r="2" spans="1:17" ht="14.5" customHeight="1" x14ac:dyDescent="0.35">
      <c r="B2" s="10" t="s">
        <v>0</v>
      </c>
      <c r="C2" s="10"/>
      <c r="D2" s="10"/>
      <c r="O2" s="9" t="s">
        <v>39</v>
      </c>
      <c r="P2" s="9" t="s">
        <v>48</v>
      </c>
    </row>
    <row r="3" spans="1:17" ht="14.5" customHeight="1" x14ac:dyDescent="0.35">
      <c r="B3" s="12"/>
      <c r="C3" s="12"/>
      <c r="D3" s="12"/>
      <c r="O3" s="11"/>
      <c r="P3" s="11"/>
    </row>
    <row r="4" spans="1:17" s="1" customFormat="1" ht="14.5" customHeight="1" x14ac:dyDescent="0.35">
      <c r="A4" s="5"/>
      <c r="B4" s="516" t="s">
        <v>226</v>
      </c>
      <c r="C4" s="516"/>
      <c r="D4" s="516"/>
      <c r="E4" s="516"/>
      <c r="F4" s="516"/>
      <c r="G4" s="516"/>
      <c r="H4" s="516"/>
      <c r="I4" s="516"/>
      <c r="J4" s="516"/>
      <c r="K4" s="516"/>
      <c r="L4" s="516"/>
      <c r="M4" s="13"/>
      <c r="N4" s="13"/>
      <c r="O4" s="14" t="s">
        <v>226</v>
      </c>
      <c r="P4" s="86" t="s">
        <v>163</v>
      </c>
    </row>
    <row r="5" spans="1:17" s="1" customFormat="1" ht="14.5" customHeight="1" x14ac:dyDescent="0.35">
      <c r="A5" s="5"/>
      <c r="B5" s="516" t="str">
        <f>Variables!B2</f>
        <v>RR-2026-001</v>
      </c>
      <c r="C5" s="516"/>
      <c r="D5" s="516"/>
      <c r="E5" s="516"/>
      <c r="F5" s="516"/>
      <c r="G5" s="516"/>
      <c r="H5" s="516"/>
      <c r="I5" s="516"/>
      <c r="J5" s="516"/>
      <c r="K5" s="516"/>
      <c r="L5" s="516"/>
      <c r="M5" s="13"/>
      <c r="N5" s="13"/>
      <c r="O5" s="14"/>
      <c r="P5" s="14"/>
    </row>
    <row r="6" spans="1:17" s="6" customFormat="1" ht="14.5" customHeight="1" x14ac:dyDescent="0.35">
      <c r="A6" s="5"/>
      <c r="B6" s="526" t="str">
        <f>UPPER(Variables!B3)</f>
        <v>CERTAIN WHOLE POTATOES</v>
      </c>
      <c r="C6" s="526"/>
      <c r="D6" s="526"/>
      <c r="E6" s="526"/>
      <c r="F6" s="526"/>
      <c r="G6" s="526"/>
      <c r="H6" s="526"/>
      <c r="I6" s="526"/>
      <c r="J6" s="526"/>
      <c r="K6" s="526"/>
      <c r="L6" s="526"/>
      <c r="M6" s="24"/>
      <c r="N6" s="24"/>
      <c r="O6" s="43"/>
      <c r="P6" s="16"/>
    </row>
    <row r="7" spans="1:17" s="6" customFormat="1" ht="14.5" customHeight="1" x14ac:dyDescent="0.35">
      <c r="A7" s="5"/>
      <c r="B7" s="15"/>
      <c r="C7" s="15"/>
      <c r="D7" s="15"/>
      <c r="E7" s="3"/>
      <c r="F7" s="3"/>
      <c r="G7" s="3"/>
      <c r="H7" s="3"/>
      <c r="I7" s="3"/>
      <c r="J7" s="3"/>
      <c r="K7" s="3"/>
      <c r="L7" s="3"/>
      <c r="O7" s="43"/>
      <c r="P7" s="16"/>
    </row>
    <row r="8" spans="1:17" s="1" customFormat="1" ht="14.5" customHeight="1" x14ac:dyDescent="0.35">
      <c r="A8" s="5"/>
      <c r="B8" s="502" t="str">
        <f>IF(Variables!$C$45="English",O8,P8)</f>
        <v>QUESTIONNAIRE OUTLINE</v>
      </c>
      <c r="C8" s="503"/>
      <c r="D8" s="503" t="str">
        <f>UPPER(IF(Variables!$C$45="English",P8,#REF!))</f>
        <v>APERÇU DU QUESTIONNAIRE</v>
      </c>
      <c r="E8" s="503" t="e">
        <f>UPPER(IF(Variables!$C$45="English",#REF!,#REF!))</f>
        <v>#REF!</v>
      </c>
      <c r="F8" s="503" t="e">
        <f>UPPER(IF(Variables!$C$45="English",#REF!,Q8))</f>
        <v>#REF!</v>
      </c>
      <c r="G8" s="503" t="str">
        <f>UPPER(IF(Variables!$C$45="English",Q8,R8))</f>
        <v/>
      </c>
      <c r="H8" s="503" t="str">
        <f>UPPER(IF(Variables!$C$45="English",R8,S8))</f>
        <v/>
      </c>
      <c r="I8" s="503" t="str">
        <f>UPPER(IF(Variables!$C$45="English",S8,T8))</f>
        <v/>
      </c>
      <c r="J8" s="503" t="str">
        <f>UPPER(IF(Variables!$C$45="English",T8,U8))</f>
        <v/>
      </c>
      <c r="K8" s="503" t="str">
        <f>UPPER(IF(Variables!$C$45="English",U8,V8))</f>
        <v/>
      </c>
      <c r="L8" s="504" t="str">
        <f>UPPER(IF(Variables!$C$45="English",V8,W8))</f>
        <v/>
      </c>
      <c r="M8" s="6"/>
      <c r="N8" s="13"/>
      <c r="O8" s="85" t="s">
        <v>116</v>
      </c>
      <c r="P8" s="85" t="s">
        <v>117</v>
      </c>
      <c r="Q8" s="85"/>
    </row>
    <row r="9" spans="1:17" ht="14.5" customHeight="1" x14ac:dyDescent="0.35">
      <c r="B9" s="17"/>
      <c r="C9" s="28"/>
      <c r="D9" s="28"/>
      <c r="E9" s="29"/>
      <c r="F9" s="29"/>
      <c r="G9" s="29"/>
      <c r="H9" s="29"/>
      <c r="I9" s="29"/>
      <c r="J9" s="29"/>
      <c r="K9" s="29"/>
      <c r="L9" s="18"/>
      <c r="M9" s="8"/>
    </row>
    <row r="10" spans="1:17" s="33" customFormat="1" ht="14.5" customHeight="1" x14ac:dyDescent="0.35">
      <c r="A10" s="53"/>
      <c r="B10" s="493" t="str">
        <f>IF(Variables!$C$45="English",O10,P10)</f>
        <v xml:space="preserve">This questionnaire is divided into two parts:
</v>
      </c>
      <c r="C10" s="494"/>
      <c r="D10" s="494"/>
      <c r="E10" s="494"/>
      <c r="F10" s="494"/>
      <c r="G10" s="494"/>
      <c r="H10" s="494"/>
      <c r="I10" s="494"/>
      <c r="J10" s="494"/>
      <c r="K10" s="494"/>
      <c r="L10" s="495"/>
      <c r="O10" s="7" t="s">
        <v>52</v>
      </c>
      <c r="P10" s="8" t="s">
        <v>53</v>
      </c>
    </row>
    <row r="11" spans="1:17" s="33" customFormat="1" ht="14.5" customHeight="1" x14ac:dyDescent="0.35">
      <c r="A11" s="53"/>
      <c r="B11" s="46"/>
      <c r="C11" s="47"/>
      <c r="D11" s="47"/>
      <c r="E11" s="47"/>
      <c r="F11" s="47"/>
      <c r="G11" s="47"/>
      <c r="H11" s="47"/>
      <c r="I11" s="47"/>
      <c r="J11" s="47"/>
      <c r="K11" s="47"/>
      <c r="L11" s="48"/>
      <c r="O11" s="7"/>
      <c r="P11" s="8"/>
    </row>
    <row r="12" spans="1:17" s="33" customFormat="1" ht="14.5" customHeight="1" x14ac:dyDescent="0.35">
      <c r="A12" s="53"/>
      <c r="B12" s="493" t="str">
        <f>IF(Variables!$C$45="English",O12,P12)</f>
        <v xml:space="preserve">PART I (Blue Tabs) - Information requested in this part is public. Requests to treat any of this information as confidential must be fully justified in writing and accompanied by a redacted version for the public record.
</v>
      </c>
      <c r="C12" s="494"/>
      <c r="D12" s="494"/>
      <c r="E12" s="494"/>
      <c r="F12" s="494"/>
      <c r="G12" s="494"/>
      <c r="H12" s="494"/>
      <c r="I12" s="494"/>
      <c r="J12" s="494"/>
      <c r="K12" s="494"/>
      <c r="L12" s="495"/>
      <c r="O12" s="7" t="s">
        <v>54</v>
      </c>
      <c r="P12" s="8" t="s">
        <v>55</v>
      </c>
    </row>
    <row r="13" spans="1:17" s="33" customFormat="1" ht="14.5" customHeight="1" x14ac:dyDescent="0.35">
      <c r="A13" s="53"/>
      <c r="B13" s="493"/>
      <c r="C13" s="494"/>
      <c r="D13" s="494"/>
      <c r="E13" s="494"/>
      <c r="F13" s="494"/>
      <c r="G13" s="494"/>
      <c r="H13" s="494"/>
      <c r="I13" s="494"/>
      <c r="J13" s="494"/>
      <c r="K13" s="494"/>
      <c r="L13" s="495"/>
      <c r="O13" s="7"/>
      <c r="P13" s="8"/>
    </row>
    <row r="14" spans="1:17" s="33" customFormat="1" ht="14.5" customHeight="1" x14ac:dyDescent="0.35">
      <c r="A14" s="53"/>
      <c r="B14" s="46"/>
      <c r="C14" s="47"/>
      <c r="D14" s="47"/>
      <c r="E14" s="47"/>
      <c r="F14" s="47"/>
      <c r="G14" s="47"/>
      <c r="H14" s="47"/>
      <c r="I14" s="47"/>
      <c r="J14" s="47"/>
      <c r="K14" s="47"/>
      <c r="L14" s="48"/>
      <c r="O14" s="7"/>
      <c r="P14" s="8"/>
    </row>
    <row r="15" spans="1:17" s="33" customFormat="1" ht="14.5" customHeight="1" x14ac:dyDescent="0.35">
      <c r="A15" s="53"/>
      <c r="B15" s="493" t="str">
        <f>IF(Variables!$C$45="English",O15,P15)</f>
        <v xml:space="preserve">PART II (Green Tabs) - Information requested in this part is considered to be confidential in nature and will be treated in accordance with sections 43 to 49 of the Canadian International Trade Tribunal Act, which require that it shall not be made public in such a manner as to be available for the use of any business competitor or rival of the reporting person, firm or corporation.
</v>
      </c>
      <c r="C15" s="494"/>
      <c r="D15" s="494"/>
      <c r="E15" s="494"/>
      <c r="F15" s="494"/>
      <c r="G15" s="494"/>
      <c r="H15" s="494"/>
      <c r="I15" s="494"/>
      <c r="J15" s="494"/>
      <c r="K15" s="494"/>
      <c r="L15" s="495"/>
      <c r="O15" s="7" t="s">
        <v>56</v>
      </c>
      <c r="P15" s="8" t="s">
        <v>57</v>
      </c>
    </row>
    <row r="16" spans="1:17" s="33" customFormat="1" ht="14.5" customHeight="1" x14ac:dyDescent="0.35">
      <c r="A16" s="53"/>
      <c r="B16" s="493"/>
      <c r="C16" s="494"/>
      <c r="D16" s="494"/>
      <c r="E16" s="494"/>
      <c r="F16" s="494"/>
      <c r="G16" s="494"/>
      <c r="H16" s="494"/>
      <c r="I16" s="494"/>
      <c r="J16" s="494"/>
      <c r="K16" s="494"/>
      <c r="L16" s="495"/>
      <c r="O16" s="7"/>
      <c r="P16" s="8"/>
    </row>
    <row r="17" spans="1:16" s="33" customFormat="1" ht="14.5" customHeight="1" x14ac:dyDescent="0.35">
      <c r="A17" s="53"/>
      <c r="B17" s="54"/>
      <c r="C17" s="55"/>
      <c r="D17" s="55"/>
      <c r="E17" s="55"/>
      <c r="F17" s="55"/>
      <c r="G17" s="55"/>
      <c r="H17" s="55"/>
      <c r="I17" s="55"/>
      <c r="J17" s="55"/>
      <c r="K17" s="55"/>
      <c r="L17" s="56"/>
      <c r="O17" s="44"/>
    </row>
    <row r="18" spans="1:16" s="6" customFormat="1" ht="14.5" customHeight="1" x14ac:dyDescent="0.35">
      <c r="A18" s="5"/>
      <c r="B18" s="15"/>
      <c r="C18" s="15"/>
      <c r="D18" s="15"/>
      <c r="E18" s="3"/>
      <c r="F18" s="3"/>
      <c r="G18" s="3"/>
      <c r="H18" s="3"/>
      <c r="I18" s="3"/>
      <c r="J18" s="3"/>
      <c r="K18" s="3"/>
      <c r="L18" s="3"/>
      <c r="O18" s="43"/>
      <c r="P18" s="16"/>
    </row>
    <row r="19" spans="1:16" s="1" customFormat="1" ht="14.5" customHeight="1" x14ac:dyDescent="0.35">
      <c r="A19" s="5"/>
      <c r="B19" s="505" t="str">
        <f>IF(Variables!$C$45="English",O19,P19)</f>
        <v>GLOSSARY</v>
      </c>
      <c r="C19" s="506"/>
      <c r="D19" s="506" t="s">
        <v>85</v>
      </c>
      <c r="E19" s="506" t="s">
        <v>86</v>
      </c>
      <c r="F19" s="506" t="s">
        <v>86</v>
      </c>
      <c r="G19" s="506" t="s">
        <v>86</v>
      </c>
      <c r="H19" s="506" t="s">
        <v>86</v>
      </c>
      <c r="I19" s="506" t="s">
        <v>86</v>
      </c>
      <c r="J19" s="506" t="s">
        <v>86</v>
      </c>
      <c r="K19" s="506" t="s">
        <v>86</v>
      </c>
      <c r="L19" s="507" t="s">
        <v>86</v>
      </c>
      <c r="M19" s="6"/>
      <c r="N19" s="13"/>
      <c r="O19" s="85" t="s">
        <v>118</v>
      </c>
      <c r="P19" s="85"/>
    </row>
    <row r="20" spans="1:16" s="218" customFormat="1" ht="14.5" customHeight="1" x14ac:dyDescent="0.35">
      <c r="A20" s="5"/>
      <c r="B20" s="558" t="str">
        <f>IF(Variables!$C$45="English",O23,P23)</f>
        <v xml:space="preserve">Associated Firms:  </v>
      </c>
      <c r="C20" s="561" t="str">
        <f>IF(Variables!$C$45="English",P23,R23)</f>
        <v>Firms that are related to each other in any manner other than through an arm’s length (independent) customer/supplier relationship. For example, firms are associated or related if an officer or director of one firm is an officer or director of the other, if a firm directly or indirectly owns, holds or controls shares of the other firm, or if a firm is the exclusive distributor for another firm.</v>
      </c>
      <c r="D20" s="561"/>
      <c r="E20" s="561"/>
      <c r="F20" s="561"/>
      <c r="G20" s="561"/>
      <c r="H20" s="561"/>
      <c r="I20" s="561"/>
      <c r="J20" s="561"/>
      <c r="K20" s="561"/>
      <c r="L20" s="562"/>
      <c r="M20" s="6"/>
      <c r="N20" s="217"/>
      <c r="O20" s="86"/>
      <c r="P20" s="86"/>
    </row>
    <row r="21" spans="1:16" s="218" customFormat="1" ht="14.5" customHeight="1" x14ac:dyDescent="0.35">
      <c r="A21" s="5"/>
      <c r="B21" s="559"/>
      <c r="C21" s="563"/>
      <c r="D21" s="563"/>
      <c r="E21" s="563"/>
      <c r="F21" s="563"/>
      <c r="G21" s="563"/>
      <c r="H21" s="563"/>
      <c r="I21" s="563"/>
      <c r="J21" s="563"/>
      <c r="K21" s="563"/>
      <c r="L21" s="564"/>
      <c r="M21" s="6"/>
      <c r="N21" s="217"/>
      <c r="O21" s="86"/>
      <c r="P21" s="86"/>
    </row>
    <row r="22" spans="1:16" s="218" customFormat="1" ht="14.5" customHeight="1" x14ac:dyDescent="0.35">
      <c r="A22" s="5"/>
      <c r="B22" s="559"/>
      <c r="C22" s="563"/>
      <c r="D22" s="563"/>
      <c r="E22" s="563"/>
      <c r="F22" s="563"/>
      <c r="G22" s="563"/>
      <c r="H22" s="563"/>
      <c r="I22" s="563"/>
      <c r="J22" s="563"/>
      <c r="K22" s="563"/>
      <c r="L22" s="564"/>
      <c r="M22" s="6"/>
      <c r="N22" s="217"/>
      <c r="O22" s="86"/>
      <c r="P22" s="86"/>
    </row>
    <row r="23" spans="1:16" s="33" customFormat="1" ht="14.5" customHeight="1" x14ac:dyDescent="0.35">
      <c r="A23" s="53" t="s">
        <v>180</v>
      </c>
      <c r="B23" s="560"/>
      <c r="C23" s="489"/>
      <c r="D23" s="489"/>
      <c r="E23" s="489"/>
      <c r="F23" s="489"/>
      <c r="G23" s="489"/>
      <c r="H23" s="489"/>
      <c r="I23" s="489"/>
      <c r="J23" s="489"/>
      <c r="K23" s="489"/>
      <c r="L23" s="565"/>
      <c r="O23" s="7" t="s">
        <v>179</v>
      </c>
      <c r="P23" s="8" t="s">
        <v>165</v>
      </c>
    </row>
    <row r="24" spans="1:16" s="33" customFormat="1" ht="14.5" customHeight="1" x14ac:dyDescent="0.35">
      <c r="A24" s="53"/>
      <c r="B24" s="566" t="s">
        <v>358</v>
      </c>
      <c r="C24" s="568" t="s">
        <v>359</v>
      </c>
      <c r="D24" s="538"/>
      <c r="E24" s="538"/>
      <c r="F24" s="538"/>
      <c r="G24" s="538"/>
      <c r="H24" s="538"/>
      <c r="I24" s="538"/>
      <c r="J24" s="538"/>
      <c r="K24" s="538"/>
      <c r="L24" s="569"/>
      <c r="O24" s="7"/>
      <c r="P24" s="8"/>
    </row>
    <row r="25" spans="1:16" s="33" customFormat="1" ht="14.5" customHeight="1" x14ac:dyDescent="0.35">
      <c r="A25" s="53"/>
      <c r="B25" s="567"/>
      <c r="C25" s="570"/>
      <c r="D25" s="550"/>
      <c r="E25" s="550"/>
      <c r="F25" s="550"/>
      <c r="G25" s="550"/>
      <c r="H25" s="550"/>
      <c r="I25" s="550"/>
      <c r="J25" s="550"/>
      <c r="K25" s="550"/>
      <c r="L25" s="551"/>
      <c r="O25" s="7"/>
      <c r="P25" s="8"/>
    </row>
    <row r="26" spans="1:16" s="33" customFormat="1" ht="14.5" customHeight="1" x14ac:dyDescent="0.35">
      <c r="A26" s="53"/>
      <c r="B26" s="567"/>
      <c r="C26" s="570"/>
      <c r="D26" s="550"/>
      <c r="E26" s="550"/>
      <c r="F26" s="550"/>
      <c r="G26" s="550"/>
      <c r="H26" s="550"/>
      <c r="I26" s="550"/>
      <c r="J26" s="550"/>
      <c r="K26" s="550"/>
      <c r="L26" s="551"/>
      <c r="O26" s="7"/>
      <c r="P26" s="8"/>
    </row>
    <row r="27" spans="1:16" s="33" customFormat="1" ht="14.5" customHeight="1" x14ac:dyDescent="0.35">
      <c r="A27" s="53"/>
      <c r="B27" s="559"/>
      <c r="C27" s="571"/>
      <c r="D27" s="541"/>
      <c r="E27" s="541"/>
      <c r="F27" s="541"/>
      <c r="G27" s="541"/>
      <c r="H27" s="541"/>
      <c r="I27" s="541"/>
      <c r="J27" s="541"/>
      <c r="K27" s="541"/>
      <c r="L27" s="572"/>
      <c r="O27" s="7"/>
      <c r="P27" s="8"/>
    </row>
    <row r="28" spans="1:16" s="33" customFormat="1" ht="14.5" customHeight="1" x14ac:dyDescent="0.35">
      <c r="A28" s="53"/>
      <c r="B28" s="566" t="str">
        <f>IF(Variables!$C$45="English",O31,P31)</f>
        <v>Delivery Costs:</v>
      </c>
      <c r="C28" s="568" t="str">
        <f>IF(Variables!$C$45="English",P31,Q31)</f>
        <v>The average delivery costs (freight, handling and insurance) from the point of direct shipment in Canada to your customers, whether included in the selling value or incurred separately by your customers, expressed as a percentage of the net delivered purchase or selling value. If the goods are sold on an FOB basis (ex-factory), please provide your best estimate of the delivery costs incurred by your customers.</v>
      </c>
      <c r="D28" s="538"/>
      <c r="E28" s="538"/>
      <c r="F28" s="538"/>
      <c r="G28" s="538"/>
      <c r="H28" s="538"/>
      <c r="I28" s="538"/>
      <c r="J28" s="538"/>
      <c r="K28" s="538"/>
      <c r="L28" s="569"/>
      <c r="O28" s="7"/>
      <c r="P28" s="8"/>
    </row>
    <row r="29" spans="1:16" s="33" customFormat="1" ht="14.5" customHeight="1" x14ac:dyDescent="0.35">
      <c r="A29" s="53"/>
      <c r="B29" s="567"/>
      <c r="C29" s="570"/>
      <c r="D29" s="550"/>
      <c r="E29" s="550"/>
      <c r="F29" s="550"/>
      <c r="G29" s="550"/>
      <c r="H29" s="550"/>
      <c r="I29" s="550"/>
      <c r="J29" s="550"/>
      <c r="K29" s="550"/>
      <c r="L29" s="551"/>
      <c r="O29" s="7"/>
      <c r="P29" s="8"/>
    </row>
    <row r="30" spans="1:16" s="33" customFormat="1" ht="14.5" customHeight="1" x14ac:dyDescent="0.35">
      <c r="A30" s="53"/>
      <c r="B30" s="567"/>
      <c r="C30" s="570"/>
      <c r="D30" s="550"/>
      <c r="E30" s="550"/>
      <c r="F30" s="550"/>
      <c r="G30" s="550"/>
      <c r="H30" s="550"/>
      <c r="I30" s="550"/>
      <c r="J30" s="550"/>
      <c r="K30" s="550"/>
      <c r="L30" s="551"/>
      <c r="O30" s="7"/>
      <c r="P30" s="8"/>
    </row>
    <row r="31" spans="1:16" s="33" customFormat="1" ht="14.5" customHeight="1" x14ac:dyDescent="0.35">
      <c r="A31" s="121" t="s">
        <v>182</v>
      </c>
      <c r="B31" s="559"/>
      <c r="C31" s="571"/>
      <c r="D31" s="541"/>
      <c r="E31" s="541"/>
      <c r="F31" s="541"/>
      <c r="G31" s="541"/>
      <c r="H31" s="541"/>
      <c r="I31" s="541"/>
      <c r="J31" s="541"/>
      <c r="K31" s="541"/>
      <c r="L31" s="572"/>
      <c r="O31" s="7" t="s">
        <v>166</v>
      </c>
      <c r="P31" s="8" t="s">
        <v>167</v>
      </c>
    </row>
    <row r="32" spans="1:16" s="33" customFormat="1" ht="14.5" customHeight="1" x14ac:dyDescent="0.35">
      <c r="A32" s="121"/>
      <c r="B32" s="566" t="str">
        <f>IF(Variables!$C$45="English",O33,P33)</f>
        <v>Direct Employment:</v>
      </c>
      <c r="C32" s="568" t="str">
        <f>IF(Variables!$C$45="English",P33,Q33)</f>
        <v>Employees whose tasks can be readily traced (by observation) to the growing or harvesting of certain whole potatoes.</v>
      </c>
      <c r="D32" s="538"/>
      <c r="E32" s="538"/>
      <c r="F32" s="538"/>
      <c r="G32" s="538"/>
      <c r="H32" s="538"/>
      <c r="I32" s="538"/>
      <c r="J32" s="538"/>
      <c r="K32" s="538"/>
      <c r="L32" s="569"/>
      <c r="O32" s="7"/>
      <c r="P32" s="8"/>
    </row>
    <row r="33" spans="1:16" ht="14.5" customHeight="1" x14ac:dyDescent="0.35">
      <c r="B33" s="559"/>
      <c r="C33" s="571"/>
      <c r="D33" s="541"/>
      <c r="E33" s="541"/>
      <c r="F33" s="541"/>
      <c r="G33" s="541"/>
      <c r="H33" s="541"/>
      <c r="I33" s="541"/>
      <c r="J33" s="541"/>
      <c r="K33" s="541"/>
      <c r="L33" s="572"/>
      <c r="O33" s="7" t="s">
        <v>168</v>
      </c>
      <c r="P33" s="8" t="s">
        <v>169</v>
      </c>
    </row>
    <row r="34" spans="1:16" ht="14.5" customHeight="1" x14ac:dyDescent="0.35">
      <c r="B34" s="566" t="str">
        <f>IF(Variables!$C$45="English",O35,P35)</f>
        <v>Indirect Employment:</v>
      </c>
      <c r="C34" s="568" t="str">
        <f>IF(Variables!$C$45="English",P35,Q35)</f>
        <v>Includes farm personnel such as supervisors, superintendents and quality control employees, as well as sales and administrative personnel.</v>
      </c>
      <c r="D34" s="538"/>
      <c r="E34" s="538"/>
      <c r="F34" s="538"/>
      <c r="G34" s="538"/>
      <c r="H34" s="538"/>
      <c r="I34" s="538"/>
      <c r="J34" s="538"/>
      <c r="K34" s="538"/>
      <c r="L34" s="569"/>
    </row>
    <row r="35" spans="1:16" ht="14.5" customHeight="1" x14ac:dyDescent="0.35">
      <c r="B35" s="559"/>
      <c r="C35" s="571"/>
      <c r="D35" s="541"/>
      <c r="E35" s="541"/>
      <c r="F35" s="541"/>
      <c r="G35" s="541"/>
      <c r="H35" s="541"/>
      <c r="I35" s="541"/>
      <c r="J35" s="541"/>
      <c r="K35" s="541"/>
      <c r="L35" s="572"/>
      <c r="O35" s="7" t="s">
        <v>170</v>
      </c>
      <c r="P35" s="8" t="s">
        <v>171</v>
      </c>
    </row>
    <row r="36" spans="1:16" ht="14.5" customHeight="1" x14ac:dyDescent="0.35">
      <c r="B36" s="566" t="str">
        <f>IF(Variables!$C$45="English",O39,P39)</f>
        <v>Net Delivered_x000D_
Purchase Value:</v>
      </c>
      <c r="C36" s="568" t="str">
        <f>IF(Variables!$C$45="English",P39,Q39)</f>
        <v>The net delivered purchase value is the laid-in cost net of all cash, quantity or deferred discounts, allowances, taxes, rebates and incentives, whether or not shown on the invoice. However, it includes delivery costs (freight, handling and insurance) to your Canadian warehouse and, where applicable, all import costs such as customs and other duties, brokerage fees and surcharges.</v>
      </c>
      <c r="D36" s="538"/>
      <c r="E36" s="538"/>
      <c r="F36" s="538"/>
      <c r="G36" s="538"/>
      <c r="H36" s="538"/>
      <c r="I36" s="538"/>
      <c r="J36" s="538"/>
      <c r="K36" s="538"/>
      <c r="L36" s="569"/>
    </row>
    <row r="37" spans="1:16" ht="14.5" customHeight="1" x14ac:dyDescent="0.35">
      <c r="B37" s="567"/>
      <c r="C37" s="570"/>
      <c r="D37" s="550"/>
      <c r="E37" s="550"/>
      <c r="F37" s="550"/>
      <c r="G37" s="550"/>
      <c r="H37" s="550"/>
      <c r="I37" s="550"/>
      <c r="J37" s="550"/>
      <c r="K37" s="550"/>
      <c r="L37" s="551"/>
    </row>
    <row r="38" spans="1:16" ht="14.5" customHeight="1" x14ac:dyDescent="0.35">
      <c r="B38" s="567"/>
      <c r="C38" s="570"/>
      <c r="D38" s="550"/>
      <c r="E38" s="550"/>
      <c r="F38" s="550"/>
      <c r="G38" s="550"/>
      <c r="H38" s="550"/>
      <c r="I38" s="550"/>
      <c r="J38" s="550"/>
      <c r="K38" s="550"/>
      <c r="L38" s="551"/>
    </row>
    <row r="39" spans="1:16" ht="14.5" customHeight="1" x14ac:dyDescent="0.35">
      <c r="A39" s="4" t="s">
        <v>180</v>
      </c>
      <c r="B39" s="559"/>
      <c r="C39" s="571"/>
      <c r="D39" s="541"/>
      <c r="E39" s="541"/>
      <c r="F39" s="541"/>
      <c r="G39" s="541"/>
      <c r="H39" s="541"/>
      <c r="I39" s="541"/>
      <c r="J39" s="541"/>
      <c r="K39" s="541"/>
      <c r="L39" s="572"/>
      <c r="O39" s="2" t="s">
        <v>172</v>
      </c>
      <c r="P39" s="8" t="s">
        <v>173</v>
      </c>
    </row>
    <row r="40" spans="1:16" ht="14.5" customHeight="1" x14ac:dyDescent="0.35">
      <c r="B40" s="566" t="str">
        <f>IF(Variables!$C$45="English",O44,P44)</f>
        <v>Net Delivered_x000D_
Selling Value:</v>
      </c>
      <c r="C40" s="568" t="str">
        <f>IF(Variables!$C$45="English",P44,Q44)</f>
        <v>The net delivered selling value includes sales to a third party or an affiliate. It is net of all cash, quantity or deferred discounts, allowances and taxes whether or not shown on the invoice. These discounts, allowances and taxes include, but are not limited to, discounts and cash discounts, rebates and incentives. However, it includes all delivery costs (freight, handling and insurance) incurred by your agency from the point of direct shipment in Canada and included in the selling price or an estimate of such delivery costs if incurred by your customers.</v>
      </c>
      <c r="D40" s="538"/>
      <c r="E40" s="538"/>
      <c r="F40" s="538"/>
      <c r="G40" s="538"/>
      <c r="H40" s="538"/>
      <c r="I40" s="538"/>
      <c r="J40" s="538"/>
      <c r="K40" s="538"/>
      <c r="L40" s="569"/>
      <c r="O40" s="2"/>
    </row>
    <row r="41" spans="1:16" ht="14.5" customHeight="1" x14ac:dyDescent="0.35">
      <c r="B41" s="567"/>
      <c r="C41" s="570"/>
      <c r="D41" s="550"/>
      <c r="E41" s="550"/>
      <c r="F41" s="550"/>
      <c r="G41" s="550"/>
      <c r="H41" s="550"/>
      <c r="I41" s="550"/>
      <c r="J41" s="550"/>
      <c r="K41" s="550"/>
      <c r="L41" s="551"/>
      <c r="O41" s="2"/>
    </row>
    <row r="42" spans="1:16" ht="14.5" customHeight="1" x14ac:dyDescent="0.35">
      <c r="B42" s="567"/>
      <c r="C42" s="570"/>
      <c r="D42" s="550"/>
      <c r="E42" s="550"/>
      <c r="F42" s="550"/>
      <c r="G42" s="550"/>
      <c r="H42" s="550"/>
      <c r="I42" s="550"/>
      <c r="J42" s="550"/>
      <c r="K42" s="550"/>
      <c r="L42" s="551"/>
      <c r="O42" s="2"/>
    </row>
    <row r="43" spans="1:16" ht="14.5" customHeight="1" x14ac:dyDescent="0.35">
      <c r="B43" s="567"/>
      <c r="C43" s="570"/>
      <c r="D43" s="550"/>
      <c r="E43" s="550"/>
      <c r="F43" s="550"/>
      <c r="G43" s="550"/>
      <c r="H43" s="550"/>
      <c r="I43" s="550"/>
      <c r="J43" s="550"/>
      <c r="K43" s="550"/>
      <c r="L43" s="551"/>
      <c r="O43" s="2"/>
    </row>
    <row r="44" spans="1:16" ht="14.5" customHeight="1" x14ac:dyDescent="0.35">
      <c r="A44" s="4" t="s">
        <v>180</v>
      </c>
      <c r="B44" s="559"/>
      <c r="C44" s="571"/>
      <c r="D44" s="541"/>
      <c r="E44" s="541"/>
      <c r="F44" s="541"/>
      <c r="G44" s="541"/>
      <c r="H44" s="541"/>
      <c r="I44" s="541"/>
      <c r="J44" s="541"/>
      <c r="K44" s="541"/>
      <c r="L44" s="572"/>
      <c r="O44" s="2" t="s">
        <v>174</v>
      </c>
      <c r="P44" s="8" t="s">
        <v>175</v>
      </c>
    </row>
    <row r="45" spans="1:16" ht="14.5" customHeight="1" x14ac:dyDescent="0.35">
      <c r="B45" s="566" t="str">
        <f>IF(Variables!$C$45="English",O48,P48)</f>
        <v>Other Potatoes:</v>
      </c>
      <c r="C45" s="568" t="str">
        <f>IF(Variables!$C$45="English",P48,Q48)</f>
        <v>Any and all of the following: Whole potatoes imported during the period from May 1 to July 31, inclusive, of each calendar year; seed potatoes; red potatoes; yellow potatoes; exotic potato varieties; white and russet potatoes imported in 50-lb. cartons in the following count sizes:  40, 50, 60, 70 and 80; and whole potatoes certified as organic by a recognized certification agency.</v>
      </c>
      <c r="D45" s="538"/>
      <c r="E45" s="538"/>
      <c r="F45" s="538"/>
      <c r="G45" s="538"/>
      <c r="H45" s="538"/>
      <c r="I45" s="538"/>
      <c r="J45" s="538"/>
      <c r="K45" s="538"/>
      <c r="L45" s="569"/>
      <c r="O45" s="2"/>
    </row>
    <row r="46" spans="1:16" ht="14.5" customHeight="1" x14ac:dyDescent="0.35">
      <c r="B46" s="567"/>
      <c r="C46" s="570"/>
      <c r="D46" s="550"/>
      <c r="E46" s="550"/>
      <c r="F46" s="550"/>
      <c r="G46" s="550"/>
      <c r="H46" s="550"/>
      <c r="I46" s="550"/>
      <c r="J46" s="550"/>
      <c r="K46" s="550"/>
      <c r="L46" s="551"/>
      <c r="O46" s="2"/>
    </row>
    <row r="47" spans="1:16" ht="14.5" customHeight="1" x14ac:dyDescent="0.35">
      <c r="B47" s="567"/>
      <c r="C47" s="570"/>
      <c r="D47" s="550"/>
      <c r="E47" s="550"/>
      <c r="F47" s="550"/>
      <c r="G47" s="550"/>
      <c r="H47" s="550"/>
      <c r="I47" s="550"/>
      <c r="J47" s="550"/>
      <c r="K47" s="550"/>
      <c r="L47" s="551"/>
      <c r="O47" s="2"/>
    </row>
    <row r="48" spans="1:16" ht="14.5" customHeight="1" x14ac:dyDescent="0.35">
      <c r="B48" s="559"/>
      <c r="C48" s="571"/>
      <c r="D48" s="541"/>
      <c r="E48" s="541"/>
      <c r="F48" s="541"/>
      <c r="G48" s="541"/>
      <c r="H48" s="541"/>
      <c r="I48" s="541"/>
      <c r="J48" s="541"/>
      <c r="K48" s="541"/>
      <c r="L48" s="572"/>
      <c r="O48" s="7" t="s">
        <v>176</v>
      </c>
      <c r="P48" s="8" t="s">
        <v>177</v>
      </c>
    </row>
    <row r="49" spans="2:16" ht="14.5" customHeight="1" x14ac:dyDescent="0.35">
      <c r="B49" s="566" t="str">
        <f>IF(Variables!$C$45="English",O50,P50)</f>
        <v>Values:</v>
      </c>
      <c r="C49" s="568" t="str">
        <f>IF(Variables!$C$45="English",P50,Q50)</f>
        <v>All responses to value questions should be expressed in Canadian dollars (CAD).</v>
      </c>
      <c r="D49" s="538"/>
      <c r="E49" s="538"/>
      <c r="F49" s="538"/>
      <c r="G49" s="538"/>
      <c r="H49" s="538"/>
      <c r="I49" s="538"/>
      <c r="J49" s="538"/>
      <c r="K49" s="538"/>
      <c r="L49" s="569"/>
    </row>
    <row r="50" spans="2:16" ht="14.5" customHeight="1" x14ac:dyDescent="0.35">
      <c r="B50" s="573"/>
      <c r="C50" s="574"/>
      <c r="D50" s="575"/>
      <c r="E50" s="575"/>
      <c r="F50" s="575"/>
      <c r="G50" s="575"/>
      <c r="H50" s="575"/>
      <c r="I50" s="575"/>
      <c r="J50" s="575"/>
      <c r="K50" s="575"/>
      <c r="L50" s="576"/>
      <c r="O50" s="7" t="s">
        <v>178</v>
      </c>
      <c r="P50" s="8" t="s">
        <v>360</v>
      </c>
    </row>
  </sheetData>
  <sheetProtection algorithmName="SHA-512" hashValue="BxGxaHrtOsRzsGQjW7pKpda0mgJt4hqLcbXpBJzwWl8OG/viBDRoJP4Owk0eJW4v4m7Uuz97EjUdBNC5MUAy8w==" saltValue="IhmvPJOn7YnpMXlqP83/JQ==" spinCount="100000" sheet="1" objects="1" scenarios="1" selectLockedCells="1"/>
  <mergeCells count="26">
    <mergeCell ref="B45:B48"/>
    <mergeCell ref="C45:L48"/>
    <mergeCell ref="B49:B50"/>
    <mergeCell ref="C49:L50"/>
    <mergeCell ref="B24:B27"/>
    <mergeCell ref="C24:L27"/>
    <mergeCell ref="B34:B35"/>
    <mergeCell ref="C34:L35"/>
    <mergeCell ref="B36:B39"/>
    <mergeCell ref="C36:L39"/>
    <mergeCell ref="B40:B44"/>
    <mergeCell ref="C40:L44"/>
    <mergeCell ref="B20:B23"/>
    <mergeCell ref="C20:L23"/>
    <mergeCell ref="B28:B31"/>
    <mergeCell ref="C28:L31"/>
    <mergeCell ref="B32:B33"/>
    <mergeCell ref="C32:L33"/>
    <mergeCell ref="B19:L19"/>
    <mergeCell ref="B4:L4"/>
    <mergeCell ref="B5:L5"/>
    <mergeCell ref="B6:L6"/>
    <mergeCell ref="B8:L8"/>
    <mergeCell ref="B10:L10"/>
    <mergeCell ref="B12:L13"/>
    <mergeCell ref="B15:L16"/>
  </mergeCells>
  <printOptions horizontalCentered="1"/>
  <pageMargins left="0.23622047244094491" right="0.23622047244094491" top="0.74803149606299213" bottom="0.74803149606299213" header="0.31496062992125984" footer="0.31496062992125984"/>
  <pageSetup scale="61" fitToHeight="0" orientation="portrait" r:id="rId1"/>
  <headerFooter>
    <oddFooter>&amp;L&amp;A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BF17A7-F7DE-42E3-B77F-DE06144D2515}">
  <sheetPr>
    <tabColor rgb="FF00B0F0"/>
    <pageSetUpPr fitToPage="1"/>
  </sheetPr>
  <dimension ref="A1:R320"/>
  <sheetViews>
    <sheetView showGridLines="0" zoomScaleNormal="100" workbookViewId="0"/>
  </sheetViews>
  <sheetFormatPr defaultColWidth="9.26953125" defaultRowHeight="14.5" customHeight="1" x14ac:dyDescent="0.35"/>
  <cols>
    <col min="1" max="1" width="1.7265625" style="4" customWidth="1"/>
    <col min="2" max="12" width="14.54296875" style="2" customWidth="1"/>
    <col min="13" max="13" width="14.54296875" style="7" customWidth="1"/>
    <col min="14" max="16" width="14.54296875" style="8" hidden="1" customWidth="1"/>
    <col min="17" max="17" width="9.54296875" style="8" hidden="1" customWidth="1"/>
    <col min="18" max="18" width="12.7265625" style="8" customWidth="1"/>
    <col min="19" max="16384" width="9.26953125" style="8"/>
  </cols>
  <sheetData>
    <row r="1" spans="1:18" ht="14.5" customHeight="1" x14ac:dyDescent="0.35">
      <c r="O1" s="8" t="s">
        <v>139</v>
      </c>
      <c r="P1" s="8" t="s">
        <v>139</v>
      </c>
      <c r="Q1" s="9"/>
      <c r="R1" s="9"/>
    </row>
    <row r="2" spans="1:18" ht="14.5" customHeight="1" x14ac:dyDescent="0.35">
      <c r="B2" s="10" t="s">
        <v>0</v>
      </c>
      <c r="C2" s="10"/>
      <c r="D2" s="10"/>
      <c r="O2" s="9" t="s">
        <v>39</v>
      </c>
      <c r="P2" s="9" t="s">
        <v>48</v>
      </c>
    </row>
    <row r="3" spans="1:18" ht="14.5" customHeight="1" x14ac:dyDescent="0.35">
      <c r="B3" s="12"/>
      <c r="C3" s="12"/>
      <c r="D3" s="12"/>
      <c r="O3" s="11"/>
      <c r="P3" s="11"/>
    </row>
    <row r="4" spans="1:18" s="1" customFormat="1" ht="14.5" customHeight="1" x14ac:dyDescent="0.35">
      <c r="A4" s="5"/>
      <c r="B4" s="526" t="str">
        <f>Info!B4</f>
        <v>AGENCY QUESTIONNAIRE</v>
      </c>
      <c r="C4" s="526"/>
      <c r="D4" s="526"/>
      <c r="E4" s="526"/>
      <c r="F4" s="526"/>
      <c r="G4" s="526"/>
      <c r="H4" s="526"/>
      <c r="I4" s="526"/>
      <c r="J4" s="526"/>
      <c r="K4" s="526"/>
      <c r="L4" s="526"/>
      <c r="M4" s="13"/>
      <c r="N4" s="13"/>
      <c r="O4" s="492" t="s">
        <v>134</v>
      </c>
      <c r="P4" s="492"/>
    </row>
    <row r="5" spans="1:18" s="1" customFormat="1" ht="14.5" customHeight="1" x14ac:dyDescent="0.35">
      <c r="A5" s="5"/>
      <c r="B5" s="526" t="str">
        <f>Info!B5</f>
        <v>RR-2026-001</v>
      </c>
      <c r="C5" s="526"/>
      <c r="D5" s="526"/>
      <c r="E5" s="526"/>
      <c r="F5" s="526"/>
      <c r="G5" s="526"/>
      <c r="H5" s="526"/>
      <c r="I5" s="526"/>
      <c r="J5" s="526"/>
      <c r="K5" s="526"/>
      <c r="L5" s="526"/>
      <c r="M5" s="13"/>
      <c r="N5" s="13"/>
      <c r="O5" s="492"/>
      <c r="P5" s="492"/>
    </row>
    <row r="6" spans="1:18" s="6" customFormat="1" ht="14.5" customHeight="1" x14ac:dyDescent="0.35">
      <c r="A6" s="5"/>
      <c r="B6" s="526" t="str">
        <f>Info!B6</f>
        <v>CERTAIN WHOLE POTATOES</v>
      </c>
      <c r="C6" s="526"/>
      <c r="D6" s="526"/>
      <c r="E6" s="526"/>
      <c r="F6" s="526"/>
      <c r="G6" s="526"/>
      <c r="H6" s="526"/>
      <c r="I6" s="526"/>
      <c r="J6" s="526"/>
      <c r="K6" s="526"/>
      <c r="L6" s="526"/>
      <c r="M6" s="24"/>
      <c r="N6" s="24"/>
      <c r="O6" s="492"/>
      <c r="P6" s="492"/>
    </row>
    <row r="7" spans="1:18" s="6" customFormat="1" ht="14.5" customHeight="1" x14ac:dyDescent="0.35">
      <c r="A7" s="5"/>
      <c r="B7" s="83"/>
      <c r="C7" s="83"/>
      <c r="D7" s="83"/>
      <c r="E7" s="83"/>
      <c r="F7" s="83"/>
      <c r="G7" s="83"/>
      <c r="H7" s="83"/>
      <c r="I7" s="83"/>
      <c r="J7" s="83"/>
      <c r="K7" s="83"/>
      <c r="L7" s="83"/>
      <c r="M7" s="24"/>
      <c r="N7" s="24"/>
      <c r="O7" s="492"/>
      <c r="P7" s="492"/>
    </row>
    <row r="8" spans="1:18" s="6" customFormat="1" ht="14.5" customHeight="1" x14ac:dyDescent="0.35">
      <c r="A8" s="5"/>
      <c r="B8" s="589" t="str">
        <f>IF(Variables!$C$45="English",O8,P8)</f>
        <v>The goods in the following questions refer to certain whole potatoes as defined in the product description on the Intro tab.</v>
      </c>
      <c r="C8" s="589"/>
      <c r="D8" s="589"/>
      <c r="E8" s="589"/>
      <c r="F8" s="589"/>
      <c r="G8" s="589"/>
      <c r="H8" s="589"/>
      <c r="I8" s="589"/>
      <c r="J8" s="589"/>
      <c r="K8" s="589"/>
      <c r="L8" s="589"/>
      <c r="M8" s="24"/>
      <c r="N8" s="24"/>
      <c r="O8" s="16" t="str">
        <f>"The goods in the following questions refer to "&amp;Variables!B3&amp;" as defined in the product description on the Intro tab."</f>
        <v>The goods in the following questions refer to certain whole potatoes as defined in the product description on the Intro tab.</v>
      </c>
      <c r="P8" s="16" t="str">
        <f>"Les marchandises dans les questions suivantes font référence au "&amp;Variables!C3&amp;" comme défini dans la description du produit de l'onglet Intro."</f>
        <v>Les marchandises dans les questions suivantes font référence au certaines pommes de terre entières comme défini dans la description du produit de l'onglet Intro.</v>
      </c>
    </row>
    <row r="9" spans="1:18" s="6" customFormat="1" ht="14.5" customHeight="1" x14ac:dyDescent="0.35">
      <c r="A9" s="5"/>
      <c r="B9" s="589" t="str">
        <f>IF(Variables!$C$45="English",O9,P9)</f>
        <v xml:space="preserve">Product information and a glossary of terms can be found in the Info tab.
</v>
      </c>
      <c r="C9" s="589"/>
      <c r="D9" s="589"/>
      <c r="E9" s="589"/>
      <c r="F9" s="589"/>
      <c r="G9" s="589"/>
      <c r="H9" s="589"/>
      <c r="I9" s="589"/>
      <c r="J9" s="589"/>
      <c r="K9" s="589"/>
      <c r="L9" s="589"/>
      <c r="M9" s="24"/>
      <c r="N9" s="24"/>
      <c r="O9" s="16" t="s">
        <v>59</v>
      </c>
      <c r="P9" s="6" t="s">
        <v>60</v>
      </c>
    </row>
    <row r="10" spans="1:18" s="6" customFormat="1" ht="14.5" customHeight="1" x14ac:dyDescent="0.35">
      <c r="A10" s="5"/>
      <c r="B10" s="100" t="s">
        <v>162</v>
      </c>
      <c r="C10" s="95"/>
      <c r="D10" s="95"/>
      <c r="E10" s="95"/>
      <c r="F10" s="95"/>
      <c r="G10" s="95"/>
      <c r="H10" s="95"/>
      <c r="I10" s="95"/>
      <c r="J10" s="95"/>
      <c r="K10" s="95"/>
      <c r="L10" s="95"/>
      <c r="M10" s="24"/>
      <c r="N10" s="24"/>
      <c r="O10" s="99" t="s">
        <v>162</v>
      </c>
      <c r="P10" s="6" t="s">
        <v>61</v>
      </c>
    </row>
    <row r="11" spans="1:18" s="6" customFormat="1" ht="14.5" customHeight="1" x14ac:dyDescent="0.35">
      <c r="A11" s="5"/>
      <c r="B11" s="589" t="str">
        <f>IF(Variables!$C$45="English",O12,P12)</f>
        <v>All information is requested on a crop-year basis (August 1 - July 31). Where adjustments are required to comply with this requirement, please indicate where adjustments were made and give a full explanation.</v>
      </c>
      <c r="C11" s="589"/>
      <c r="D11" s="589"/>
      <c r="E11" s="589"/>
      <c r="F11" s="589"/>
      <c r="G11" s="589"/>
      <c r="H11" s="589"/>
      <c r="I11" s="589"/>
      <c r="J11" s="589"/>
      <c r="K11" s="589"/>
      <c r="L11" s="589"/>
      <c r="M11" s="24"/>
      <c r="N11" s="24"/>
      <c r="O11" s="99"/>
    </row>
    <row r="12" spans="1:18" s="6" customFormat="1" ht="14.5" customHeight="1" x14ac:dyDescent="0.35">
      <c r="A12" s="5"/>
      <c r="B12" s="589"/>
      <c r="C12" s="589"/>
      <c r="D12" s="589"/>
      <c r="E12" s="589"/>
      <c r="F12" s="589"/>
      <c r="G12" s="589"/>
      <c r="H12" s="589"/>
      <c r="I12" s="589"/>
      <c r="J12" s="589"/>
      <c r="K12" s="589"/>
      <c r="L12" s="589"/>
      <c r="M12" s="24"/>
      <c r="N12" s="24"/>
      <c r="O12" s="16" t="s">
        <v>189</v>
      </c>
      <c r="P12" s="16" t="s">
        <v>61</v>
      </c>
    </row>
    <row r="13" spans="1:18" s="6" customFormat="1" ht="14.5" customHeight="1" x14ac:dyDescent="0.35">
      <c r="A13" s="5"/>
      <c r="B13" s="589" t="str">
        <f>O13</f>
        <v>Your questionnaire should be a consolidated response covering the production and sales activities of your member growers.</v>
      </c>
      <c r="C13" s="590"/>
      <c r="D13" s="590"/>
      <c r="E13" s="590"/>
      <c r="F13" s="590"/>
      <c r="G13" s="590"/>
      <c r="H13" s="590"/>
      <c r="I13" s="590"/>
      <c r="J13" s="590"/>
      <c r="K13" s="590"/>
      <c r="L13" s="590"/>
      <c r="M13" s="24"/>
      <c r="N13" s="24"/>
      <c r="O13" s="16" t="s">
        <v>229</v>
      </c>
      <c r="P13" s="16"/>
    </row>
    <row r="14" spans="1:18" s="6" customFormat="1" ht="14.5" customHeight="1" x14ac:dyDescent="0.35">
      <c r="A14" s="5"/>
      <c r="B14" s="589" t="str">
        <f>O14</f>
        <v>Please ensure that you include all sales (transactions made at market prices) to all associated firms.</v>
      </c>
      <c r="C14" s="590"/>
      <c r="D14" s="590"/>
      <c r="E14" s="590"/>
      <c r="F14" s="590"/>
      <c r="G14" s="590"/>
      <c r="H14" s="590"/>
      <c r="I14" s="590"/>
      <c r="J14" s="590"/>
      <c r="K14" s="590"/>
      <c r="L14" s="590"/>
      <c r="M14" s="24"/>
      <c r="N14" s="24"/>
      <c r="O14" s="8" t="s">
        <v>190</v>
      </c>
      <c r="P14" s="16"/>
    </row>
    <row r="15" spans="1:18" s="6" customFormat="1" ht="14.5" customHeight="1" x14ac:dyDescent="0.35">
      <c r="A15" s="5"/>
      <c r="B15" s="589" t="str">
        <f>O16</f>
        <v>Sales data are to be reported on the date of shipment to the customer or the customer’s warehouse.</v>
      </c>
      <c r="C15" s="606"/>
      <c r="D15" s="606"/>
      <c r="E15" s="606"/>
      <c r="F15" s="606"/>
      <c r="G15" s="606"/>
      <c r="H15" s="606"/>
      <c r="I15" s="606"/>
      <c r="J15" s="606"/>
      <c r="K15" s="606"/>
      <c r="L15" s="606"/>
      <c r="M15" s="24"/>
      <c r="N15" s="24"/>
      <c r="O15" s="62"/>
      <c r="P15" s="16"/>
    </row>
    <row r="16" spans="1:18" s="6" customFormat="1" ht="14.5" customHeight="1" x14ac:dyDescent="0.35">
      <c r="A16" s="5"/>
      <c r="B16" s="15"/>
      <c r="C16" s="15"/>
      <c r="D16" s="15"/>
      <c r="E16" s="3"/>
      <c r="F16" s="3"/>
      <c r="G16" s="3"/>
      <c r="H16" s="3"/>
      <c r="I16" s="3"/>
      <c r="J16" s="3"/>
      <c r="K16" s="3"/>
      <c r="L16" s="3"/>
      <c r="O16" s="8" t="s">
        <v>292</v>
      </c>
      <c r="P16" s="16"/>
    </row>
    <row r="17" spans="1:16" ht="14.5" customHeight="1" x14ac:dyDescent="0.35">
      <c r="B17" s="502" t="str">
        <f>IF(Variables!$C$45="English",O17,P17)</f>
        <v>GENERAL</v>
      </c>
      <c r="C17" s="503"/>
      <c r="D17" s="503"/>
      <c r="E17" s="503"/>
      <c r="F17" s="503"/>
      <c r="G17" s="503"/>
      <c r="H17" s="503"/>
      <c r="I17" s="503"/>
      <c r="J17" s="503"/>
      <c r="K17" s="503"/>
      <c r="L17" s="504"/>
      <c r="M17" s="33"/>
      <c r="O17" s="8" t="s">
        <v>109</v>
      </c>
      <c r="P17" s="7" t="s">
        <v>111</v>
      </c>
    </row>
    <row r="18" spans="1:16" ht="14.5" customHeight="1" x14ac:dyDescent="0.35">
      <c r="B18" s="597" t="s">
        <v>18</v>
      </c>
      <c r="C18" s="598"/>
      <c r="D18" s="598"/>
      <c r="E18" s="598"/>
      <c r="F18" s="598"/>
      <c r="G18" s="598"/>
      <c r="H18" s="598"/>
      <c r="I18" s="598"/>
      <c r="J18" s="598"/>
      <c r="K18" s="598"/>
      <c r="L18" s="599"/>
      <c r="M18" s="8"/>
    </row>
    <row r="19" spans="1:16" ht="14.5" customHeight="1" x14ac:dyDescent="0.35">
      <c r="B19" s="17"/>
      <c r="C19" s="28"/>
      <c r="D19" s="28"/>
      <c r="E19" s="29"/>
      <c r="F19" s="29"/>
      <c r="G19" s="29"/>
      <c r="H19" s="29"/>
      <c r="I19" s="29"/>
      <c r="J19" s="29"/>
      <c r="K19" s="29"/>
      <c r="L19" s="18"/>
      <c r="M19" s="8"/>
    </row>
    <row r="20" spans="1:16" ht="14.5" customHeight="1" x14ac:dyDescent="0.3">
      <c r="B20" s="493" t="str">
        <f>IF(Variables!$C$45="English",O20,P20)</f>
        <v xml:space="preserve">What is the nature of your agency’s business? </v>
      </c>
      <c r="C20" s="494"/>
      <c r="D20" s="494"/>
      <c r="E20" s="494"/>
      <c r="F20" s="494"/>
      <c r="G20" s="494"/>
      <c r="H20" s="494"/>
      <c r="I20" s="494"/>
      <c r="J20" s="494"/>
      <c r="K20" s="494"/>
      <c r="L20" s="495"/>
      <c r="M20" s="8"/>
      <c r="O20" s="165" t="s">
        <v>293</v>
      </c>
      <c r="P20" s="165"/>
    </row>
    <row r="21" spans="1:16" s="33" customFormat="1" ht="14.5" customHeight="1" x14ac:dyDescent="0.35">
      <c r="A21" s="53"/>
      <c r="B21" s="57"/>
      <c r="C21" s="58"/>
      <c r="D21" s="58"/>
      <c r="E21" s="58"/>
      <c r="F21" s="58"/>
      <c r="G21" s="58"/>
      <c r="H21" s="58"/>
      <c r="I21" s="58"/>
      <c r="J21" s="58"/>
      <c r="K21" s="58"/>
      <c r="L21" s="59"/>
    </row>
    <row r="22" spans="1:16" s="9" customFormat="1" ht="14.5" customHeight="1" x14ac:dyDescent="0.35">
      <c r="A22" s="4"/>
      <c r="B22" s="591"/>
      <c r="C22" s="592"/>
      <c r="D22" s="592"/>
      <c r="E22" s="592"/>
      <c r="F22" s="592"/>
      <c r="G22" s="592"/>
      <c r="H22" s="592"/>
      <c r="I22" s="592"/>
      <c r="J22" s="592"/>
      <c r="K22" s="592"/>
      <c r="L22" s="593"/>
      <c r="M22" s="33"/>
    </row>
    <row r="23" spans="1:16" s="9" customFormat="1" ht="14.5" customHeight="1" x14ac:dyDescent="0.35">
      <c r="A23" s="4"/>
      <c r="B23" s="591"/>
      <c r="C23" s="592"/>
      <c r="D23" s="592"/>
      <c r="E23" s="592"/>
      <c r="F23" s="592"/>
      <c r="G23" s="592"/>
      <c r="H23" s="592"/>
      <c r="I23" s="592"/>
      <c r="J23" s="592"/>
      <c r="K23" s="592"/>
      <c r="L23" s="593"/>
      <c r="M23" s="33"/>
    </row>
    <row r="24" spans="1:16" s="9" customFormat="1" ht="14.5" customHeight="1" x14ac:dyDescent="0.35">
      <c r="A24" s="4"/>
      <c r="B24" s="591"/>
      <c r="C24" s="592"/>
      <c r="D24" s="592"/>
      <c r="E24" s="592"/>
      <c r="F24" s="592"/>
      <c r="G24" s="592"/>
      <c r="H24" s="592"/>
      <c r="I24" s="592"/>
      <c r="J24" s="592"/>
      <c r="K24" s="592"/>
      <c r="L24" s="593"/>
      <c r="M24" s="33"/>
    </row>
    <row r="25" spans="1:16" s="9" customFormat="1" ht="14.5" customHeight="1" x14ac:dyDescent="0.35">
      <c r="A25" s="4"/>
      <c r="B25" s="591"/>
      <c r="C25" s="592"/>
      <c r="D25" s="592"/>
      <c r="E25" s="592"/>
      <c r="F25" s="592"/>
      <c r="G25" s="592"/>
      <c r="H25" s="592"/>
      <c r="I25" s="592"/>
      <c r="J25" s="592"/>
      <c r="K25" s="592"/>
      <c r="L25" s="593"/>
      <c r="M25" s="33"/>
    </row>
    <row r="26" spans="1:16" s="9" customFormat="1" ht="14.5" customHeight="1" x14ac:dyDescent="0.35">
      <c r="A26" s="4"/>
      <c r="B26" s="591"/>
      <c r="C26" s="592"/>
      <c r="D26" s="592"/>
      <c r="E26" s="592"/>
      <c r="F26" s="592"/>
      <c r="G26" s="592"/>
      <c r="H26" s="592"/>
      <c r="I26" s="592"/>
      <c r="J26" s="592"/>
      <c r="K26" s="592"/>
      <c r="L26" s="593"/>
      <c r="M26" s="33"/>
    </row>
    <row r="27" spans="1:16" s="9" customFormat="1" ht="14.5" customHeight="1" x14ac:dyDescent="0.35">
      <c r="A27" s="4"/>
      <c r="B27" s="591"/>
      <c r="C27" s="592"/>
      <c r="D27" s="592"/>
      <c r="E27" s="592"/>
      <c r="F27" s="592"/>
      <c r="G27" s="592"/>
      <c r="H27" s="592"/>
      <c r="I27" s="592"/>
      <c r="J27" s="592"/>
      <c r="K27" s="592"/>
      <c r="L27" s="593"/>
      <c r="M27" s="33"/>
    </row>
    <row r="28" spans="1:16" s="9" customFormat="1" ht="14.5" customHeight="1" x14ac:dyDescent="0.35">
      <c r="A28" s="4"/>
      <c r="B28" s="591"/>
      <c r="C28" s="592"/>
      <c r="D28" s="592"/>
      <c r="E28" s="592"/>
      <c r="F28" s="592"/>
      <c r="G28" s="592"/>
      <c r="H28" s="592"/>
      <c r="I28" s="592"/>
      <c r="J28" s="592"/>
      <c r="K28" s="592"/>
      <c r="L28" s="593"/>
      <c r="M28" s="33"/>
    </row>
    <row r="29" spans="1:16" s="9" customFormat="1" ht="14.5" customHeight="1" x14ac:dyDescent="0.35">
      <c r="A29" s="4"/>
      <c r="B29" s="591"/>
      <c r="C29" s="592"/>
      <c r="D29" s="592"/>
      <c r="E29" s="592"/>
      <c r="F29" s="592"/>
      <c r="G29" s="592"/>
      <c r="H29" s="592"/>
      <c r="I29" s="592"/>
      <c r="J29" s="592"/>
      <c r="K29" s="592"/>
      <c r="L29" s="593"/>
      <c r="M29" s="33"/>
    </row>
    <row r="30" spans="1:16" s="33" customFormat="1" ht="14.5" customHeight="1" x14ac:dyDescent="0.35">
      <c r="A30" s="53"/>
      <c r="B30" s="54"/>
      <c r="C30" s="55"/>
      <c r="D30" s="55"/>
      <c r="E30" s="55"/>
      <c r="F30" s="55"/>
      <c r="G30" s="55"/>
      <c r="H30" s="55"/>
      <c r="I30" s="55"/>
      <c r="J30" s="55"/>
      <c r="K30" s="55"/>
      <c r="L30" s="56"/>
    </row>
    <row r="31" spans="1:16" s="9" customFormat="1" ht="14.5" customHeight="1" x14ac:dyDescent="0.35">
      <c r="A31" s="4"/>
      <c r="B31" s="600" t="s">
        <v>19</v>
      </c>
      <c r="C31" s="601"/>
      <c r="D31" s="601"/>
      <c r="E31" s="601"/>
      <c r="F31" s="601"/>
      <c r="G31" s="601"/>
      <c r="H31" s="601"/>
      <c r="I31" s="601"/>
      <c r="J31" s="601"/>
      <c r="K31" s="601"/>
      <c r="L31" s="602"/>
      <c r="M31" s="71"/>
    </row>
    <row r="32" spans="1:16" s="33" customFormat="1" ht="14.5" customHeight="1" x14ac:dyDescent="0.35">
      <c r="A32" s="53"/>
      <c r="B32" s="57"/>
      <c r="C32" s="58"/>
      <c r="D32" s="58"/>
      <c r="E32" s="58"/>
      <c r="F32" s="58"/>
      <c r="G32" s="58"/>
      <c r="H32" s="58"/>
      <c r="I32" s="58"/>
      <c r="J32" s="58"/>
      <c r="K32" s="58"/>
      <c r="L32" s="59"/>
    </row>
    <row r="33" spans="1:16" s="33" customFormat="1" ht="14.5" customHeight="1" x14ac:dyDescent="0.35">
      <c r="A33" s="53"/>
      <c r="B33" s="549" t="str">
        <f>IF(Variables!$C$45="English",O33,P33)</f>
        <v>Provide a brief history of your agency with emphasis on the marketing and distribution of certain whole potatoes.</v>
      </c>
      <c r="C33" s="550"/>
      <c r="D33" s="550"/>
      <c r="E33" s="550"/>
      <c r="F33" s="550"/>
      <c r="G33" s="550"/>
      <c r="H33" s="550"/>
      <c r="I33" s="550"/>
      <c r="J33" s="550"/>
      <c r="K33" s="550"/>
      <c r="L33" s="551"/>
      <c r="O33" s="165" t="s">
        <v>231</v>
      </c>
      <c r="P33" s="165"/>
    </row>
    <row r="34" spans="1:16" s="33" customFormat="1" ht="14.5" customHeight="1" x14ac:dyDescent="0.35">
      <c r="A34" s="53"/>
      <c r="B34" s="212"/>
      <c r="C34" s="82"/>
      <c r="D34" s="82"/>
      <c r="E34" s="82"/>
      <c r="F34" s="82"/>
      <c r="G34" s="82"/>
      <c r="H34" s="82"/>
      <c r="I34" s="82"/>
      <c r="J34" s="82"/>
      <c r="K34" s="82"/>
      <c r="L34" s="52"/>
    </row>
    <row r="35" spans="1:16" ht="14.5" customHeight="1" x14ac:dyDescent="0.35">
      <c r="A35" s="4" t="s">
        <v>164</v>
      </c>
      <c r="B35" s="591"/>
      <c r="C35" s="592"/>
      <c r="D35" s="592"/>
      <c r="E35" s="592"/>
      <c r="F35" s="592"/>
      <c r="G35" s="592"/>
      <c r="H35" s="592"/>
      <c r="I35" s="592"/>
      <c r="J35" s="592"/>
      <c r="K35" s="592"/>
      <c r="L35" s="593"/>
      <c r="M35" s="8"/>
    </row>
    <row r="36" spans="1:16" ht="14.5" customHeight="1" x14ac:dyDescent="0.35">
      <c r="B36" s="591"/>
      <c r="C36" s="592"/>
      <c r="D36" s="592"/>
      <c r="E36" s="592"/>
      <c r="F36" s="592"/>
      <c r="G36" s="592"/>
      <c r="H36" s="592"/>
      <c r="I36" s="592"/>
      <c r="J36" s="592"/>
      <c r="K36" s="592"/>
      <c r="L36" s="593"/>
      <c r="M36" s="8"/>
    </row>
    <row r="37" spans="1:16" ht="14.5" customHeight="1" x14ac:dyDescent="0.35">
      <c r="B37" s="591"/>
      <c r="C37" s="592"/>
      <c r="D37" s="592"/>
      <c r="E37" s="592"/>
      <c r="F37" s="592"/>
      <c r="G37" s="592"/>
      <c r="H37" s="592"/>
      <c r="I37" s="592"/>
      <c r="J37" s="592"/>
      <c r="K37" s="592"/>
      <c r="L37" s="593"/>
      <c r="M37" s="8"/>
    </row>
    <row r="38" spans="1:16" ht="14.5" customHeight="1" x14ac:dyDescent="0.35">
      <c r="B38" s="591"/>
      <c r="C38" s="592"/>
      <c r="D38" s="592"/>
      <c r="E38" s="592"/>
      <c r="F38" s="592"/>
      <c r="G38" s="592"/>
      <c r="H38" s="592"/>
      <c r="I38" s="592"/>
      <c r="J38" s="592"/>
      <c r="K38" s="592"/>
      <c r="L38" s="593"/>
      <c r="M38" s="8"/>
    </row>
    <row r="39" spans="1:16" ht="14.5" customHeight="1" x14ac:dyDescent="0.35">
      <c r="B39" s="591"/>
      <c r="C39" s="592"/>
      <c r="D39" s="592"/>
      <c r="E39" s="592"/>
      <c r="F39" s="592"/>
      <c r="G39" s="592"/>
      <c r="H39" s="592"/>
      <c r="I39" s="592"/>
      <c r="J39" s="592"/>
      <c r="K39" s="592"/>
      <c r="L39" s="593"/>
      <c r="M39" s="8"/>
    </row>
    <row r="40" spans="1:16" ht="14.5" customHeight="1" x14ac:dyDescent="0.35">
      <c r="B40" s="591"/>
      <c r="C40" s="592"/>
      <c r="D40" s="592"/>
      <c r="E40" s="592"/>
      <c r="F40" s="592"/>
      <c r="G40" s="592"/>
      <c r="H40" s="592"/>
      <c r="I40" s="592"/>
      <c r="J40" s="592"/>
      <c r="K40" s="592"/>
      <c r="L40" s="593"/>
      <c r="M40" s="8"/>
    </row>
    <row r="41" spans="1:16" ht="14.5" customHeight="1" x14ac:dyDescent="0.35">
      <c r="B41" s="591"/>
      <c r="C41" s="592"/>
      <c r="D41" s="592"/>
      <c r="E41" s="592"/>
      <c r="F41" s="592"/>
      <c r="G41" s="592"/>
      <c r="H41" s="592"/>
      <c r="I41" s="592"/>
      <c r="J41" s="592"/>
      <c r="K41" s="592"/>
      <c r="L41" s="593"/>
      <c r="M41" s="8"/>
    </row>
    <row r="42" spans="1:16" ht="14.5" customHeight="1" x14ac:dyDescent="0.35">
      <c r="A42" s="4" t="s">
        <v>164</v>
      </c>
      <c r="B42" s="591"/>
      <c r="C42" s="592"/>
      <c r="D42" s="592"/>
      <c r="E42" s="592"/>
      <c r="F42" s="592"/>
      <c r="G42" s="592"/>
      <c r="H42" s="592"/>
      <c r="I42" s="592"/>
      <c r="J42" s="592"/>
      <c r="K42" s="592"/>
      <c r="L42" s="593"/>
      <c r="M42" s="8"/>
    </row>
    <row r="43" spans="1:16" s="33" customFormat="1" ht="14.5" customHeight="1" x14ac:dyDescent="0.35">
      <c r="A43" s="4"/>
      <c r="B43" s="54"/>
      <c r="C43" s="55"/>
      <c r="D43" s="55"/>
      <c r="E43" s="55"/>
      <c r="F43" s="55"/>
      <c r="G43" s="55"/>
      <c r="H43" s="55"/>
      <c r="I43" s="55"/>
      <c r="J43" s="55"/>
      <c r="K43" s="55"/>
      <c r="L43" s="56"/>
    </row>
    <row r="44" spans="1:16" ht="14.5" customHeight="1" x14ac:dyDescent="0.35">
      <c r="B44" s="594" t="s">
        <v>20</v>
      </c>
      <c r="C44" s="595"/>
      <c r="D44" s="595"/>
      <c r="E44" s="595"/>
      <c r="F44" s="595"/>
      <c r="G44" s="595"/>
      <c r="H44" s="595"/>
      <c r="I44" s="595"/>
      <c r="J44" s="595"/>
      <c r="K44" s="595"/>
      <c r="L44" s="596"/>
      <c r="M44" s="8"/>
    </row>
    <row r="45" spans="1:16" ht="14.5" customHeight="1" x14ac:dyDescent="0.35">
      <c r="B45" s="17"/>
      <c r="C45" s="28"/>
      <c r="D45" s="28"/>
      <c r="E45" s="29"/>
      <c r="F45" s="29"/>
      <c r="G45" s="29"/>
      <c r="H45" s="29"/>
      <c r="I45" s="29"/>
      <c r="J45" s="29"/>
      <c r="K45" s="29"/>
      <c r="L45" s="18"/>
      <c r="M45" s="8"/>
    </row>
    <row r="46" spans="1:16" ht="14.5" customHeight="1" x14ac:dyDescent="0.3">
      <c r="B46" s="493" t="str">
        <f>IF(Variables!$C$45="English",O46,P46)</f>
        <v>What is your agency’s date of incorporation?</v>
      </c>
      <c r="C46" s="494"/>
      <c r="D46" s="494"/>
      <c r="E46" s="494"/>
      <c r="F46" s="494"/>
      <c r="G46" s="494"/>
      <c r="H46" s="494"/>
      <c r="I46" s="494"/>
      <c r="J46" s="494"/>
      <c r="K46" s="494"/>
      <c r="L46" s="495"/>
      <c r="M46" s="8"/>
      <c r="O46" s="159" t="s">
        <v>232</v>
      </c>
      <c r="P46" s="165"/>
    </row>
    <row r="47" spans="1:16" ht="14.5" customHeight="1" x14ac:dyDescent="0.3">
      <c r="B47" s="46"/>
      <c r="C47" s="47"/>
      <c r="D47" s="47"/>
      <c r="E47" s="47"/>
      <c r="F47" s="47"/>
      <c r="G47" s="47"/>
      <c r="H47" s="47"/>
      <c r="I47" s="47"/>
      <c r="J47" s="47"/>
      <c r="K47" s="47"/>
      <c r="L47" s="48"/>
      <c r="M47" s="8"/>
      <c r="O47" s="159"/>
      <c r="P47" s="165"/>
    </row>
    <row r="48" spans="1:16" ht="14.5" customHeight="1" x14ac:dyDescent="0.3">
      <c r="B48" s="591"/>
      <c r="C48" s="592"/>
      <c r="D48" s="592"/>
      <c r="E48" s="592"/>
      <c r="F48" s="592"/>
      <c r="G48" s="592"/>
      <c r="H48" s="592"/>
      <c r="I48" s="592"/>
      <c r="J48" s="592"/>
      <c r="K48" s="592"/>
      <c r="L48" s="593"/>
      <c r="M48" s="8"/>
      <c r="O48" s="159"/>
      <c r="P48" s="165"/>
    </row>
    <row r="49" spans="1:16" ht="14.5" customHeight="1" x14ac:dyDescent="0.3">
      <c r="B49" s="591"/>
      <c r="C49" s="592"/>
      <c r="D49" s="592"/>
      <c r="E49" s="592"/>
      <c r="F49" s="592"/>
      <c r="G49" s="592"/>
      <c r="H49" s="592"/>
      <c r="I49" s="592"/>
      <c r="J49" s="592"/>
      <c r="K49" s="592"/>
      <c r="L49" s="593"/>
      <c r="M49" s="8"/>
      <c r="O49" s="159"/>
      <c r="P49" s="165"/>
    </row>
    <row r="50" spans="1:16" ht="14.5" customHeight="1" x14ac:dyDescent="0.3">
      <c r="B50" s="591"/>
      <c r="C50" s="592"/>
      <c r="D50" s="592"/>
      <c r="E50" s="592"/>
      <c r="F50" s="592"/>
      <c r="G50" s="592"/>
      <c r="H50" s="592"/>
      <c r="I50" s="592"/>
      <c r="J50" s="592"/>
      <c r="K50" s="592"/>
      <c r="L50" s="593"/>
      <c r="M50" s="8"/>
      <c r="O50" s="159"/>
      <c r="P50" s="165"/>
    </row>
    <row r="51" spans="1:16" ht="14.5" customHeight="1" x14ac:dyDescent="0.3">
      <c r="B51" s="591"/>
      <c r="C51" s="592"/>
      <c r="D51" s="592"/>
      <c r="E51" s="592"/>
      <c r="F51" s="592"/>
      <c r="G51" s="592"/>
      <c r="H51" s="592"/>
      <c r="I51" s="592"/>
      <c r="J51" s="592"/>
      <c r="K51" s="592"/>
      <c r="L51" s="593"/>
      <c r="M51" s="8"/>
      <c r="O51" s="159"/>
      <c r="P51" s="165"/>
    </row>
    <row r="52" spans="1:16" ht="14.5" customHeight="1" x14ac:dyDescent="0.3">
      <c r="B52" s="591"/>
      <c r="C52" s="592"/>
      <c r="D52" s="592"/>
      <c r="E52" s="592"/>
      <c r="F52" s="592"/>
      <c r="G52" s="592"/>
      <c r="H52" s="592"/>
      <c r="I52" s="592"/>
      <c r="J52" s="592"/>
      <c r="K52" s="592"/>
      <c r="L52" s="593"/>
      <c r="M52" s="8"/>
      <c r="O52" s="159"/>
      <c r="P52" s="165"/>
    </row>
    <row r="53" spans="1:16" ht="14.5" customHeight="1" x14ac:dyDescent="0.3">
      <c r="B53" s="591"/>
      <c r="C53" s="592"/>
      <c r="D53" s="592"/>
      <c r="E53" s="592"/>
      <c r="F53" s="592"/>
      <c r="G53" s="592"/>
      <c r="H53" s="592"/>
      <c r="I53" s="592"/>
      <c r="J53" s="592"/>
      <c r="K53" s="592"/>
      <c r="L53" s="593"/>
      <c r="M53" s="8"/>
      <c r="O53" s="159"/>
      <c r="P53" s="165"/>
    </row>
    <row r="54" spans="1:16" ht="14.5" customHeight="1" x14ac:dyDescent="0.3">
      <c r="B54" s="591"/>
      <c r="C54" s="592"/>
      <c r="D54" s="592"/>
      <c r="E54" s="592"/>
      <c r="F54" s="592"/>
      <c r="G54" s="592"/>
      <c r="H54" s="592"/>
      <c r="I54" s="592"/>
      <c r="J54" s="592"/>
      <c r="K54" s="592"/>
      <c r="L54" s="593"/>
      <c r="M54" s="8"/>
      <c r="O54" s="159"/>
      <c r="P54" s="165"/>
    </row>
    <row r="55" spans="1:16" ht="14.5" customHeight="1" x14ac:dyDescent="0.35">
      <c r="A55" s="4" t="s">
        <v>181</v>
      </c>
      <c r="B55" s="591"/>
      <c r="C55" s="592"/>
      <c r="D55" s="592"/>
      <c r="E55" s="592"/>
      <c r="F55" s="592"/>
      <c r="G55" s="592"/>
      <c r="H55" s="592"/>
      <c r="I55" s="592"/>
      <c r="J55" s="592"/>
      <c r="K55" s="592"/>
      <c r="L55" s="593"/>
      <c r="M55" s="8"/>
      <c r="O55" s="22"/>
    </row>
    <row r="56" spans="1:16" s="33" customFormat="1" ht="14.5" customHeight="1" x14ac:dyDescent="0.35">
      <c r="A56" s="53"/>
      <c r="B56" s="54"/>
      <c r="C56" s="55"/>
      <c r="D56" s="55"/>
      <c r="E56" s="55"/>
      <c r="F56" s="55"/>
      <c r="G56" s="55"/>
      <c r="H56" s="55"/>
      <c r="I56" s="55"/>
      <c r="J56" s="55"/>
      <c r="K56" s="55"/>
      <c r="L56" s="56"/>
    </row>
    <row r="57" spans="1:16" s="9" customFormat="1" ht="14.5" customHeight="1" x14ac:dyDescent="0.35">
      <c r="A57" s="4"/>
      <c r="B57" s="594" t="s">
        <v>21</v>
      </c>
      <c r="C57" s="595"/>
      <c r="D57" s="595"/>
      <c r="E57" s="595"/>
      <c r="F57" s="595"/>
      <c r="G57" s="595"/>
      <c r="H57" s="595"/>
      <c r="I57" s="595"/>
      <c r="J57" s="595"/>
      <c r="K57" s="595"/>
      <c r="L57" s="596"/>
      <c r="M57" s="71"/>
    </row>
    <row r="58" spans="1:16" s="33" customFormat="1" ht="14.5" customHeight="1" x14ac:dyDescent="0.35">
      <c r="A58" s="53"/>
      <c r="B58" s="120"/>
      <c r="C58" s="97"/>
      <c r="D58" s="97"/>
      <c r="E58" s="97"/>
      <c r="F58" s="97"/>
      <c r="G58" s="97"/>
      <c r="H58" s="97"/>
      <c r="I58" s="97"/>
      <c r="J58" s="97"/>
      <c r="K58" s="97"/>
      <c r="L58" s="98"/>
      <c r="O58" s="165" t="s">
        <v>233</v>
      </c>
      <c r="P58" s="165"/>
    </row>
    <row r="59" spans="1:16" s="33" customFormat="1" ht="14.5" customHeight="1" x14ac:dyDescent="0.35">
      <c r="A59" s="53"/>
      <c r="B59" s="549" t="str">
        <f>IF(Variables!$C$45="English",O58,P58)</f>
        <v>What is your agency's corporate structure?</v>
      </c>
      <c r="C59" s="550"/>
      <c r="D59" s="550"/>
      <c r="E59" s="550"/>
      <c r="F59" s="550"/>
      <c r="G59" s="550"/>
      <c r="H59" s="550"/>
      <c r="I59" s="550"/>
      <c r="J59" s="550"/>
      <c r="K59" s="550"/>
      <c r="L59" s="551"/>
      <c r="O59" s="165"/>
      <c r="P59" s="165"/>
    </row>
    <row r="60" spans="1:16" s="33" customFormat="1" ht="14.5" customHeight="1" x14ac:dyDescent="0.35">
      <c r="A60" s="53"/>
      <c r="B60" s="96"/>
      <c r="C60" s="97"/>
      <c r="D60" s="97"/>
      <c r="E60" s="97"/>
      <c r="F60" s="97"/>
      <c r="G60" s="97"/>
      <c r="H60" s="97"/>
      <c r="I60" s="97"/>
      <c r="J60" s="97"/>
      <c r="K60" s="97"/>
      <c r="L60" s="98"/>
    </row>
    <row r="61" spans="1:16" s="33" customFormat="1" ht="14.5" customHeight="1" x14ac:dyDescent="0.35">
      <c r="A61" s="53"/>
      <c r="B61" s="591"/>
      <c r="C61" s="592"/>
      <c r="D61" s="592"/>
      <c r="E61" s="592"/>
      <c r="F61" s="592"/>
      <c r="G61" s="592"/>
      <c r="H61" s="592"/>
      <c r="I61" s="592"/>
      <c r="J61" s="592"/>
      <c r="K61" s="592"/>
      <c r="L61" s="593"/>
    </row>
    <row r="62" spans="1:16" s="33" customFormat="1" ht="14.5" customHeight="1" x14ac:dyDescent="0.35">
      <c r="A62" s="53"/>
      <c r="B62" s="591"/>
      <c r="C62" s="592"/>
      <c r="D62" s="592"/>
      <c r="E62" s="592"/>
      <c r="F62" s="592"/>
      <c r="G62" s="592"/>
      <c r="H62" s="592"/>
      <c r="I62" s="592"/>
      <c r="J62" s="592"/>
      <c r="K62" s="592"/>
      <c r="L62" s="593"/>
    </row>
    <row r="63" spans="1:16" s="33" customFormat="1" ht="14.5" customHeight="1" x14ac:dyDescent="0.35">
      <c r="A63" s="53"/>
      <c r="B63" s="591"/>
      <c r="C63" s="592"/>
      <c r="D63" s="592"/>
      <c r="E63" s="592"/>
      <c r="F63" s="592"/>
      <c r="G63" s="592"/>
      <c r="H63" s="592"/>
      <c r="I63" s="592"/>
      <c r="J63" s="592"/>
      <c r="K63" s="592"/>
      <c r="L63" s="593"/>
    </row>
    <row r="64" spans="1:16" s="33" customFormat="1" ht="14.5" customHeight="1" x14ac:dyDescent="0.35">
      <c r="A64" s="53"/>
      <c r="B64" s="591"/>
      <c r="C64" s="592"/>
      <c r="D64" s="592"/>
      <c r="E64" s="592"/>
      <c r="F64" s="592"/>
      <c r="G64" s="592"/>
      <c r="H64" s="592"/>
      <c r="I64" s="592"/>
      <c r="J64" s="592"/>
      <c r="K64" s="592"/>
      <c r="L64" s="593"/>
    </row>
    <row r="65" spans="1:16" s="33" customFormat="1" ht="14.5" customHeight="1" x14ac:dyDescent="0.35">
      <c r="A65" s="53"/>
      <c r="B65" s="591"/>
      <c r="C65" s="592"/>
      <c r="D65" s="592"/>
      <c r="E65" s="592"/>
      <c r="F65" s="592"/>
      <c r="G65" s="592"/>
      <c r="H65" s="592"/>
      <c r="I65" s="592"/>
      <c r="J65" s="592"/>
      <c r="K65" s="592"/>
      <c r="L65" s="593"/>
    </row>
    <row r="66" spans="1:16" s="33" customFormat="1" ht="14.5" customHeight="1" x14ac:dyDescent="0.35">
      <c r="A66" s="53"/>
      <c r="B66" s="591"/>
      <c r="C66" s="592"/>
      <c r="D66" s="592"/>
      <c r="E66" s="592"/>
      <c r="F66" s="592"/>
      <c r="G66" s="592"/>
      <c r="H66" s="592"/>
      <c r="I66" s="592"/>
      <c r="J66" s="592"/>
      <c r="K66" s="592"/>
      <c r="L66" s="593"/>
    </row>
    <row r="67" spans="1:16" s="33" customFormat="1" ht="14.5" customHeight="1" x14ac:dyDescent="0.35">
      <c r="A67" s="53"/>
      <c r="B67" s="591"/>
      <c r="C67" s="592"/>
      <c r="D67" s="592"/>
      <c r="E67" s="592"/>
      <c r="F67" s="592"/>
      <c r="G67" s="592"/>
      <c r="H67" s="592"/>
      <c r="I67" s="592"/>
      <c r="J67" s="592"/>
      <c r="K67" s="592"/>
      <c r="L67" s="593"/>
    </row>
    <row r="68" spans="1:16" s="33" customFormat="1" ht="14.5" customHeight="1" x14ac:dyDescent="0.35">
      <c r="A68" s="53" t="s">
        <v>182</v>
      </c>
      <c r="B68" s="591"/>
      <c r="C68" s="592"/>
      <c r="D68" s="592"/>
      <c r="E68" s="592"/>
      <c r="F68" s="592"/>
      <c r="G68" s="592"/>
      <c r="H68" s="592"/>
      <c r="I68" s="592"/>
      <c r="J68" s="592"/>
      <c r="K68" s="592"/>
      <c r="L68" s="593"/>
    </row>
    <row r="69" spans="1:16" s="33" customFormat="1" ht="14.5" customHeight="1" x14ac:dyDescent="0.35">
      <c r="A69" s="53"/>
      <c r="B69" s="96"/>
      <c r="C69" s="97"/>
      <c r="D69" s="97"/>
      <c r="E69" s="97"/>
      <c r="F69" s="97"/>
      <c r="G69" s="97"/>
      <c r="H69" s="97"/>
      <c r="I69" s="97"/>
      <c r="J69" s="97"/>
      <c r="K69" s="97"/>
      <c r="L69" s="98"/>
    </row>
    <row r="70" spans="1:16" s="9" customFormat="1" ht="14.5" customHeight="1" x14ac:dyDescent="0.35">
      <c r="A70" s="4"/>
      <c r="B70" s="594" t="s">
        <v>22</v>
      </c>
      <c r="C70" s="595"/>
      <c r="D70" s="595"/>
      <c r="E70" s="595"/>
      <c r="F70" s="595"/>
      <c r="G70" s="595"/>
      <c r="H70" s="595"/>
      <c r="I70" s="595"/>
      <c r="J70" s="595"/>
      <c r="K70" s="595"/>
      <c r="L70" s="596"/>
      <c r="M70" s="71"/>
    </row>
    <row r="71" spans="1:16" s="33" customFormat="1" ht="14.5" customHeight="1" x14ac:dyDescent="0.35">
      <c r="A71" s="53"/>
      <c r="B71" s="96"/>
      <c r="C71" s="97"/>
      <c r="D71" s="97"/>
      <c r="E71" s="97"/>
      <c r="F71" s="97"/>
      <c r="G71" s="97"/>
      <c r="H71" s="97"/>
      <c r="I71" s="97"/>
      <c r="J71" s="97"/>
      <c r="K71" s="97"/>
      <c r="L71" s="98"/>
      <c r="P71" s="165"/>
    </row>
    <row r="72" spans="1:16" s="33" customFormat="1" ht="14.5" customHeight="1" x14ac:dyDescent="0.35">
      <c r="A72" s="53"/>
      <c r="B72" s="549" t="str">
        <f>IF(Variables!$C$45="English",O72,P72)</f>
        <v xml:space="preserve">When were certain whole potatoes first marketed by your agency? </v>
      </c>
      <c r="C72" s="550"/>
      <c r="D72" s="550"/>
      <c r="E72" s="550"/>
      <c r="F72" s="550"/>
      <c r="G72" s="550"/>
      <c r="H72" s="550"/>
      <c r="I72" s="550"/>
      <c r="J72" s="550"/>
      <c r="K72" s="550"/>
      <c r="L72" s="551"/>
      <c r="O72" s="165" t="s">
        <v>234</v>
      </c>
      <c r="P72" s="165"/>
    </row>
    <row r="73" spans="1:16" s="33" customFormat="1" ht="14.5" customHeight="1" x14ac:dyDescent="0.35">
      <c r="A73" s="53"/>
      <c r="B73" s="96"/>
      <c r="C73" s="97"/>
      <c r="D73" s="97"/>
      <c r="E73" s="97"/>
      <c r="F73" s="97"/>
      <c r="G73" s="97"/>
      <c r="H73" s="97"/>
      <c r="I73" s="97"/>
      <c r="J73" s="97"/>
      <c r="K73" s="97"/>
      <c r="L73" s="98"/>
    </row>
    <row r="74" spans="1:16" s="33" customFormat="1" ht="14.5" customHeight="1" x14ac:dyDescent="0.35">
      <c r="A74" s="53"/>
      <c r="B74" s="591"/>
      <c r="C74" s="592"/>
      <c r="D74" s="592"/>
      <c r="E74" s="592"/>
      <c r="F74" s="592"/>
      <c r="G74" s="592"/>
      <c r="H74" s="592"/>
      <c r="I74" s="592"/>
      <c r="J74" s="592"/>
      <c r="K74" s="592"/>
      <c r="L74" s="593"/>
    </row>
    <row r="75" spans="1:16" s="33" customFormat="1" ht="14.5" customHeight="1" x14ac:dyDescent="0.35">
      <c r="A75" s="53"/>
      <c r="B75" s="591"/>
      <c r="C75" s="592"/>
      <c r="D75" s="592"/>
      <c r="E75" s="592"/>
      <c r="F75" s="592"/>
      <c r="G75" s="592"/>
      <c r="H75" s="592"/>
      <c r="I75" s="592"/>
      <c r="J75" s="592"/>
      <c r="K75" s="592"/>
      <c r="L75" s="593"/>
    </row>
    <row r="76" spans="1:16" s="33" customFormat="1" ht="14.5" customHeight="1" x14ac:dyDescent="0.35">
      <c r="A76" s="53"/>
      <c r="B76" s="591"/>
      <c r="C76" s="592"/>
      <c r="D76" s="592"/>
      <c r="E76" s="592"/>
      <c r="F76" s="592"/>
      <c r="G76" s="592"/>
      <c r="H76" s="592"/>
      <c r="I76" s="592"/>
      <c r="J76" s="592"/>
      <c r="K76" s="592"/>
      <c r="L76" s="593"/>
    </row>
    <row r="77" spans="1:16" s="33" customFormat="1" ht="14.5" customHeight="1" x14ac:dyDescent="0.35">
      <c r="A77" s="53"/>
      <c r="B77" s="591"/>
      <c r="C77" s="592"/>
      <c r="D77" s="592"/>
      <c r="E77" s="592"/>
      <c r="F77" s="592"/>
      <c r="G77" s="592"/>
      <c r="H77" s="592"/>
      <c r="I77" s="592"/>
      <c r="J77" s="592"/>
      <c r="K77" s="592"/>
      <c r="L77" s="593"/>
    </row>
    <row r="78" spans="1:16" s="33" customFormat="1" ht="14.5" customHeight="1" x14ac:dyDescent="0.35">
      <c r="A78" s="53"/>
      <c r="B78" s="591"/>
      <c r="C78" s="592"/>
      <c r="D78" s="592"/>
      <c r="E78" s="592"/>
      <c r="F78" s="592"/>
      <c r="G78" s="592"/>
      <c r="H78" s="592"/>
      <c r="I78" s="592"/>
      <c r="J78" s="592"/>
      <c r="K78" s="592"/>
      <c r="L78" s="593"/>
    </row>
    <row r="79" spans="1:16" s="33" customFormat="1" ht="14.5" customHeight="1" x14ac:dyDescent="0.35">
      <c r="A79" s="53"/>
      <c r="B79" s="591"/>
      <c r="C79" s="592"/>
      <c r="D79" s="592"/>
      <c r="E79" s="592"/>
      <c r="F79" s="592"/>
      <c r="G79" s="592"/>
      <c r="H79" s="592"/>
      <c r="I79" s="592"/>
      <c r="J79" s="592"/>
      <c r="K79" s="592"/>
      <c r="L79" s="593"/>
    </row>
    <row r="80" spans="1:16" s="33" customFormat="1" ht="14.5" customHeight="1" x14ac:dyDescent="0.35">
      <c r="A80" s="53"/>
      <c r="B80" s="591"/>
      <c r="C80" s="592"/>
      <c r="D80" s="592"/>
      <c r="E80" s="592"/>
      <c r="F80" s="592"/>
      <c r="G80" s="592"/>
      <c r="H80" s="592"/>
      <c r="I80" s="592"/>
      <c r="J80" s="592"/>
      <c r="K80" s="592"/>
      <c r="L80" s="593"/>
    </row>
    <row r="81" spans="1:15" s="33" customFormat="1" ht="14.5" customHeight="1" x14ac:dyDescent="0.35">
      <c r="A81" s="53" t="s">
        <v>182</v>
      </c>
      <c r="B81" s="591"/>
      <c r="C81" s="592"/>
      <c r="D81" s="592"/>
      <c r="E81" s="592"/>
      <c r="F81" s="592"/>
      <c r="G81" s="592"/>
      <c r="H81" s="592"/>
      <c r="I81" s="592"/>
      <c r="J81" s="592"/>
      <c r="K81" s="592"/>
      <c r="L81" s="593"/>
    </row>
    <row r="82" spans="1:15" s="33" customFormat="1" ht="14.5" customHeight="1" x14ac:dyDescent="0.35">
      <c r="A82" s="53"/>
      <c r="B82" s="96"/>
      <c r="C82" s="97"/>
      <c r="D82" s="97"/>
      <c r="E82" s="97"/>
      <c r="F82" s="97"/>
      <c r="G82" s="97"/>
      <c r="H82" s="97"/>
      <c r="I82" s="97"/>
      <c r="J82" s="97"/>
      <c r="K82" s="97"/>
      <c r="L82" s="98"/>
    </row>
    <row r="83" spans="1:15" s="33" customFormat="1" ht="14.5" customHeight="1" x14ac:dyDescent="0.35">
      <c r="A83" s="53"/>
      <c r="B83" s="594" t="s">
        <v>23</v>
      </c>
      <c r="C83" s="595"/>
      <c r="D83" s="595"/>
      <c r="E83" s="595"/>
      <c r="F83" s="595"/>
      <c r="G83" s="595"/>
      <c r="H83" s="595"/>
      <c r="I83" s="595"/>
      <c r="J83" s="595"/>
      <c r="K83" s="595"/>
      <c r="L83" s="596"/>
    </row>
    <row r="84" spans="1:15" s="33" customFormat="1" ht="14.5" customHeight="1" x14ac:dyDescent="0.35">
      <c r="A84" s="53"/>
      <c r="B84" s="96"/>
      <c r="C84" s="97"/>
      <c r="D84" s="97"/>
      <c r="E84" s="97"/>
      <c r="F84" s="97"/>
      <c r="G84" s="97"/>
      <c r="H84" s="97"/>
      <c r="I84" s="97"/>
      <c r="J84" s="97"/>
      <c r="K84" s="97"/>
      <c r="L84" s="98"/>
    </row>
    <row r="85" spans="1:15" s="33" customFormat="1" ht="14.5" customHeight="1" x14ac:dyDescent="0.35">
      <c r="A85" s="53"/>
      <c r="B85" s="549" t="str">
        <f>IF(Variables!$C$45="English",O85,P85)</f>
        <v>What is the range of products marketed by your agency?</v>
      </c>
      <c r="C85" s="550"/>
      <c r="D85" s="550"/>
      <c r="E85" s="550"/>
      <c r="F85" s="550"/>
      <c r="G85" s="550"/>
      <c r="H85" s="550"/>
      <c r="I85" s="550"/>
      <c r="J85" s="550"/>
      <c r="K85" s="550"/>
      <c r="L85" s="551"/>
      <c r="O85" s="33" t="s">
        <v>235</v>
      </c>
    </row>
    <row r="86" spans="1:15" s="33" customFormat="1" ht="14.5" customHeight="1" x14ac:dyDescent="0.35">
      <c r="A86" s="53"/>
      <c r="B86" s="96"/>
      <c r="C86" s="97"/>
      <c r="D86" s="97"/>
      <c r="E86" s="97"/>
      <c r="F86" s="97"/>
      <c r="G86" s="97"/>
      <c r="H86" s="97"/>
      <c r="I86" s="97"/>
      <c r="J86" s="97"/>
      <c r="K86" s="97"/>
      <c r="L86" s="98"/>
    </row>
    <row r="87" spans="1:15" s="33" customFormat="1" ht="14.5" customHeight="1" x14ac:dyDescent="0.35">
      <c r="A87" s="53"/>
      <c r="B87" s="591"/>
      <c r="C87" s="592"/>
      <c r="D87" s="592"/>
      <c r="E87" s="592"/>
      <c r="F87" s="592"/>
      <c r="G87" s="592"/>
      <c r="H87" s="592"/>
      <c r="I87" s="592"/>
      <c r="J87" s="592"/>
      <c r="K87" s="592"/>
      <c r="L87" s="593"/>
    </row>
    <row r="88" spans="1:15" s="33" customFormat="1" ht="14.5" customHeight="1" x14ac:dyDescent="0.35">
      <c r="A88" s="53"/>
      <c r="B88" s="591"/>
      <c r="C88" s="592"/>
      <c r="D88" s="592"/>
      <c r="E88" s="592"/>
      <c r="F88" s="592"/>
      <c r="G88" s="592"/>
      <c r="H88" s="592"/>
      <c r="I88" s="592"/>
      <c r="J88" s="592"/>
      <c r="K88" s="592"/>
      <c r="L88" s="593"/>
    </row>
    <row r="89" spans="1:15" s="33" customFormat="1" ht="14.5" customHeight="1" x14ac:dyDescent="0.35">
      <c r="A89" s="53"/>
      <c r="B89" s="591"/>
      <c r="C89" s="592"/>
      <c r="D89" s="592"/>
      <c r="E89" s="592"/>
      <c r="F89" s="592"/>
      <c r="G89" s="592"/>
      <c r="H89" s="592"/>
      <c r="I89" s="592"/>
      <c r="J89" s="592"/>
      <c r="K89" s="592"/>
      <c r="L89" s="593"/>
    </row>
    <row r="90" spans="1:15" s="33" customFormat="1" ht="14.5" customHeight="1" x14ac:dyDescent="0.35">
      <c r="A90" s="53"/>
      <c r="B90" s="591"/>
      <c r="C90" s="592"/>
      <c r="D90" s="592"/>
      <c r="E90" s="592"/>
      <c r="F90" s="592"/>
      <c r="G90" s="592"/>
      <c r="H90" s="592"/>
      <c r="I90" s="592"/>
      <c r="J90" s="592"/>
      <c r="K90" s="592"/>
      <c r="L90" s="593"/>
    </row>
    <row r="91" spans="1:15" s="33" customFormat="1" ht="14.5" customHeight="1" x14ac:dyDescent="0.35">
      <c r="A91" s="53"/>
      <c r="B91" s="591"/>
      <c r="C91" s="592"/>
      <c r="D91" s="592"/>
      <c r="E91" s="592"/>
      <c r="F91" s="592"/>
      <c r="G91" s="592"/>
      <c r="H91" s="592"/>
      <c r="I91" s="592"/>
      <c r="J91" s="592"/>
      <c r="K91" s="592"/>
      <c r="L91" s="593"/>
    </row>
    <row r="92" spans="1:15" s="33" customFormat="1" ht="14.5" customHeight="1" x14ac:dyDescent="0.35">
      <c r="A92" s="53"/>
      <c r="B92" s="591"/>
      <c r="C92" s="592"/>
      <c r="D92" s="592"/>
      <c r="E92" s="592"/>
      <c r="F92" s="592"/>
      <c r="G92" s="592"/>
      <c r="H92" s="592"/>
      <c r="I92" s="592"/>
      <c r="J92" s="592"/>
      <c r="K92" s="592"/>
      <c r="L92" s="593"/>
    </row>
    <row r="93" spans="1:15" s="33" customFormat="1" ht="14.5" customHeight="1" x14ac:dyDescent="0.35">
      <c r="A93" s="53"/>
      <c r="B93" s="591"/>
      <c r="C93" s="592"/>
      <c r="D93" s="592"/>
      <c r="E93" s="592"/>
      <c r="F93" s="592"/>
      <c r="G93" s="592"/>
      <c r="H93" s="592"/>
      <c r="I93" s="592"/>
      <c r="J93" s="592"/>
      <c r="K93" s="592"/>
      <c r="L93" s="593"/>
    </row>
    <row r="94" spans="1:15" s="33" customFormat="1" ht="14.5" customHeight="1" x14ac:dyDescent="0.35">
      <c r="A94" s="53" t="s">
        <v>182</v>
      </c>
      <c r="B94" s="591"/>
      <c r="C94" s="592"/>
      <c r="D94" s="592"/>
      <c r="E94" s="592"/>
      <c r="F94" s="592"/>
      <c r="G94" s="592"/>
      <c r="H94" s="592"/>
      <c r="I94" s="592"/>
      <c r="J94" s="592"/>
      <c r="K94" s="592"/>
      <c r="L94" s="593"/>
    </row>
    <row r="95" spans="1:15" s="44" customFormat="1" ht="14.5" customHeight="1" x14ac:dyDescent="0.35">
      <c r="A95" s="122"/>
      <c r="B95" s="123"/>
      <c r="C95" s="221"/>
      <c r="D95" s="221"/>
      <c r="E95" s="221"/>
      <c r="F95" s="221"/>
      <c r="G95" s="221"/>
      <c r="H95" s="221"/>
      <c r="I95" s="221"/>
      <c r="J95" s="221"/>
      <c r="K95" s="221"/>
      <c r="L95" s="124"/>
    </row>
    <row r="96" spans="1:15" s="9" customFormat="1" ht="14.5" customHeight="1" x14ac:dyDescent="0.35">
      <c r="A96" s="4"/>
      <c r="B96" s="594" t="s">
        <v>24</v>
      </c>
      <c r="C96" s="604"/>
      <c r="D96" s="604"/>
      <c r="E96" s="604"/>
      <c r="F96" s="604"/>
      <c r="G96" s="604"/>
      <c r="H96" s="604"/>
      <c r="I96" s="604"/>
      <c r="J96" s="604"/>
      <c r="K96" s="604"/>
      <c r="L96" s="605"/>
      <c r="M96" s="71"/>
    </row>
    <row r="97" spans="1:16" s="9" customFormat="1" ht="14.5" customHeight="1" x14ac:dyDescent="0.35">
      <c r="A97" s="4"/>
      <c r="B97" s="125"/>
      <c r="C97" s="222"/>
      <c r="D97" s="222"/>
      <c r="E97" s="222"/>
      <c r="F97" s="222"/>
      <c r="G97" s="222"/>
      <c r="H97" s="222"/>
      <c r="I97" s="222"/>
      <c r="J97" s="222"/>
      <c r="K97" s="222"/>
      <c r="L97" s="126"/>
      <c r="M97" s="71"/>
    </row>
    <row r="98" spans="1:16" s="33" customFormat="1" ht="14.5" customHeight="1" x14ac:dyDescent="0.35">
      <c r="A98" s="53"/>
      <c r="B98" s="577" t="str">
        <f>IF(Variables!$C$45="English",O98,P98)</f>
        <v>If your agency is wholly or partly owned by other firms involved in any manner with certain whole potatoes, whether upstream or downstream, please list the names and addresses of these firms, and indicate the percent share of ownership or interest that they hold.</v>
      </c>
      <c r="C98" s="578"/>
      <c r="D98" s="578"/>
      <c r="E98" s="578"/>
      <c r="F98" s="578"/>
      <c r="G98" s="578"/>
      <c r="H98" s="578"/>
      <c r="I98" s="578"/>
      <c r="J98" s="578"/>
      <c r="K98" s="578"/>
      <c r="L98" s="579"/>
      <c r="O98" s="165" t="s">
        <v>361</v>
      </c>
      <c r="P98" s="33" t="str">
        <f>"Fournissez des informations sur toutes les conventions collectives en vigueur pour les membres impliqués dans la production des marchandises depuis le 1er janvier "&amp;Variables!B6&amp;"."</f>
        <v>Fournissez des informations sur toutes les conventions collectives en vigueur pour les membres impliqués dans la production des marchandises depuis le 1er janvier 2023.</v>
      </c>
    </row>
    <row r="99" spans="1:16" s="33" customFormat="1" ht="14.5" customHeight="1" x14ac:dyDescent="0.35">
      <c r="A99" s="53"/>
      <c r="B99" s="577"/>
      <c r="C99" s="578"/>
      <c r="D99" s="578"/>
      <c r="E99" s="578"/>
      <c r="F99" s="578"/>
      <c r="G99" s="578"/>
      <c r="H99" s="578"/>
      <c r="I99" s="578"/>
      <c r="J99" s="578"/>
      <c r="K99" s="578"/>
      <c r="L99" s="579"/>
    </row>
    <row r="100" spans="1:16" s="33" customFormat="1" ht="14.5" customHeight="1" x14ac:dyDescent="0.35">
      <c r="A100" s="53"/>
      <c r="B100" s="96"/>
      <c r="C100" s="97"/>
      <c r="D100" s="97"/>
      <c r="E100" s="97"/>
      <c r="F100" s="97"/>
      <c r="G100" s="97"/>
      <c r="H100" s="97"/>
      <c r="I100" s="97"/>
      <c r="J100" s="97"/>
      <c r="K100" s="97"/>
      <c r="L100" s="98"/>
    </row>
    <row r="101" spans="1:16" s="33" customFormat="1" ht="14.5" customHeight="1" x14ac:dyDescent="0.35">
      <c r="A101" s="53"/>
      <c r="B101" s="119" t="s">
        <v>362</v>
      </c>
      <c r="C101" s="586" t="s">
        <v>191</v>
      </c>
      <c r="D101" s="587"/>
      <c r="E101" s="587"/>
      <c r="F101" s="587"/>
      <c r="G101" s="587"/>
      <c r="H101" s="587"/>
      <c r="I101" s="587"/>
      <c r="J101" s="587"/>
      <c r="K101" s="588"/>
      <c r="L101" s="98"/>
    </row>
    <row r="102" spans="1:16" s="33" customFormat="1" ht="14.5" customHeight="1" x14ac:dyDescent="0.35">
      <c r="A102" s="53"/>
      <c r="B102" s="119"/>
      <c r="C102" s="580"/>
      <c r="D102" s="582"/>
      <c r="E102" s="582"/>
      <c r="F102" s="582"/>
      <c r="G102" s="582"/>
      <c r="H102" s="582"/>
      <c r="I102" s="582"/>
      <c r="J102" s="582"/>
      <c r="K102" s="583"/>
      <c r="L102" s="98"/>
    </row>
    <row r="103" spans="1:16" s="33" customFormat="1" ht="14.5" customHeight="1" x14ac:dyDescent="0.35">
      <c r="A103" s="53"/>
      <c r="B103" s="119"/>
      <c r="C103" s="580" t="s">
        <v>192</v>
      </c>
      <c r="D103" s="582"/>
      <c r="E103" s="582"/>
      <c r="F103" s="582"/>
      <c r="G103" s="582"/>
      <c r="H103" s="582"/>
      <c r="I103" s="582"/>
      <c r="J103" s="582"/>
      <c r="K103" s="583"/>
      <c r="L103" s="98"/>
    </row>
    <row r="104" spans="1:16" s="33" customFormat="1" ht="14.5" customHeight="1" x14ac:dyDescent="0.35">
      <c r="A104" s="53"/>
      <c r="B104" s="120"/>
      <c r="C104" s="580"/>
      <c r="D104" s="582"/>
      <c r="E104" s="582"/>
      <c r="F104" s="582"/>
      <c r="G104" s="582"/>
      <c r="H104" s="582"/>
      <c r="I104" s="582"/>
      <c r="J104" s="582"/>
      <c r="K104" s="583"/>
      <c r="L104" s="98"/>
    </row>
    <row r="105" spans="1:16" s="33" customFormat="1" ht="14.5" customHeight="1" x14ac:dyDescent="0.35">
      <c r="A105" s="53"/>
      <c r="B105" s="120"/>
      <c r="C105" s="580" t="s">
        <v>193</v>
      </c>
      <c r="D105" s="582"/>
      <c r="E105" s="582"/>
      <c r="F105" s="582"/>
      <c r="G105" s="582"/>
      <c r="H105" s="582"/>
      <c r="I105" s="582"/>
      <c r="J105" s="582"/>
      <c r="K105" s="583"/>
      <c r="L105" s="98"/>
    </row>
    <row r="106" spans="1:16" s="33" customFormat="1" ht="14.5" customHeight="1" x14ac:dyDescent="0.35">
      <c r="A106" s="53"/>
      <c r="B106" s="120"/>
      <c r="C106" s="581"/>
      <c r="D106" s="584"/>
      <c r="E106" s="584"/>
      <c r="F106" s="584"/>
      <c r="G106" s="584"/>
      <c r="H106" s="584"/>
      <c r="I106" s="584"/>
      <c r="J106" s="584"/>
      <c r="K106" s="585"/>
      <c r="L106" s="98"/>
    </row>
    <row r="107" spans="1:16" s="33" customFormat="1" ht="14.5" customHeight="1" x14ac:dyDescent="0.35">
      <c r="A107" s="53"/>
      <c r="B107" s="120"/>
      <c r="C107" s="166"/>
      <c r="D107" s="105"/>
      <c r="E107" s="105"/>
      <c r="F107" s="105"/>
      <c r="G107" s="105"/>
      <c r="H107" s="105"/>
      <c r="I107" s="105"/>
      <c r="J107" s="105"/>
      <c r="K107" s="105"/>
      <c r="L107" s="98"/>
    </row>
    <row r="108" spans="1:16" s="33" customFormat="1" ht="14.5" customHeight="1" x14ac:dyDescent="0.35">
      <c r="A108" s="53"/>
      <c r="B108" s="119" t="s">
        <v>363</v>
      </c>
      <c r="C108" s="586" t="s">
        <v>191</v>
      </c>
      <c r="D108" s="587"/>
      <c r="E108" s="587"/>
      <c r="F108" s="587"/>
      <c r="G108" s="587"/>
      <c r="H108" s="587"/>
      <c r="I108" s="587"/>
      <c r="J108" s="587"/>
      <c r="K108" s="588"/>
      <c r="L108" s="98"/>
    </row>
    <row r="109" spans="1:16" s="33" customFormat="1" ht="14.5" customHeight="1" x14ac:dyDescent="0.35">
      <c r="A109" s="53"/>
      <c r="B109" s="119"/>
      <c r="C109" s="580"/>
      <c r="D109" s="582"/>
      <c r="E109" s="582"/>
      <c r="F109" s="582"/>
      <c r="G109" s="582"/>
      <c r="H109" s="582"/>
      <c r="I109" s="582"/>
      <c r="J109" s="582"/>
      <c r="K109" s="583"/>
      <c r="L109" s="98"/>
    </row>
    <row r="110" spans="1:16" s="33" customFormat="1" ht="14.5" customHeight="1" x14ac:dyDescent="0.35">
      <c r="A110" s="53"/>
      <c r="B110" s="119"/>
      <c r="C110" s="580" t="s">
        <v>192</v>
      </c>
      <c r="D110" s="582"/>
      <c r="E110" s="582"/>
      <c r="F110" s="582"/>
      <c r="G110" s="582"/>
      <c r="H110" s="582"/>
      <c r="I110" s="582"/>
      <c r="J110" s="582"/>
      <c r="K110" s="583"/>
      <c r="L110" s="98"/>
    </row>
    <row r="111" spans="1:16" s="33" customFormat="1" ht="14.5" customHeight="1" x14ac:dyDescent="0.35">
      <c r="A111" s="53"/>
      <c r="B111" s="120"/>
      <c r="C111" s="580"/>
      <c r="D111" s="582"/>
      <c r="E111" s="582"/>
      <c r="F111" s="582"/>
      <c r="G111" s="582"/>
      <c r="H111" s="582"/>
      <c r="I111" s="582"/>
      <c r="J111" s="582"/>
      <c r="K111" s="583"/>
      <c r="L111" s="98"/>
    </row>
    <row r="112" spans="1:16" s="33" customFormat="1" ht="14.5" customHeight="1" x14ac:dyDescent="0.35">
      <c r="A112" s="53"/>
      <c r="B112" s="120"/>
      <c r="C112" s="580" t="s">
        <v>193</v>
      </c>
      <c r="D112" s="582"/>
      <c r="E112" s="582"/>
      <c r="F112" s="582"/>
      <c r="G112" s="582"/>
      <c r="H112" s="582"/>
      <c r="I112" s="582"/>
      <c r="J112" s="582"/>
      <c r="K112" s="583"/>
      <c r="L112" s="98"/>
    </row>
    <row r="113" spans="1:16" s="33" customFormat="1" ht="14.5" customHeight="1" x14ac:dyDescent="0.35">
      <c r="A113" s="53"/>
      <c r="B113" s="120"/>
      <c r="C113" s="581"/>
      <c r="D113" s="584"/>
      <c r="E113" s="584"/>
      <c r="F113" s="584"/>
      <c r="G113" s="584"/>
      <c r="H113" s="584"/>
      <c r="I113" s="584"/>
      <c r="J113" s="584"/>
      <c r="K113" s="585"/>
      <c r="L113" s="98"/>
    </row>
    <row r="114" spans="1:16" s="33" customFormat="1" ht="14.5" customHeight="1" x14ac:dyDescent="0.35">
      <c r="A114" s="53"/>
      <c r="B114" s="120"/>
      <c r="C114" s="159"/>
      <c r="D114" s="256"/>
      <c r="E114" s="256"/>
      <c r="F114" s="256"/>
      <c r="G114" s="256"/>
      <c r="H114" s="256"/>
      <c r="I114" s="256"/>
      <c r="J114" s="256"/>
      <c r="K114" s="256"/>
      <c r="L114" s="98"/>
    </row>
    <row r="115" spans="1:16" s="33" customFormat="1" ht="14.5" customHeight="1" x14ac:dyDescent="0.35">
      <c r="A115" s="53"/>
      <c r="B115" s="119" t="s">
        <v>364</v>
      </c>
      <c r="C115" s="586" t="s">
        <v>191</v>
      </c>
      <c r="D115" s="587"/>
      <c r="E115" s="587"/>
      <c r="F115" s="587"/>
      <c r="G115" s="587"/>
      <c r="H115" s="587"/>
      <c r="I115" s="587"/>
      <c r="J115" s="587"/>
      <c r="K115" s="588"/>
      <c r="L115" s="98"/>
    </row>
    <row r="116" spans="1:16" s="33" customFormat="1" ht="14.5" customHeight="1" x14ac:dyDescent="0.35">
      <c r="A116" s="53"/>
      <c r="B116" s="119"/>
      <c r="C116" s="580"/>
      <c r="D116" s="582"/>
      <c r="E116" s="582"/>
      <c r="F116" s="582"/>
      <c r="G116" s="582"/>
      <c r="H116" s="582"/>
      <c r="I116" s="582"/>
      <c r="J116" s="582"/>
      <c r="K116" s="583"/>
      <c r="L116" s="98"/>
    </row>
    <row r="117" spans="1:16" s="33" customFormat="1" ht="14.5" customHeight="1" x14ac:dyDescent="0.35">
      <c r="A117" s="53"/>
      <c r="B117" s="119"/>
      <c r="C117" s="580" t="s">
        <v>192</v>
      </c>
      <c r="D117" s="582"/>
      <c r="E117" s="582"/>
      <c r="F117" s="582"/>
      <c r="G117" s="582"/>
      <c r="H117" s="582"/>
      <c r="I117" s="582"/>
      <c r="J117" s="582"/>
      <c r="K117" s="583"/>
      <c r="L117" s="98"/>
    </row>
    <row r="118" spans="1:16" s="33" customFormat="1" ht="14.5" customHeight="1" x14ac:dyDescent="0.35">
      <c r="A118" s="53"/>
      <c r="B118" s="120"/>
      <c r="C118" s="580"/>
      <c r="D118" s="582"/>
      <c r="E118" s="582"/>
      <c r="F118" s="582"/>
      <c r="G118" s="582"/>
      <c r="H118" s="582"/>
      <c r="I118" s="582"/>
      <c r="J118" s="582"/>
      <c r="K118" s="583"/>
      <c r="L118" s="98"/>
    </row>
    <row r="119" spans="1:16" s="33" customFormat="1" ht="14.5" customHeight="1" x14ac:dyDescent="0.35">
      <c r="A119" s="53"/>
      <c r="B119" s="120"/>
      <c r="C119" s="580" t="s">
        <v>193</v>
      </c>
      <c r="D119" s="582"/>
      <c r="E119" s="582"/>
      <c r="F119" s="582"/>
      <c r="G119" s="582"/>
      <c r="H119" s="582"/>
      <c r="I119" s="582"/>
      <c r="J119" s="582"/>
      <c r="K119" s="583"/>
      <c r="L119" s="98"/>
    </row>
    <row r="120" spans="1:16" s="33" customFormat="1" ht="14.5" customHeight="1" x14ac:dyDescent="0.35">
      <c r="A120" s="53"/>
      <c r="B120" s="120"/>
      <c r="C120" s="581"/>
      <c r="D120" s="584"/>
      <c r="E120" s="584"/>
      <c r="F120" s="584"/>
      <c r="G120" s="584"/>
      <c r="H120" s="584"/>
      <c r="I120" s="584"/>
      <c r="J120" s="584"/>
      <c r="K120" s="585"/>
      <c r="L120" s="98"/>
    </row>
    <row r="121" spans="1:16" s="33" customFormat="1" ht="14.5" customHeight="1" x14ac:dyDescent="0.35">
      <c r="A121" s="53"/>
      <c r="B121" s="127"/>
      <c r="C121" s="97"/>
      <c r="D121" s="97"/>
      <c r="E121" s="97"/>
      <c r="F121" s="97"/>
      <c r="G121" s="97"/>
      <c r="H121" s="97"/>
      <c r="I121" s="97"/>
      <c r="J121" s="97"/>
      <c r="K121" s="97"/>
      <c r="L121" s="98"/>
    </row>
    <row r="122" spans="1:16" s="9" customFormat="1" ht="14.5" customHeight="1" x14ac:dyDescent="0.35">
      <c r="A122" s="4"/>
      <c r="B122" s="600" t="s">
        <v>197</v>
      </c>
      <c r="C122" s="601"/>
      <c r="D122" s="601"/>
      <c r="E122" s="601"/>
      <c r="F122" s="601"/>
      <c r="G122" s="601"/>
      <c r="H122" s="601"/>
      <c r="I122" s="601"/>
      <c r="J122" s="601"/>
      <c r="K122" s="601"/>
      <c r="L122" s="602"/>
      <c r="M122" s="71"/>
    </row>
    <row r="123" spans="1:16" s="33" customFormat="1" ht="14.5" customHeight="1" x14ac:dyDescent="0.35">
      <c r="A123" s="53"/>
      <c r="B123" s="57"/>
      <c r="C123" s="58"/>
      <c r="D123" s="58"/>
      <c r="E123" s="58"/>
      <c r="F123" s="58"/>
      <c r="G123" s="58"/>
      <c r="H123" s="58"/>
      <c r="I123" s="58"/>
      <c r="J123" s="58"/>
      <c r="K123" s="58"/>
      <c r="L123" s="59"/>
    </row>
    <row r="124" spans="1:16" s="33" customFormat="1" ht="14.5" customHeight="1" x14ac:dyDescent="0.35">
      <c r="A124" s="53"/>
      <c r="B124" s="493" t="str">
        <f>IF(Variables!$C$45="English",O124,P124)</f>
        <v>If your agency wholly or partly owns other firms involved in any manner with certain whole potatoes, whether upstream or downstream, please list their names and addresses, and indicate the extent of your agency's ownership or interest in those firms.</v>
      </c>
      <c r="C124" s="494"/>
      <c r="D124" s="494"/>
      <c r="E124" s="494"/>
      <c r="F124" s="494"/>
      <c r="G124" s="494"/>
      <c r="H124" s="494"/>
      <c r="I124" s="494"/>
      <c r="J124" s="494"/>
      <c r="K124" s="494"/>
      <c r="L124" s="495"/>
      <c r="O124" s="33" t="s">
        <v>365</v>
      </c>
      <c r="P124" s="33" t="str">
        <f>"Fournissez une copie électronique de chaque convention collective en vigueur pour les membres impliqués dans la production des marchandises depuis le 1er janvier "&amp;Variables!B6&amp;"."</f>
        <v>Fournissez une copie électronique de chaque convention collective en vigueur pour les membres impliqués dans la production des marchandises depuis le 1er janvier 2023.</v>
      </c>
    </row>
    <row r="125" spans="1:16" s="33" customFormat="1" ht="14.5" customHeight="1" x14ac:dyDescent="0.35">
      <c r="A125" s="53"/>
      <c r="B125" s="493"/>
      <c r="C125" s="494"/>
      <c r="D125" s="494"/>
      <c r="E125" s="494"/>
      <c r="F125" s="494"/>
      <c r="G125" s="494"/>
      <c r="H125" s="494"/>
      <c r="I125" s="494"/>
      <c r="J125" s="494"/>
      <c r="K125" s="494"/>
      <c r="L125" s="495"/>
    </row>
    <row r="126" spans="1:16" s="33" customFormat="1" ht="14.5" customHeight="1" x14ac:dyDescent="0.35">
      <c r="A126" s="53"/>
      <c r="B126" s="46"/>
      <c r="C126" s="47"/>
      <c r="D126" s="47"/>
      <c r="E126" s="47"/>
      <c r="F126" s="47"/>
      <c r="G126" s="47"/>
      <c r="H126" s="47"/>
      <c r="I126" s="47"/>
      <c r="J126" s="47"/>
      <c r="K126" s="47"/>
      <c r="L126" s="48"/>
    </row>
    <row r="127" spans="1:16" s="33" customFormat="1" ht="14.5" customHeight="1" x14ac:dyDescent="0.35">
      <c r="A127" s="53"/>
      <c r="B127" s="119" t="s">
        <v>362</v>
      </c>
      <c r="C127" s="586" t="s">
        <v>191</v>
      </c>
      <c r="D127" s="587"/>
      <c r="E127" s="587"/>
      <c r="F127" s="587"/>
      <c r="G127" s="587"/>
      <c r="H127" s="587"/>
      <c r="I127" s="587"/>
      <c r="J127" s="587"/>
      <c r="K127" s="588"/>
      <c r="L127" s="98"/>
    </row>
    <row r="128" spans="1:16" s="33" customFormat="1" ht="14.5" customHeight="1" x14ac:dyDescent="0.35">
      <c r="A128" s="53"/>
      <c r="B128" s="119"/>
      <c r="C128" s="580"/>
      <c r="D128" s="582"/>
      <c r="E128" s="582"/>
      <c r="F128" s="582"/>
      <c r="G128" s="582"/>
      <c r="H128" s="582"/>
      <c r="I128" s="582"/>
      <c r="J128" s="582"/>
      <c r="K128" s="583"/>
      <c r="L128" s="98"/>
    </row>
    <row r="129" spans="1:12" s="33" customFormat="1" ht="14.5" customHeight="1" x14ac:dyDescent="0.35">
      <c r="A129" s="53"/>
      <c r="B129" s="119"/>
      <c r="C129" s="580" t="s">
        <v>192</v>
      </c>
      <c r="D129" s="582"/>
      <c r="E129" s="582"/>
      <c r="F129" s="582"/>
      <c r="G129" s="582"/>
      <c r="H129" s="582"/>
      <c r="I129" s="582"/>
      <c r="J129" s="582"/>
      <c r="K129" s="583"/>
      <c r="L129" s="98"/>
    </row>
    <row r="130" spans="1:12" s="33" customFormat="1" ht="14.5" customHeight="1" x14ac:dyDescent="0.35">
      <c r="A130" s="53"/>
      <c r="B130" s="120"/>
      <c r="C130" s="580"/>
      <c r="D130" s="582"/>
      <c r="E130" s="582"/>
      <c r="F130" s="582"/>
      <c r="G130" s="582"/>
      <c r="H130" s="582"/>
      <c r="I130" s="582"/>
      <c r="J130" s="582"/>
      <c r="K130" s="583"/>
      <c r="L130" s="98"/>
    </row>
    <row r="131" spans="1:12" s="33" customFormat="1" ht="14.5" customHeight="1" x14ac:dyDescent="0.35">
      <c r="A131" s="53"/>
      <c r="B131" s="120"/>
      <c r="C131" s="580" t="s">
        <v>193</v>
      </c>
      <c r="D131" s="582"/>
      <c r="E131" s="582"/>
      <c r="F131" s="582"/>
      <c r="G131" s="582"/>
      <c r="H131" s="582"/>
      <c r="I131" s="582"/>
      <c r="J131" s="582"/>
      <c r="K131" s="583"/>
      <c r="L131" s="98"/>
    </row>
    <row r="132" spans="1:12" s="33" customFormat="1" ht="14.5" customHeight="1" x14ac:dyDescent="0.35">
      <c r="A132" s="53"/>
      <c r="B132" s="120"/>
      <c r="C132" s="581"/>
      <c r="D132" s="584"/>
      <c r="E132" s="584"/>
      <c r="F132" s="584"/>
      <c r="G132" s="584"/>
      <c r="H132" s="584"/>
      <c r="I132" s="584"/>
      <c r="J132" s="584"/>
      <c r="K132" s="585"/>
      <c r="L132" s="98"/>
    </row>
    <row r="133" spans="1:12" s="33" customFormat="1" ht="14.5" customHeight="1" x14ac:dyDescent="0.35">
      <c r="A133" s="53"/>
      <c r="B133" s="120"/>
      <c r="C133" s="166"/>
      <c r="D133" s="105"/>
      <c r="E133" s="105"/>
      <c r="F133" s="105"/>
      <c r="G133" s="105"/>
      <c r="H133" s="105"/>
      <c r="I133" s="105"/>
      <c r="J133" s="105"/>
      <c r="K133" s="105"/>
      <c r="L133" s="98"/>
    </row>
    <row r="134" spans="1:12" s="33" customFormat="1" ht="14.5" customHeight="1" x14ac:dyDescent="0.35">
      <c r="A134" s="53"/>
      <c r="B134" s="119" t="s">
        <v>363</v>
      </c>
      <c r="C134" s="586" t="s">
        <v>191</v>
      </c>
      <c r="D134" s="587"/>
      <c r="E134" s="587"/>
      <c r="F134" s="587"/>
      <c r="G134" s="587"/>
      <c r="H134" s="587"/>
      <c r="I134" s="587"/>
      <c r="J134" s="587"/>
      <c r="K134" s="588"/>
      <c r="L134" s="98"/>
    </row>
    <row r="135" spans="1:12" s="33" customFormat="1" ht="14.5" customHeight="1" x14ac:dyDescent="0.35">
      <c r="A135" s="53"/>
      <c r="B135" s="119"/>
      <c r="C135" s="580"/>
      <c r="D135" s="582"/>
      <c r="E135" s="582"/>
      <c r="F135" s="582"/>
      <c r="G135" s="582"/>
      <c r="H135" s="582"/>
      <c r="I135" s="582"/>
      <c r="J135" s="582"/>
      <c r="K135" s="583"/>
      <c r="L135" s="98"/>
    </row>
    <row r="136" spans="1:12" s="33" customFormat="1" ht="14.5" customHeight="1" x14ac:dyDescent="0.35">
      <c r="A136" s="53"/>
      <c r="B136" s="119"/>
      <c r="C136" s="580" t="s">
        <v>192</v>
      </c>
      <c r="D136" s="582"/>
      <c r="E136" s="582"/>
      <c r="F136" s="582"/>
      <c r="G136" s="582"/>
      <c r="H136" s="582"/>
      <c r="I136" s="582"/>
      <c r="J136" s="582"/>
      <c r="K136" s="583"/>
      <c r="L136" s="98"/>
    </row>
    <row r="137" spans="1:12" s="33" customFormat="1" ht="14.5" customHeight="1" x14ac:dyDescent="0.35">
      <c r="A137" s="53"/>
      <c r="B137" s="120"/>
      <c r="C137" s="580"/>
      <c r="D137" s="582"/>
      <c r="E137" s="582"/>
      <c r="F137" s="582"/>
      <c r="G137" s="582"/>
      <c r="H137" s="582"/>
      <c r="I137" s="582"/>
      <c r="J137" s="582"/>
      <c r="K137" s="583"/>
      <c r="L137" s="98"/>
    </row>
    <row r="138" spans="1:12" s="33" customFormat="1" ht="14.5" customHeight="1" x14ac:dyDescent="0.35">
      <c r="A138" s="53"/>
      <c r="B138" s="120"/>
      <c r="C138" s="580" t="s">
        <v>193</v>
      </c>
      <c r="D138" s="582"/>
      <c r="E138" s="582"/>
      <c r="F138" s="582"/>
      <c r="G138" s="582"/>
      <c r="H138" s="582"/>
      <c r="I138" s="582"/>
      <c r="J138" s="582"/>
      <c r="K138" s="583"/>
      <c r="L138" s="98"/>
    </row>
    <row r="139" spans="1:12" s="33" customFormat="1" ht="14.5" customHeight="1" x14ac:dyDescent="0.35">
      <c r="A139" s="53"/>
      <c r="B139" s="120"/>
      <c r="C139" s="581"/>
      <c r="D139" s="584"/>
      <c r="E139" s="584"/>
      <c r="F139" s="584"/>
      <c r="G139" s="584"/>
      <c r="H139" s="584"/>
      <c r="I139" s="584"/>
      <c r="J139" s="584"/>
      <c r="K139" s="585"/>
      <c r="L139" s="98"/>
    </row>
    <row r="140" spans="1:12" s="33" customFormat="1" ht="14.5" customHeight="1" x14ac:dyDescent="0.35">
      <c r="A140" s="53"/>
      <c r="B140" s="120"/>
      <c r="C140" s="159"/>
      <c r="D140" s="256"/>
      <c r="E140" s="256"/>
      <c r="F140" s="256"/>
      <c r="G140" s="256"/>
      <c r="H140" s="256"/>
      <c r="I140" s="256"/>
      <c r="J140" s="256"/>
      <c r="K140" s="256"/>
      <c r="L140" s="98"/>
    </row>
    <row r="141" spans="1:12" s="33" customFormat="1" ht="14.5" customHeight="1" x14ac:dyDescent="0.35">
      <c r="A141" s="53"/>
      <c r="B141" s="119" t="s">
        <v>364</v>
      </c>
      <c r="C141" s="586" t="s">
        <v>191</v>
      </c>
      <c r="D141" s="587"/>
      <c r="E141" s="587"/>
      <c r="F141" s="587"/>
      <c r="G141" s="587"/>
      <c r="H141" s="587"/>
      <c r="I141" s="587"/>
      <c r="J141" s="587"/>
      <c r="K141" s="588"/>
      <c r="L141" s="98"/>
    </row>
    <row r="142" spans="1:12" s="33" customFormat="1" ht="14.5" customHeight="1" x14ac:dyDescent="0.35">
      <c r="A142" s="53"/>
      <c r="B142" s="119"/>
      <c r="C142" s="580"/>
      <c r="D142" s="582"/>
      <c r="E142" s="582"/>
      <c r="F142" s="582"/>
      <c r="G142" s="582"/>
      <c r="H142" s="582"/>
      <c r="I142" s="582"/>
      <c r="J142" s="582"/>
      <c r="K142" s="583"/>
      <c r="L142" s="98"/>
    </row>
    <row r="143" spans="1:12" s="33" customFormat="1" ht="14.5" customHeight="1" x14ac:dyDescent="0.35">
      <c r="A143" s="53"/>
      <c r="B143" s="119"/>
      <c r="C143" s="580" t="s">
        <v>192</v>
      </c>
      <c r="D143" s="582"/>
      <c r="E143" s="582"/>
      <c r="F143" s="582"/>
      <c r="G143" s="582"/>
      <c r="H143" s="582"/>
      <c r="I143" s="582"/>
      <c r="J143" s="582"/>
      <c r="K143" s="583"/>
      <c r="L143" s="98"/>
    </row>
    <row r="144" spans="1:12" s="33" customFormat="1" ht="14.5" customHeight="1" x14ac:dyDescent="0.35">
      <c r="A144" s="53"/>
      <c r="B144" s="120"/>
      <c r="C144" s="580"/>
      <c r="D144" s="582"/>
      <c r="E144" s="582"/>
      <c r="F144" s="582"/>
      <c r="G144" s="582"/>
      <c r="H144" s="582"/>
      <c r="I144" s="582"/>
      <c r="J144" s="582"/>
      <c r="K144" s="583"/>
      <c r="L144" s="98"/>
    </row>
    <row r="145" spans="1:15" s="33" customFormat="1" ht="14.5" customHeight="1" x14ac:dyDescent="0.35">
      <c r="A145" s="53"/>
      <c r="B145" s="120"/>
      <c r="C145" s="580" t="s">
        <v>193</v>
      </c>
      <c r="D145" s="582"/>
      <c r="E145" s="582"/>
      <c r="F145" s="582"/>
      <c r="G145" s="582"/>
      <c r="H145" s="582"/>
      <c r="I145" s="582"/>
      <c r="J145" s="582"/>
      <c r="K145" s="583"/>
      <c r="L145" s="98"/>
    </row>
    <row r="146" spans="1:15" s="33" customFormat="1" ht="14.5" customHeight="1" x14ac:dyDescent="0.35">
      <c r="A146" s="53"/>
      <c r="B146" s="120"/>
      <c r="C146" s="581"/>
      <c r="D146" s="584"/>
      <c r="E146" s="584"/>
      <c r="F146" s="584"/>
      <c r="G146" s="584"/>
      <c r="H146" s="584"/>
      <c r="I146" s="584"/>
      <c r="J146" s="584"/>
      <c r="K146" s="585"/>
      <c r="L146" s="98"/>
    </row>
    <row r="147" spans="1:15" s="33" customFormat="1" ht="14.5" customHeight="1" x14ac:dyDescent="0.35">
      <c r="A147" s="53"/>
      <c r="B147" s="54"/>
      <c r="C147" s="55"/>
      <c r="D147" s="55"/>
      <c r="E147" s="55"/>
      <c r="F147" s="55"/>
      <c r="G147" s="55"/>
      <c r="H147" s="55"/>
      <c r="I147" s="55"/>
      <c r="J147" s="55"/>
      <c r="K147" s="55"/>
      <c r="L147" s="56"/>
    </row>
    <row r="148" spans="1:15" s="33" customFormat="1" ht="14.5" customHeight="1" x14ac:dyDescent="0.35">
      <c r="A148" s="53"/>
      <c r="B148" s="600" t="s">
        <v>198</v>
      </c>
      <c r="C148" s="601"/>
      <c r="D148" s="601"/>
      <c r="E148" s="601"/>
      <c r="F148" s="601"/>
      <c r="G148" s="601"/>
      <c r="H148" s="601"/>
      <c r="I148" s="601"/>
      <c r="J148" s="601"/>
      <c r="K148" s="601"/>
      <c r="L148" s="602"/>
    </row>
    <row r="149" spans="1:15" s="33" customFormat="1" ht="14.5" customHeight="1" x14ac:dyDescent="0.35">
      <c r="A149" s="53"/>
      <c r="B149" s="493"/>
      <c r="C149" s="494"/>
      <c r="D149" s="494"/>
      <c r="E149" s="494"/>
      <c r="F149" s="494"/>
      <c r="G149" s="494"/>
      <c r="H149" s="494"/>
      <c r="I149" s="494"/>
      <c r="J149" s="494"/>
      <c r="K149" s="494"/>
      <c r="L149" s="495"/>
    </row>
    <row r="150" spans="1:15" s="33" customFormat="1" ht="14.5" customHeight="1" x14ac:dyDescent="0.35">
      <c r="A150" s="53"/>
      <c r="B150" s="493" t="str">
        <f>O150</f>
        <v xml:space="preserve">If your agency is associated in any manner with growers other than your members, importers, foreign producers, exporters, distributors, suppliers, or customers that buy certain whole potatoes, either in Canada or elsewhere in the world, please list their names and addresses, and indicate the nature of the association and their role in the industry. </v>
      </c>
      <c r="C150" s="494"/>
      <c r="D150" s="494"/>
      <c r="E150" s="494"/>
      <c r="F150" s="494"/>
      <c r="G150" s="494"/>
      <c r="H150" s="494"/>
      <c r="I150" s="494"/>
      <c r="J150" s="494"/>
      <c r="K150" s="494"/>
      <c r="L150" s="495"/>
      <c r="O150" s="33" t="s">
        <v>236</v>
      </c>
    </row>
    <row r="151" spans="1:15" s="33" customFormat="1" ht="14.5" customHeight="1" x14ac:dyDescent="0.35">
      <c r="A151" s="53"/>
      <c r="B151" s="493"/>
      <c r="C151" s="494"/>
      <c r="D151" s="494"/>
      <c r="E151" s="494"/>
      <c r="F151" s="494"/>
      <c r="G151" s="494"/>
      <c r="H151" s="494"/>
      <c r="I151" s="494"/>
      <c r="J151" s="494"/>
      <c r="K151" s="494"/>
      <c r="L151" s="495"/>
    </row>
    <row r="152" spans="1:15" s="33" customFormat="1" ht="14.5" customHeight="1" x14ac:dyDescent="0.35">
      <c r="A152" s="53"/>
      <c r="B152" s="493" t="str">
        <f>O152</f>
        <v>Please refer to the definition of "Associated Firms" in the blue tab "Info".</v>
      </c>
      <c r="C152" s="590"/>
      <c r="D152" s="590"/>
      <c r="E152" s="590"/>
      <c r="F152" s="590"/>
      <c r="G152" s="590"/>
      <c r="H152" s="590"/>
      <c r="I152" s="590"/>
      <c r="J152" s="590"/>
      <c r="K152" s="590"/>
      <c r="L152" s="603"/>
      <c r="O152" s="33" t="s">
        <v>366</v>
      </c>
    </row>
    <row r="153" spans="1:15" s="33" customFormat="1" ht="14.5" customHeight="1" x14ac:dyDescent="0.35">
      <c r="A153" s="53"/>
      <c r="B153" s="46"/>
      <c r="C153" s="47"/>
      <c r="D153" s="47"/>
      <c r="E153" s="47"/>
      <c r="F153" s="47"/>
      <c r="G153" s="47"/>
      <c r="H153" s="47"/>
      <c r="I153" s="47"/>
      <c r="J153" s="47"/>
      <c r="K153" s="47"/>
      <c r="L153" s="48"/>
    </row>
    <row r="154" spans="1:15" s="33" customFormat="1" ht="14.5" customHeight="1" x14ac:dyDescent="0.35">
      <c r="A154" s="53"/>
      <c r="B154" s="119" t="s">
        <v>362</v>
      </c>
      <c r="C154" s="613" t="s">
        <v>191</v>
      </c>
      <c r="D154" s="615"/>
      <c r="E154" s="616"/>
      <c r="F154" s="616"/>
      <c r="G154" s="616"/>
      <c r="H154" s="616"/>
      <c r="I154" s="616"/>
      <c r="J154" s="616"/>
      <c r="K154" s="617"/>
      <c r="L154" s="48"/>
    </row>
    <row r="155" spans="1:15" s="33" customFormat="1" ht="14.5" customHeight="1" x14ac:dyDescent="0.35">
      <c r="A155" s="53"/>
      <c r="B155" s="119"/>
      <c r="C155" s="614"/>
      <c r="D155" s="618"/>
      <c r="E155" s="619"/>
      <c r="F155" s="619"/>
      <c r="G155" s="619"/>
      <c r="H155" s="619"/>
      <c r="I155" s="619"/>
      <c r="J155" s="619"/>
      <c r="K155" s="620"/>
      <c r="L155" s="48"/>
    </row>
    <row r="156" spans="1:15" s="33" customFormat="1" ht="14.5" customHeight="1" x14ac:dyDescent="0.35">
      <c r="A156" s="53"/>
      <c r="B156" s="119"/>
      <c r="C156" s="613" t="s">
        <v>192</v>
      </c>
      <c r="D156" s="615"/>
      <c r="E156" s="616"/>
      <c r="F156" s="616"/>
      <c r="G156" s="616"/>
      <c r="H156" s="616"/>
      <c r="I156" s="616"/>
      <c r="J156" s="616"/>
      <c r="K156" s="617"/>
      <c r="L156" s="48"/>
    </row>
    <row r="157" spans="1:15" s="33" customFormat="1" ht="14.5" customHeight="1" x14ac:dyDescent="0.35">
      <c r="A157" s="53"/>
      <c r="B157" s="120"/>
      <c r="C157" s="614"/>
      <c r="D157" s="618"/>
      <c r="E157" s="619"/>
      <c r="F157" s="619"/>
      <c r="G157" s="619"/>
      <c r="H157" s="619"/>
      <c r="I157" s="619"/>
      <c r="J157" s="619"/>
      <c r="K157" s="620"/>
      <c r="L157" s="48"/>
    </row>
    <row r="158" spans="1:15" s="33" customFormat="1" ht="14.5" customHeight="1" x14ac:dyDescent="0.35">
      <c r="A158" s="53"/>
      <c r="B158" s="120"/>
      <c r="C158" s="613" t="s">
        <v>237</v>
      </c>
      <c r="D158" s="621"/>
      <c r="E158" s="622"/>
      <c r="F158" s="622"/>
      <c r="G158" s="622"/>
      <c r="H158" s="622"/>
      <c r="I158" s="622"/>
      <c r="J158" s="622"/>
      <c r="K158" s="623"/>
      <c r="L158" s="48"/>
    </row>
    <row r="159" spans="1:15" s="33" customFormat="1" ht="14.5" customHeight="1" x14ac:dyDescent="0.35">
      <c r="A159" s="53"/>
      <c r="B159" s="120"/>
      <c r="C159" s="614"/>
      <c r="D159" s="624"/>
      <c r="E159" s="625"/>
      <c r="F159" s="625"/>
      <c r="G159" s="625"/>
      <c r="H159" s="625"/>
      <c r="I159" s="625"/>
      <c r="J159" s="625"/>
      <c r="K159" s="626"/>
      <c r="L159" s="48"/>
    </row>
    <row r="160" spans="1:15" s="33" customFormat="1" ht="14.5" customHeight="1" x14ac:dyDescent="0.35">
      <c r="A160" s="53"/>
      <c r="B160" s="120"/>
      <c r="C160" s="613" t="s">
        <v>238</v>
      </c>
      <c r="D160" s="621"/>
      <c r="E160" s="622"/>
      <c r="F160" s="622"/>
      <c r="G160" s="622"/>
      <c r="H160" s="622"/>
      <c r="I160" s="622"/>
      <c r="J160" s="622"/>
      <c r="K160" s="623"/>
      <c r="L160" s="48"/>
    </row>
    <row r="161" spans="1:13" s="9" customFormat="1" ht="14.5" customHeight="1" x14ac:dyDescent="0.35">
      <c r="A161" s="4"/>
      <c r="B161" s="120"/>
      <c r="C161" s="614"/>
      <c r="D161" s="624"/>
      <c r="E161" s="625"/>
      <c r="F161" s="625"/>
      <c r="G161" s="625"/>
      <c r="H161" s="625"/>
      <c r="I161" s="625"/>
      <c r="J161" s="625"/>
      <c r="K161" s="626"/>
      <c r="L161" s="48"/>
      <c r="M161" s="71"/>
    </row>
    <row r="162" spans="1:13" ht="14.5" customHeight="1" x14ac:dyDescent="0.35">
      <c r="B162" s="120"/>
      <c r="C162" s="166"/>
      <c r="D162" s="105"/>
      <c r="E162" s="105"/>
      <c r="F162" s="105"/>
      <c r="G162" s="105"/>
      <c r="H162" s="105"/>
      <c r="I162" s="105"/>
      <c r="J162" s="105"/>
      <c r="K162" s="105"/>
      <c r="L162" s="48"/>
      <c r="M162" s="8"/>
    </row>
    <row r="163" spans="1:13" ht="14.5" customHeight="1" x14ac:dyDescent="0.35">
      <c r="A163" s="53"/>
      <c r="B163" s="119" t="s">
        <v>363</v>
      </c>
      <c r="C163" s="613" t="s">
        <v>191</v>
      </c>
      <c r="D163" s="615"/>
      <c r="E163" s="616"/>
      <c r="F163" s="616"/>
      <c r="G163" s="616"/>
      <c r="H163" s="616"/>
      <c r="I163" s="616"/>
      <c r="J163" s="616"/>
      <c r="K163" s="617"/>
      <c r="L163" s="48"/>
      <c r="M163" s="8"/>
    </row>
    <row r="164" spans="1:13" ht="14.5" customHeight="1" x14ac:dyDescent="0.35">
      <c r="A164" s="53"/>
      <c r="B164" s="119"/>
      <c r="C164" s="614"/>
      <c r="D164" s="618"/>
      <c r="E164" s="619"/>
      <c r="F164" s="619"/>
      <c r="G164" s="619"/>
      <c r="H164" s="619"/>
      <c r="I164" s="619"/>
      <c r="J164" s="619"/>
      <c r="K164" s="620"/>
      <c r="L164" s="48"/>
      <c r="M164" s="8"/>
    </row>
    <row r="165" spans="1:13" ht="14.5" customHeight="1" x14ac:dyDescent="0.35">
      <c r="A165" s="53"/>
      <c r="B165" s="119"/>
      <c r="C165" s="613" t="s">
        <v>192</v>
      </c>
      <c r="D165" s="615"/>
      <c r="E165" s="616"/>
      <c r="F165" s="616"/>
      <c r="G165" s="616"/>
      <c r="H165" s="616"/>
      <c r="I165" s="616"/>
      <c r="J165" s="616"/>
      <c r="K165" s="617"/>
      <c r="L165" s="48"/>
      <c r="M165" s="8"/>
    </row>
    <row r="166" spans="1:13" ht="14.5" customHeight="1" x14ac:dyDescent="0.35">
      <c r="A166" s="53"/>
      <c r="B166" s="120"/>
      <c r="C166" s="614"/>
      <c r="D166" s="618"/>
      <c r="E166" s="619"/>
      <c r="F166" s="619"/>
      <c r="G166" s="619"/>
      <c r="H166" s="619"/>
      <c r="I166" s="619"/>
      <c r="J166" s="619"/>
      <c r="K166" s="620"/>
      <c r="L166" s="48"/>
      <c r="M166" s="8"/>
    </row>
    <row r="167" spans="1:13" ht="14.5" customHeight="1" x14ac:dyDescent="0.35">
      <c r="A167" s="53"/>
      <c r="B167" s="120"/>
      <c r="C167" s="613" t="s">
        <v>237</v>
      </c>
      <c r="D167" s="621"/>
      <c r="E167" s="622"/>
      <c r="F167" s="622"/>
      <c r="G167" s="622"/>
      <c r="H167" s="622"/>
      <c r="I167" s="622"/>
      <c r="J167" s="622"/>
      <c r="K167" s="623"/>
      <c r="L167" s="48"/>
      <c r="M167" s="8"/>
    </row>
    <row r="168" spans="1:13" ht="14.5" customHeight="1" x14ac:dyDescent="0.35">
      <c r="A168" s="53"/>
      <c r="B168" s="120"/>
      <c r="C168" s="614"/>
      <c r="D168" s="624"/>
      <c r="E168" s="625"/>
      <c r="F168" s="625"/>
      <c r="G168" s="625"/>
      <c r="H168" s="625"/>
      <c r="I168" s="625"/>
      <c r="J168" s="625"/>
      <c r="K168" s="626"/>
      <c r="L168" s="48"/>
      <c r="M168" s="8"/>
    </row>
    <row r="169" spans="1:13" ht="14.5" customHeight="1" x14ac:dyDescent="0.35">
      <c r="A169" s="53"/>
      <c r="B169" s="120"/>
      <c r="C169" s="613" t="s">
        <v>238</v>
      </c>
      <c r="D169" s="621"/>
      <c r="E169" s="622"/>
      <c r="F169" s="622"/>
      <c r="G169" s="622"/>
      <c r="H169" s="622"/>
      <c r="I169" s="622"/>
      <c r="J169" s="622"/>
      <c r="K169" s="623"/>
      <c r="L169" s="48"/>
      <c r="M169" s="8"/>
    </row>
    <row r="170" spans="1:13" ht="14.5" customHeight="1" x14ac:dyDescent="0.35">
      <c r="B170" s="120"/>
      <c r="C170" s="614"/>
      <c r="D170" s="624"/>
      <c r="E170" s="625"/>
      <c r="F170" s="625"/>
      <c r="G170" s="625"/>
      <c r="H170" s="625"/>
      <c r="I170" s="625"/>
      <c r="J170" s="625"/>
      <c r="K170" s="626"/>
      <c r="L170" s="48"/>
      <c r="M170" s="8"/>
    </row>
    <row r="171" spans="1:13" ht="14.5" customHeight="1" x14ac:dyDescent="0.35">
      <c r="B171" s="120"/>
      <c r="C171" s="168"/>
      <c r="D171" s="105"/>
      <c r="E171" s="105"/>
      <c r="F171" s="105"/>
      <c r="G171" s="105"/>
      <c r="H171" s="105"/>
      <c r="I171" s="105"/>
      <c r="J171" s="105"/>
      <c r="K171" s="105"/>
      <c r="L171" s="48"/>
      <c r="M171" s="8"/>
    </row>
    <row r="172" spans="1:13" ht="14.5" customHeight="1" x14ac:dyDescent="0.35">
      <c r="A172" s="53"/>
      <c r="B172" s="119" t="s">
        <v>364</v>
      </c>
      <c r="C172" s="613" t="s">
        <v>191</v>
      </c>
      <c r="D172" s="615"/>
      <c r="E172" s="616"/>
      <c r="F172" s="616"/>
      <c r="G172" s="616"/>
      <c r="H172" s="616"/>
      <c r="I172" s="616"/>
      <c r="J172" s="616"/>
      <c r="K172" s="617"/>
      <c r="L172" s="48"/>
      <c r="M172" s="8"/>
    </row>
    <row r="173" spans="1:13" ht="14.5" customHeight="1" x14ac:dyDescent="0.35">
      <c r="A173" s="53"/>
      <c r="B173" s="119"/>
      <c r="C173" s="614"/>
      <c r="D173" s="618"/>
      <c r="E173" s="619"/>
      <c r="F173" s="619"/>
      <c r="G173" s="619"/>
      <c r="H173" s="619"/>
      <c r="I173" s="619"/>
      <c r="J173" s="619"/>
      <c r="K173" s="620"/>
      <c r="L173" s="48"/>
      <c r="M173" s="8"/>
    </row>
    <row r="174" spans="1:13" ht="14.5" customHeight="1" x14ac:dyDescent="0.35">
      <c r="A174" s="53"/>
      <c r="B174" s="119"/>
      <c r="C174" s="613" t="s">
        <v>192</v>
      </c>
      <c r="D174" s="615"/>
      <c r="E174" s="616"/>
      <c r="F174" s="616"/>
      <c r="G174" s="616"/>
      <c r="H174" s="616"/>
      <c r="I174" s="616"/>
      <c r="J174" s="616"/>
      <c r="K174" s="617"/>
      <c r="L174" s="48"/>
    </row>
    <row r="175" spans="1:13" ht="14.5" customHeight="1" x14ac:dyDescent="0.35">
      <c r="A175" s="53"/>
      <c r="B175" s="120"/>
      <c r="C175" s="614"/>
      <c r="D175" s="618"/>
      <c r="E175" s="619"/>
      <c r="F175" s="619"/>
      <c r="G175" s="619"/>
      <c r="H175" s="619"/>
      <c r="I175" s="619"/>
      <c r="J175" s="619"/>
      <c r="K175" s="620"/>
      <c r="L175" s="48"/>
    </row>
    <row r="176" spans="1:13" ht="14.5" customHeight="1" x14ac:dyDescent="0.35">
      <c r="A176" s="53"/>
      <c r="B176" s="120"/>
      <c r="C176" s="613" t="s">
        <v>237</v>
      </c>
      <c r="D176" s="621"/>
      <c r="E176" s="622"/>
      <c r="F176" s="622"/>
      <c r="G176" s="622"/>
      <c r="H176" s="622"/>
      <c r="I176" s="622"/>
      <c r="J176" s="622"/>
      <c r="K176" s="623"/>
      <c r="L176" s="48"/>
    </row>
    <row r="177" spans="1:15" ht="14.5" customHeight="1" x14ac:dyDescent="0.35">
      <c r="A177" s="53"/>
      <c r="B177" s="120"/>
      <c r="C177" s="614"/>
      <c r="D177" s="624"/>
      <c r="E177" s="625"/>
      <c r="F177" s="625"/>
      <c r="G177" s="625"/>
      <c r="H177" s="625"/>
      <c r="I177" s="625"/>
      <c r="J177" s="625"/>
      <c r="K177" s="626"/>
      <c r="L177" s="48"/>
    </row>
    <row r="178" spans="1:15" ht="14.5" customHeight="1" x14ac:dyDescent="0.35">
      <c r="A178" s="53"/>
      <c r="B178" s="120"/>
      <c r="C178" s="613" t="s">
        <v>238</v>
      </c>
      <c r="D178" s="621"/>
      <c r="E178" s="622"/>
      <c r="F178" s="622"/>
      <c r="G178" s="622"/>
      <c r="H178" s="622"/>
      <c r="I178" s="622"/>
      <c r="J178" s="622"/>
      <c r="K178" s="623"/>
      <c r="L178" s="48"/>
    </row>
    <row r="179" spans="1:15" ht="14.5" customHeight="1" x14ac:dyDescent="0.35">
      <c r="B179" s="120"/>
      <c r="C179" s="614"/>
      <c r="D179" s="624"/>
      <c r="E179" s="625"/>
      <c r="F179" s="625"/>
      <c r="G179" s="625"/>
      <c r="H179" s="625"/>
      <c r="I179" s="625"/>
      <c r="J179" s="625"/>
      <c r="K179" s="626"/>
      <c r="L179" s="48"/>
    </row>
    <row r="180" spans="1:15" ht="14.5" customHeight="1" x14ac:dyDescent="0.35">
      <c r="B180" s="54"/>
      <c r="C180" s="55"/>
      <c r="D180" s="55"/>
      <c r="E180" s="55"/>
      <c r="F180" s="55"/>
      <c r="G180" s="55"/>
      <c r="H180" s="55"/>
      <c r="I180" s="55"/>
      <c r="J180" s="55"/>
      <c r="K180" s="55"/>
      <c r="L180" s="56"/>
    </row>
    <row r="181" spans="1:15" ht="14.5" customHeight="1" x14ac:dyDescent="0.35">
      <c r="B181" s="597" t="s">
        <v>199</v>
      </c>
      <c r="C181" s="598"/>
      <c r="D181" s="598"/>
      <c r="E181" s="598"/>
      <c r="F181" s="598"/>
      <c r="G181" s="598"/>
      <c r="H181" s="598"/>
      <c r="I181" s="598"/>
      <c r="J181" s="598"/>
      <c r="K181" s="598"/>
      <c r="L181" s="599"/>
    </row>
    <row r="182" spans="1:15" ht="14.5" customHeight="1" x14ac:dyDescent="0.35">
      <c r="B182" s="17"/>
      <c r="C182" s="28"/>
      <c r="D182" s="28"/>
      <c r="E182" s="29"/>
      <c r="F182" s="29"/>
      <c r="G182" s="29"/>
      <c r="H182" s="29"/>
      <c r="I182" s="29"/>
      <c r="J182" s="29"/>
      <c r="K182" s="29"/>
      <c r="L182" s="18"/>
    </row>
    <row r="183" spans="1:15" ht="14.5" customHeight="1" x14ac:dyDescent="0.35">
      <c r="B183" s="493" t="str">
        <f>O183</f>
        <v>Describe in detail the growing process of your grower members for certain whole potatoes.</v>
      </c>
      <c r="C183" s="494"/>
      <c r="D183" s="494"/>
      <c r="E183" s="494"/>
      <c r="F183" s="494"/>
      <c r="G183" s="494"/>
      <c r="H183" s="494"/>
      <c r="I183" s="494"/>
      <c r="J183" s="494"/>
      <c r="K183" s="494"/>
      <c r="L183" s="495"/>
      <c r="O183" s="8" t="s">
        <v>812</v>
      </c>
    </row>
    <row r="184" spans="1:15" ht="14.5" customHeight="1" x14ac:dyDescent="0.35">
      <c r="B184" s="57"/>
      <c r="C184" s="58"/>
      <c r="D184" s="58"/>
      <c r="E184" s="58"/>
      <c r="F184" s="58"/>
      <c r="G184" s="58"/>
      <c r="H184" s="58"/>
      <c r="I184" s="58"/>
      <c r="J184" s="58"/>
      <c r="K184" s="58"/>
      <c r="L184" s="59"/>
    </row>
    <row r="185" spans="1:15" ht="14.5" customHeight="1" x14ac:dyDescent="0.35">
      <c r="B185" s="591"/>
      <c r="C185" s="592"/>
      <c r="D185" s="592"/>
      <c r="E185" s="592"/>
      <c r="F185" s="592"/>
      <c r="G185" s="592"/>
      <c r="H185" s="592"/>
      <c r="I185" s="592"/>
      <c r="J185" s="592"/>
      <c r="K185" s="592"/>
      <c r="L185" s="593"/>
    </row>
    <row r="186" spans="1:15" ht="14.5" customHeight="1" x14ac:dyDescent="0.35">
      <c r="B186" s="591"/>
      <c r="C186" s="592"/>
      <c r="D186" s="592"/>
      <c r="E186" s="592"/>
      <c r="F186" s="592"/>
      <c r="G186" s="592"/>
      <c r="H186" s="592"/>
      <c r="I186" s="592"/>
      <c r="J186" s="592"/>
      <c r="K186" s="592"/>
      <c r="L186" s="593"/>
    </row>
    <row r="187" spans="1:15" ht="14.5" customHeight="1" x14ac:dyDescent="0.35">
      <c r="B187" s="591"/>
      <c r="C187" s="592"/>
      <c r="D187" s="592"/>
      <c r="E187" s="592"/>
      <c r="F187" s="592"/>
      <c r="G187" s="592"/>
      <c r="H187" s="592"/>
      <c r="I187" s="592"/>
      <c r="J187" s="592"/>
      <c r="K187" s="592"/>
      <c r="L187" s="593"/>
    </row>
    <row r="188" spans="1:15" ht="14.5" customHeight="1" x14ac:dyDescent="0.35">
      <c r="B188" s="591"/>
      <c r="C188" s="592"/>
      <c r="D188" s="592"/>
      <c r="E188" s="592"/>
      <c r="F188" s="592"/>
      <c r="G188" s="592"/>
      <c r="H188" s="592"/>
      <c r="I188" s="592"/>
      <c r="J188" s="592"/>
      <c r="K188" s="592"/>
      <c r="L188" s="593"/>
    </row>
    <row r="189" spans="1:15" ht="14.5" customHeight="1" x14ac:dyDescent="0.35">
      <c r="B189" s="591"/>
      <c r="C189" s="592"/>
      <c r="D189" s="592"/>
      <c r="E189" s="592"/>
      <c r="F189" s="592"/>
      <c r="G189" s="592"/>
      <c r="H189" s="592"/>
      <c r="I189" s="592"/>
      <c r="J189" s="592"/>
      <c r="K189" s="592"/>
      <c r="L189" s="593"/>
    </row>
    <row r="190" spans="1:15" ht="14.5" customHeight="1" x14ac:dyDescent="0.35">
      <c r="B190" s="591"/>
      <c r="C190" s="592"/>
      <c r="D190" s="592"/>
      <c r="E190" s="592"/>
      <c r="F190" s="592"/>
      <c r="G190" s="592"/>
      <c r="H190" s="592"/>
      <c r="I190" s="592"/>
      <c r="J190" s="592"/>
      <c r="K190" s="592"/>
      <c r="L190" s="593"/>
    </row>
    <row r="191" spans="1:15" ht="14.5" customHeight="1" x14ac:dyDescent="0.35">
      <c r="B191" s="591"/>
      <c r="C191" s="592"/>
      <c r="D191" s="592"/>
      <c r="E191" s="592"/>
      <c r="F191" s="592"/>
      <c r="G191" s="592"/>
      <c r="H191" s="592"/>
      <c r="I191" s="592"/>
      <c r="J191" s="592"/>
      <c r="K191" s="592"/>
      <c r="L191" s="593"/>
    </row>
    <row r="192" spans="1:15" ht="14.5" customHeight="1" x14ac:dyDescent="0.35">
      <c r="B192" s="591"/>
      <c r="C192" s="592"/>
      <c r="D192" s="592"/>
      <c r="E192" s="592"/>
      <c r="F192" s="592"/>
      <c r="G192" s="592"/>
      <c r="H192" s="592"/>
      <c r="I192" s="592"/>
      <c r="J192" s="592"/>
      <c r="K192" s="592"/>
      <c r="L192" s="593"/>
    </row>
    <row r="193" spans="1:15" ht="14.5" customHeight="1" x14ac:dyDescent="0.35">
      <c r="B193" s="54"/>
      <c r="C193" s="55"/>
      <c r="D193" s="55"/>
      <c r="E193" s="55"/>
      <c r="F193" s="55"/>
      <c r="G193" s="55"/>
      <c r="H193" s="55"/>
      <c r="I193" s="55"/>
      <c r="J193" s="55"/>
      <c r="K193" s="55"/>
      <c r="L193" s="56"/>
    </row>
    <row r="194" spans="1:15" ht="14.5" customHeight="1" x14ac:dyDescent="0.35">
      <c r="B194" s="600" t="s">
        <v>200</v>
      </c>
      <c r="C194" s="601"/>
      <c r="D194" s="601"/>
      <c r="E194" s="601"/>
      <c r="F194" s="601"/>
      <c r="G194" s="601"/>
      <c r="H194" s="601"/>
      <c r="I194" s="601"/>
      <c r="J194" s="601"/>
      <c r="K194" s="601"/>
      <c r="L194" s="602"/>
    </row>
    <row r="195" spans="1:15" ht="14.5" customHeight="1" x14ac:dyDescent="0.35">
      <c r="B195" s="57"/>
      <c r="C195" s="58"/>
      <c r="D195" s="58"/>
      <c r="E195" s="58"/>
      <c r="F195" s="58"/>
      <c r="G195" s="58"/>
      <c r="H195" s="58"/>
      <c r="I195" s="58"/>
      <c r="J195" s="58"/>
      <c r="K195" s="58"/>
      <c r="L195" s="59"/>
    </row>
    <row r="196" spans="1:15" ht="14.5" customHeight="1" x14ac:dyDescent="0.35">
      <c r="B196" s="493" t="str">
        <f>IF(Variables!$C$45="English",O196,P196)</f>
        <v>How does your agency market certain whole potatoes? Explain any changes in your methods during the period from August 1, 2023 to July 31, 2026 and whether your methods vary between domestic and export sales.</v>
      </c>
      <c r="C196" s="494"/>
      <c r="D196" s="494"/>
      <c r="E196" s="494"/>
      <c r="F196" s="494"/>
      <c r="G196" s="494"/>
      <c r="H196" s="494"/>
      <c r="I196" s="494"/>
      <c r="J196" s="494"/>
      <c r="K196" s="494"/>
      <c r="L196" s="495"/>
      <c r="O196" s="8" t="s">
        <v>367</v>
      </c>
    </row>
    <row r="197" spans="1:15" ht="14.5" customHeight="1" x14ac:dyDescent="0.35">
      <c r="B197" s="493"/>
      <c r="C197" s="494"/>
      <c r="D197" s="494"/>
      <c r="E197" s="494"/>
      <c r="F197" s="494"/>
      <c r="G197" s="494"/>
      <c r="H197" s="494"/>
      <c r="I197" s="494"/>
      <c r="J197" s="494"/>
      <c r="K197" s="494"/>
      <c r="L197" s="495"/>
    </row>
    <row r="198" spans="1:15" ht="14.5" customHeight="1" x14ac:dyDescent="0.35">
      <c r="B198" s="212"/>
      <c r="C198" s="82"/>
      <c r="D198" s="82"/>
      <c r="E198" s="82"/>
      <c r="F198" s="82"/>
      <c r="G198" s="82"/>
      <c r="H198" s="82"/>
      <c r="I198" s="82"/>
      <c r="J198" s="82"/>
      <c r="K198" s="82"/>
      <c r="L198" s="52"/>
    </row>
    <row r="199" spans="1:15" ht="14.5" customHeight="1" x14ac:dyDescent="0.35">
      <c r="A199" s="53" t="s">
        <v>182</v>
      </c>
      <c r="B199" s="591"/>
      <c r="C199" s="592"/>
      <c r="D199" s="592"/>
      <c r="E199" s="592"/>
      <c r="F199" s="592"/>
      <c r="G199" s="592"/>
      <c r="H199" s="592"/>
      <c r="I199" s="592"/>
      <c r="J199" s="592"/>
      <c r="K199" s="592"/>
      <c r="L199" s="593"/>
    </row>
    <row r="200" spans="1:15" ht="14.5" customHeight="1" x14ac:dyDescent="0.35">
      <c r="A200" s="53"/>
      <c r="B200" s="591"/>
      <c r="C200" s="592"/>
      <c r="D200" s="592"/>
      <c r="E200" s="592"/>
      <c r="F200" s="592"/>
      <c r="G200" s="592"/>
      <c r="H200" s="592"/>
      <c r="I200" s="592"/>
      <c r="J200" s="592"/>
      <c r="K200" s="592"/>
      <c r="L200" s="593"/>
    </row>
    <row r="201" spans="1:15" ht="14.5" customHeight="1" x14ac:dyDescent="0.35">
      <c r="A201" s="53"/>
      <c r="B201" s="591"/>
      <c r="C201" s="592"/>
      <c r="D201" s="592"/>
      <c r="E201" s="592"/>
      <c r="F201" s="592"/>
      <c r="G201" s="592"/>
      <c r="H201" s="592"/>
      <c r="I201" s="592"/>
      <c r="J201" s="592"/>
      <c r="K201" s="592"/>
      <c r="L201" s="593"/>
    </row>
    <row r="202" spans="1:15" ht="14.5" customHeight="1" x14ac:dyDescent="0.35">
      <c r="A202" s="53"/>
      <c r="B202" s="591"/>
      <c r="C202" s="592"/>
      <c r="D202" s="592"/>
      <c r="E202" s="592"/>
      <c r="F202" s="592"/>
      <c r="G202" s="592"/>
      <c r="H202" s="592"/>
      <c r="I202" s="592"/>
      <c r="J202" s="592"/>
      <c r="K202" s="592"/>
      <c r="L202" s="593"/>
    </row>
    <row r="203" spans="1:15" ht="14.5" customHeight="1" x14ac:dyDescent="0.35">
      <c r="A203" s="53"/>
      <c r="B203" s="591"/>
      <c r="C203" s="592"/>
      <c r="D203" s="592"/>
      <c r="E203" s="592"/>
      <c r="F203" s="592"/>
      <c r="G203" s="592"/>
      <c r="H203" s="592"/>
      <c r="I203" s="592"/>
      <c r="J203" s="592"/>
      <c r="K203" s="592"/>
      <c r="L203" s="593"/>
    </row>
    <row r="204" spans="1:15" ht="14.5" customHeight="1" x14ac:dyDescent="0.35">
      <c r="A204" s="53"/>
      <c r="B204" s="591"/>
      <c r="C204" s="592"/>
      <c r="D204" s="592"/>
      <c r="E204" s="592"/>
      <c r="F204" s="592"/>
      <c r="G204" s="592"/>
      <c r="H204" s="592"/>
      <c r="I204" s="592"/>
      <c r="J204" s="592"/>
      <c r="K204" s="592"/>
      <c r="L204" s="593"/>
    </row>
    <row r="205" spans="1:15" ht="14.5" customHeight="1" x14ac:dyDescent="0.35">
      <c r="A205" s="53"/>
      <c r="B205" s="591"/>
      <c r="C205" s="592"/>
      <c r="D205" s="592"/>
      <c r="E205" s="592"/>
      <c r="F205" s="592"/>
      <c r="G205" s="592"/>
      <c r="H205" s="592"/>
      <c r="I205" s="592"/>
      <c r="J205" s="592"/>
      <c r="K205" s="592"/>
      <c r="L205" s="593"/>
    </row>
    <row r="206" spans="1:15" ht="14.5" customHeight="1" x14ac:dyDescent="0.35">
      <c r="B206" s="591"/>
      <c r="C206" s="592"/>
      <c r="D206" s="592"/>
      <c r="E206" s="592"/>
      <c r="F206" s="592"/>
      <c r="G206" s="592"/>
      <c r="H206" s="592"/>
      <c r="I206" s="592"/>
      <c r="J206" s="592"/>
      <c r="K206" s="592"/>
      <c r="L206" s="593"/>
    </row>
    <row r="207" spans="1:15" ht="14.5" customHeight="1" x14ac:dyDescent="0.35">
      <c r="B207" s="54"/>
      <c r="C207" s="55"/>
      <c r="D207" s="55"/>
      <c r="E207" s="55"/>
      <c r="F207" s="55"/>
      <c r="G207" s="55"/>
      <c r="H207" s="55"/>
      <c r="I207" s="55"/>
      <c r="J207" s="55"/>
      <c r="K207" s="55"/>
      <c r="L207" s="56"/>
    </row>
    <row r="208" spans="1:15" ht="14.5" customHeight="1" x14ac:dyDescent="0.35">
      <c r="B208" s="594" t="s">
        <v>201</v>
      </c>
      <c r="C208" s="595"/>
      <c r="D208" s="595"/>
      <c r="E208" s="595"/>
      <c r="F208" s="595"/>
      <c r="G208" s="595"/>
      <c r="H208" s="595"/>
      <c r="I208" s="595"/>
      <c r="J208" s="595"/>
      <c r="K208" s="595"/>
      <c r="L208" s="596"/>
    </row>
    <row r="209" spans="1:15" ht="14.5" customHeight="1" x14ac:dyDescent="0.35">
      <c r="B209" s="17"/>
      <c r="C209" s="28"/>
      <c r="D209" s="28"/>
      <c r="E209" s="29"/>
      <c r="F209" s="29"/>
      <c r="G209" s="29"/>
      <c r="H209" s="29"/>
      <c r="I209" s="29"/>
      <c r="J209" s="29"/>
      <c r="K209" s="29"/>
      <c r="L209" s="18"/>
    </row>
    <row r="210" spans="1:15" ht="14.5" customHeight="1" x14ac:dyDescent="0.35">
      <c r="B210" s="493" t="str">
        <f>O211</f>
        <v>What are your agency's channels of distribution for the sale of certain whole potatoes? Explain any changes in these channels during the period from August 1, 2023 to July 31, 2026 and whether your channels vary between domestic and export sales.</v>
      </c>
      <c r="C210" s="494"/>
      <c r="D210" s="494"/>
      <c r="E210" s="494"/>
      <c r="F210" s="494"/>
      <c r="G210" s="494"/>
      <c r="H210" s="494"/>
      <c r="I210" s="494"/>
      <c r="J210" s="494"/>
      <c r="K210" s="494"/>
      <c r="L210" s="495"/>
    </row>
    <row r="211" spans="1:15" ht="14.5" customHeight="1" x14ac:dyDescent="0.35">
      <c r="B211" s="493"/>
      <c r="C211" s="494"/>
      <c r="D211" s="494"/>
      <c r="E211" s="494"/>
      <c r="F211" s="494"/>
      <c r="G211" s="494"/>
      <c r="H211" s="494"/>
      <c r="I211" s="494"/>
      <c r="J211" s="494"/>
      <c r="K211" s="494"/>
      <c r="L211" s="495"/>
      <c r="O211" s="8" t="s">
        <v>368</v>
      </c>
    </row>
    <row r="212" spans="1:15" ht="14.5" customHeight="1" x14ac:dyDescent="0.35">
      <c r="B212" s="46"/>
      <c r="C212" s="47"/>
      <c r="D212" s="47"/>
      <c r="E212" s="47"/>
      <c r="F212" s="47"/>
      <c r="G212" s="47"/>
      <c r="H212" s="47"/>
      <c r="I212" s="47"/>
      <c r="J212" s="47"/>
      <c r="K212" s="47"/>
      <c r="L212" s="48"/>
    </row>
    <row r="213" spans="1:15" ht="14.5" customHeight="1" x14ac:dyDescent="0.35">
      <c r="A213" s="53" t="s">
        <v>182</v>
      </c>
      <c r="B213" s="591"/>
      <c r="C213" s="592"/>
      <c r="D213" s="592"/>
      <c r="E213" s="592"/>
      <c r="F213" s="592"/>
      <c r="G213" s="592"/>
      <c r="H213" s="592"/>
      <c r="I213" s="592"/>
      <c r="J213" s="592"/>
      <c r="K213" s="592"/>
      <c r="L213" s="593"/>
    </row>
    <row r="214" spans="1:15" ht="14.5" customHeight="1" x14ac:dyDescent="0.35">
      <c r="A214" s="53"/>
      <c r="B214" s="591"/>
      <c r="C214" s="592"/>
      <c r="D214" s="592"/>
      <c r="E214" s="592"/>
      <c r="F214" s="592"/>
      <c r="G214" s="592"/>
      <c r="H214" s="592"/>
      <c r="I214" s="592"/>
      <c r="J214" s="592"/>
      <c r="K214" s="592"/>
      <c r="L214" s="593"/>
    </row>
    <row r="215" spans="1:15" ht="14.5" customHeight="1" x14ac:dyDescent="0.35">
      <c r="A215" s="53"/>
      <c r="B215" s="591"/>
      <c r="C215" s="592"/>
      <c r="D215" s="592"/>
      <c r="E215" s="592"/>
      <c r="F215" s="592"/>
      <c r="G215" s="592"/>
      <c r="H215" s="592"/>
      <c r="I215" s="592"/>
      <c r="J215" s="592"/>
      <c r="K215" s="592"/>
      <c r="L215" s="593"/>
    </row>
    <row r="216" spans="1:15" ht="14.5" customHeight="1" x14ac:dyDescent="0.35">
      <c r="A216" s="53"/>
      <c r="B216" s="591"/>
      <c r="C216" s="592"/>
      <c r="D216" s="592"/>
      <c r="E216" s="592"/>
      <c r="F216" s="592"/>
      <c r="G216" s="592"/>
      <c r="H216" s="592"/>
      <c r="I216" s="592"/>
      <c r="J216" s="592"/>
      <c r="K216" s="592"/>
      <c r="L216" s="593"/>
    </row>
    <row r="217" spans="1:15" ht="14.5" customHeight="1" x14ac:dyDescent="0.35">
      <c r="A217" s="53"/>
      <c r="B217" s="591"/>
      <c r="C217" s="592"/>
      <c r="D217" s="592"/>
      <c r="E217" s="592"/>
      <c r="F217" s="592"/>
      <c r="G217" s="592"/>
      <c r="H217" s="592"/>
      <c r="I217" s="592"/>
      <c r="J217" s="592"/>
      <c r="K217" s="592"/>
      <c r="L217" s="593"/>
    </row>
    <row r="218" spans="1:15" ht="14.5" customHeight="1" x14ac:dyDescent="0.35">
      <c r="A218" s="53"/>
      <c r="B218" s="591"/>
      <c r="C218" s="592"/>
      <c r="D218" s="592"/>
      <c r="E218" s="592"/>
      <c r="F218" s="592"/>
      <c r="G218" s="592"/>
      <c r="H218" s="592"/>
      <c r="I218" s="592"/>
      <c r="J218" s="592"/>
      <c r="K218" s="592"/>
      <c r="L218" s="593"/>
    </row>
    <row r="219" spans="1:15" ht="14.5" customHeight="1" x14ac:dyDescent="0.35">
      <c r="A219" s="53"/>
      <c r="B219" s="591"/>
      <c r="C219" s="592"/>
      <c r="D219" s="592"/>
      <c r="E219" s="592"/>
      <c r="F219" s="592"/>
      <c r="G219" s="592"/>
      <c r="H219" s="592"/>
      <c r="I219" s="592"/>
      <c r="J219" s="592"/>
      <c r="K219" s="592"/>
      <c r="L219" s="593"/>
    </row>
    <row r="220" spans="1:15" ht="14.5" customHeight="1" x14ac:dyDescent="0.35">
      <c r="B220" s="591"/>
      <c r="C220" s="592"/>
      <c r="D220" s="592"/>
      <c r="E220" s="592"/>
      <c r="F220" s="592"/>
      <c r="G220" s="592"/>
      <c r="H220" s="592"/>
      <c r="I220" s="592"/>
      <c r="J220" s="592"/>
      <c r="K220" s="592"/>
      <c r="L220" s="593"/>
    </row>
    <row r="221" spans="1:15" ht="14.5" customHeight="1" x14ac:dyDescent="0.35">
      <c r="B221" s="54"/>
      <c r="C221" s="55"/>
      <c r="D221" s="55"/>
      <c r="E221" s="55"/>
      <c r="F221" s="55"/>
      <c r="G221" s="55"/>
      <c r="H221" s="55"/>
      <c r="I221" s="55"/>
      <c r="J221" s="55"/>
      <c r="K221" s="55"/>
      <c r="L221" s="56"/>
    </row>
    <row r="222" spans="1:15" ht="14.5" customHeight="1" x14ac:dyDescent="0.35">
      <c r="B222" s="594" t="s">
        <v>202</v>
      </c>
      <c r="C222" s="595"/>
      <c r="D222" s="595"/>
      <c r="E222" s="595"/>
      <c r="F222" s="595"/>
      <c r="G222" s="595"/>
      <c r="H222" s="595"/>
      <c r="I222" s="595"/>
      <c r="J222" s="595"/>
      <c r="K222" s="595"/>
      <c r="L222" s="596"/>
    </row>
    <row r="223" spans="1:15" ht="14.5" customHeight="1" x14ac:dyDescent="0.35">
      <c r="B223" s="96"/>
      <c r="C223" s="97"/>
      <c r="D223" s="97"/>
      <c r="E223" s="97"/>
      <c r="F223" s="97"/>
      <c r="G223" s="97"/>
      <c r="H223" s="97"/>
      <c r="I223" s="97"/>
      <c r="J223" s="97"/>
      <c r="K223" s="97"/>
      <c r="L223" s="98"/>
    </row>
    <row r="224" spans="1:15" ht="14.5" customHeight="1" x14ac:dyDescent="0.35">
      <c r="B224" s="493" t="str">
        <f>O225</f>
        <v>Have you introduced any significant changes to the sale of certain whole potatoes during the period from August 1, 2023 to July 31, 2026, such as new marketing arrangements, etc.?  If so, indicate the type of change, the date, and the reasons for the change.</v>
      </c>
      <c r="C224" s="494"/>
      <c r="D224" s="494"/>
      <c r="E224" s="494"/>
      <c r="F224" s="494"/>
      <c r="G224" s="494"/>
      <c r="H224" s="494"/>
      <c r="I224" s="494"/>
      <c r="J224" s="494"/>
      <c r="K224" s="494"/>
      <c r="L224" s="495"/>
    </row>
    <row r="225" spans="2:15" ht="14.5" customHeight="1" x14ac:dyDescent="0.35">
      <c r="B225" s="493"/>
      <c r="C225" s="494"/>
      <c r="D225" s="494"/>
      <c r="E225" s="494"/>
      <c r="F225" s="494"/>
      <c r="G225" s="494"/>
      <c r="H225" s="494"/>
      <c r="I225" s="494"/>
      <c r="J225" s="494"/>
      <c r="K225" s="494"/>
      <c r="L225" s="495"/>
      <c r="O225" s="8" t="s">
        <v>369</v>
      </c>
    </row>
    <row r="226" spans="2:15" ht="14.5" customHeight="1" x14ac:dyDescent="0.35">
      <c r="B226" s="46"/>
      <c r="C226" s="47"/>
      <c r="D226" s="47"/>
      <c r="E226" s="47"/>
      <c r="F226" s="47"/>
      <c r="G226" s="47"/>
      <c r="H226" s="47"/>
      <c r="I226" s="47"/>
      <c r="J226" s="47"/>
      <c r="K226" s="47"/>
      <c r="L226" s="48"/>
    </row>
    <row r="227" spans="2:15" ht="14.5" customHeight="1" x14ac:dyDescent="0.35">
      <c r="B227" s="591"/>
      <c r="C227" s="592"/>
      <c r="D227" s="592"/>
      <c r="E227" s="592"/>
      <c r="F227" s="592"/>
      <c r="G227" s="592"/>
      <c r="H227" s="592"/>
      <c r="I227" s="592"/>
      <c r="J227" s="592"/>
      <c r="K227" s="592"/>
      <c r="L227" s="593"/>
    </row>
    <row r="228" spans="2:15" ht="14.5" customHeight="1" x14ac:dyDescent="0.35">
      <c r="B228" s="591"/>
      <c r="C228" s="592"/>
      <c r="D228" s="592"/>
      <c r="E228" s="592"/>
      <c r="F228" s="592"/>
      <c r="G228" s="592"/>
      <c r="H228" s="592"/>
      <c r="I228" s="592"/>
      <c r="J228" s="592"/>
      <c r="K228" s="592"/>
      <c r="L228" s="593"/>
    </row>
    <row r="229" spans="2:15" ht="14.5" customHeight="1" x14ac:dyDescent="0.35">
      <c r="B229" s="591"/>
      <c r="C229" s="592"/>
      <c r="D229" s="592"/>
      <c r="E229" s="592"/>
      <c r="F229" s="592"/>
      <c r="G229" s="592"/>
      <c r="H229" s="592"/>
      <c r="I229" s="592"/>
      <c r="J229" s="592"/>
      <c r="K229" s="592"/>
      <c r="L229" s="593"/>
    </row>
    <row r="230" spans="2:15" ht="14.5" customHeight="1" x14ac:dyDescent="0.35">
      <c r="B230" s="591"/>
      <c r="C230" s="592"/>
      <c r="D230" s="592"/>
      <c r="E230" s="592"/>
      <c r="F230" s="592"/>
      <c r="G230" s="592"/>
      <c r="H230" s="592"/>
      <c r="I230" s="592"/>
      <c r="J230" s="592"/>
      <c r="K230" s="592"/>
      <c r="L230" s="593"/>
    </row>
    <row r="231" spans="2:15" ht="14.5" customHeight="1" x14ac:dyDescent="0.35">
      <c r="B231" s="591"/>
      <c r="C231" s="592"/>
      <c r="D231" s="592"/>
      <c r="E231" s="592"/>
      <c r="F231" s="592"/>
      <c r="G231" s="592"/>
      <c r="H231" s="592"/>
      <c r="I231" s="592"/>
      <c r="J231" s="592"/>
      <c r="K231" s="592"/>
      <c r="L231" s="593"/>
    </row>
    <row r="232" spans="2:15" ht="14.5" customHeight="1" x14ac:dyDescent="0.35">
      <c r="B232" s="591"/>
      <c r="C232" s="592"/>
      <c r="D232" s="592"/>
      <c r="E232" s="592"/>
      <c r="F232" s="592"/>
      <c r="G232" s="592"/>
      <c r="H232" s="592"/>
      <c r="I232" s="592"/>
      <c r="J232" s="592"/>
      <c r="K232" s="592"/>
      <c r="L232" s="593"/>
    </row>
    <row r="233" spans="2:15" ht="14.5" customHeight="1" x14ac:dyDescent="0.35">
      <c r="B233" s="591"/>
      <c r="C233" s="592"/>
      <c r="D233" s="592"/>
      <c r="E233" s="592"/>
      <c r="F233" s="592"/>
      <c r="G233" s="592"/>
      <c r="H233" s="592"/>
      <c r="I233" s="592"/>
      <c r="J233" s="592"/>
      <c r="K233" s="592"/>
      <c r="L233" s="593"/>
    </row>
    <row r="234" spans="2:15" ht="14.5" customHeight="1" x14ac:dyDescent="0.35">
      <c r="B234" s="591"/>
      <c r="C234" s="592"/>
      <c r="D234" s="592"/>
      <c r="E234" s="592"/>
      <c r="F234" s="592"/>
      <c r="G234" s="592"/>
      <c r="H234" s="592"/>
      <c r="I234" s="592"/>
      <c r="J234" s="592"/>
      <c r="K234" s="592"/>
      <c r="L234" s="593"/>
    </row>
    <row r="235" spans="2:15" ht="14.5" customHeight="1" x14ac:dyDescent="0.35">
      <c r="B235" s="96"/>
      <c r="C235" s="97"/>
      <c r="D235" s="97"/>
      <c r="E235" s="97"/>
      <c r="F235" s="97"/>
      <c r="G235" s="97"/>
      <c r="H235" s="97"/>
      <c r="I235" s="97"/>
      <c r="J235" s="97"/>
      <c r="K235" s="97"/>
      <c r="L235" s="98"/>
    </row>
    <row r="236" spans="2:15" ht="14.5" customHeight="1" x14ac:dyDescent="0.35">
      <c r="B236" s="600" t="s">
        <v>203</v>
      </c>
      <c r="C236" s="601"/>
      <c r="D236" s="601"/>
      <c r="E236" s="601"/>
      <c r="F236" s="601"/>
      <c r="G236" s="601"/>
      <c r="H236" s="601"/>
      <c r="I236" s="601"/>
      <c r="J236" s="601"/>
      <c r="K236" s="601"/>
      <c r="L236" s="602"/>
    </row>
    <row r="237" spans="2:15" ht="14.5" customHeight="1" x14ac:dyDescent="0.35">
      <c r="B237" s="57"/>
      <c r="C237" s="58"/>
      <c r="D237" s="58"/>
      <c r="E237" s="58"/>
      <c r="F237" s="58"/>
      <c r="G237" s="58"/>
      <c r="H237" s="58"/>
      <c r="I237" s="58"/>
      <c r="J237" s="58"/>
      <c r="K237" s="58"/>
      <c r="L237" s="59"/>
    </row>
    <row r="238" spans="2:15" ht="14.5" customHeight="1" x14ac:dyDescent="0.35">
      <c r="B238" s="493" t="str">
        <f>IF(Variables!$C$45="English",O239,P239)</f>
        <v>Has your agency changed the product mix of certain whole potatoes that it sold during the period from August 1, 2023 to July 31, 2026 (e.g., varieties, sources, sizes, etc.)? If so, indicate the type of change, the date, and reasons for the change.</v>
      </c>
      <c r="C238" s="494"/>
      <c r="D238" s="494"/>
      <c r="E238" s="494"/>
      <c r="F238" s="494"/>
      <c r="G238" s="494"/>
      <c r="H238" s="494"/>
      <c r="I238" s="494"/>
      <c r="J238" s="494"/>
      <c r="K238" s="494"/>
      <c r="L238" s="495"/>
    </row>
    <row r="239" spans="2:15" ht="14.5" customHeight="1" x14ac:dyDescent="0.35">
      <c r="B239" s="493"/>
      <c r="C239" s="494"/>
      <c r="D239" s="494"/>
      <c r="E239" s="494"/>
      <c r="F239" s="494"/>
      <c r="G239" s="494"/>
      <c r="H239" s="494"/>
      <c r="I239" s="494"/>
      <c r="J239" s="494"/>
      <c r="K239" s="494"/>
      <c r="L239" s="495"/>
      <c r="O239" s="8" t="s">
        <v>370</v>
      </c>
    </row>
    <row r="240" spans="2:15" ht="14.5" customHeight="1" x14ac:dyDescent="0.35">
      <c r="B240" s="46"/>
      <c r="C240" s="47"/>
      <c r="D240" s="47"/>
      <c r="E240" s="47"/>
      <c r="F240" s="47"/>
      <c r="G240" s="47"/>
      <c r="H240" s="47"/>
      <c r="I240" s="47"/>
      <c r="J240" s="47"/>
      <c r="K240" s="47"/>
      <c r="L240" s="48"/>
    </row>
    <row r="241" spans="1:15" ht="14.5" customHeight="1" x14ac:dyDescent="0.35">
      <c r="A241" s="53" t="s">
        <v>182</v>
      </c>
      <c r="B241" s="591"/>
      <c r="C241" s="592"/>
      <c r="D241" s="592"/>
      <c r="E241" s="592"/>
      <c r="F241" s="592"/>
      <c r="G241" s="592"/>
      <c r="H241" s="592"/>
      <c r="I241" s="592"/>
      <c r="J241" s="592"/>
      <c r="K241" s="592"/>
      <c r="L241" s="593"/>
    </row>
    <row r="242" spans="1:15" ht="14.5" customHeight="1" x14ac:dyDescent="0.35">
      <c r="A242" s="53"/>
      <c r="B242" s="591"/>
      <c r="C242" s="592"/>
      <c r="D242" s="592"/>
      <c r="E242" s="592"/>
      <c r="F242" s="592"/>
      <c r="G242" s="592"/>
      <c r="H242" s="592"/>
      <c r="I242" s="592"/>
      <c r="J242" s="592"/>
      <c r="K242" s="592"/>
      <c r="L242" s="593"/>
    </row>
    <row r="243" spans="1:15" ht="14.5" customHeight="1" x14ac:dyDescent="0.35">
      <c r="A243" s="53"/>
      <c r="B243" s="591"/>
      <c r="C243" s="592"/>
      <c r="D243" s="592"/>
      <c r="E243" s="592"/>
      <c r="F243" s="592"/>
      <c r="G243" s="592"/>
      <c r="H243" s="592"/>
      <c r="I243" s="592"/>
      <c r="J243" s="592"/>
      <c r="K243" s="592"/>
      <c r="L243" s="593"/>
    </row>
    <row r="244" spans="1:15" ht="14.5" customHeight="1" x14ac:dyDescent="0.35">
      <c r="A244" s="53"/>
      <c r="B244" s="591"/>
      <c r="C244" s="592"/>
      <c r="D244" s="592"/>
      <c r="E244" s="592"/>
      <c r="F244" s="592"/>
      <c r="G244" s="592"/>
      <c r="H244" s="592"/>
      <c r="I244" s="592"/>
      <c r="J244" s="592"/>
      <c r="K244" s="592"/>
      <c r="L244" s="593"/>
    </row>
    <row r="245" spans="1:15" ht="14.5" customHeight="1" x14ac:dyDescent="0.35">
      <c r="A245" s="53"/>
      <c r="B245" s="591"/>
      <c r="C245" s="592"/>
      <c r="D245" s="592"/>
      <c r="E245" s="592"/>
      <c r="F245" s="592"/>
      <c r="G245" s="592"/>
      <c r="H245" s="592"/>
      <c r="I245" s="592"/>
      <c r="J245" s="592"/>
      <c r="K245" s="592"/>
      <c r="L245" s="593"/>
    </row>
    <row r="246" spans="1:15" ht="14.5" customHeight="1" x14ac:dyDescent="0.35">
      <c r="A246" s="53"/>
      <c r="B246" s="591"/>
      <c r="C246" s="592"/>
      <c r="D246" s="592"/>
      <c r="E246" s="592"/>
      <c r="F246" s="592"/>
      <c r="G246" s="592"/>
      <c r="H246" s="592"/>
      <c r="I246" s="592"/>
      <c r="J246" s="592"/>
      <c r="K246" s="592"/>
      <c r="L246" s="593"/>
    </row>
    <row r="247" spans="1:15" ht="14.5" customHeight="1" x14ac:dyDescent="0.35">
      <c r="A247" s="53"/>
      <c r="B247" s="591"/>
      <c r="C247" s="592"/>
      <c r="D247" s="592"/>
      <c r="E247" s="592"/>
      <c r="F247" s="592"/>
      <c r="G247" s="592"/>
      <c r="H247" s="592"/>
      <c r="I247" s="592"/>
      <c r="J247" s="592"/>
      <c r="K247" s="592"/>
      <c r="L247" s="593"/>
    </row>
    <row r="248" spans="1:15" ht="14.5" customHeight="1" x14ac:dyDescent="0.35">
      <c r="B248" s="591"/>
      <c r="C248" s="592"/>
      <c r="D248" s="592"/>
      <c r="E248" s="592"/>
      <c r="F248" s="592"/>
      <c r="G248" s="592"/>
      <c r="H248" s="592"/>
      <c r="I248" s="592"/>
      <c r="J248" s="592"/>
      <c r="K248" s="592"/>
      <c r="L248" s="593"/>
    </row>
    <row r="249" spans="1:15" ht="14.5" customHeight="1" x14ac:dyDescent="0.35">
      <c r="B249" s="54"/>
      <c r="C249" s="55"/>
      <c r="D249" s="55"/>
      <c r="E249" s="55"/>
      <c r="F249" s="55"/>
      <c r="G249" s="55"/>
      <c r="H249" s="55"/>
      <c r="I249" s="55"/>
      <c r="J249" s="55"/>
      <c r="K249" s="55"/>
      <c r="L249" s="56"/>
    </row>
    <row r="250" spans="1:15" ht="14.5" customHeight="1" x14ac:dyDescent="0.35">
      <c r="B250" s="594" t="s">
        <v>204</v>
      </c>
      <c r="C250" s="595"/>
      <c r="D250" s="595"/>
      <c r="E250" s="595"/>
      <c r="F250" s="595"/>
      <c r="G250" s="595"/>
      <c r="H250" s="595"/>
      <c r="I250" s="595"/>
      <c r="J250" s="595"/>
      <c r="K250" s="595"/>
      <c r="L250" s="596"/>
    </row>
    <row r="251" spans="1:15" ht="14.5" customHeight="1" x14ac:dyDescent="0.35">
      <c r="B251" s="17"/>
      <c r="C251" s="28"/>
      <c r="D251" s="28"/>
      <c r="E251" s="29"/>
      <c r="F251" s="29"/>
      <c r="G251" s="29"/>
      <c r="H251" s="29"/>
      <c r="I251" s="29"/>
      <c r="J251" s="29"/>
      <c r="K251" s="29"/>
      <c r="L251" s="18"/>
      <c r="O251" s="8" t="s">
        <v>371</v>
      </c>
    </row>
    <row r="252" spans="1:15" ht="14.5" customHeight="1" x14ac:dyDescent="0.35">
      <c r="B252" s="493" t="str">
        <f>O251</f>
        <v>Describe the state of the British Columbian, Canadian and US potato markets during the period from August 1, 2023 to July 31, 2026 and any major changes that occurred. Provide documentary evidence if applicable.</v>
      </c>
      <c r="C252" s="494"/>
      <c r="D252" s="494"/>
      <c r="E252" s="494"/>
      <c r="F252" s="494"/>
      <c r="G252" s="494"/>
      <c r="H252" s="494"/>
      <c r="I252" s="494"/>
      <c r="J252" s="494"/>
      <c r="K252" s="494"/>
      <c r="L252" s="495"/>
    </row>
    <row r="253" spans="1:15" ht="14.5" customHeight="1" x14ac:dyDescent="0.35">
      <c r="B253" s="493"/>
      <c r="C253" s="494"/>
      <c r="D253" s="494"/>
      <c r="E253" s="494"/>
      <c r="F253" s="494"/>
      <c r="G253" s="494"/>
      <c r="H253" s="494"/>
      <c r="I253" s="494"/>
      <c r="J253" s="494"/>
      <c r="K253" s="494"/>
      <c r="L253" s="495"/>
    </row>
    <row r="254" spans="1:15" ht="14.5" customHeight="1" x14ac:dyDescent="0.35">
      <c r="B254" s="46"/>
      <c r="C254" s="47"/>
      <c r="D254" s="47"/>
      <c r="E254" s="47"/>
      <c r="F254" s="47"/>
      <c r="G254" s="47"/>
      <c r="H254" s="47"/>
      <c r="I254" s="47"/>
      <c r="J254" s="47"/>
      <c r="K254" s="47"/>
      <c r="L254" s="48"/>
    </row>
    <row r="255" spans="1:15" ht="14.5" customHeight="1" x14ac:dyDescent="0.35">
      <c r="A255" s="53" t="s">
        <v>182</v>
      </c>
      <c r="B255" s="610"/>
      <c r="C255" s="611"/>
      <c r="D255" s="611"/>
      <c r="E255" s="611"/>
      <c r="F255" s="611"/>
      <c r="G255" s="611"/>
      <c r="H255" s="611"/>
      <c r="I255" s="611"/>
      <c r="J255" s="611"/>
      <c r="K255" s="611"/>
      <c r="L255" s="612"/>
    </row>
    <row r="256" spans="1:15" ht="14.5" customHeight="1" x14ac:dyDescent="0.35">
      <c r="A256" s="53"/>
      <c r="B256" s="610"/>
      <c r="C256" s="611"/>
      <c r="D256" s="611"/>
      <c r="E256" s="611"/>
      <c r="F256" s="611"/>
      <c r="G256" s="611"/>
      <c r="H256" s="611"/>
      <c r="I256" s="611"/>
      <c r="J256" s="611"/>
      <c r="K256" s="611"/>
      <c r="L256" s="612"/>
    </row>
    <row r="257" spans="1:15" ht="14.5" customHeight="1" x14ac:dyDescent="0.35">
      <c r="A257" s="53"/>
      <c r="B257" s="610"/>
      <c r="C257" s="611"/>
      <c r="D257" s="611"/>
      <c r="E257" s="611"/>
      <c r="F257" s="611"/>
      <c r="G257" s="611"/>
      <c r="H257" s="611"/>
      <c r="I257" s="611"/>
      <c r="J257" s="611"/>
      <c r="K257" s="611"/>
      <c r="L257" s="612"/>
    </row>
    <row r="258" spans="1:15" ht="14.5" customHeight="1" x14ac:dyDescent="0.35">
      <c r="A258" s="53"/>
      <c r="B258" s="610"/>
      <c r="C258" s="611"/>
      <c r="D258" s="611"/>
      <c r="E258" s="611"/>
      <c r="F258" s="611"/>
      <c r="G258" s="611"/>
      <c r="H258" s="611"/>
      <c r="I258" s="611"/>
      <c r="J258" s="611"/>
      <c r="K258" s="611"/>
      <c r="L258" s="612"/>
    </row>
    <row r="259" spans="1:15" ht="14.5" customHeight="1" x14ac:dyDescent="0.35">
      <c r="A259" s="53"/>
      <c r="B259" s="610"/>
      <c r="C259" s="611"/>
      <c r="D259" s="611"/>
      <c r="E259" s="611"/>
      <c r="F259" s="611"/>
      <c r="G259" s="611"/>
      <c r="H259" s="611"/>
      <c r="I259" s="611"/>
      <c r="J259" s="611"/>
      <c r="K259" s="611"/>
      <c r="L259" s="612"/>
    </row>
    <row r="260" spans="1:15" ht="14.5" customHeight="1" x14ac:dyDescent="0.35">
      <c r="A260" s="53"/>
      <c r="B260" s="610"/>
      <c r="C260" s="611"/>
      <c r="D260" s="611"/>
      <c r="E260" s="611"/>
      <c r="F260" s="611"/>
      <c r="G260" s="611"/>
      <c r="H260" s="611"/>
      <c r="I260" s="611"/>
      <c r="J260" s="611"/>
      <c r="K260" s="611"/>
      <c r="L260" s="612"/>
    </row>
    <row r="261" spans="1:15" ht="14.5" customHeight="1" x14ac:dyDescent="0.35">
      <c r="A261" s="53"/>
      <c r="B261" s="610"/>
      <c r="C261" s="611"/>
      <c r="D261" s="611"/>
      <c r="E261" s="611"/>
      <c r="F261" s="611"/>
      <c r="G261" s="611"/>
      <c r="H261" s="611"/>
      <c r="I261" s="611"/>
      <c r="J261" s="611"/>
      <c r="K261" s="611"/>
      <c r="L261" s="612"/>
    </row>
    <row r="262" spans="1:15" ht="14.5" customHeight="1" x14ac:dyDescent="0.35">
      <c r="B262" s="610"/>
      <c r="C262" s="611"/>
      <c r="D262" s="611"/>
      <c r="E262" s="611"/>
      <c r="F262" s="611"/>
      <c r="G262" s="611"/>
      <c r="H262" s="611"/>
      <c r="I262" s="611"/>
      <c r="J262" s="611"/>
      <c r="K262" s="611"/>
      <c r="L262" s="612"/>
    </row>
    <row r="263" spans="1:15" ht="14.5" customHeight="1" x14ac:dyDescent="0.35">
      <c r="B263" s="54"/>
      <c r="C263" s="55"/>
      <c r="D263" s="55"/>
      <c r="E263" s="55"/>
      <c r="F263" s="55"/>
      <c r="G263" s="55"/>
      <c r="H263" s="55"/>
      <c r="I263" s="55"/>
      <c r="J263" s="55"/>
      <c r="K263" s="55"/>
      <c r="L263" s="56"/>
    </row>
    <row r="264" spans="1:15" ht="14.5" customHeight="1" x14ac:dyDescent="0.35">
      <c r="B264" s="594" t="s">
        <v>239</v>
      </c>
      <c r="C264" s="595"/>
      <c r="D264" s="595"/>
      <c r="E264" s="595"/>
      <c r="F264" s="595"/>
      <c r="G264" s="595"/>
      <c r="H264" s="595"/>
      <c r="I264" s="595"/>
      <c r="J264" s="595"/>
      <c r="K264" s="595"/>
      <c r="L264" s="596"/>
    </row>
    <row r="265" spans="1:15" ht="14.5" customHeight="1" x14ac:dyDescent="0.35">
      <c r="B265" s="96"/>
      <c r="C265" s="97"/>
      <c r="D265" s="97"/>
      <c r="E265" s="97"/>
      <c r="F265" s="97"/>
      <c r="G265" s="97"/>
      <c r="H265" s="97"/>
      <c r="I265" s="97"/>
      <c r="J265" s="97"/>
      <c r="K265" s="97"/>
      <c r="L265" s="98"/>
    </row>
    <row r="266" spans="1:15" ht="14.5" customHeight="1" x14ac:dyDescent="0.35">
      <c r="B266" s="493" t="str">
        <f>O267</f>
        <v>For each crop year during the period from August 1, 2023 to July 31, 2026, please identify any events (such as drought, pest infestations, or other events) that affected the production of certain whole potatoes in British Columbia. In addition, for each event identify the acreage of production affected.</v>
      </c>
      <c r="C266" s="494"/>
      <c r="D266" s="494"/>
      <c r="E266" s="494"/>
      <c r="F266" s="494"/>
      <c r="G266" s="494"/>
      <c r="H266" s="494"/>
      <c r="I266" s="494"/>
      <c r="J266" s="494"/>
      <c r="K266" s="494"/>
      <c r="L266" s="495"/>
    </row>
    <row r="267" spans="1:15" ht="14.5" customHeight="1" x14ac:dyDescent="0.35">
      <c r="A267" s="4" t="s">
        <v>180</v>
      </c>
      <c r="B267" s="493"/>
      <c r="C267" s="494"/>
      <c r="D267" s="494"/>
      <c r="E267" s="494"/>
      <c r="F267" s="494"/>
      <c r="G267" s="494"/>
      <c r="H267" s="494"/>
      <c r="I267" s="494"/>
      <c r="J267" s="494"/>
      <c r="K267" s="494"/>
      <c r="L267" s="495"/>
      <c r="O267" s="8" t="s">
        <v>372</v>
      </c>
    </row>
    <row r="268" spans="1:15" ht="14.5" customHeight="1" x14ac:dyDescent="0.35">
      <c r="B268" s="46"/>
      <c r="C268" s="47"/>
      <c r="D268" s="47"/>
      <c r="E268" s="47"/>
      <c r="F268" s="47"/>
      <c r="G268" s="47"/>
      <c r="H268" s="47"/>
      <c r="I268" s="47"/>
      <c r="J268" s="47"/>
      <c r="K268" s="47"/>
      <c r="L268" s="48"/>
    </row>
    <row r="269" spans="1:15" ht="14.5" customHeight="1" x14ac:dyDescent="0.35">
      <c r="B269" s="119" t="s">
        <v>194</v>
      </c>
      <c r="C269" s="167" t="s">
        <v>240</v>
      </c>
      <c r="D269" s="128"/>
      <c r="E269" s="128"/>
      <c r="F269" s="128"/>
      <c r="G269" s="128"/>
      <c r="H269" s="128"/>
      <c r="I269" s="128"/>
      <c r="J269" s="128"/>
      <c r="K269" s="128"/>
      <c r="L269" s="48"/>
    </row>
    <row r="270" spans="1:15" ht="14.5" customHeight="1" x14ac:dyDescent="0.35">
      <c r="B270" s="119"/>
      <c r="C270" s="586" t="s">
        <v>243</v>
      </c>
      <c r="D270" s="587"/>
      <c r="E270" s="587"/>
      <c r="F270" s="587"/>
      <c r="G270" s="587"/>
      <c r="H270" s="587"/>
      <c r="I270" s="587"/>
      <c r="J270" s="587"/>
      <c r="K270" s="588"/>
      <c r="L270" s="48"/>
    </row>
    <row r="271" spans="1:15" ht="14.5" customHeight="1" x14ac:dyDescent="0.35">
      <c r="A271" s="4" t="s">
        <v>230</v>
      </c>
      <c r="B271" s="120"/>
      <c r="C271" s="580"/>
      <c r="D271" s="582"/>
      <c r="E271" s="582"/>
      <c r="F271" s="582"/>
      <c r="G271" s="582"/>
      <c r="H271" s="582"/>
      <c r="I271" s="582"/>
      <c r="J271" s="582"/>
      <c r="K271" s="583"/>
      <c r="L271" s="48"/>
    </row>
    <row r="272" spans="1:15" ht="14.5" customHeight="1" x14ac:dyDescent="0.35">
      <c r="B272" s="120"/>
      <c r="C272" s="580" t="s">
        <v>244</v>
      </c>
      <c r="D272" s="582"/>
      <c r="E272" s="582"/>
      <c r="F272" s="582"/>
      <c r="G272" s="582"/>
      <c r="H272" s="582"/>
      <c r="I272" s="582"/>
      <c r="J272" s="582"/>
      <c r="K272" s="583"/>
      <c r="L272" s="48"/>
    </row>
    <row r="273" spans="1:13" ht="14.5" customHeight="1" x14ac:dyDescent="0.35">
      <c r="B273" s="120"/>
      <c r="C273" s="580"/>
      <c r="D273" s="582"/>
      <c r="E273" s="582"/>
      <c r="F273" s="582"/>
      <c r="G273" s="582"/>
      <c r="H273" s="582"/>
      <c r="I273" s="582"/>
      <c r="J273" s="582"/>
      <c r="K273" s="583"/>
      <c r="L273" s="48"/>
    </row>
    <row r="274" spans="1:13" ht="14.5" customHeight="1" x14ac:dyDescent="0.35">
      <c r="A274" s="4" t="s">
        <v>294</v>
      </c>
      <c r="B274" s="120"/>
      <c r="C274" s="580"/>
      <c r="D274" s="582"/>
      <c r="E274" s="582"/>
      <c r="F274" s="582"/>
      <c r="G274" s="582"/>
      <c r="H274" s="582"/>
      <c r="I274" s="582"/>
      <c r="J274" s="582"/>
      <c r="K274" s="583"/>
      <c r="L274" s="48"/>
    </row>
    <row r="275" spans="1:13" ht="14.5" customHeight="1" x14ac:dyDescent="0.35">
      <c r="B275" s="120"/>
      <c r="C275" s="580" t="s">
        <v>245</v>
      </c>
      <c r="D275" s="582"/>
      <c r="E275" s="582"/>
      <c r="F275" s="582"/>
      <c r="G275" s="582"/>
      <c r="H275" s="582"/>
      <c r="I275" s="582"/>
      <c r="J275" s="582"/>
      <c r="K275" s="583"/>
      <c r="L275" s="48"/>
    </row>
    <row r="276" spans="1:13" ht="14.5" customHeight="1" x14ac:dyDescent="0.35">
      <c r="B276" s="120"/>
      <c r="C276" s="581"/>
      <c r="D276" s="584"/>
      <c r="E276" s="584"/>
      <c r="F276" s="584"/>
      <c r="G276" s="584"/>
      <c r="H276" s="584"/>
      <c r="I276" s="584"/>
      <c r="J276" s="584"/>
      <c r="K276" s="585"/>
      <c r="L276" s="48"/>
    </row>
    <row r="277" spans="1:13" ht="14.5" customHeight="1" x14ac:dyDescent="0.35">
      <c r="B277" s="120"/>
      <c r="C277" s="168"/>
      <c r="D277" s="104"/>
      <c r="E277" s="104"/>
      <c r="F277" s="104"/>
      <c r="G277" s="104"/>
      <c r="H277" s="104"/>
      <c r="I277" s="104"/>
      <c r="J277" s="104"/>
      <c r="K277" s="104"/>
      <c r="L277" s="48"/>
    </row>
    <row r="278" spans="1:13" ht="14.5" customHeight="1" x14ac:dyDescent="0.35">
      <c r="B278" s="119" t="s">
        <v>195</v>
      </c>
      <c r="C278" s="167" t="s">
        <v>241</v>
      </c>
      <c r="D278" s="128"/>
      <c r="E278" s="128"/>
      <c r="F278" s="128"/>
      <c r="G278" s="128"/>
      <c r="H278" s="128"/>
      <c r="I278" s="128"/>
      <c r="J278" s="128"/>
      <c r="K278" s="128"/>
      <c r="L278" s="48"/>
    </row>
    <row r="279" spans="1:13" ht="14.5" customHeight="1" x14ac:dyDescent="0.35">
      <c r="B279" s="119"/>
      <c r="C279" s="586" t="s">
        <v>243</v>
      </c>
      <c r="D279" s="587"/>
      <c r="E279" s="587"/>
      <c r="F279" s="587"/>
      <c r="G279" s="587"/>
      <c r="H279" s="587"/>
      <c r="I279" s="587"/>
      <c r="J279" s="587"/>
      <c r="K279" s="588"/>
      <c r="L279" s="48"/>
    </row>
    <row r="280" spans="1:13" ht="14.5" customHeight="1" x14ac:dyDescent="0.35">
      <c r="A280" s="4" t="s">
        <v>230</v>
      </c>
      <c r="B280" s="120"/>
      <c r="C280" s="580"/>
      <c r="D280" s="582"/>
      <c r="E280" s="582"/>
      <c r="F280" s="582"/>
      <c r="G280" s="582"/>
      <c r="H280" s="582"/>
      <c r="I280" s="582"/>
      <c r="J280" s="582"/>
      <c r="K280" s="583"/>
      <c r="L280" s="48"/>
    </row>
    <row r="281" spans="1:13" ht="14.5" customHeight="1" x14ac:dyDescent="0.35">
      <c r="B281" s="120"/>
      <c r="C281" s="580" t="s">
        <v>244</v>
      </c>
      <c r="D281" s="582"/>
      <c r="E281" s="582"/>
      <c r="F281" s="582"/>
      <c r="G281" s="582"/>
      <c r="H281" s="582"/>
      <c r="I281" s="582"/>
      <c r="J281" s="582"/>
      <c r="K281" s="583"/>
      <c r="L281" s="48"/>
    </row>
    <row r="282" spans="1:13" ht="14.5" customHeight="1" x14ac:dyDescent="0.35">
      <c r="B282" s="120"/>
      <c r="C282" s="580"/>
      <c r="D282" s="582"/>
      <c r="E282" s="582"/>
      <c r="F282" s="582"/>
      <c r="G282" s="582"/>
      <c r="H282" s="582"/>
      <c r="I282" s="582"/>
      <c r="J282" s="582"/>
      <c r="K282" s="583"/>
      <c r="L282" s="48"/>
    </row>
    <row r="283" spans="1:13" ht="14.5" customHeight="1" x14ac:dyDescent="0.35">
      <c r="A283" s="4" t="s">
        <v>294</v>
      </c>
      <c r="B283" s="120"/>
      <c r="C283" s="580"/>
      <c r="D283" s="582"/>
      <c r="E283" s="582"/>
      <c r="F283" s="582"/>
      <c r="G283" s="582"/>
      <c r="H283" s="582"/>
      <c r="I283" s="582"/>
      <c r="J283" s="582"/>
      <c r="K283" s="583"/>
      <c r="L283" s="48"/>
    </row>
    <row r="284" spans="1:13" ht="14.5" customHeight="1" x14ac:dyDescent="0.35">
      <c r="B284" s="120"/>
      <c r="C284" s="580" t="s">
        <v>245</v>
      </c>
      <c r="D284" s="582"/>
      <c r="E284" s="582"/>
      <c r="F284" s="582"/>
      <c r="G284" s="582"/>
      <c r="H284" s="582"/>
      <c r="I284" s="582"/>
      <c r="J284" s="582"/>
      <c r="K284" s="583"/>
      <c r="L284" s="48"/>
    </row>
    <row r="285" spans="1:13" ht="14.5" customHeight="1" x14ac:dyDescent="0.35">
      <c r="B285" s="120"/>
      <c r="C285" s="581"/>
      <c r="D285" s="584"/>
      <c r="E285" s="584"/>
      <c r="F285" s="584"/>
      <c r="G285" s="584"/>
      <c r="H285" s="584"/>
      <c r="I285" s="584"/>
      <c r="J285" s="584"/>
      <c r="K285" s="585"/>
      <c r="L285" s="48"/>
    </row>
    <row r="286" spans="1:13" ht="14.5" customHeight="1" x14ac:dyDescent="0.35">
      <c r="B286" s="120"/>
      <c r="C286" s="219"/>
      <c r="D286" s="220"/>
      <c r="E286" s="220"/>
      <c r="F286" s="220"/>
      <c r="G286" s="220"/>
      <c r="H286" s="220"/>
      <c r="I286" s="220"/>
      <c r="J286" s="220"/>
      <c r="K286" s="220"/>
      <c r="L286" s="48"/>
      <c r="M286" s="8"/>
    </row>
    <row r="287" spans="1:13" ht="14.5" customHeight="1" x14ac:dyDescent="0.35">
      <c r="B287" s="119" t="s">
        <v>196</v>
      </c>
      <c r="C287" s="167" t="s">
        <v>242</v>
      </c>
      <c r="D287" s="128"/>
      <c r="E287" s="128"/>
      <c r="F287" s="128"/>
      <c r="G287" s="128"/>
      <c r="H287" s="128"/>
      <c r="I287" s="128"/>
      <c r="J287" s="128"/>
      <c r="K287" s="128"/>
      <c r="L287" s="48"/>
    </row>
    <row r="288" spans="1:13" ht="14.5" customHeight="1" x14ac:dyDescent="0.35">
      <c r="B288" s="119"/>
      <c r="C288" s="586" t="s">
        <v>243</v>
      </c>
      <c r="D288" s="587"/>
      <c r="E288" s="587"/>
      <c r="F288" s="587"/>
      <c r="G288" s="587"/>
      <c r="H288" s="587"/>
      <c r="I288" s="587"/>
      <c r="J288" s="587"/>
      <c r="K288" s="588"/>
      <c r="L288" s="48"/>
    </row>
    <row r="289" spans="1:15" ht="14.5" customHeight="1" x14ac:dyDescent="0.35">
      <c r="A289" s="4" t="s">
        <v>230</v>
      </c>
      <c r="B289" s="120"/>
      <c r="C289" s="580"/>
      <c r="D289" s="582"/>
      <c r="E289" s="582"/>
      <c r="F289" s="582"/>
      <c r="G289" s="582"/>
      <c r="H289" s="582"/>
      <c r="I289" s="582"/>
      <c r="J289" s="582"/>
      <c r="K289" s="583"/>
      <c r="L289" s="48"/>
    </row>
    <row r="290" spans="1:15" ht="14.5" customHeight="1" x14ac:dyDescent="0.35">
      <c r="B290" s="120"/>
      <c r="C290" s="580" t="s">
        <v>244</v>
      </c>
      <c r="D290" s="582"/>
      <c r="E290" s="582"/>
      <c r="F290" s="582"/>
      <c r="G290" s="582"/>
      <c r="H290" s="582"/>
      <c r="I290" s="582"/>
      <c r="J290" s="582"/>
      <c r="K290" s="583"/>
      <c r="L290" s="48"/>
    </row>
    <row r="291" spans="1:15" ht="14.5" customHeight="1" x14ac:dyDescent="0.35">
      <c r="B291" s="120"/>
      <c r="C291" s="580"/>
      <c r="D291" s="582"/>
      <c r="E291" s="582"/>
      <c r="F291" s="582"/>
      <c r="G291" s="582"/>
      <c r="H291" s="582"/>
      <c r="I291" s="582"/>
      <c r="J291" s="582"/>
      <c r="K291" s="583"/>
      <c r="L291" s="48"/>
    </row>
    <row r="292" spans="1:15" ht="14.5" customHeight="1" x14ac:dyDescent="0.35">
      <c r="A292" s="4" t="s">
        <v>294</v>
      </c>
      <c r="B292" s="120"/>
      <c r="C292" s="580"/>
      <c r="D292" s="582"/>
      <c r="E292" s="582"/>
      <c r="F292" s="582"/>
      <c r="G292" s="582"/>
      <c r="H292" s="582"/>
      <c r="I292" s="582"/>
      <c r="J292" s="582"/>
      <c r="K292" s="583"/>
      <c r="L292" s="48"/>
    </row>
    <row r="293" spans="1:15" ht="14.5" customHeight="1" x14ac:dyDescent="0.35">
      <c r="B293" s="120"/>
      <c r="C293" s="580" t="s">
        <v>245</v>
      </c>
      <c r="D293" s="582"/>
      <c r="E293" s="582"/>
      <c r="F293" s="582"/>
      <c r="G293" s="582"/>
      <c r="H293" s="582"/>
      <c r="I293" s="582"/>
      <c r="J293" s="582"/>
      <c r="K293" s="583"/>
      <c r="L293" s="48"/>
    </row>
    <row r="294" spans="1:15" ht="14.5" customHeight="1" x14ac:dyDescent="0.35">
      <c r="B294" s="120"/>
      <c r="C294" s="581"/>
      <c r="D294" s="584"/>
      <c r="E294" s="584"/>
      <c r="F294" s="584"/>
      <c r="G294" s="584"/>
      <c r="H294" s="584"/>
      <c r="I294" s="584"/>
      <c r="J294" s="584"/>
      <c r="K294" s="585"/>
      <c r="L294" s="48"/>
    </row>
    <row r="295" spans="1:15" ht="14.5" customHeight="1" x14ac:dyDescent="0.35">
      <c r="B295" s="54"/>
      <c r="C295" s="55"/>
      <c r="D295" s="55"/>
      <c r="E295" s="55"/>
      <c r="F295" s="55"/>
      <c r="G295" s="55"/>
      <c r="H295" s="55"/>
      <c r="I295" s="55"/>
      <c r="J295" s="55"/>
      <c r="K295" s="55"/>
      <c r="L295" s="56"/>
    </row>
    <row r="296" spans="1:15" ht="14.5" customHeight="1" x14ac:dyDescent="0.35">
      <c r="B296" s="600" t="s">
        <v>246</v>
      </c>
      <c r="C296" s="601"/>
      <c r="D296" s="601"/>
      <c r="E296" s="601"/>
      <c r="F296" s="601"/>
      <c r="G296" s="601"/>
      <c r="H296" s="601"/>
      <c r="I296" s="601"/>
      <c r="J296" s="601"/>
      <c r="K296" s="601"/>
      <c r="L296" s="602"/>
    </row>
    <row r="297" spans="1:15" ht="14.5" customHeight="1" x14ac:dyDescent="0.35">
      <c r="B297" s="57"/>
      <c r="C297" s="58"/>
      <c r="D297" s="58"/>
      <c r="E297" s="58"/>
      <c r="F297" s="58"/>
      <c r="G297" s="58"/>
      <c r="H297" s="58"/>
      <c r="I297" s="58"/>
      <c r="J297" s="58"/>
      <c r="K297" s="58"/>
      <c r="L297" s="59"/>
    </row>
    <row r="298" spans="1:15" ht="14.5" customHeight="1" x14ac:dyDescent="0.35">
      <c r="B298" s="493" t="str">
        <f>IF(Variables!$C$45="English",O298,P298)</f>
        <v>Is your agency aware of any growers or agencies in other Canadian provinces that sell certain whole potatoes into the BC market? If so, please list their name(s) and contact information.</v>
      </c>
      <c r="C298" s="590"/>
      <c r="D298" s="590"/>
      <c r="E298" s="590"/>
      <c r="F298" s="590"/>
      <c r="G298" s="590"/>
      <c r="H298" s="590"/>
      <c r="I298" s="590"/>
      <c r="J298" s="590"/>
      <c r="K298" s="590"/>
      <c r="L298" s="603"/>
      <c r="O298" s="8" t="s">
        <v>248</v>
      </c>
    </row>
    <row r="299" spans="1:15" ht="14.5" customHeight="1" x14ac:dyDescent="0.35">
      <c r="B299" s="46"/>
      <c r="C299" s="47"/>
      <c r="D299" s="47"/>
      <c r="E299" s="47"/>
      <c r="F299" s="47"/>
      <c r="G299" s="47"/>
      <c r="H299" s="47"/>
      <c r="I299" s="47"/>
      <c r="J299" s="47"/>
      <c r="K299" s="47"/>
      <c r="L299" s="48"/>
    </row>
    <row r="300" spans="1:15" ht="14.5" customHeight="1" x14ac:dyDescent="0.35">
      <c r="A300" s="53" t="s">
        <v>182</v>
      </c>
      <c r="B300" s="610"/>
      <c r="C300" s="611"/>
      <c r="D300" s="611"/>
      <c r="E300" s="611"/>
      <c r="F300" s="611"/>
      <c r="G300" s="611"/>
      <c r="H300" s="611"/>
      <c r="I300" s="611"/>
      <c r="J300" s="611"/>
      <c r="K300" s="611"/>
      <c r="L300" s="612"/>
    </row>
    <row r="301" spans="1:15" ht="14.5" customHeight="1" x14ac:dyDescent="0.35">
      <c r="A301" s="53"/>
      <c r="B301" s="610"/>
      <c r="C301" s="611"/>
      <c r="D301" s="611"/>
      <c r="E301" s="611"/>
      <c r="F301" s="611"/>
      <c r="G301" s="611"/>
      <c r="H301" s="611"/>
      <c r="I301" s="611"/>
      <c r="J301" s="611"/>
      <c r="K301" s="611"/>
      <c r="L301" s="612"/>
    </row>
    <row r="302" spans="1:15" ht="14.5" customHeight="1" x14ac:dyDescent="0.35">
      <c r="A302" s="53"/>
      <c r="B302" s="610"/>
      <c r="C302" s="611"/>
      <c r="D302" s="611"/>
      <c r="E302" s="611"/>
      <c r="F302" s="611"/>
      <c r="G302" s="611"/>
      <c r="H302" s="611"/>
      <c r="I302" s="611"/>
      <c r="J302" s="611"/>
      <c r="K302" s="611"/>
      <c r="L302" s="612"/>
    </row>
    <row r="303" spans="1:15" ht="14.5" customHeight="1" x14ac:dyDescent="0.35">
      <c r="A303" s="53"/>
      <c r="B303" s="610"/>
      <c r="C303" s="611"/>
      <c r="D303" s="611"/>
      <c r="E303" s="611"/>
      <c r="F303" s="611"/>
      <c r="G303" s="611"/>
      <c r="H303" s="611"/>
      <c r="I303" s="611"/>
      <c r="J303" s="611"/>
      <c r="K303" s="611"/>
      <c r="L303" s="612"/>
    </row>
    <row r="304" spans="1:15" ht="14.5" customHeight="1" x14ac:dyDescent="0.35">
      <c r="A304" s="53"/>
      <c r="B304" s="610"/>
      <c r="C304" s="611"/>
      <c r="D304" s="611"/>
      <c r="E304" s="611"/>
      <c r="F304" s="611"/>
      <c r="G304" s="611"/>
      <c r="H304" s="611"/>
      <c r="I304" s="611"/>
      <c r="J304" s="611"/>
      <c r="K304" s="611"/>
      <c r="L304" s="612"/>
    </row>
    <row r="305" spans="1:16" ht="14.5" customHeight="1" x14ac:dyDescent="0.35">
      <c r="A305" s="53"/>
      <c r="B305" s="610"/>
      <c r="C305" s="611"/>
      <c r="D305" s="611"/>
      <c r="E305" s="611"/>
      <c r="F305" s="611"/>
      <c r="G305" s="611"/>
      <c r="H305" s="611"/>
      <c r="I305" s="611"/>
      <c r="J305" s="611"/>
      <c r="K305" s="611"/>
      <c r="L305" s="612"/>
    </row>
    <row r="306" spans="1:16" ht="14.5" customHeight="1" x14ac:dyDescent="0.35">
      <c r="A306" s="53"/>
      <c r="B306" s="610"/>
      <c r="C306" s="611"/>
      <c r="D306" s="611"/>
      <c r="E306" s="611"/>
      <c r="F306" s="611"/>
      <c r="G306" s="611"/>
      <c r="H306" s="611"/>
      <c r="I306" s="611"/>
      <c r="J306" s="611"/>
      <c r="K306" s="611"/>
      <c r="L306" s="612"/>
    </row>
    <row r="307" spans="1:16" ht="14.5" customHeight="1" x14ac:dyDescent="0.35">
      <c r="B307" s="610"/>
      <c r="C307" s="611"/>
      <c r="D307" s="611"/>
      <c r="E307" s="611"/>
      <c r="F307" s="611"/>
      <c r="G307" s="611"/>
      <c r="H307" s="611"/>
      <c r="I307" s="611"/>
      <c r="J307" s="611"/>
      <c r="K307" s="611"/>
      <c r="L307" s="612"/>
    </row>
    <row r="308" spans="1:16" ht="14.5" customHeight="1" x14ac:dyDescent="0.35">
      <c r="B308" s="54"/>
      <c r="C308" s="55"/>
      <c r="D308" s="55"/>
      <c r="E308" s="55"/>
      <c r="F308" s="55"/>
      <c r="G308" s="55"/>
      <c r="H308" s="55"/>
      <c r="I308" s="55"/>
      <c r="J308" s="55"/>
      <c r="K308" s="55"/>
      <c r="L308" s="56"/>
    </row>
    <row r="309" spans="1:16" ht="14.5" customHeight="1" x14ac:dyDescent="0.35">
      <c r="B309" s="594" t="s">
        <v>247</v>
      </c>
      <c r="C309" s="595"/>
      <c r="D309" s="595"/>
      <c r="E309" s="595"/>
      <c r="F309" s="595"/>
      <c r="G309" s="595"/>
      <c r="H309" s="595"/>
      <c r="I309" s="595"/>
      <c r="J309" s="595"/>
      <c r="K309" s="595"/>
      <c r="L309" s="596"/>
    </row>
    <row r="310" spans="1:16" ht="14.5" customHeight="1" x14ac:dyDescent="0.35">
      <c r="B310" s="17"/>
      <c r="C310" s="28"/>
      <c r="D310" s="28"/>
      <c r="E310" s="29"/>
      <c r="F310" s="29"/>
      <c r="G310" s="29"/>
      <c r="H310" s="29"/>
      <c r="I310" s="29"/>
      <c r="J310" s="29"/>
      <c r="K310" s="29"/>
      <c r="L310" s="18"/>
      <c r="O310" s="8" t="s">
        <v>249</v>
      </c>
    </row>
    <row r="311" spans="1:16" ht="14.5" customHeight="1" x14ac:dyDescent="0.35">
      <c r="B311" s="493" t="str">
        <f>O310</f>
        <v>Please provide the following in separate electronic attachments:</v>
      </c>
      <c r="C311" s="494"/>
      <c r="D311" s="494"/>
      <c r="E311" s="494"/>
      <c r="F311" s="494"/>
      <c r="G311" s="494"/>
      <c r="H311" s="494"/>
      <c r="I311" s="494"/>
      <c r="J311" s="494"/>
      <c r="K311" s="494"/>
      <c r="L311" s="495"/>
    </row>
    <row r="312" spans="1:16" ht="14.5" customHeight="1" x14ac:dyDescent="0.35">
      <c r="B312" s="46"/>
      <c r="C312" s="47"/>
      <c r="D312" s="47"/>
      <c r="E312" s="47"/>
      <c r="F312" s="47"/>
      <c r="G312" s="47"/>
      <c r="H312" s="47"/>
      <c r="I312" s="47"/>
      <c r="J312" s="47"/>
      <c r="K312" s="47"/>
      <c r="L312" s="48"/>
    </row>
    <row r="313" spans="1:16" s="7" customFormat="1" ht="14.5" customHeight="1" x14ac:dyDescent="0.35">
      <c r="A313" s="102"/>
      <c r="B313" s="607" t="str">
        <f>O313</f>
        <v>i)  Your corporate annual report for the two most recent fiscal years and year to date interim reports or the equivalent unaudited statements;</v>
      </c>
      <c r="C313" s="608"/>
      <c r="D313" s="608"/>
      <c r="E313" s="608"/>
      <c r="F313" s="608"/>
      <c r="G313" s="608"/>
      <c r="H313" s="608"/>
      <c r="I313" s="608"/>
      <c r="J313" s="608"/>
      <c r="K313" s="608"/>
      <c r="L313" s="609"/>
      <c r="O313" s="7" t="s">
        <v>373</v>
      </c>
    </row>
    <row r="314" spans="1:16" s="7" customFormat="1" ht="14.5" customHeight="1" x14ac:dyDescent="0.35">
      <c r="A314" s="102"/>
      <c r="B314" s="214"/>
      <c r="C314" s="62"/>
      <c r="D314" s="62"/>
      <c r="E314" s="62"/>
      <c r="F314" s="62"/>
      <c r="G314" s="62"/>
      <c r="H314" s="62"/>
      <c r="I314" s="62"/>
      <c r="J314" s="62"/>
      <c r="K314" s="62"/>
      <c r="L314" s="63"/>
    </row>
    <row r="315" spans="1:16" s="7" customFormat="1" ht="14.5" customHeight="1" x14ac:dyDescent="0.35">
      <c r="A315" s="102"/>
      <c r="B315" s="607" t="str">
        <f>O315</f>
        <v>ii) Brochures, corporate publications, or any other such general literature concerning your agency, its associates and products sold or grown both in your domestic market and in export markets.</v>
      </c>
      <c r="C315" s="608"/>
      <c r="D315" s="608"/>
      <c r="E315" s="608"/>
      <c r="F315" s="608"/>
      <c r="G315" s="608"/>
      <c r="H315" s="608"/>
      <c r="I315" s="608"/>
      <c r="J315" s="608"/>
      <c r="K315" s="608"/>
      <c r="L315" s="609"/>
      <c r="O315" s="7" t="s">
        <v>374</v>
      </c>
    </row>
    <row r="316" spans="1:16" ht="14.5" customHeight="1" x14ac:dyDescent="0.35">
      <c r="B316" s="54"/>
      <c r="C316" s="55"/>
      <c r="D316" s="55"/>
      <c r="E316" s="55"/>
      <c r="F316" s="55"/>
      <c r="G316" s="55"/>
      <c r="H316" s="55"/>
      <c r="I316" s="55"/>
      <c r="J316" s="55"/>
      <c r="K316" s="55"/>
      <c r="L316" s="56"/>
    </row>
    <row r="320" spans="1:16" ht="14.5" customHeight="1" x14ac:dyDescent="0.35">
      <c r="O320" s="33" t="s">
        <v>183</v>
      </c>
      <c r="P320" s="8" t="str">
        <f>"Vos membres ont-ils subi des effets concernant l’un des facteurs suivants en raison de l’importation des marchandises depuis le 1er janvier "&amp;Variables!B6&amp;"? Fournissez des documents à l'appui dans la mesure du possible."</f>
        <v>Vos membres ont-ils subi des effets concernant l’un des facteurs suivants en raison de l’importation des marchandises depuis le 1er janvier 2023? Fournissez des documents à l'appui dans la mesure du possible.</v>
      </c>
    </row>
  </sheetData>
  <sheetProtection algorithmName="SHA-512" hashValue="A2t8og7cpvh4MLwYEJimTzP3cE2SSUS0+w1mg+5sWNtUuGsLgLg5BHKyfxT/aNnXW4jI3rtRE4RZlx4HxAFTBA==" saltValue="WxbNf5PU3qDkA5yZkvv5Zg==" spinCount="100000" sheet="1" objects="1" scenarios="1" selectLockedCells="1"/>
  <mergeCells count="142">
    <mergeCell ref="C272:C274"/>
    <mergeCell ref="D272:K274"/>
    <mergeCell ref="C275:C276"/>
    <mergeCell ref="C160:C161"/>
    <mergeCell ref="D160:K161"/>
    <mergeCell ref="C163:C164"/>
    <mergeCell ref="D163:K164"/>
    <mergeCell ref="C165:C166"/>
    <mergeCell ref="D165:K166"/>
    <mergeCell ref="C167:C168"/>
    <mergeCell ref="D167:K168"/>
    <mergeCell ref="C169:C170"/>
    <mergeCell ref="D169:K170"/>
    <mergeCell ref="C172:C173"/>
    <mergeCell ref="D172:K173"/>
    <mergeCell ref="C174:C175"/>
    <mergeCell ref="D174:K175"/>
    <mergeCell ref="C176:C177"/>
    <mergeCell ref="D176:K177"/>
    <mergeCell ref="B224:L225"/>
    <mergeCell ref="B194:L194"/>
    <mergeCell ref="B199:L206"/>
    <mergeCell ref="B183:L183"/>
    <mergeCell ref="B185:L192"/>
    <mergeCell ref="C178:C179"/>
    <mergeCell ref="D178:K179"/>
    <mergeCell ref="B196:L197"/>
    <mergeCell ref="B255:L262"/>
    <mergeCell ref="B236:L236"/>
    <mergeCell ref="B241:L248"/>
    <mergeCell ref="B250:L250"/>
    <mergeCell ref="B227:L234"/>
    <mergeCell ref="B213:L220"/>
    <mergeCell ref="B208:L208"/>
    <mergeCell ref="B238:L239"/>
    <mergeCell ref="B181:L181"/>
    <mergeCell ref="B252:L253"/>
    <mergeCell ref="D143:K144"/>
    <mergeCell ref="C145:C146"/>
    <mergeCell ref="D145:K146"/>
    <mergeCell ref="C154:C155"/>
    <mergeCell ref="D154:K155"/>
    <mergeCell ref="C156:C157"/>
    <mergeCell ref="D156:K157"/>
    <mergeCell ref="C158:C159"/>
    <mergeCell ref="D158:K159"/>
    <mergeCell ref="B313:L313"/>
    <mergeCell ref="B315:L315"/>
    <mergeCell ref="B296:L296"/>
    <mergeCell ref="B298:L298"/>
    <mergeCell ref="B300:L307"/>
    <mergeCell ref="B309:L309"/>
    <mergeCell ref="B311:L311"/>
    <mergeCell ref="B264:L264"/>
    <mergeCell ref="B266:L267"/>
    <mergeCell ref="C281:C283"/>
    <mergeCell ref="D281:K283"/>
    <mergeCell ref="C284:C285"/>
    <mergeCell ref="D284:K285"/>
    <mergeCell ref="C288:C289"/>
    <mergeCell ref="D288:K289"/>
    <mergeCell ref="C293:C294"/>
    <mergeCell ref="D293:K294"/>
    <mergeCell ref="D275:K276"/>
    <mergeCell ref="C279:C280"/>
    <mergeCell ref="D279:K280"/>
    <mergeCell ref="C290:C292"/>
    <mergeCell ref="D290:K292"/>
    <mergeCell ref="C270:C271"/>
    <mergeCell ref="D270:K271"/>
    <mergeCell ref="B14:L14"/>
    <mergeCell ref="B148:L148"/>
    <mergeCell ref="B149:L149"/>
    <mergeCell ref="B152:L152"/>
    <mergeCell ref="B83:L83"/>
    <mergeCell ref="B96:L96"/>
    <mergeCell ref="B15:L15"/>
    <mergeCell ref="B87:L94"/>
    <mergeCell ref="B74:L81"/>
    <mergeCell ref="B150:L151"/>
    <mergeCell ref="B59:L59"/>
    <mergeCell ref="B33:L33"/>
    <mergeCell ref="B72:L72"/>
    <mergeCell ref="B85:L85"/>
    <mergeCell ref="B61:L68"/>
    <mergeCell ref="C101:C102"/>
    <mergeCell ref="D101:K102"/>
    <mergeCell ref="C103:C104"/>
    <mergeCell ref="D103:K104"/>
    <mergeCell ref="C119:C120"/>
    <mergeCell ref="D119:K120"/>
    <mergeCell ref="C141:C142"/>
    <mergeCell ref="D141:K142"/>
    <mergeCell ref="C143:C144"/>
    <mergeCell ref="B6:L6"/>
    <mergeCell ref="B8:L8"/>
    <mergeCell ref="B9:L9"/>
    <mergeCell ref="B18:L18"/>
    <mergeCell ref="B11:L12"/>
    <mergeCell ref="B57:L57"/>
    <mergeCell ref="B44:L44"/>
    <mergeCell ref="B31:L31"/>
    <mergeCell ref="B222:L222"/>
    <mergeCell ref="B210:L211"/>
    <mergeCell ref="C127:C128"/>
    <mergeCell ref="D127:K128"/>
    <mergeCell ref="C129:C130"/>
    <mergeCell ref="D129:K130"/>
    <mergeCell ref="C131:C132"/>
    <mergeCell ref="D131:K132"/>
    <mergeCell ref="C134:C135"/>
    <mergeCell ref="D134:K135"/>
    <mergeCell ref="B124:L125"/>
    <mergeCell ref="B122:L122"/>
    <mergeCell ref="C136:C137"/>
    <mergeCell ref="D136:K137"/>
    <mergeCell ref="C138:C139"/>
    <mergeCell ref="D138:K139"/>
    <mergeCell ref="O4:P7"/>
    <mergeCell ref="B98:L99"/>
    <mergeCell ref="C112:C113"/>
    <mergeCell ref="D112:K113"/>
    <mergeCell ref="C115:C116"/>
    <mergeCell ref="D115:K116"/>
    <mergeCell ref="C117:C118"/>
    <mergeCell ref="D117:K118"/>
    <mergeCell ref="B13:L13"/>
    <mergeCell ref="B48:L55"/>
    <mergeCell ref="C110:C111"/>
    <mergeCell ref="D110:K111"/>
    <mergeCell ref="C105:C106"/>
    <mergeCell ref="D105:K106"/>
    <mergeCell ref="C108:C109"/>
    <mergeCell ref="D108:K109"/>
    <mergeCell ref="B35:L42"/>
    <mergeCell ref="B20:L20"/>
    <mergeCell ref="B46:L46"/>
    <mergeCell ref="B22:L29"/>
    <mergeCell ref="B17:L17"/>
    <mergeCell ref="B70:L70"/>
    <mergeCell ref="B4:L4"/>
    <mergeCell ref="B5:L5"/>
  </mergeCells>
  <dataValidations xWindow="422" yWindow="564" count="1">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22:B25 B87:B90 B35:B38 B48:B51 B61:B64 B74:B77 B185:B188 B199:B202 B213:B216 B227:B230 B241:B244" xr:uid="{74820A1A-E331-4017-8D84-506EF46F73C4}">
      <formula1>1000</formula1>
    </dataValidation>
  </dataValidations>
  <printOptions horizontalCentered="1"/>
  <pageMargins left="0.23622047244094491" right="0.23622047244094491" top="0.74803149606299213" bottom="0.74803149606299213" header="0.31496062992125984" footer="0.31496062992125984"/>
  <pageSetup scale="63" fitToHeight="0" orientation="portrait" r:id="rId1"/>
  <headerFooter>
    <oddFooter>&amp;L&amp;A</oddFooter>
  </headerFooter>
  <rowBreaks count="5" manualBreakCount="5">
    <brk id="56" min="1" max="11" man="1"/>
    <brk id="95" min="1" max="11" man="1"/>
    <brk id="147" min="1" max="11" man="1"/>
    <brk id="207" min="1" max="11" man="1"/>
    <brk id="263" min="1" max="11"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7E8768-DB61-4954-834D-493A9B330350}">
  <sheetPr>
    <tabColor rgb="FF00B0F0"/>
    <pageSetUpPr fitToPage="1"/>
  </sheetPr>
  <dimension ref="A1:P62"/>
  <sheetViews>
    <sheetView showGridLines="0" zoomScaleNormal="100" workbookViewId="0"/>
  </sheetViews>
  <sheetFormatPr defaultColWidth="9.26953125" defaultRowHeight="14" x14ac:dyDescent="0.35"/>
  <cols>
    <col min="1" max="1" width="1.7265625" style="4" customWidth="1"/>
    <col min="2" max="12" width="14.54296875" style="2" customWidth="1"/>
    <col min="13" max="13" width="14.54296875" style="7" customWidth="1"/>
    <col min="14" max="14" width="14.54296875" style="8" customWidth="1"/>
    <col min="15" max="16" width="14.54296875" style="8" hidden="1" customWidth="1"/>
    <col min="17" max="17" width="9.26953125" style="8" customWidth="1"/>
    <col min="18" max="16384" width="9.26953125" style="8"/>
  </cols>
  <sheetData>
    <row r="1" spans="1:16" x14ac:dyDescent="0.35">
      <c r="O1" s="8" t="s">
        <v>139</v>
      </c>
      <c r="P1" s="8" t="s">
        <v>139</v>
      </c>
    </row>
    <row r="2" spans="1:16" x14ac:dyDescent="0.35">
      <c r="B2" s="10" t="s">
        <v>0</v>
      </c>
      <c r="C2" s="10"/>
      <c r="O2" s="9" t="s">
        <v>39</v>
      </c>
      <c r="P2" s="9" t="s">
        <v>48</v>
      </c>
    </row>
    <row r="3" spans="1:16" x14ac:dyDescent="0.35">
      <c r="B3" s="12"/>
      <c r="C3" s="12"/>
      <c r="O3" s="1"/>
      <c r="P3" s="1"/>
    </row>
    <row r="4" spans="1:16" s="1" customFormat="1" x14ac:dyDescent="0.35">
      <c r="A4" s="5"/>
      <c r="B4" s="526" t="str">
        <f>Info!B4</f>
        <v>AGENCY QUESTIONNAIRE</v>
      </c>
      <c r="C4" s="526"/>
      <c r="D4" s="526"/>
      <c r="E4" s="526"/>
      <c r="F4" s="526"/>
      <c r="G4" s="526"/>
      <c r="H4" s="526"/>
      <c r="I4" s="526"/>
      <c r="J4" s="526"/>
      <c r="K4" s="526"/>
      <c r="L4" s="526"/>
      <c r="M4" s="26"/>
      <c r="N4" s="26"/>
      <c r="O4" s="24"/>
      <c r="P4" s="24"/>
    </row>
    <row r="5" spans="1:16" s="1" customFormat="1" x14ac:dyDescent="0.35">
      <c r="A5" s="5"/>
      <c r="B5" s="526" t="str">
        <f>Info!B5</f>
        <v>RR-2026-001</v>
      </c>
      <c r="C5" s="526"/>
      <c r="D5" s="526"/>
      <c r="E5" s="526"/>
      <c r="F5" s="526"/>
      <c r="G5" s="526"/>
      <c r="H5" s="526"/>
      <c r="I5" s="526"/>
      <c r="J5" s="526"/>
      <c r="K5" s="526"/>
      <c r="L5" s="526"/>
      <c r="M5" s="26"/>
      <c r="N5" s="26"/>
      <c r="O5" s="24"/>
      <c r="P5" s="24"/>
    </row>
    <row r="6" spans="1:16" s="6" customFormat="1" x14ac:dyDescent="0.35">
      <c r="A6" s="5"/>
      <c r="B6" s="526" t="str">
        <f>Info!B6</f>
        <v>CERTAIN WHOLE POTATOES</v>
      </c>
      <c r="C6" s="526"/>
      <c r="D6" s="526"/>
      <c r="E6" s="526"/>
      <c r="F6" s="526"/>
      <c r="G6" s="526"/>
      <c r="H6" s="526"/>
      <c r="I6" s="526"/>
      <c r="J6" s="526"/>
      <c r="K6" s="526"/>
      <c r="L6" s="526"/>
      <c r="M6" s="24"/>
      <c r="N6" s="24"/>
      <c r="O6" s="16"/>
      <c r="P6" s="16"/>
    </row>
    <row r="7" spans="1:16" s="6" customFormat="1" x14ac:dyDescent="0.35">
      <c r="A7" s="5"/>
      <c r="B7" s="15"/>
      <c r="C7" s="15"/>
      <c r="D7" s="3"/>
      <c r="E7" s="3"/>
      <c r="F7" s="3"/>
      <c r="G7" s="3"/>
      <c r="H7" s="3"/>
      <c r="I7" s="3"/>
      <c r="J7" s="3"/>
      <c r="K7" s="3"/>
      <c r="L7" s="3"/>
      <c r="O7" s="16"/>
      <c r="P7" s="16"/>
    </row>
    <row r="8" spans="1:16" x14ac:dyDescent="0.35">
      <c r="B8" s="19" t="str">
        <f>UPPER(IF(Variables!$C$45="English",O8,P8))</f>
        <v>PUBLIC COMMENTS</v>
      </c>
      <c r="C8" s="20"/>
      <c r="D8" s="20"/>
      <c r="E8" s="20"/>
      <c r="F8" s="20"/>
      <c r="G8" s="20"/>
      <c r="H8" s="20"/>
      <c r="I8" s="20"/>
      <c r="J8" s="20"/>
      <c r="K8" s="20"/>
      <c r="L8" s="21"/>
      <c r="M8" s="8"/>
      <c r="O8" s="8" t="s">
        <v>34</v>
      </c>
      <c r="P8" s="8" t="s">
        <v>35</v>
      </c>
    </row>
    <row r="9" spans="1:16" x14ac:dyDescent="0.35">
      <c r="B9" s="17"/>
      <c r="C9" s="28"/>
      <c r="D9" s="29"/>
      <c r="E9" s="29"/>
      <c r="F9" s="29"/>
      <c r="G9" s="29"/>
      <c r="H9" s="29"/>
      <c r="I9" s="29"/>
      <c r="J9" s="29"/>
      <c r="K9" s="29"/>
      <c r="L9" s="18"/>
      <c r="M9" s="8"/>
    </row>
    <row r="10" spans="1:16" x14ac:dyDescent="0.35">
      <c r="B10" s="493" t="str">
        <f>IF(Variables!$C$45="English",O10,P10)</f>
        <v>Should you wish to add any comments related to your responses, submit them here. Be sure to indicate the question number being commented on.</v>
      </c>
      <c r="C10" s="494"/>
      <c r="D10" s="494"/>
      <c r="E10" s="494"/>
      <c r="F10" s="494"/>
      <c r="G10" s="494"/>
      <c r="H10" s="494"/>
      <c r="I10" s="494"/>
      <c r="J10" s="494"/>
      <c r="K10" s="494"/>
      <c r="L10" s="495"/>
      <c r="M10" s="8"/>
      <c r="O10" s="22" t="s">
        <v>375</v>
      </c>
      <c r="P10" s="8" t="s">
        <v>144</v>
      </c>
    </row>
    <row r="11" spans="1:16" x14ac:dyDescent="0.35">
      <c r="B11" s="46"/>
      <c r="C11" s="28"/>
      <c r="D11" s="29"/>
      <c r="E11" s="29"/>
      <c r="F11" s="29"/>
      <c r="G11" s="29"/>
      <c r="H11" s="29"/>
      <c r="I11" s="29"/>
      <c r="J11" s="29"/>
      <c r="K11" s="29"/>
      <c r="L11" s="18"/>
      <c r="M11" s="8"/>
      <c r="O11" s="36" t="s">
        <v>131</v>
      </c>
      <c r="P11" s="36" t="s">
        <v>132</v>
      </c>
    </row>
    <row r="12" spans="1:16" ht="28" x14ac:dyDescent="0.35">
      <c r="B12" s="46"/>
      <c r="C12" s="94" t="str">
        <f>IF(Variables!$C$45="English",O11,P11)</f>
        <v>Tab and Question</v>
      </c>
      <c r="D12" s="630" t="str">
        <f>IF(Variables!$C$45="English",O12,P12)</f>
        <v>Comments</v>
      </c>
      <c r="E12" s="631"/>
      <c r="F12" s="631"/>
      <c r="G12" s="631"/>
      <c r="H12" s="631"/>
      <c r="I12" s="631"/>
      <c r="J12" s="631"/>
      <c r="K12" s="631"/>
      <c r="L12" s="632"/>
      <c r="M12" s="8"/>
      <c r="O12" s="22" t="s">
        <v>62</v>
      </c>
      <c r="P12" s="8" t="s">
        <v>63</v>
      </c>
    </row>
    <row r="13" spans="1:16" x14ac:dyDescent="0.35">
      <c r="B13" s="627" t="str">
        <f>IF(Variables!$C$45="English",O13,P13)</f>
        <v>Comment 1</v>
      </c>
      <c r="C13" s="629"/>
      <c r="D13" s="633"/>
      <c r="E13" s="634"/>
      <c r="F13" s="634"/>
      <c r="G13" s="634"/>
      <c r="H13" s="634"/>
      <c r="I13" s="634"/>
      <c r="J13" s="634"/>
      <c r="K13" s="634"/>
      <c r="L13" s="635"/>
      <c r="M13" s="8"/>
      <c r="O13" s="22" t="s">
        <v>64</v>
      </c>
      <c r="P13" s="8" t="s">
        <v>65</v>
      </c>
    </row>
    <row r="14" spans="1:16" x14ac:dyDescent="0.35">
      <c r="B14" s="493"/>
      <c r="C14" s="629"/>
      <c r="D14" s="636"/>
      <c r="E14" s="637"/>
      <c r="F14" s="637"/>
      <c r="G14" s="637"/>
      <c r="H14" s="637"/>
      <c r="I14" s="637"/>
      <c r="J14" s="637"/>
      <c r="K14" s="637"/>
      <c r="L14" s="638"/>
      <c r="M14" s="8"/>
      <c r="O14" s="22"/>
    </row>
    <row r="15" spans="1:16" x14ac:dyDescent="0.35">
      <c r="B15" s="493"/>
      <c r="C15" s="629"/>
      <c r="D15" s="636"/>
      <c r="E15" s="637"/>
      <c r="F15" s="637"/>
      <c r="G15" s="637"/>
      <c r="H15" s="637"/>
      <c r="I15" s="637"/>
      <c r="J15" s="637"/>
      <c r="K15" s="637"/>
      <c r="L15" s="638"/>
      <c r="M15" s="8"/>
      <c r="O15" s="22"/>
    </row>
    <row r="16" spans="1:16" x14ac:dyDescent="0.35">
      <c r="B16" s="493"/>
      <c r="C16" s="629"/>
      <c r="D16" s="636"/>
      <c r="E16" s="637"/>
      <c r="F16" s="637"/>
      <c r="G16" s="637"/>
      <c r="H16" s="637"/>
      <c r="I16" s="637"/>
      <c r="J16" s="637"/>
      <c r="K16" s="637"/>
      <c r="L16" s="638"/>
      <c r="M16" s="8"/>
      <c r="O16" s="22"/>
    </row>
    <row r="17" spans="1:16" x14ac:dyDescent="0.35">
      <c r="B17" s="493"/>
      <c r="C17" s="629"/>
      <c r="D17" s="636"/>
      <c r="E17" s="637"/>
      <c r="F17" s="637"/>
      <c r="G17" s="637"/>
      <c r="H17" s="637"/>
      <c r="I17" s="637"/>
      <c r="J17" s="637"/>
      <c r="K17" s="637"/>
      <c r="L17" s="638"/>
      <c r="M17" s="8"/>
      <c r="O17" s="22"/>
    </row>
    <row r="18" spans="1:16" x14ac:dyDescent="0.35">
      <c r="B18" s="493"/>
      <c r="C18" s="629"/>
      <c r="D18" s="636"/>
      <c r="E18" s="637"/>
      <c r="F18" s="637"/>
      <c r="G18" s="637"/>
      <c r="H18" s="637"/>
      <c r="I18" s="637"/>
      <c r="J18" s="637"/>
      <c r="K18" s="637"/>
      <c r="L18" s="638"/>
      <c r="M18" s="8"/>
      <c r="O18" s="22"/>
    </row>
    <row r="19" spans="1:16" x14ac:dyDescent="0.35">
      <c r="B19" s="493"/>
      <c r="C19" s="629"/>
      <c r="D19" s="636"/>
      <c r="E19" s="637"/>
      <c r="F19" s="637"/>
      <c r="G19" s="637"/>
      <c r="H19" s="637"/>
      <c r="I19" s="637"/>
      <c r="J19" s="637"/>
      <c r="K19" s="637"/>
      <c r="L19" s="638"/>
      <c r="M19" s="8"/>
      <c r="O19" s="22"/>
    </row>
    <row r="20" spans="1:16" x14ac:dyDescent="0.35">
      <c r="B20" s="493"/>
      <c r="C20" s="629"/>
      <c r="D20" s="636"/>
      <c r="E20" s="637"/>
      <c r="F20" s="637"/>
      <c r="G20" s="637"/>
      <c r="H20" s="637"/>
      <c r="I20" s="637"/>
      <c r="J20" s="637"/>
      <c r="K20" s="637"/>
      <c r="L20" s="638"/>
      <c r="M20" s="8"/>
      <c r="O20" s="22"/>
    </row>
    <row r="21" spans="1:16" x14ac:dyDescent="0.35">
      <c r="B21" s="493"/>
      <c r="C21" s="629"/>
      <c r="D21" s="636"/>
      <c r="E21" s="637"/>
      <c r="F21" s="637"/>
      <c r="G21" s="637"/>
      <c r="H21" s="637"/>
      <c r="I21" s="637"/>
      <c r="J21" s="637"/>
      <c r="K21" s="637"/>
      <c r="L21" s="638"/>
      <c r="M21" s="8"/>
      <c r="O21" s="22"/>
    </row>
    <row r="22" spans="1:16" x14ac:dyDescent="0.35">
      <c r="B22" s="628"/>
      <c r="C22" s="629"/>
      <c r="D22" s="639"/>
      <c r="E22" s="640"/>
      <c r="F22" s="640"/>
      <c r="G22" s="640"/>
      <c r="H22" s="640"/>
      <c r="I22" s="640"/>
      <c r="J22" s="640"/>
      <c r="K22" s="640"/>
      <c r="L22" s="641"/>
      <c r="M22" s="8"/>
      <c r="O22" s="22"/>
    </row>
    <row r="23" spans="1:16" x14ac:dyDescent="0.35">
      <c r="B23" s="627" t="str">
        <f>IF(Variables!$C$45="English",O23,P23)</f>
        <v>Comment 2</v>
      </c>
      <c r="C23" s="629"/>
      <c r="D23" s="633"/>
      <c r="E23" s="634"/>
      <c r="F23" s="634"/>
      <c r="G23" s="634"/>
      <c r="H23" s="634"/>
      <c r="I23" s="634"/>
      <c r="J23" s="634"/>
      <c r="K23" s="634"/>
      <c r="L23" s="635"/>
      <c r="M23" s="8"/>
      <c r="O23" s="22" t="s">
        <v>66</v>
      </c>
      <c r="P23" s="8" t="s">
        <v>67</v>
      </c>
    </row>
    <row r="24" spans="1:16" x14ac:dyDescent="0.35">
      <c r="B24" s="493"/>
      <c r="C24" s="629"/>
      <c r="D24" s="636"/>
      <c r="E24" s="637"/>
      <c r="F24" s="637"/>
      <c r="G24" s="637"/>
      <c r="H24" s="637"/>
      <c r="I24" s="637"/>
      <c r="J24" s="637"/>
      <c r="K24" s="637"/>
      <c r="L24" s="638"/>
      <c r="M24" s="8"/>
    </row>
    <row r="25" spans="1:16" x14ac:dyDescent="0.35">
      <c r="B25" s="493"/>
      <c r="C25" s="629"/>
      <c r="D25" s="636"/>
      <c r="E25" s="637"/>
      <c r="F25" s="637"/>
      <c r="G25" s="637"/>
      <c r="H25" s="637"/>
      <c r="I25" s="637"/>
      <c r="J25" s="637"/>
      <c r="K25" s="637"/>
      <c r="L25" s="638"/>
      <c r="M25" s="8"/>
    </row>
    <row r="26" spans="1:16" x14ac:dyDescent="0.35">
      <c r="B26" s="493"/>
      <c r="C26" s="629"/>
      <c r="D26" s="636"/>
      <c r="E26" s="637"/>
      <c r="F26" s="637"/>
      <c r="G26" s="637"/>
      <c r="H26" s="637"/>
      <c r="I26" s="637"/>
      <c r="J26" s="637"/>
      <c r="K26" s="637"/>
      <c r="L26" s="638"/>
      <c r="M26" s="8"/>
    </row>
    <row r="27" spans="1:16" x14ac:dyDescent="0.35">
      <c r="B27" s="493"/>
      <c r="C27" s="629"/>
      <c r="D27" s="636"/>
      <c r="E27" s="637"/>
      <c r="F27" s="637"/>
      <c r="G27" s="637"/>
      <c r="H27" s="637"/>
      <c r="I27" s="637"/>
      <c r="J27" s="637"/>
      <c r="K27" s="637"/>
      <c r="L27" s="638"/>
      <c r="M27" s="8"/>
      <c r="O27" s="22"/>
    </row>
    <row r="28" spans="1:16" x14ac:dyDescent="0.35">
      <c r="B28" s="493"/>
      <c r="C28" s="629"/>
      <c r="D28" s="636"/>
      <c r="E28" s="637"/>
      <c r="F28" s="637"/>
      <c r="G28" s="637"/>
      <c r="H28" s="637"/>
      <c r="I28" s="637"/>
      <c r="J28" s="637"/>
      <c r="K28" s="637"/>
      <c r="L28" s="638"/>
      <c r="M28" s="8"/>
      <c r="O28" s="22"/>
    </row>
    <row r="29" spans="1:16" s="32" customFormat="1" x14ac:dyDescent="0.35">
      <c r="A29" s="67"/>
      <c r="B29" s="493"/>
      <c r="C29" s="629"/>
      <c r="D29" s="636"/>
      <c r="E29" s="637"/>
      <c r="F29" s="637"/>
      <c r="G29" s="637"/>
      <c r="H29" s="637"/>
      <c r="I29" s="637"/>
      <c r="J29" s="637"/>
      <c r="K29" s="637"/>
      <c r="L29" s="638"/>
      <c r="N29" s="68"/>
    </row>
    <row r="30" spans="1:16" x14ac:dyDescent="0.35">
      <c r="B30" s="493"/>
      <c r="C30" s="629"/>
      <c r="D30" s="636"/>
      <c r="E30" s="637"/>
      <c r="F30" s="637"/>
      <c r="G30" s="637"/>
      <c r="H30" s="637"/>
      <c r="I30" s="637"/>
      <c r="J30" s="637"/>
      <c r="K30" s="637"/>
      <c r="L30" s="638"/>
    </row>
    <row r="31" spans="1:16" x14ac:dyDescent="0.35">
      <c r="B31" s="493"/>
      <c r="C31" s="629"/>
      <c r="D31" s="636"/>
      <c r="E31" s="637"/>
      <c r="F31" s="637"/>
      <c r="G31" s="637"/>
      <c r="H31" s="637"/>
      <c r="I31" s="637"/>
      <c r="J31" s="637"/>
      <c r="K31" s="637"/>
      <c r="L31" s="638"/>
    </row>
    <row r="32" spans="1:16" x14ac:dyDescent="0.35">
      <c r="B32" s="628"/>
      <c r="C32" s="629"/>
      <c r="D32" s="639"/>
      <c r="E32" s="640"/>
      <c r="F32" s="640"/>
      <c r="G32" s="640"/>
      <c r="H32" s="640"/>
      <c r="I32" s="640"/>
      <c r="J32" s="640"/>
      <c r="K32" s="640"/>
      <c r="L32" s="641"/>
    </row>
    <row r="33" spans="2:16" x14ac:dyDescent="0.35">
      <c r="B33" s="627" t="str">
        <f>IF(Variables!$C$45="English",O33,P33)</f>
        <v>Comment 3</v>
      </c>
      <c r="C33" s="629"/>
      <c r="D33" s="633"/>
      <c r="E33" s="634"/>
      <c r="F33" s="634"/>
      <c r="G33" s="634"/>
      <c r="H33" s="634"/>
      <c r="I33" s="634"/>
      <c r="J33" s="634"/>
      <c r="K33" s="634"/>
      <c r="L33" s="635"/>
      <c r="O33" s="22" t="s">
        <v>68</v>
      </c>
      <c r="P33" s="8" t="s">
        <v>69</v>
      </c>
    </row>
    <row r="34" spans="2:16" x14ac:dyDescent="0.35">
      <c r="B34" s="493"/>
      <c r="C34" s="629"/>
      <c r="D34" s="636"/>
      <c r="E34" s="637"/>
      <c r="F34" s="637"/>
      <c r="G34" s="637"/>
      <c r="H34" s="637"/>
      <c r="I34" s="637"/>
      <c r="J34" s="637"/>
      <c r="K34" s="637"/>
      <c r="L34" s="638"/>
    </row>
    <row r="35" spans="2:16" x14ac:dyDescent="0.35">
      <c r="B35" s="493"/>
      <c r="C35" s="629"/>
      <c r="D35" s="636"/>
      <c r="E35" s="637"/>
      <c r="F35" s="637"/>
      <c r="G35" s="637"/>
      <c r="H35" s="637"/>
      <c r="I35" s="637"/>
      <c r="J35" s="637"/>
      <c r="K35" s="637"/>
      <c r="L35" s="638"/>
    </row>
    <row r="36" spans="2:16" x14ac:dyDescent="0.35">
      <c r="B36" s="493"/>
      <c r="C36" s="629"/>
      <c r="D36" s="636"/>
      <c r="E36" s="637"/>
      <c r="F36" s="637"/>
      <c r="G36" s="637"/>
      <c r="H36" s="637"/>
      <c r="I36" s="637"/>
      <c r="J36" s="637"/>
      <c r="K36" s="637"/>
      <c r="L36" s="638"/>
    </row>
    <row r="37" spans="2:16" x14ac:dyDescent="0.35">
      <c r="B37" s="493"/>
      <c r="C37" s="629"/>
      <c r="D37" s="636"/>
      <c r="E37" s="637"/>
      <c r="F37" s="637"/>
      <c r="G37" s="637"/>
      <c r="H37" s="637"/>
      <c r="I37" s="637"/>
      <c r="J37" s="637"/>
      <c r="K37" s="637"/>
      <c r="L37" s="638"/>
      <c r="M37" s="8"/>
      <c r="O37" s="22"/>
    </row>
    <row r="38" spans="2:16" x14ac:dyDescent="0.35">
      <c r="B38" s="493"/>
      <c r="C38" s="629"/>
      <c r="D38" s="636"/>
      <c r="E38" s="637"/>
      <c r="F38" s="637"/>
      <c r="G38" s="637"/>
      <c r="H38" s="637"/>
      <c r="I38" s="637"/>
      <c r="J38" s="637"/>
      <c r="K38" s="637"/>
      <c r="L38" s="638"/>
      <c r="M38" s="8"/>
      <c r="O38" s="22"/>
    </row>
    <row r="39" spans="2:16" x14ac:dyDescent="0.35">
      <c r="B39" s="493"/>
      <c r="C39" s="629"/>
      <c r="D39" s="636"/>
      <c r="E39" s="637"/>
      <c r="F39" s="637"/>
      <c r="G39" s="637"/>
      <c r="H39" s="637"/>
      <c r="I39" s="637"/>
      <c r="J39" s="637"/>
      <c r="K39" s="637"/>
      <c r="L39" s="638"/>
    </row>
    <row r="40" spans="2:16" x14ac:dyDescent="0.35">
      <c r="B40" s="493"/>
      <c r="C40" s="629"/>
      <c r="D40" s="636"/>
      <c r="E40" s="637"/>
      <c r="F40" s="637"/>
      <c r="G40" s="637"/>
      <c r="H40" s="637"/>
      <c r="I40" s="637"/>
      <c r="J40" s="637"/>
      <c r="K40" s="637"/>
      <c r="L40" s="638"/>
    </row>
    <row r="41" spans="2:16" x14ac:dyDescent="0.35">
      <c r="B41" s="493"/>
      <c r="C41" s="629"/>
      <c r="D41" s="636"/>
      <c r="E41" s="637"/>
      <c r="F41" s="637"/>
      <c r="G41" s="637"/>
      <c r="H41" s="637"/>
      <c r="I41" s="637"/>
      <c r="J41" s="637"/>
      <c r="K41" s="637"/>
      <c r="L41" s="638"/>
    </row>
    <row r="42" spans="2:16" x14ac:dyDescent="0.35">
      <c r="B42" s="628"/>
      <c r="C42" s="629"/>
      <c r="D42" s="639"/>
      <c r="E42" s="640"/>
      <c r="F42" s="640"/>
      <c r="G42" s="640"/>
      <c r="H42" s="640"/>
      <c r="I42" s="640"/>
      <c r="J42" s="640"/>
      <c r="K42" s="640"/>
      <c r="L42" s="641"/>
    </row>
    <row r="43" spans="2:16" x14ac:dyDescent="0.35">
      <c r="B43" s="627" t="str">
        <f>IF(Variables!$C$45="English",O43,P43)</f>
        <v>Comment 4</v>
      </c>
      <c r="C43" s="629"/>
      <c r="D43" s="633"/>
      <c r="E43" s="634"/>
      <c r="F43" s="634"/>
      <c r="G43" s="634"/>
      <c r="H43" s="634"/>
      <c r="I43" s="634"/>
      <c r="J43" s="634"/>
      <c r="K43" s="634"/>
      <c r="L43" s="635"/>
      <c r="O43" s="22" t="s">
        <v>70</v>
      </c>
      <c r="P43" s="8" t="s">
        <v>71</v>
      </c>
    </row>
    <row r="44" spans="2:16" x14ac:dyDescent="0.35">
      <c r="B44" s="493"/>
      <c r="C44" s="629"/>
      <c r="D44" s="636"/>
      <c r="E44" s="637"/>
      <c r="F44" s="637"/>
      <c r="G44" s="637"/>
      <c r="H44" s="637"/>
      <c r="I44" s="637"/>
      <c r="J44" s="637"/>
      <c r="K44" s="637"/>
      <c r="L44" s="638"/>
    </row>
    <row r="45" spans="2:16" x14ac:dyDescent="0.35">
      <c r="B45" s="493"/>
      <c r="C45" s="629"/>
      <c r="D45" s="636"/>
      <c r="E45" s="637"/>
      <c r="F45" s="637"/>
      <c r="G45" s="637"/>
      <c r="H45" s="637"/>
      <c r="I45" s="637"/>
      <c r="J45" s="637"/>
      <c r="K45" s="637"/>
      <c r="L45" s="638"/>
    </row>
    <row r="46" spans="2:16" x14ac:dyDescent="0.35">
      <c r="B46" s="493"/>
      <c r="C46" s="629"/>
      <c r="D46" s="636"/>
      <c r="E46" s="637"/>
      <c r="F46" s="637"/>
      <c r="G46" s="637"/>
      <c r="H46" s="637"/>
      <c r="I46" s="637"/>
      <c r="J46" s="637"/>
      <c r="K46" s="637"/>
      <c r="L46" s="638"/>
    </row>
    <row r="47" spans="2:16" x14ac:dyDescent="0.35">
      <c r="B47" s="493"/>
      <c r="C47" s="629"/>
      <c r="D47" s="636"/>
      <c r="E47" s="637"/>
      <c r="F47" s="637"/>
      <c r="G47" s="637"/>
      <c r="H47" s="637"/>
      <c r="I47" s="637"/>
      <c r="J47" s="637"/>
      <c r="K47" s="637"/>
      <c r="L47" s="638"/>
      <c r="M47" s="8"/>
      <c r="O47" s="22"/>
    </row>
    <row r="48" spans="2:16" x14ac:dyDescent="0.35">
      <c r="B48" s="493"/>
      <c r="C48" s="629"/>
      <c r="D48" s="636"/>
      <c r="E48" s="637"/>
      <c r="F48" s="637"/>
      <c r="G48" s="637"/>
      <c r="H48" s="637"/>
      <c r="I48" s="637"/>
      <c r="J48" s="637"/>
      <c r="K48" s="637"/>
      <c r="L48" s="638"/>
      <c r="M48" s="8"/>
      <c r="O48" s="22"/>
    </row>
    <row r="49" spans="2:16" x14ac:dyDescent="0.35">
      <c r="B49" s="493"/>
      <c r="C49" s="629"/>
      <c r="D49" s="636"/>
      <c r="E49" s="637"/>
      <c r="F49" s="637"/>
      <c r="G49" s="637"/>
      <c r="H49" s="637"/>
      <c r="I49" s="637"/>
      <c r="J49" s="637"/>
      <c r="K49" s="637"/>
      <c r="L49" s="638"/>
    </row>
    <row r="50" spans="2:16" x14ac:dyDescent="0.35">
      <c r="B50" s="493"/>
      <c r="C50" s="629"/>
      <c r="D50" s="636"/>
      <c r="E50" s="637"/>
      <c r="F50" s="637"/>
      <c r="G50" s="637"/>
      <c r="H50" s="637"/>
      <c r="I50" s="637"/>
      <c r="J50" s="637"/>
      <c r="K50" s="637"/>
      <c r="L50" s="638"/>
    </row>
    <row r="51" spans="2:16" x14ac:dyDescent="0.35">
      <c r="B51" s="493"/>
      <c r="C51" s="629"/>
      <c r="D51" s="636"/>
      <c r="E51" s="637"/>
      <c r="F51" s="637"/>
      <c r="G51" s="637"/>
      <c r="H51" s="637"/>
      <c r="I51" s="637"/>
      <c r="J51" s="637"/>
      <c r="K51" s="637"/>
      <c r="L51" s="638"/>
    </row>
    <row r="52" spans="2:16" x14ac:dyDescent="0.35">
      <c r="B52" s="628"/>
      <c r="C52" s="629"/>
      <c r="D52" s="639"/>
      <c r="E52" s="640"/>
      <c r="F52" s="640"/>
      <c r="G52" s="640"/>
      <c r="H52" s="640"/>
      <c r="I52" s="640"/>
      <c r="J52" s="640"/>
      <c r="K52" s="640"/>
      <c r="L52" s="641"/>
    </row>
    <row r="53" spans="2:16" x14ac:dyDescent="0.35">
      <c r="B53" s="627" t="str">
        <f>IF(Variables!$C$45="English",O53,P53)</f>
        <v>Comment 5</v>
      </c>
      <c r="C53" s="629"/>
      <c r="D53" s="633"/>
      <c r="E53" s="634"/>
      <c r="F53" s="634"/>
      <c r="G53" s="634"/>
      <c r="H53" s="634"/>
      <c r="I53" s="634"/>
      <c r="J53" s="634"/>
      <c r="K53" s="634"/>
      <c r="L53" s="635"/>
      <c r="O53" s="22" t="s">
        <v>72</v>
      </c>
      <c r="P53" s="8" t="s">
        <v>73</v>
      </c>
    </row>
    <row r="54" spans="2:16" x14ac:dyDescent="0.35">
      <c r="B54" s="493"/>
      <c r="C54" s="629"/>
      <c r="D54" s="636"/>
      <c r="E54" s="637"/>
      <c r="F54" s="637"/>
      <c r="G54" s="637"/>
      <c r="H54" s="637"/>
      <c r="I54" s="637"/>
      <c r="J54" s="637"/>
      <c r="K54" s="637"/>
      <c r="L54" s="638"/>
    </row>
    <row r="55" spans="2:16" x14ac:dyDescent="0.35">
      <c r="B55" s="493"/>
      <c r="C55" s="629"/>
      <c r="D55" s="636"/>
      <c r="E55" s="637"/>
      <c r="F55" s="637"/>
      <c r="G55" s="637"/>
      <c r="H55" s="637"/>
      <c r="I55" s="637"/>
      <c r="J55" s="637"/>
      <c r="K55" s="637"/>
      <c r="L55" s="638"/>
    </row>
    <row r="56" spans="2:16" x14ac:dyDescent="0.35">
      <c r="B56" s="493"/>
      <c r="C56" s="629"/>
      <c r="D56" s="636"/>
      <c r="E56" s="637"/>
      <c r="F56" s="637"/>
      <c r="G56" s="637"/>
      <c r="H56" s="637"/>
      <c r="I56" s="637"/>
      <c r="J56" s="637"/>
      <c r="K56" s="637"/>
      <c r="L56" s="638"/>
      <c r="M56" s="8"/>
      <c r="O56" s="22"/>
    </row>
    <row r="57" spans="2:16" x14ac:dyDescent="0.35">
      <c r="B57" s="493"/>
      <c r="C57" s="629"/>
      <c r="D57" s="636"/>
      <c r="E57" s="637"/>
      <c r="F57" s="637"/>
      <c r="G57" s="637"/>
      <c r="H57" s="637"/>
      <c r="I57" s="637"/>
      <c r="J57" s="637"/>
      <c r="K57" s="637"/>
      <c r="L57" s="638"/>
      <c r="M57" s="8"/>
      <c r="O57" s="22"/>
    </row>
    <row r="58" spans="2:16" x14ac:dyDescent="0.35">
      <c r="B58" s="493"/>
      <c r="C58" s="629"/>
      <c r="D58" s="636"/>
      <c r="E58" s="637"/>
      <c r="F58" s="637"/>
      <c r="G58" s="637"/>
      <c r="H58" s="637"/>
      <c r="I58" s="637"/>
      <c r="J58" s="637"/>
      <c r="K58" s="637"/>
      <c r="L58" s="638"/>
    </row>
    <row r="59" spans="2:16" x14ac:dyDescent="0.35">
      <c r="B59" s="493"/>
      <c r="C59" s="629"/>
      <c r="D59" s="636"/>
      <c r="E59" s="637"/>
      <c r="F59" s="637"/>
      <c r="G59" s="637"/>
      <c r="H59" s="637"/>
      <c r="I59" s="637"/>
      <c r="J59" s="637"/>
      <c r="K59" s="637"/>
      <c r="L59" s="638"/>
    </row>
    <row r="60" spans="2:16" x14ac:dyDescent="0.35">
      <c r="B60" s="493"/>
      <c r="C60" s="629"/>
      <c r="D60" s="636"/>
      <c r="E60" s="637"/>
      <c r="F60" s="637"/>
      <c r="G60" s="637"/>
      <c r="H60" s="637"/>
      <c r="I60" s="637"/>
      <c r="J60" s="637"/>
      <c r="K60" s="637"/>
      <c r="L60" s="638"/>
    </row>
    <row r="61" spans="2:16" x14ac:dyDescent="0.35">
      <c r="B61" s="493"/>
      <c r="C61" s="629"/>
      <c r="D61" s="636"/>
      <c r="E61" s="637"/>
      <c r="F61" s="637"/>
      <c r="G61" s="637"/>
      <c r="H61" s="637"/>
      <c r="I61" s="637"/>
      <c r="J61" s="637"/>
      <c r="K61" s="637"/>
      <c r="L61" s="638"/>
    </row>
    <row r="62" spans="2:16" x14ac:dyDescent="0.35">
      <c r="B62" s="642"/>
      <c r="C62" s="643"/>
      <c r="D62" s="644"/>
      <c r="E62" s="645"/>
      <c r="F62" s="645"/>
      <c r="G62" s="645"/>
      <c r="H62" s="645"/>
      <c r="I62" s="645"/>
      <c r="J62" s="645"/>
      <c r="K62" s="645"/>
      <c r="L62" s="646"/>
    </row>
  </sheetData>
  <sheetProtection algorithmName="SHA-512" hashValue="hyjxOuu0xshykHCZN+RI5rrJuLvtg3GOqT9zcVsNLmQuak67KgIlLlh7TA1ZME707PDCqVnXwk/4oQIBXyj4+A==" saltValue="ygY8efMDVtxOvtTr+X1hjA==" spinCount="100000" sheet="1" objects="1" scenarios="1" selectLockedCells="1"/>
  <mergeCells count="20">
    <mergeCell ref="B53:B62"/>
    <mergeCell ref="C33:C42"/>
    <mergeCell ref="C43:C52"/>
    <mergeCell ref="C53:C62"/>
    <mergeCell ref="D43:L52"/>
    <mergeCell ref="D53:L62"/>
    <mergeCell ref="B43:B52"/>
    <mergeCell ref="B4:L4"/>
    <mergeCell ref="B5:L5"/>
    <mergeCell ref="B6:L6"/>
    <mergeCell ref="B10:L10"/>
    <mergeCell ref="B13:B22"/>
    <mergeCell ref="D13:L22"/>
    <mergeCell ref="B23:B32"/>
    <mergeCell ref="C13:C22"/>
    <mergeCell ref="C23:C32"/>
    <mergeCell ref="D12:L12"/>
    <mergeCell ref="B33:B42"/>
    <mergeCell ref="D23:L32"/>
    <mergeCell ref="D33:L42"/>
  </mergeCells>
  <dataValidations count="1">
    <dataValidation allowBlank="1" showInputMessage="1" showErrorMessage="1" sqref="C13:C62 D13 D23 D33 D43 D53" xr:uid="{34C36520-132A-44D5-AE48-BD8C8FEC8A7A}"/>
  </dataValidations>
  <printOptions horizontalCentered="1"/>
  <pageMargins left="0.23622047244094491" right="0.23622047244094491" top="0.74803149606299213" bottom="0.74803149606299213" header="0.31496062992125984" footer="0.31496062992125984"/>
  <pageSetup scale="63" fitToHeight="0" orientation="portrait" r:id="rId1"/>
  <headerFooter>
    <oddFooter>&amp;L&amp;A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CEF7D6-2FC2-44FA-AE62-41FAE8941C98}">
  <sheetPr>
    <tabColor rgb="FF92D050"/>
    <pageSetUpPr fitToPage="1"/>
  </sheetPr>
  <dimension ref="A1:S104"/>
  <sheetViews>
    <sheetView showGridLines="0" zoomScaleNormal="100" workbookViewId="0">
      <selection activeCell="S29" sqref="S29"/>
    </sheetView>
  </sheetViews>
  <sheetFormatPr defaultColWidth="9.26953125" defaultRowHeight="14.5" customHeight="1" x14ac:dyDescent="0.35"/>
  <cols>
    <col min="1" max="1" width="1.7265625" style="4" customWidth="1"/>
    <col min="2" max="3" width="14.54296875" style="2" customWidth="1"/>
    <col min="4" max="5" width="16.1796875" style="2" customWidth="1"/>
    <col min="6" max="8" width="17.26953125" style="2" customWidth="1"/>
    <col min="9" max="11" width="9.1796875" style="2" customWidth="1"/>
    <col min="12" max="12" width="9.7265625" style="2" customWidth="1"/>
    <col min="13" max="13" width="14.54296875" style="7" customWidth="1"/>
    <col min="14" max="14" width="14.54296875" style="8" customWidth="1"/>
    <col min="15" max="15" width="23.7265625" style="8" hidden="1" customWidth="1"/>
    <col min="16" max="16" width="14.54296875" style="8" hidden="1" customWidth="1"/>
    <col min="17" max="17" width="9.26953125" style="8" hidden="1" customWidth="1"/>
    <col min="18" max="16384" width="9.26953125" style="8"/>
  </cols>
  <sheetData>
    <row r="1" spans="1:16" ht="14.5" customHeight="1" x14ac:dyDescent="0.35">
      <c r="O1" s="8" t="s">
        <v>139</v>
      </c>
      <c r="P1" s="8" t="s">
        <v>139</v>
      </c>
    </row>
    <row r="2" spans="1:16" ht="14.5" customHeight="1" x14ac:dyDescent="0.35">
      <c r="B2" s="10" t="str">
        <f>IF(Variables!$C$45="English",O3,P3)</f>
        <v>PROTECTED</v>
      </c>
      <c r="C2" s="10"/>
      <c r="D2" s="10"/>
      <c r="O2" s="9" t="s">
        <v>39</v>
      </c>
      <c r="P2" s="9" t="s">
        <v>48</v>
      </c>
    </row>
    <row r="3" spans="1:16" ht="14.5" customHeight="1" x14ac:dyDescent="0.35">
      <c r="B3" s="12"/>
      <c r="C3" s="12"/>
      <c r="D3" s="12"/>
      <c r="O3" s="1" t="s">
        <v>124</v>
      </c>
      <c r="P3" s="1" t="s">
        <v>125</v>
      </c>
    </row>
    <row r="4" spans="1:16" s="1" customFormat="1" ht="14.5" customHeight="1" x14ac:dyDescent="0.35">
      <c r="A4" s="5"/>
      <c r="B4" s="526" t="str">
        <f>Info!B4</f>
        <v>AGENCY QUESTIONNAIRE</v>
      </c>
      <c r="C4" s="526"/>
      <c r="D4" s="526"/>
      <c r="E4" s="526"/>
      <c r="F4" s="526"/>
      <c r="G4" s="526"/>
      <c r="H4" s="526"/>
      <c r="I4" s="526"/>
      <c r="J4" s="526"/>
      <c r="K4" s="526"/>
      <c r="L4" s="526"/>
      <c r="M4" s="26"/>
      <c r="N4" s="26"/>
      <c r="O4" s="24"/>
      <c r="P4" s="24"/>
    </row>
    <row r="5" spans="1:16" s="1" customFormat="1" ht="14.5" customHeight="1" x14ac:dyDescent="0.35">
      <c r="A5" s="5"/>
      <c r="B5" s="526" t="str">
        <f>Info!B5</f>
        <v>RR-2026-001</v>
      </c>
      <c r="C5" s="526"/>
      <c r="D5" s="526"/>
      <c r="E5" s="526"/>
      <c r="F5" s="526"/>
      <c r="G5" s="526"/>
      <c r="H5" s="526"/>
      <c r="I5" s="526"/>
      <c r="J5" s="526"/>
      <c r="K5" s="526"/>
      <c r="L5" s="526"/>
      <c r="M5" s="26"/>
      <c r="N5" s="26"/>
      <c r="O5" s="16"/>
      <c r="P5" s="24"/>
    </row>
    <row r="6" spans="1:16" s="6" customFormat="1" ht="14.5" customHeight="1" x14ac:dyDescent="0.35">
      <c r="A6" s="5"/>
      <c r="B6" s="526" t="str">
        <f>Info!B6</f>
        <v>CERTAIN WHOLE POTATOES</v>
      </c>
      <c r="C6" s="526"/>
      <c r="D6" s="526"/>
      <c r="E6" s="526"/>
      <c r="F6" s="526"/>
      <c r="G6" s="526"/>
      <c r="H6" s="526"/>
      <c r="I6" s="526"/>
      <c r="J6" s="526"/>
      <c r="K6" s="526"/>
      <c r="L6" s="526"/>
      <c r="M6" s="24"/>
      <c r="N6" s="24"/>
      <c r="O6" s="16"/>
      <c r="P6" s="16"/>
    </row>
    <row r="7" spans="1:16" s="6" customFormat="1" ht="14.5" customHeight="1" x14ac:dyDescent="0.35">
      <c r="A7" s="5"/>
      <c r="B7" s="23"/>
      <c r="C7" s="23"/>
      <c r="D7" s="23"/>
      <c r="E7" s="23"/>
      <c r="F7" s="23"/>
      <c r="G7" s="23"/>
      <c r="H7" s="23"/>
      <c r="I7" s="23"/>
      <c r="J7" s="23"/>
      <c r="K7" s="23"/>
      <c r="L7" s="23"/>
      <c r="M7" s="24"/>
      <c r="N7" s="24"/>
    </row>
    <row r="8" spans="1:16" s="6" customFormat="1" ht="14.5" customHeight="1" x14ac:dyDescent="0.35">
      <c r="A8" s="5"/>
      <c r="B8" s="589" t="str">
        <f>Public!B8</f>
        <v>The goods in the following questions refer to certain whole potatoes as defined in the product description on the Intro tab.</v>
      </c>
      <c r="C8" s="589"/>
      <c r="D8" s="589"/>
      <c r="E8" s="589"/>
      <c r="F8" s="589"/>
      <c r="G8" s="589"/>
      <c r="H8" s="589"/>
      <c r="I8" s="589"/>
      <c r="J8" s="589"/>
      <c r="K8" s="589"/>
      <c r="L8" s="589"/>
      <c r="M8" s="24"/>
      <c r="N8" s="24"/>
      <c r="O8" s="16"/>
      <c r="P8" s="16"/>
    </row>
    <row r="9" spans="1:16" s="6" customFormat="1" ht="14.5" customHeight="1" x14ac:dyDescent="0.35">
      <c r="A9" s="5"/>
      <c r="B9" s="589" t="str">
        <f>Public!B9</f>
        <v xml:space="preserve">Product information and a glossary of terms can be found in the Info tab.
</v>
      </c>
      <c r="C9" s="589"/>
      <c r="D9" s="589"/>
      <c r="E9" s="589"/>
      <c r="F9" s="589"/>
      <c r="G9" s="589"/>
      <c r="H9" s="589"/>
      <c r="I9" s="589"/>
      <c r="J9" s="589"/>
      <c r="K9" s="589"/>
      <c r="L9" s="589"/>
      <c r="M9" s="24"/>
      <c r="N9" s="24"/>
      <c r="O9" s="16"/>
    </row>
    <row r="10" spans="1:16" s="6" customFormat="1" ht="14.5" customHeight="1" x14ac:dyDescent="0.35">
      <c r="A10" s="5" t="s">
        <v>230</v>
      </c>
      <c r="B10" s="589" t="str">
        <f>O10</f>
        <v xml:space="preserve">Use the AddPro tab if more space is needed.
</v>
      </c>
      <c r="C10" s="589"/>
      <c r="D10" s="589"/>
      <c r="E10" s="589"/>
      <c r="F10" s="589"/>
      <c r="G10" s="589"/>
      <c r="H10" s="589"/>
      <c r="I10" s="589"/>
      <c r="J10" s="589"/>
      <c r="K10" s="589"/>
      <c r="L10" s="589"/>
      <c r="M10" s="24"/>
      <c r="N10" s="24"/>
      <c r="O10" s="16" t="s">
        <v>76</v>
      </c>
      <c r="P10" s="16" t="str">
        <f>"Utilisez l'onglet AddPro si vous avez besoin de plus d'espace."&amp;CHAR(10)</f>
        <v xml:space="preserve">Utilisez l'onglet AddPro si vous avez besoin de plus d'espace.
</v>
      </c>
    </row>
    <row r="11" spans="1:16" s="6" customFormat="1" ht="14.5" customHeight="1" x14ac:dyDescent="0.35">
      <c r="A11" s="5"/>
      <c r="B11" s="223"/>
      <c r="C11" s="223"/>
      <c r="D11" s="223"/>
      <c r="E11" s="223"/>
      <c r="F11" s="223"/>
      <c r="G11" s="223"/>
      <c r="H11" s="223"/>
      <c r="I11" s="223"/>
      <c r="J11" s="223"/>
      <c r="K11" s="223"/>
      <c r="L11" s="223"/>
      <c r="M11" s="24"/>
      <c r="N11" s="24"/>
      <c r="O11" s="16"/>
    </row>
    <row r="12" spans="1:16" s="6" customFormat="1" ht="14.5" customHeight="1" x14ac:dyDescent="0.35">
      <c r="A12" s="5"/>
      <c r="B12" s="589" t="str">
        <f>IF(Variables!$C$45="English",O12,P12)</f>
        <v>For the questions in this tab, note the following:</v>
      </c>
      <c r="C12" s="589"/>
      <c r="D12" s="589"/>
      <c r="E12" s="589"/>
      <c r="F12" s="589"/>
      <c r="G12" s="589"/>
      <c r="H12" s="589"/>
      <c r="I12" s="589"/>
      <c r="J12" s="589"/>
      <c r="K12" s="589"/>
      <c r="L12" s="589"/>
      <c r="M12" s="24"/>
      <c r="N12" s="24"/>
      <c r="O12" s="16" t="s">
        <v>376</v>
      </c>
      <c r="P12" s="16" t="s">
        <v>377</v>
      </c>
    </row>
    <row r="13" spans="1:16" s="6" customFormat="1" ht="14.5" customHeight="1" x14ac:dyDescent="0.35">
      <c r="A13" s="5"/>
      <c r="B13" s="589" t="str">
        <f>IF(Variables!$C$45="English",O13,P13)</f>
        <v>• Report all sales to Canadian and foreign associated firms.</v>
      </c>
      <c r="C13" s="589"/>
      <c r="D13" s="589"/>
      <c r="E13" s="589"/>
      <c r="F13" s="589"/>
      <c r="G13" s="589"/>
      <c r="H13" s="589"/>
      <c r="I13" s="589"/>
      <c r="J13" s="589"/>
      <c r="K13" s="589"/>
      <c r="L13" s="589"/>
      <c r="M13" s="24"/>
      <c r="N13" s="24"/>
      <c r="O13" s="16" t="s">
        <v>378</v>
      </c>
      <c r="P13" s="16" t="s">
        <v>379</v>
      </c>
    </row>
    <row r="14" spans="1:16" s="6" customFormat="1" ht="14.5" customHeight="1" x14ac:dyDescent="0.35">
      <c r="A14" s="5"/>
      <c r="B14" s="589" t="str">
        <f>IF(Variables!$C$45="English",O14,P14)</f>
        <v>• Report all sales as of the date of shipment to the customer or the customer’s warehouse.</v>
      </c>
      <c r="C14" s="589"/>
      <c r="D14" s="589"/>
      <c r="E14" s="589"/>
      <c r="F14" s="589"/>
      <c r="G14" s="589"/>
      <c r="H14" s="589"/>
      <c r="I14" s="589"/>
      <c r="J14" s="589"/>
      <c r="K14" s="589"/>
      <c r="L14" s="589"/>
      <c r="M14" s="24"/>
      <c r="N14" s="24"/>
      <c r="O14" s="16" t="s">
        <v>380</v>
      </c>
      <c r="P14" s="16" t="s">
        <v>381</v>
      </c>
    </row>
    <row r="15" spans="1:16" s="6" customFormat="1" ht="14.5" customHeight="1" x14ac:dyDescent="0.35">
      <c r="A15" s="5"/>
      <c r="B15" s="589" t="str">
        <f>IF(Variables!$C$45="English",O15,P15)</f>
        <v>• Report all values in Canadian dollars.</v>
      </c>
      <c r="C15" s="589"/>
      <c r="D15" s="589"/>
      <c r="E15" s="589"/>
      <c r="F15" s="589"/>
      <c r="G15" s="589"/>
      <c r="H15" s="589"/>
      <c r="I15" s="589"/>
      <c r="J15" s="589"/>
      <c r="K15" s="589"/>
      <c r="L15" s="589"/>
      <c r="M15" s="24"/>
      <c r="N15" s="24"/>
      <c r="O15" s="16" t="s">
        <v>382</v>
      </c>
      <c r="P15" s="16" t="s">
        <v>383</v>
      </c>
    </row>
    <row r="16" spans="1:16" s="6" customFormat="1" ht="14.5" customHeight="1" x14ac:dyDescent="0.35">
      <c r="A16" s="5"/>
      <c r="B16" s="198"/>
      <c r="C16" s="15"/>
      <c r="D16" s="15"/>
      <c r="E16" s="3"/>
      <c r="F16" s="3"/>
      <c r="G16" s="3"/>
      <c r="H16" s="3"/>
      <c r="I16" s="3"/>
      <c r="J16" s="3"/>
      <c r="K16" s="3"/>
      <c r="L16" s="3"/>
      <c r="O16" s="16"/>
      <c r="P16" s="16"/>
    </row>
    <row r="17" spans="1:16" ht="14.5" customHeight="1" x14ac:dyDescent="0.35">
      <c r="B17" s="685" t="str">
        <f>IF(Variables!$C$45="English",O17,P17)</f>
        <v>CERTAIN WHOLE POTATOES GROWN IN BC</v>
      </c>
      <c r="C17" s="686"/>
      <c r="D17" s="686"/>
      <c r="E17" s="686"/>
      <c r="F17" s="686"/>
      <c r="G17" s="686"/>
      <c r="H17" s="686"/>
      <c r="I17" s="686"/>
      <c r="J17" s="686"/>
      <c r="K17" s="686"/>
      <c r="L17" s="687"/>
      <c r="M17" s="8"/>
      <c r="O17" s="8" t="s">
        <v>256</v>
      </c>
      <c r="P17" s="8" t="s">
        <v>108</v>
      </c>
    </row>
    <row r="18" spans="1:16" ht="14.5" customHeight="1" x14ac:dyDescent="0.35">
      <c r="B18" s="594" t="s">
        <v>18</v>
      </c>
      <c r="C18" s="595"/>
      <c r="D18" s="595"/>
      <c r="E18" s="595"/>
      <c r="F18" s="595"/>
      <c r="G18" s="595"/>
      <c r="H18" s="595"/>
      <c r="I18" s="595"/>
      <c r="J18" s="595"/>
      <c r="K18" s="595"/>
      <c r="L18" s="596"/>
      <c r="M18" s="8"/>
    </row>
    <row r="19" spans="1:16" ht="14.5" customHeight="1" x14ac:dyDescent="0.35">
      <c r="B19" s="549" t="str">
        <f>O19</f>
        <v>Report the volume and value of your agency's:</v>
      </c>
      <c r="C19" s="683"/>
      <c r="D19" s="683"/>
      <c r="E19" s="683"/>
      <c r="F19" s="683"/>
      <c r="G19" s="683"/>
      <c r="H19" s="683"/>
      <c r="I19" s="683"/>
      <c r="J19" s="683"/>
      <c r="K19" s="683"/>
      <c r="L19" s="684"/>
      <c r="M19" s="8"/>
      <c r="O19" s="8" t="s">
        <v>274</v>
      </c>
    </row>
    <row r="20" spans="1:16" ht="14.5" customHeight="1" x14ac:dyDescent="0.35">
      <c r="B20" s="149" t="str">
        <f>O20</f>
        <v xml:space="preserve">A) Sales of Certain Whole Potatoes Grown in BC - for use or consumption in BC; </v>
      </c>
      <c r="C20" s="179"/>
      <c r="D20" s="179"/>
      <c r="E20" s="179"/>
      <c r="F20" s="179"/>
      <c r="G20" s="179"/>
      <c r="H20" s="179"/>
      <c r="I20" s="179"/>
      <c r="J20" s="179"/>
      <c r="K20" s="179"/>
      <c r="L20" s="101"/>
      <c r="M20" s="8"/>
      <c r="O20" s="22" t="s">
        <v>328</v>
      </c>
    </row>
    <row r="21" spans="1:16" ht="14.5" customHeight="1" x14ac:dyDescent="0.35">
      <c r="B21" s="149" t="str">
        <f t="shared" ref="B21:B22" si="0">O21</f>
        <v>B) Sales of Certain Whole Potatoes Grown in BC - for use or consumption in Canadian Provinces or Territories other than BC</v>
      </c>
      <c r="C21" s="179"/>
      <c r="D21" s="179"/>
      <c r="E21" s="179"/>
      <c r="F21" s="179"/>
      <c r="G21" s="179"/>
      <c r="H21" s="179"/>
      <c r="I21" s="179"/>
      <c r="J21" s="179"/>
      <c r="K21" s="179"/>
      <c r="L21" s="101"/>
      <c r="M21" s="8"/>
      <c r="O21" s="171" t="s">
        <v>329</v>
      </c>
    </row>
    <row r="22" spans="1:16" ht="14.5" customHeight="1" x14ac:dyDescent="0.35">
      <c r="B22" s="149" t="str">
        <f t="shared" si="0"/>
        <v>C) Sales of Certain Whole Potatoes Grown in BC - for use or consumption in Other Countries</v>
      </c>
      <c r="C22" s="190"/>
      <c r="D22" s="190"/>
      <c r="E22" s="190"/>
      <c r="F22" s="190"/>
      <c r="G22" s="190"/>
      <c r="H22" s="190"/>
      <c r="I22" s="190"/>
      <c r="J22" s="190"/>
      <c r="K22" s="190"/>
      <c r="L22" s="183"/>
      <c r="M22" s="8"/>
      <c r="O22" s="171" t="s">
        <v>330</v>
      </c>
    </row>
    <row r="23" spans="1:16" ht="14.5" customHeight="1" x14ac:dyDescent="0.35">
      <c r="B23" s="49"/>
      <c r="C23" s="180"/>
      <c r="D23" s="180"/>
      <c r="E23" s="180"/>
      <c r="F23" s="180"/>
      <c r="G23" s="180"/>
      <c r="H23" s="180"/>
      <c r="I23" s="180"/>
      <c r="J23" s="180"/>
      <c r="K23" s="180"/>
      <c r="L23" s="101"/>
      <c r="M23" s="8"/>
    </row>
    <row r="24" spans="1:16" ht="14.5" customHeight="1" x14ac:dyDescent="0.35">
      <c r="B24" s="723" t="str">
        <f>O25</f>
        <v>Certain Whole Potatoes Grown in BC for Use or Consumption in BC</v>
      </c>
      <c r="C24" s="724"/>
      <c r="D24" s="724"/>
      <c r="E24" s="724"/>
      <c r="F24" s="724" t="str">
        <f>Variables!B11</f>
        <v>Aug. 1, 2023 to April 30, 2024</v>
      </c>
      <c r="G24" s="724" t="str">
        <f>Variables!B12</f>
        <v>Aug. 1, 2024 to April 30, 2025</v>
      </c>
      <c r="H24" s="727" t="str">
        <f>Variables!B13</f>
        <v>Aug. 1, 2025 to April 30, 2026</v>
      </c>
      <c r="I24" s="706"/>
      <c r="J24" s="706"/>
      <c r="K24" s="180"/>
      <c r="L24" s="101"/>
      <c r="M24" s="8"/>
    </row>
    <row r="25" spans="1:16" ht="14.5" customHeight="1" x14ac:dyDescent="0.35">
      <c r="A25" s="4" t="s">
        <v>184</v>
      </c>
      <c r="B25" s="725"/>
      <c r="C25" s="726"/>
      <c r="D25" s="726"/>
      <c r="E25" s="726"/>
      <c r="F25" s="726"/>
      <c r="G25" s="726"/>
      <c r="H25" s="728"/>
      <c r="I25" s="706"/>
      <c r="J25" s="706"/>
      <c r="K25" s="33"/>
      <c r="L25" s="60"/>
      <c r="M25" s="8"/>
      <c r="O25" s="8" t="s">
        <v>289</v>
      </c>
      <c r="P25" s="22"/>
    </row>
    <row r="26" spans="1:16" s="226" customFormat="1" ht="14.5" customHeight="1" x14ac:dyDescent="0.35">
      <c r="A26" s="225"/>
      <c r="B26" s="696" t="str">
        <f>O26</f>
        <v>Beginning Inventory of Certain Whole Potatoes Grown in BC - for use or consumption in BC</v>
      </c>
      <c r="C26" s="697"/>
      <c r="D26" s="697"/>
      <c r="E26" s="697"/>
      <c r="F26" s="697"/>
      <c r="G26" s="697"/>
      <c r="H26" s="698"/>
      <c r="I26" s="152"/>
      <c r="J26" s="152"/>
      <c r="K26"/>
      <c r="L26" s="141"/>
      <c r="O26" s="430" t="s">
        <v>326</v>
      </c>
      <c r="P26" s="431"/>
    </row>
    <row r="27" spans="1:16" ht="14.5" customHeight="1" x14ac:dyDescent="0.35">
      <c r="B27" s="694" t="str">
        <f>O27</f>
        <v>Volume (cwt)</v>
      </c>
      <c r="C27" s="695"/>
      <c r="D27" s="695"/>
      <c r="E27" s="695"/>
      <c r="F27" s="45"/>
      <c r="G27" s="45"/>
      <c r="H27" s="231"/>
      <c r="I27" s="224"/>
      <c r="J27" s="224"/>
      <c r="K27" s="33"/>
      <c r="L27" s="60"/>
      <c r="M27" s="8"/>
      <c r="O27" s="9" t="s">
        <v>257</v>
      </c>
      <c r="P27" s="22"/>
    </row>
    <row r="28" spans="1:16" ht="14.5" customHeight="1" x14ac:dyDescent="0.35">
      <c r="B28" s="694" t="str">
        <f>O28</f>
        <v>Value (CAD)</v>
      </c>
      <c r="C28" s="695"/>
      <c r="D28" s="695"/>
      <c r="E28" s="695"/>
      <c r="F28" s="45"/>
      <c r="G28" s="45"/>
      <c r="H28" s="231"/>
      <c r="I28" s="224"/>
      <c r="J28" s="224"/>
      <c r="K28" s="33"/>
      <c r="L28" s="60"/>
      <c r="M28" s="8"/>
      <c r="O28" s="24" t="s">
        <v>384</v>
      </c>
    </row>
    <row r="29" spans="1:16" s="9" customFormat="1" ht="14.5" customHeight="1" x14ac:dyDescent="0.35">
      <c r="A29" s="70"/>
      <c r="B29" s="688" t="str">
        <f>O29</f>
        <v>Average Unit Value (CAD/cwt)</v>
      </c>
      <c r="C29" s="689"/>
      <c r="D29" s="689"/>
      <c r="E29" s="689"/>
      <c r="F29" s="232">
        <f>IF(ISERROR(F28/F27),0,F28/F27)</f>
        <v>0</v>
      </c>
      <c r="G29" s="232">
        <f t="shared" ref="G29:H29" si="1">IF(ISERROR(G28/G27),0,G28/G27)</f>
        <v>0</v>
      </c>
      <c r="H29" s="233">
        <f t="shared" si="1"/>
        <v>0</v>
      </c>
      <c r="I29" s="204"/>
      <c r="J29" s="204"/>
      <c r="K29" s="33"/>
      <c r="L29" s="60"/>
      <c r="O29" s="24" t="s">
        <v>385</v>
      </c>
      <c r="P29" s="8"/>
    </row>
    <row r="30" spans="1:16" s="9" customFormat="1" ht="14.5" customHeight="1" x14ac:dyDescent="0.35">
      <c r="A30" s="70"/>
      <c r="B30" s="696" t="str">
        <f>O30</f>
        <v>A) Sales of Certain Whole Potatoes Grown in BC - for use or consumption in BC</v>
      </c>
      <c r="C30" s="697"/>
      <c r="D30" s="697"/>
      <c r="E30" s="697"/>
      <c r="F30" s="697"/>
      <c r="G30" s="697"/>
      <c r="H30" s="698"/>
      <c r="I30" s="216"/>
      <c r="J30" s="216"/>
      <c r="K30" s="33"/>
      <c r="L30" s="60"/>
      <c r="O30" s="9" t="s">
        <v>331</v>
      </c>
      <c r="P30" s="27"/>
    </row>
    <row r="31" spans="1:16" s="9" customFormat="1" ht="14.5" customHeight="1" x14ac:dyDescent="0.35">
      <c r="A31" s="70"/>
      <c r="B31" s="694" t="str">
        <f>IF(Variables!$C$45="English",O31,P31)</f>
        <v>Sales Volume (cwt)</v>
      </c>
      <c r="C31" s="695"/>
      <c r="D31" s="695"/>
      <c r="E31" s="695"/>
      <c r="F31" s="45"/>
      <c r="G31" s="45"/>
      <c r="H31" s="231"/>
      <c r="I31" s="224"/>
      <c r="J31" s="224"/>
      <c r="K31" s="33"/>
      <c r="L31" s="60"/>
      <c r="O31" s="8" t="s">
        <v>259</v>
      </c>
      <c r="P31" s="27"/>
    </row>
    <row r="32" spans="1:16" s="9" customFormat="1" ht="14.5" customHeight="1" x14ac:dyDescent="0.35">
      <c r="A32" s="70"/>
      <c r="B32" s="694" t="str">
        <f>IF(Variables!$C$45="English",O32,P32)</f>
        <v>Net Delivered Selling Value (CAD)</v>
      </c>
      <c r="C32" s="695"/>
      <c r="D32" s="695"/>
      <c r="E32" s="695"/>
      <c r="F32" s="45"/>
      <c r="G32" s="45"/>
      <c r="H32" s="231"/>
      <c r="I32" s="224"/>
      <c r="J32" s="224"/>
      <c r="K32" s="33"/>
      <c r="L32" s="60"/>
      <c r="O32" s="24" t="s">
        <v>386</v>
      </c>
      <c r="P32" s="27"/>
    </row>
    <row r="33" spans="1:16" s="9" customFormat="1" ht="14.5" customHeight="1" x14ac:dyDescent="0.35">
      <c r="A33" s="70"/>
      <c r="B33" s="688" t="str">
        <f>IF(Variables!$C$45="English",O33,P33)</f>
        <v>Average Selling Unit Value (CAD/cwt)</v>
      </c>
      <c r="C33" s="689"/>
      <c r="D33" s="689"/>
      <c r="E33" s="689"/>
      <c r="F33" s="232">
        <f>IF(ISERROR(F32/F31),0,F32/F31)</f>
        <v>0</v>
      </c>
      <c r="G33" s="232">
        <f t="shared" ref="G33" si="2">IF(ISERROR(G32/G31),0,G32/G31)</f>
        <v>0</v>
      </c>
      <c r="H33" s="233">
        <f t="shared" ref="H33" si="3">IF(ISERROR(H32/H31),0,H32/H31)</f>
        <v>0</v>
      </c>
      <c r="I33" s="204"/>
      <c r="J33" s="204"/>
      <c r="K33" s="33"/>
      <c r="L33" s="60"/>
      <c r="O33" s="24" t="s">
        <v>387</v>
      </c>
      <c r="P33" s="7"/>
    </row>
    <row r="34" spans="1:16" s="9" customFormat="1" ht="14.5" customHeight="1" x14ac:dyDescent="0.35">
      <c r="A34" s="70"/>
      <c r="B34" s="694" t="str">
        <f>IF(Variables!$C$45="English",O34,P34)</f>
        <v>Actual or Estimated Delivery Cost (%)</v>
      </c>
      <c r="C34" s="695"/>
      <c r="D34" s="695"/>
      <c r="E34" s="695"/>
      <c r="F34" s="450"/>
      <c r="G34" s="450"/>
      <c r="H34" s="451"/>
      <c r="I34" s="204"/>
      <c r="J34" s="204"/>
      <c r="K34" s="33"/>
      <c r="L34" s="60"/>
      <c r="O34" s="171" t="s">
        <v>272</v>
      </c>
      <c r="P34" s="7"/>
    </row>
    <row r="35" spans="1:16" s="9" customFormat="1" ht="14.5" customHeight="1" x14ac:dyDescent="0.35">
      <c r="A35" s="70"/>
      <c r="B35" s="696" t="str">
        <f>O35</f>
        <v>B) Sales of Certain Whole Potatoes Grown in BC - for use or consumption in Canadian Provinces or Territories other than BC</v>
      </c>
      <c r="C35" s="697"/>
      <c r="D35" s="697"/>
      <c r="E35" s="697"/>
      <c r="F35" s="697"/>
      <c r="G35" s="697"/>
      <c r="H35" s="698"/>
      <c r="I35" s="216"/>
      <c r="J35" s="216"/>
      <c r="K35" s="33"/>
      <c r="L35" s="60"/>
      <c r="O35" s="432" t="s">
        <v>329</v>
      </c>
      <c r="P35" s="7"/>
    </row>
    <row r="36" spans="1:16" s="9" customFormat="1" ht="14.5" customHeight="1" x14ac:dyDescent="0.35">
      <c r="A36" s="70"/>
      <c r="B36" s="694" t="str">
        <f>B31</f>
        <v>Sales Volume (cwt)</v>
      </c>
      <c r="C36" s="695"/>
      <c r="D36" s="695"/>
      <c r="E36" s="695"/>
      <c r="F36" s="45"/>
      <c r="G36" s="45"/>
      <c r="H36" s="231"/>
      <c r="I36" s="224"/>
      <c r="J36" s="224"/>
      <c r="K36" s="33"/>
      <c r="L36" s="60"/>
      <c r="O36" s="8" t="s">
        <v>259</v>
      </c>
      <c r="P36" s="7"/>
    </row>
    <row r="37" spans="1:16" s="9" customFormat="1" ht="14.5" customHeight="1" x14ac:dyDescent="0.35">
      <c r="A37" s="70"/>
      <c r="B37" s="694" t="str">
        <f>B32</f>
        <v>Net Delivered Selling Value (CAD)</v>
      </c>
      <c r="C37" s="695"/>
      <c r="D37" s="695"/>
      <c r="E37" s="695"/>
      <c r="F37" s="45"/>
      <c r="G37" s="45"/>
      <c r="H37" s="231"/>
      <c r="I37" s="224"/>
      <c r="J37" s="224"/>
      <c r="K37" s="33"/>
      <c r="L37" s="60"/>
      <c r="O37" s="24" t="s">
        <v>386</v>
      </c>
      <c r="P37" s="7"/>
    </row>
    <row r="38" spans="1:16" s="9" customFormat="1" ht="14.5" customHeight="1" x14ac:dyDescent="0.35">
      <c r="A38" s="70"/>
      <c r="B38" s="688" t="str">
        <f>B33</f>
        <v>Average Selling Unit Value (CAD/cwt)</v>
      </c>
      <c r="C38" s="689"/>
      <c r="D38" s="689"/>
      <c r="E38" s="689"/>
      <c r="F38" s="232">
        <f>IF(ISERROR(F37/F36),0,F37/F36)</f>
        <v>0</v>
      </c>
      <c r="G38" s="232">
        <f t="shared" ref="G38" si="4">IF(ISERROR(G37/G36),0,G37/G36)</f>
        <v>0</v>
      </c>
      <c r="H38" s="233">
        <f t="shared" ref="H38" si="5">IF(ISERROR(H37/H36),0,H37/H36)</f>
        <v>0</v>
      </c>
      <c r="I38" s="204"/>
      <c r="J38" s="204"/>
      <c r="K38" s="33"/>
      <c r="L38" s="60"/>
      <c r="O38" s="24" t="s">
        <v>387</v>
      </c>
      <c r="P38" s="7"/>
    </row>
    <row r="39" spans="1:16" s="9" customFormat="1" ht="14.5" customHeight="1" x14ac:dyDescent="0.35">
      <c r="A39" s="70"/>
      <c r="B39" s="694" t="str">
        <f>B34</f>
        <v>Actual or Estimated Delivery Cost (%)</v>
      </c>
      <c r="C39" s="695"/>
      <c r="D39" s="695"/>
      <c r="E39" s="695"/>
      <c r="F39" s="435"/>
      <c r="G39" s="435"/>
      <c r="H39" s="436"/>
      <c r="I39" s="197"/>
      <c r="J39" s="197"/>
      <c r="K39" s="33"/>
      <c r="L39" s="60"/>
      <c r="O39" s="171" t="s">
        <v>272</v>
      </c>
      <c r="P39" s="7"/>
    </row>
    <row r="40" spans="1:16" s="9" customFormat="1" ht="14.5" customHeight="1" x14ac:dyDescent="0.35">
      <c r="A40" s="70"/>
      <c r="B40" s="696" t="str">
        <f>O41</f>
        <v>C) Sales of Certain Whole Potatoes Grown in BC - for use or consumption in Other Countries</v>
      </c>
      <c r="C40" s="697"/>
      <c r="D40" s="697"/>
      <c r="E40" s="697"/>
      <c r="F40" s="697"/>
      <c r="G40" s="697"/>
      <c r="H40" s="698"/>
      <c r="I40" s="216"/>
      <c r="J40" s="216"/>
      <c r="K40" s="33"/>
      <c r="L40" s="60"/>
      <c r="O40" s="365"/>
      <c r="P40" s="7"/>
    </row>
    <row r="41" spans="1:16" s="9" customFormat="1" ht="14.5" customHeight="1" x14ac:dyDescent="0.35">
      <c r="A41" s="70"/>
      <c r="B41" s="694" t="str">
        <f>B36</f>
        <v>Sales Volume (cwt)</v>
      </c>
      <c r="C41" s="695"/>
      <c r="D41" s="695"/>
      <c r="E41" s="695"/>
      <c r="F41" s="45"/>
      <c r="G41" s="45"/>
      <c r="H41" s="231"/>
      <c r="I41" s="224"/>
      <c r="J41" s="224"/>
      <c r="K41" s="33"/>
      <c r="L41" s="60"/>
      <c r="O41" s="432" t="s">
        <v>330</v>
      </c>
      <c r="P41" s="7"/>
    </row>
    <row r="42" spans="1:16" s="9" customFormat="1" ht="14.5" customHeight="1" x14ac:dyDescent="0.35">
      <c r="A42" s="70"/>
      <c r="B42" s="694" t="str">
        <f>B37</f>
        <v>Net Delivered Selling Value (CAD)</v>
      </c>
      <c r="C42" s="695"/>
      <c r="D42" s="695"/>
      <c r="E42" s="695"/>
      <c r="F42" s="45"/>
      <c r="G42" s="45"/>
      <c r="H42" s="231"/>
      <c r="I42" s="224"/>
      <c r="J42" s="224"/>
      <c r="K42" s="33"/>
      <c r="L42" s="60"/>
      <c r="O42" s="8" t="s">
        <v>259</v>
      </c>
      <c r="P42" s="7"/>
    </row>
    <row r="43" spans="1:16" s="9" customFormat="1" ht="14.5" customHeight="1" x14ac:dyDescent="0.35">
      <c r="A43" s="70"/>
      <c r="B43" s="688" t="str">
        <f>B38</f>
        <v>Average Selling Unit Value (CAD/cwt)</v>
      </c>
      <c r="C43" s="689"/>
      <c r="D43" s="689"/>
      <c r="E43" s="689"/>
      <c r="F43" s="232">
        <f>IF(ISERROR(F42/F41),0,F42/F41)</f>
        <v>0</v>
      </c>
      <c r="G43" s="232">
        <f t="shared" ref="G43" si="6">IF(ISERROR(G42/G41),0,G42/G41)</f>
        <v>0</v>
      </c>
      <c r="H43" s="233">
        <f t="shared" ref="H43" si="7">IF(ISERROR(H42/H41),0,H42/H41)</f>
        <v>0</v>
      </c>
      <c r="I43" s="204"/>
      <c r="J43" s="204"/>
      <c r="K43" s="33"/>
      <c r="L43" s="60"/>
      <c r="O43" s="171" t="s">
        <v>386</v>
      </c>
      <c r="P43" s="7"/>
    </row>
    <row r="44" spans="1:16" s="9" customFormat="1" ht="14.5" customHeight="1" x14ac:dyDescent="0.35">
      <c r="A44" s="70"/>
      <c r="B44" s="694" t="str">
        <f>B39</f>
        <v>Actual or Estimated Delivery Cost (%)</v>
      </c>
      <c r="C44" s="695"/>
      <c r="D44" s="695"/>
      <c r="E44" s="695"/>
      <c r="F44" s="435"/>
      <c r="G44" s="435"/>
      <c r="H44" s="436"/>
      <c r="I44" s="197"/>
      <c r="J44" s="197"/>
      <c r="K44" s="33"/>
      <c r="L44" s="60"/>
      <c r="O44" s="24" t="s">
        <v>387</v>
      </c>
      <c r="P44" s="7"/>
    </row>
    <row r="45" spans="1:16" s="9" customFormat="1" ht="14.5" customHeight="1" x14ac:dyDescent="0.35">
      <c r="A45" s="70"/>
      <c r="B45" s="696" t="str">
        <f t="shared" ref="B45:B51" si="8">O46</f>
        <v>Total Sales of Certain Whole Potatoes Grown in BC</v>
      </c>
      <c r="C45" s="697"/>
      <c r="D45" s="697"/>
      <c r="E45" s="697"/>
      <c r="F45" s="697"/>
      <c r="G45" s="697"/>
      <c r="H45" s="698"/>
      <c r="I45" s="216"/>
      <c r="J45" s="216"/>
      <c r="K45" s="33"/>
      <c r="L45" s="60"/>
      <c r="O45" s="171" t="s">
        <v>272</v>
      </c>
      <c r="P45" s="7"/>
    </row>
    <row r="46" spans="1:16" s="9" customFormat="1" ht="14.5" customHeight="1" x14ac:dyDescent="0.35">
      <c r="A46" s="70"/>
      <c r="B46" s="694" t="str">
        <f>B41</f>
        <v>Sales Volume (cwt)</v>
      </c>
      <c r="C46" s="695"/>
      <c r="D46" s="695"/>
      <c r="E46" s="695"/>
      <c r="F46" s="236">
        <f>F31+F36+F41</f>
        <v>0</v>
      </c>
      <c r="G46" s="236">
        <f t="shared" ref="G46:H46" si="9">G31+G36+G41</f>
        <v>0</v>
      </c>
      <c r="H46" s="237">
        <f t="shared" si="9"/>
        <v>0</v>
      </c>
      <c r="I46" s="224"/>
      <c r="J46" s="224"/>
      <c r="K46" s="33"/>
      <c r="L46" s="60"/>
      <c r="O46" s="433" t="s">
        <v>273</v>
      </c>
      <c r="P46" s="7"/>
    </row>
    <row r="47" spans="1:16" s="9" customFormat="1" ht="14.5" customHeight="1" x14ac:dyDescent="0.35">
      <c r="A47" s="70"/>
      <c r="B47" s="694" t="str">
        <f>B42</f>
        <v>Net Delivered Selling Value (CAD)</v>
      </c>
      <c r="C47" s="695"/>
      <c r="D47" s="695"/>
      <c r="E47" s="695"/>
      <c r="F47" s="236">
        <f>F32+F37+F42</f>
        <v>0</v>
      </c>
      <c r="G47" s="236">
        <f t="shared" ref="G47:H47" si="10">G32+G37+G42</f>
        <v>0</v>
      </c>
      <c r="H47" s="237">
        <f t="shared" si="10"/>
        <v>0</v>
      </c>
      <c r="I47" s="224"/>
      <c r="J47" s="224"/>
      <c r="K47" s="33"/>
      <c r="L47" s="60"/>
      <c r="O47" s="8" t="s">
        <v>259</v>
      </c>
      <c r="P47" s="7"/>
    </row>
    <row r="48" spans="1:16" s="9" customFormat="1" ht="14.5" customHeight="1" x14ac:dyDescent="0.35">
      <c r="A48" s="70"/>
      <c r="B48" s="694" t="str">
        <f>B43</f>
        <v>Average Selling Unit Value (CAD/cwt)</v>
      </c>
      <c r="C48" s="695"/>
      <c r="D48" s="695"/>
      <c r="E48" s="695"/>
      <c r="F48" s="232">
        <f>IF(ISERROR(F47/F46),0,F47/F46)</f>
        <v>0</v>
      </c>
      <c r="G48" s="232">
        <f t="shared" ref="G48" si="11">IF(ISERROR(G47/G46),0,G47/G46)</f>
        <v>0</v>
      </c>
      <c r="H48" s="233">
        <f t="shared" ref="H48" si="12">IF(ISERROR(H47/H46),0,H47/H46)</f>
        <v>0</v>
      </c>
      <c r="I48" s="204"/>
      <c r="J48" s="204"/>
      <c r="K48" s="33"/>
      <c r="L48" s="60"/>
      <c r="O48" s="24" t="s">
        <v>387</v>
      </c>
      <c r="P48" s="7"/>
    </row>
    <row r="49" spans="1:16" ht="14.5" customHeight="1" x14ac:dyDescent="0.35">
      <c r="B49" s="699" t="str">
        <f t="shared" si="8"/>
        <v>Ending Inventory of Certain Whole Potatoes Grown in BC - for use or consumption in BC</v>
      </c>
      <c r="C49" s="700"/>
      <c r="D49" s="700"/>
      <c r="E49" s="700"/>
      <c r="F49" s="700"/>
      <c r="G49" s="700"/>
      <c r="H49" s="701"/>
      <c r="I49" s="216"/>
      <c r="J49" s="216"/>
      <c r="K49" s="33"/>
      <c r="L49" s="60"/>
      <c r="M49" s="8"/>
      <c r="O49" s="171"/>
      <c r="P49" s="7"/>
    </row>
    <row r="50" spans="1:16" ht="14.5" customHeight="1" x14ac:dyDescent="0.35">
      <c r="B50" s="710" t="str">
        <f t="shared" si="8"/>
        <v>Volume (cwt)</v>
      </c>
      <c r="C50" s="711"/>
      <c r="D50" s="711"/>
      <c r="E50" s="711"/>
      <c r="F50" s="45"/>
      <c r="G50" s="45"/>
      <c r="H50" s="231"/>
      <c r="I50" s="224"/>
      <c r="J50" s="224"/>
      <c r="K50" s="33"/>
      <c r="L50" s="60"/>
      <c r="M50" s="8"/>
      <c r="O50" s="9" t="s">
        <v>327</v>
      </c>
      <c r="P50" s="22"/>
    </row>
    <row r="51" spans="1:16" ht="14.5" customHeight="1" x14ac:dyDescent="0.35">
      <c r="B51" s="710" t="str">
        <f t="shared" si="8"/>
        <v>Value (CAD)</v>
      </c>
      <c r="C51" s="711"/>
      <c r="D51" s="711"/>
      <c r="E51" s="711"/>
      <c r="F51" s="45"/>
      <c r="G51" s="45"/>
      <c r="H51" s="231"/>
      <c r="I51" s="224"/>
      <c r="J51" s="224"/>
      <c r="K51" s="33"/>
      <c r="L51" s="60"/>
      <c r="M51" s="8"/>
      <c r="O51" s="171" t="s">
        <v>257</v>
      </c>
    </row>
    <row r="52" spans="1:16" s="9" customFormat="1" ht="14.5" customHeight="1" x14ac:dyDescent="0.35">
      <c r="A52" s="70"/>
      <c r="B52" s="712" t="str">
        <f t="shared" ref="B52" si="13">O53</f>
        <v>Average Unit Value (CAD/cwt)</v>
      </c>
      <c r="C52" s="713"/>
      <c r="D52" s="713"/>
      <c r="E52" s="713"/>
      <c r="F52" s="234">
        <f>IF(ISERROR(F51/F50),0,F51/F50)</f>
        <v>0</v>
      </c>
      <c r="G52" s="234">
        <f t="shared" ref="G52" si="14">IF(ISERROR(G51/G50),0,G51/G50)</f>
        <v>0</v>
      </c>
      <c r="H52" s="235">
        <f t="shared" ref="H52" si="15">IF(ISERROR(H51/H50),0,H51/H50)</f>
        <v>0</v>
      </c>
      <c r="I52" s="204"/>
      <c r="J52" s="204"/>
      <c r="K52" s="33"/>
      <c r="L52" s="60"/>
      <c r="O52" s="24" t="s">
        <v>384</v>
      </c>
      <c r="P52" s="8"/>
    </row>
    <row r="53" spans="1:16" s="9" customFormat="1" ht="14.5" customHeight="1" x14ac:dyDescent="0.35">
      <c r="A53" s="70"/>
      <c r="B53" s="202"/>
      <c r="C53" s="203"/>
      <c r="D53" s="203"/>
      <c r="E53" s="203"/>
      <c r="F53" s="204"/>
      <c r="G53" s="204"/>
      <c r="H53" s="204"/>
      <c r="I53" s="204"/>
      <c r="J53" s="204"/>
      <c r="K53" s="33"/>
      <c r="L53" s="60"/>
      <c r="O53" s="171" t="s">
        <v>385</v>
      </c>
      <c r="P53" s="8"/>
    </row>
    <row r="54" spans="1:16" s="9" customFormat="1" ht="14.5" customHeight="1" x14ac:dyDescent="0.35">
      <c r="A54" s="70"/>
      <c r="B54" s="594" t="s">
        <v>19</v>
      </c>
      <c r="C54" s="595"/>
      <c r="D54" s="595"/>
      <c r="E54" s="595"/>
      <c r="F54" s="595"/>
      <c r="G54" s="595"/>
      <c r="H54" s="595"/>
      <c r="I54" s="595"/>
      <c r="J54" s="595"/>
      <c r="K54" s="595"/>
      <c r="L54" s="596"/>
      <c r="O54" s="6"/>
      <c r="P54" s="8"/>
    </row>
    <row r="55" spans="1:16" s="9" customFormat="1" ht="14.5" customHeight="1" x14ac:dyDescent="0.35">
      <c r="A55" s="70"/>
      <c r="B55" s="205"/>
      <c r="C55" s="203"/>
      <c r="D55" s="203"/>
      <c r="E55" s="203"/>
      <c r="F55" s="204"/>
      <c r="G55" s="204"/>
      <c r="H55" s="204"/>
      <c r="I55" s="204"/>
      <c r="J55" s="204"/>
      <c r="K55" s="33"/>
      <c r="L55" s="60"/>
      <c r="O55" s="6"/>
      <c r="P55" s="8"/>
    </row>
    <row r="56" spans="1:16" s="9" customFormat="1" ht="14.5" customHeight="1" x14ac:dyDescent="0.35">
      <c r="A56" s="70"/>
      <c r="B56" s="493" t="str">
        <f>O56</f>
        <v>Please provide the percentage of your sales to the following trade levels, by period, for your certain whole potatoes grown in BC.</v>
      </c>
      <c r="C56" s="494"/>
      <c r="D56" s="494"/>
      <c r="E56" s="494"/>
      <c r="F56" s="494"/>
      <c r="G56" s="494"/>
      <c r="H56" s="494"/>
      <c r="I56" s="494"/>
      <c r="J56" s="494"/>
      <c r="K56" s="494"/>
      <c r="L56" s="495"/>
      <c r="O56" s="6" t="s">
        <v>388</v>
      </c>
      <c r="P56" s="8"/>
    </row>
    <row r="57" spans="1:16" s="9" customFormat="1" ht="14.5" customHeight="1" x14ac:dyDescent="0.35">
      <c r="A57" s="70"/>
      <c r="B57" s="205"/>
      <c r="C57" s="203"/>
      <c r="D57" s="203"/>
      <c r="E57" s="203"/>
      <c r="F57" s="204"/>
      <c r="G57" s="204"/>
      <c r="H57" s="204"/>
      <c r="I57" s="204"/>
      <c r="J57" s="204"/>
      <c r="K57" s="33"/>
      <c r="L57" s="60"/>
      <c r="O57" s="6"/>
      <c r="P57" s="8"/>
    </row>
    <row r="58" spans="1:16" s="9" customFormat="1" ht="14.5" customHeight="1" x14ac:dyDescent="0.35">
      <c r="A58" s="70"/>
      <c r="B58" s="714"/>
      <c r="C58" s="714"/>
      <c r="D58" s="714"/>
      <c r="E58" s="714"/>
      <c r="F58" s="716" t="str">
        <f>F24</f>
        <v>Aug. 1, 2023 to April 30, 2024</v>
      </c>
      <c r="G58" s="718" t="str">
        <f>G24</f>
        <v>Aug. 1, 2024 to April 30, 2025</v>
      </c>
      <c r="H58" s="720" t="str">
        <f>H24</f>
        <v>Aug. 1, 2025 to April 30, 2026</v>
      </c>
      <c r="I58" s="722"/>
      <c r="J58" s="706"/>
      <c r="K58" s="33"/>
      <c r="L58" s="60"/>
      <c r="O58" s="171"/>
      <c r="P58" s="27"/>
    </row>
    <row r="59" spans="1:16" s="9" customFormat="1" ht="14.5" customHeight="1" x14ac:dyDescent="0.35">
      <c r="A59" s="70"/>
      <c r="B59" s="715"/>
      <c r="C59" s="715"/>
      <c r="D59" s="715"/>
      <c r="E59" s="715"/>
      <c r="F59" s="717"/>
      <c r="G59" s="719"/>
      <c r="H59" s="721"/>
      <c r="I59" s="722"/>
      <c r="J59" s="706"/>
      <c r="K59" s="33"/>
      <c r="L59" s="60"/>
      <c r="O59" s="171"/>
      <c r="P59" s="27"/>
    </row>
    <row r="60" spans="1:16" s="9" customFormat="1" ht="14.5" customHeight="1" x14ac:dyDescent="0.35">
      <c r="A60" s="70"/>
      <c r="B60" s="702" t="s">
        <v>574</v>
      </c>
      <c r="C60" s="703"/>
      <c r="D60" s="703"/>
      <c r="E60" s="703"/>
      <c r="F60" s="704"/>
      <c r="G60" s="704"/>
      <c r="H60" s="705"/>
      <c r="I60" s="227"/>
      <c r="J60" s="227"/>
      <c r="K60"/>
      <c r="L60" s="60"/>
      <c r="O60" s="171"/>
      <c r="P60" s="27"/>
    </row>
    <row r="61" spans="1:16" s="9" customFormat="1" ht="14.5" customHeight="1" x14ac:dyDescent="0.35">
      <c r="A61" s="70"/>
      <c r="B61" s="692" t="s">
        <v>813</v>
      </c>
      <c r="C61" s="693"/>
      <c r="D61" s="693"/>
      <c r="E61" s="693"/>
      <c r="F61" s="241"/>
      <c r="G61" s="241"/>
      <c r="H61" s="242"/>
      <c r="I61" s="206"/>
      <c r="J61" s="206"/>
      <c r="L61" s="60"/>
      <c r="O61" s="171"/>
      <c r="P61" s="27"/>
    </row>
    <row r="62" spans="1:16" s="9" customFormat="1" ht="14.5" customHeight="1" x14ac:dyDescent="0.35">
      <c r="A62" s="70"/>
      <c r="B62" s="690" t="s">
        <v>254</v>
      </c>
      <c r="C62" s="691"/>
      <c r="D62" s="691"/>
      <c r="E62" s="691"/>
      <c r="F62" s="229"/>
      <c r="G62" s="229"/>
      <c r="H62" s="243"/>
      <c r="I62" s="206"/>
      <c r="J62" s="206"/>
      <c r="L62" s="60"/>
      <c r="O62" s="171"/>
      <c r="P62" s="27"/>
    </row>
    <row r="63" spans="1:16" s="9" customFormat="1" ht="14.5" customHeight="1" x14ac:dyDescent="0.35">
      <c r="A63" s="70"/>
      <c r="B63" s="650" t="s">
        <v>310</v>
      </c>
      <c r="C63" s="651"/>
      <c r="D63" s="652"/>
      <c r="E63" s="652"/>
      <c r="F63" s="230"/>
      <c r="G63" s="230"/>
      <c r="H63" s="244"/>
      <c r="I63" s="206"/>
      <c r="J63" s="206"/>
      <c r="L63" s="60"/>
      <c r="O63" s="171"/>
      <c r="P63" s="27"/>
    </row>
    <row r="64" spans="1:16" s="9" customFormat="1" ht="14.5" customHeight="1" x14ac:dyDescent="0.35">
      <c r="A64" s="70"/>
      <c r="B64" s="149"/>
      <c r="C64" s="238"/>
      <c r="D64" s="239"/>
      <c r="E64" s="240" t="s">
        <v>341</v>
      </c>
      <c r="F64" s="245">
        <f>SUM(F61:F63)</f>
        <v>0</v>
      </c>
      <c r="G64" s="246">
        <f t="shared" ref="G64:H64" si="16">SUM(G61:G63)</f>
        <v>0</v>
      </c>
      <c r="H64" s="247">
        <f t="shared" si="16"/>
        <v>0</v>
      </c>
      <c r="I64" s="228"/>
      <c r="J64" s="206"/>
      <c r="L64" s="60"/>
      <c r="O64" s="171"/>
      <c r="P64" s="27"/>
    </row>
    <row r="65" spans="1:19" s="9" customFormat="1" ht="14.5" customHeight="1" x14ac:dyDescent="0.35">
      <c r="A65" s="70"/>
      <c r="B65" s="106"/>
      <c r="C65" s="107"/>
      <c r="D65" s="107"/>
      <c r="E65" s="110"/>
      <c r="F65" s="108"/>
      <c r="G65" s="108"/>
      <c r="H65" s="108"/>
      <c r="I65" s="108"/>
      <c r="J65" s="108"/>
      <c r="K65" s="33"/>
      <c r="L65" s="60"/>
      <c r="O65" s="171"/>
      <c r="P65" s="27"/>
    </row>
    <row r="66" spans="1:19" s="9" customFormat="1" ht="14.5" customHeight="1" x14ac:dyDescent="0.35">
      <c r="A66" s="4"/>
      <c r="B66" s="594" t="s">
        <v>20</v>
      </c>
      <c r="C66" s="595"/>
      <c r="D66" s="595"/>
      <c r="E66" s="595"/>
      <c r="F66" s="595"/>
      <c r="G66" s="595"/>
      <c r="H66" s="595"/>
      <c r="I66" s="595"/>
      <c r="J66" s="595"/>
      <c r="K66" s="595"/>
      <c r="L66" s="596"/>
      <c r="M66" s="71"/>
      <c r="P66" s="8"/>
      <c r="S66" s="254"/>
    </row>
    <row r="67" spans="1:19" ht="14.5" customHeight="1" x14ac:dyDescent="0.35">
      <c r="B67" s="61"/>
      <c r="C67" s="62"/>
      <c r="D67" s="62"/>
      <c r="E67" s="62"/>
      <c r="F67" s="62"/>
      <c r="G67" s="62"/>
      <c r="H67" s="62"/>
      <c r="I67" s="62"/>
      <c r="J67" s="62"/>
      <c r="K67" s="62"/>
      <c r="L67" s="63"/>
      <c r="M67" s="8"/>
      <c r="P67" s="8" t="str">
        <f>"Indiquez tout événement (à l'exception des congés) ayant eu un impact sur vos membres ou sur les usines produisant les biens et employant vos membres depuis le 1er janvier "&amp;Variables!B6&amp;". Ces événements peuvent inclure une réduction des heures de travail, des mises à pied, des grèves, des fermetures d’usine temporaires ou permanentes. Pour chaque événement, indiquez l’année, la cause, la durée et le nombre d’employés directs touchés."</f>
        <v>Indiquez tout événement (à l'exception des congés) ayant eu un impact sur vos membres ou sur les usines produisant les biens et employant vos membres depuis le 1er janvier 2023. Ces événements peuvent inclure une réduction des heures de travail, des mises à pied, des grèves, des fermetures d’usine temporaires ou permanentes. Pour chaque événement, indiquez l’année, la cause, la durée et le nombre d’employés directs touchés.</v>
      </c>
    </row>
    <row r="68" spans="1:19" ht="14.5" customHeight="1" x14ac:dyDescent="0.35">
      <c r="B68" s="655" t="s">
        <v>815</v>
      </c>
      <c r="C68" s="590"/>
      <c r="D68" s="590"/>
      <c r="E68" s="590"/>
      <c r="F68" s="590"/>
      <c r="G68" s="590"/>
      <c r="H68" s="590"/>
      <c r="I68" s="590"/>
      <c r="J68" s="590"/>
      <c r="K68" s="590"/>
      <c r="L68" s="603"/>
      <c r="M68" s="8"/>
    </row>
    <row r="69" spans="1:19" ht="14.5" customHeight="1" x14ac:dyDescent="0.35">
      <c r="B69" s="61"/>
      <c r="C69" s="62"/>
      <c r="D69" s="62"/>
      <c r="E69" s="62"/>
      <c r="F69" s="62"/>
      <c r="G69" s="62"/>
      <c r="H69" s="62"/>
      <c r="I69" s="62"/>
      <c r="J69" s="62"/>
      <c r="K69" s="62"/>
      <c r="L69" s="63"/>
      <c r="M69" s="8"/>
    </row>
    <row r="70" spans="1:19" ht="14.5" customHeight="1" x14ac:dyDescent="0.35">
      <c r="B70" s="668" t="str">
        <f>O72</f>
        <v xml:space="preserve">Your agency's sales volume of certain whole potatoes grown in BC for use or consumption in BC as a percentage of its total sales volume in crop year 2025-2026 (%)
</v>
      </c>
      <c r="C70" s="669"/>
      <c r="D70" s="669"/>
      <c r="E70" s="669"/>
      <c r="F70" s="662"/>
      <c r="G70" s="663"/>
      <c r="H70" s="249"/>
      <c r="I70" s="62"/>
      <c r="J70" s="62"/>
      <c r="K70" s="62"/>
      <c r="L70" s="63"/>
      <c r="M70" s="8"/>
    </row>
    <row r="71" spans="1:19" ht="14.5" customHeight="1" x14ac:dyDescent="0.35">
      <c r="B71" s="670"/>
      <c r="C71" s="671"/>
      <c r="D71" s="671"/>
      <c r="E71" s="671"/>
      <c r="F71" s="664"/>
      <c r="G71" s="665"/>
      <c r="H71" s="249"/>
      <c r="I71" s="62"/>
      <c r="J71" s="62"/>
      <c r="K71" s="62"/>
      <c r="L71" s="63"/>
      <c r="M71" s="8"/>
    </row>
    <row r="72" spans="1:19" ht="14.5" customHeight="1" x14ac:dyDescent="0.35">
      <c r="A72" s="4" t="s">
        <v>230</v>
      </c>
      <c r="B72" s="672"/>
      <c r="C72" s="673"/>
      <c r="D72" s="673"/>
      <c r="E72" s="673"/>
      <c r="F72" s="666"/>
      <c r="G72" s="667"/>
      <c r="H72" s="249"/>
      <c r="I72" s="62"/>
      <c r="J72" s="62"/>
      <c r="K72" s="179"/>
      <c r="L72" s="101"/>
      <c r="M72" s="8"/>
      <c r="O72" s="62" t="s">
        <v>397</v>
      </c>
    </row>
    <row r="73" spans="1:19" ht="14.5" customHeight="1" x14ac:dyDescent="0.35">
      <c r="B73" s="627" t="str">
        <f>O75</f>
        <v xml:space="preserve">Your agency's sales value of certain whole potatoes grown in BC for use or consumption in BC as a percentage of its total sales value in crop year 2025-2026 (%)
</v>
      </c>
      <c r="C73" s="674"/>
      <c r="D73" s="674"/>
      <c r="E73" s="675"/>
      <c r="F73" s="679"/>
      <c r="G73" s="680"/>
      <c r="H73" s="249"/>
      <c r="I73" s="62"/>
      <c r="J73" s="62"/>
      <c r="K73" s="179"/>
      <c r="L73" s="101"/>
      <c r="M73" s="8"/>
    </row>
    <row r="74" spans="1:19" ht="14.5" customHeight="1" x14ac:dyDescent="0.35">
      <c r="B74" s="493"/>
      <c r="C74" s="494"/>
      <c r="D74" s="494"/>
      <c r="E74" s="676"/>
      <c r="F74" s="664"/>
      <c r="G74" s="665"/>
      <c r="H74" s="249"/>
      <c r="I74" s="62"/>
      <c r="J74" s="62"/>
      <c r="K74" s="179"/>
      <c r="L74" s="101"/>
      <c r="M74" s="8"/>
    </row>
    <row r="75" spans="1:19" ht="14.5" customHeight="1" x14ac:dyDescent="0.35">
      <c r="A75" s="4" t="s">
        <v>230</v>
      </c>
      <c r="B75" s="642"/>
      <c r="C75" s="677"/>
      <c r="D75" s="677"/>
      <c r="E75" s="678"/>
      <c r="F75" s="681"/>
      <c r="G75" s="682"/>
      <c r="H75" s="250"/>
      <c r="I75" s="216"/>
      <c r="J75" s="216"/>
      <c r="K75" s="179"/>
      <c r="L75" s="101"/>
      <c r="M75" s="8"/>
      <c r="O75" s="62" t="s">
        <v>819</v>
      </c>
    </row>
    <row r="76" spans="1:19" ht="14.5" customHeight="1" x14ac:dyDescent="0.35">
      <c r="B76" s="113"/>
      <c r="C76" s="114"/>
      <c r="D76" s="114"/>
      <c r="E76" s="114"/>
      <c r="F76" s="115"/>
      <c r="G76" s="116"/>
      <c r="H76" s="248"/>
      <c r="I76" s="248"/>
      <c r="J76" s="248"/>
      <c r="K76" s="179"/>
      <c r="L76" s="101"/>
      <c r="M76" s="8"/>
    </row>
    <row r="77" spans="1:19" s="9" customFormat="1" ht="14.5" customHeight="1" x14ac:dyDescent="0.35">
      <c r="A77" s="4"/>
      <c r="B77" s="594" t="s">
        <v>21</v>
      </c>
      <c r="C77" s="595"/>
      <c r="D77" s="595"/>
      <c r="E77" s="595"/>
      <c r="F77" s="595"/>
      <c r="G77" s="595"/>
      <c r="H77" s="595"/>
      <c r="I77" s="595"/>
      <c r="J77" s="595"/>
      <c r="K77" s="595"/>
      <c r="L77" s="596"/>
      <c r="M77" s="71"/>
      <c r="O77" s="8"/>
      <c r="P77" s="8"/>
      <c r="S77" s="254"/>
    </row>
    <row r="78" spans="1:19" s="9" customFormat="1" ht="14.5" customHeight="1" x14ac:dyDescent="0.35">
      <c r="A78" s="4"/>
      <c r="B78" s="251"/>
      <c r="C78" s="252"/>
      <c r="D78" s="252"/>
      <c r="E78" s="252"/>
      <c r="F78" s="252"/>
      <c r="G78" s="252"/>
      <c r="H78" s="252"/>
      <c r="I78" s="252"/>
      <c r="J78" s="252"/>
      <c r="K78" s="252"/>
      <c r="L78" s="253"/>
      <c r="M78" s="71"/>
      <c r="N78" s="434"/>
      <c r="O78" s="8"/>
      <c r="P78" s="8"/>
      <c r="S78" s="254"/>
    </row>
    <row r="79" spans="1:19" ht="14.5" customHeight="1" x14ac:dyDescent="0.35">
      <c r="B79" s="653" t="s">
        <v>815</v>
      </c>
      <c r="C79" s="654"/>
      <c r="D79" s="654"/>
      <c r="E79" s="654"/>
      <c r="F79" s="62"/>
      <c r="G79" s="62"/>
      <c r="H79" s="62"/>
      <c r="I79" s="62"/>
      <c r="J79" s="62"/>
      <c r="K79" s="62"/>
      <c r="L79" s="63"/>
      <c r="M79" s="8"/>
      <c r="P79" s="8" t="str">
        <f>"Indiquez tout événement (à l'exception des congés) ayant eu un impact sur vos membres ou sur les usines produisant les biens et employant vos membres depuis le 1er janvier "&amp;Variables!B12&amp;". Ces événements peuvent inclure une réduction des heures de travail, des mises à pied, des grèves, des fermetures d’usine temporaires ou permanentes. Pour chaque événement, indiquez l’année, la cause, la durée et le nombre d’employés directs touchés."</f>
        <v>Indiquez tout événement (à l'exception des congés) ayant eu un impact sur vos membres ou sur les usines produisant les biens et employant vos membres depuis le 1er janvier Aug. 1, 2024 to April 30, 2025. Ces événements peuvent inclure une réduction des heures de travail, des mises à pied, des grèves, des fermetures d’usine temporaires ou permanentes. Pour chaque événement, indiquez l’année, la cause, la durée et le nombre d’employés directs touchés.</v>
      </c>
    </row>
    <row r="80" spans="1:19" ht="14.5" customHeight="1" x14ac:dyDescent="0.35">
      <c r="B80" s="61"/>
      <c r="C80" s="103"/>
      <c r="D80" s="103"/>
      <c r="E80" s="103"/>
      <c r="F80" s="62"/>
      <c r="G80" s="62"/>
      <c r="H80" s="62"/>
      <c r="I80" s="62"/>
      <c r="J80" s="62"/>
      <c r="K80" s="62"/>
      <c r="L80" s="63"/>
      <c r="M80" s="8"/>
    </row>
    <row r="81" spans="1:17" ht="14.5" customHeight="1" x14ac:dyDescent="0.35">
      <c r="B81" s="656" t="str">
        <f>O83</f>
        <v xml:space="preserve">Your agency's percentage share of BC's total sales of certain whole potatoes grown in BC for use or consumption in BC in crop year 2025-2026 (%).
</v>
      </c>
      <c r="C81" s="657"/>
      <c r="D81" s="657"/>
      <c r="E81" s="657"/>
      <c r="F81" s="662"/>
      <c r="G81" s="663"/>
      <c r="H81" s="62"/>
      <c r="I81" s="62"/>
      <c r="J81" s="62"/>
      <c r="K81" s="62"/>
      <c r="L81" s="63"/>
      <c r="M81" s="8"/>
    </row>
    <row r="82" spans="1:17" ht="14.5" customHeight="1" x14ac:dyDescent="0.35">
      <c r="B82" s="658"/>
      <c r="C82" s="659"/>
      <c r="D82" s="659"/>
      <c r="E82" s="659"/>
      <c r="F82" s="664"/>
      <c r="G82" s="665"/>
      <c r="H82" s="62"/>
      <c r="I82" s="62"/>
      <c r="J82" s="62"/>
      <c r="K82" s="62"/>
      <c r="L82" s="63"/>
      <c r="M82" s="8"/>
    </row>
    <row r="83" spans="1:17" ht="14.5" customHeight="1" x14ac:dyDescent="0.35">
      <c r="A83" s="4" t="s">
        <v>230</v>
      </c>
      <c r="B83" s="660"/>
      <c r="C83" s="661"/>
      <c r="D83" s="661"/>
      <c r="E83" s="661"/>
      <c r="F83" s="666"/>
      <c r="G83" s="667"/>
      <c r="H83" s="62"/>
      <c r="I83" s="62"/>
      <c r="J83" s="62"/>
      <c r="K83" s="179"/>
      <c r="L83" s="101"/>
      <c r="M83" s="8"/>
      <c r="O83" s="62" t="s">
        <v>396</v>
      </c>
    </row>
    <row r="84" spans="1:17" ht="14.5" customHeight="1" x14ac:dyDescent="0.35">
      <c r="B84" s="647"/>
      <c r="C84" s="648"/>
      <c r="D84" s="648"/>
      <c r="E84" s="648"/>
      <c r="F84" s="648"/>
      <c r="G84" s="648"/>
      <c r="H84" s="648"/>
      <c r="I84" s="648"/>
      <c r="J84" s="648"/>
      <c r="K84" s="648"/>
      <c r="L84" s="649"/>
    </row>
    <row r="85" spans="1:17" ht="14.5" customHeight="1" x14ac:dyDescent="0.35">
      <c r="O85" s="174"/>
      <c r="P85" s="175"/>
      <c r="Q85" s="157"/>
    </row>
    <row r="86" spans="1:17" ht="14.5" customHeight="1" x14ac:dyDescent="0.35">
      <c r="O86" s="707"/>
      <c r="P86" s="707"/>
      <c r="Q86" s="707"/>
    </row>
    <row r="87" spans="1:17" ht="14.5" customHeight="1" x14ac:dyDescent="0.35">
      <c r="O87" s="707"/>
      <c r="P87" s="707"/>
      <c r="Q87" s="707"/>
    </row>
    <row r="88" spans="1:17" ht="14.5" customHeight="1" x14ac:dyDescent="0.35">
      <c r="O88" s="709"/>
      <c r="P88" s="709"/>
      <c r="Q88" s="709"/>
    </row>
    <row r="89" spans="1:17" ht="14.5" customHeight="1" x14ac:dyDescent="0.35">
      <c r="O89" s="174"/>
      <c r="P89" s="175"/>
      <c r="Q89" s="157"/>
    </row>
    <row r="90" spans="1:17" ht="14.5" customHeight="1" x14ac:dyDescent="0.35">
      <c r="O90" s="708"/>
      <c r="P90" s="708"/>
      <c r="Q90" s="708"/>
    </row>
    <row r="91" spans="1:17" ht="14.5" customHeight="1" x14ac:dyDescent="0.35">
      <c r="O91" s="708"/>
      <c r="P91" s="708"/>
      <c r="Q91" s="708"/>
    </row>
    <row r="92" spans="1:17" ht="14.5" customHeight="1" x14ac:dyDescent="0.35">
      <c r="O92" s="708"/>
      <c r="P92" s="708"/>
      <c r="Q92" s="708"/>
    </row>
    <row r="93" spans="1:17" ht="14.5" customHeight="1" x14ac:dyDescent="0.35">
      <c r="O93" s="709"/>
      <c r="P93" s="709"/>
      <c r="Q93" s="709"/>
    </row>
    <row r="94" spans="1:17" ht="14.5" customHeight="1" x14ac:dyDescent="0.35">
      <c r="O94" s="708"/>
      <c r="P94" s="708"/>
      <c r="Q94" s="708"/>
    </row>
    <row r="95" spans="1:17" ht="14.5" customHeight="1" x14ac:dyDescent="0.35">
      <c r="O95" s="708"/>
      <c r="P95" s="708"/>
      <c r="Q95" s="708"/>
    </row>
    <row r="96" spans="1:17" ht="14.5" customHeight="1" x14ac:dyDescent="0.35">
      <c r="O96" s="174"/>
      <c r="P96" s="175"/>
      <c r="Q96" s="157"/>
    </row>
    <row r="97" spans="15:17" ht="14.5" customHeight="1" x14ac:dyDescent="0.35">
      <c r="O97" s="174"/>
      <c r="P97" s="176"/>
      <c r="Q97" s="158"/>
    </row>
    <row r="98" spans="15:17" ht="14.5" customHeight="1" x14ac:dyDescent="0.35">
      <c r="O98" s="707"/>
      <c r="P98" s="707"/>
      <c r="Q98" s="707"/>
    </row>
    <row r="99" spans="15:17" ht="14.5" customHeight="1" x14ac:dyDescent="0.35">
      <c r="O99" s="707"/>
      <c r="P99" s="707"/>
      <c r="Q99" s="707"/>
    </row>
    <row r="100" spans="15:17" ht="14.5" customHeight="1" x14ac:dyDescent="0.35">
      <c r="O100" s="170"/>
      <c r="P100" s="169"/>
      <c r="Q100" s="158"/>
    </row>
    <row r="104" spans="15:17" ht="14.5" customHeight="1" x14ac:dyDescent="0.35">
      <c r="O104" s="170"/>
      <c r="P104" s="169"/>
      <c r="Q104" s="158"/>
    </row>
  </sheetData>
  <sheetProtection algorithmName="SHA-512" hashValue="vnWutfwwIaRL86LhmDYIspXvJuRNqTCRqNIxbHYUjBG4OZGs/1/uFLo9BkJpasMREp14fYvX1usFQtrczLesqA==" saltValue="bTXcfbHVKEKoze326MGtAw==" spinCount="100000" sheet="1" objects="1" scenarios="1" selectLockedCells="1"/>
  <mergeCells count="76">
    <mergeCell ref="B12:L12"/>
    <mergeCell ref="B13:L13"/>
    <mergeCell ref="B14:L14"/>
    <mergeCell ref="H24:H25"/>
    <mergeCell ref="I24:I25"/>
    <mergeCell ref="J24:J25"/>
    <mergeCell ref="B31:E31"/>
    <mergeCell ref="B26:H26"/>
    <mergeCell ref="B30:H30"/>
    <mergeCell ref="B35:H35"/>
    <mergeCell ref="B40:H40"/>
    <mergeCell ref="I58:I59"/>
    <mergeCell ref="B41:E41"/>
    <mergeCell ref="B42:E42"/>
    <mergeCell ref="B24:E25"/>
    <mergeCell ref="F24:F25"/>
    <mergeCell ref="G24:G25"/>
    <mergeCell ref="B38:E38"/>
    <mergeCell ref="B39:E39"/>
    <mergeCell ref="B34:E34"/>
    <mergeCell ref="B36:E36"/>
    <mergeCell ref="B37:E37"/>
    <mergeCell ref="B27:E27"/>
    <mergeCell ref="B28:E28"/>
    <mergeCell ref="B29:E29"/>
    <mergeCell ref="B32:E32"/>
    <mergeCell ref="B33:E33"/>
    <mergeCell ref="B52:E52"/>
    <mergeCell ref="B58:E59"/>
    <mergeCell ref="F58:F59"/>
    <mergeCell ref="G58:G59"/>
    <mergeCell ref="H58:H59"/>
    <mergeCell ref="B46:E46"/>
    <mergeCell ref="B47:E47"/>
    <mergeCell ref="B48:E48"/>
    <mergeCell ref="B50:E50"/>
    <mergeCell ref="B51:E51"/>
    <mergeCell ref="O98:Q99"/>
    <mergeCell ref="O90:Q92"/>
    <mergeCell ref="O94:Q95"/>
    <mergeCell ref="O86:Q87"/>
    <mergeCell ref="O88:Q88"/>
    <mergeCell ref="O93:Q93"/>
    <mergeCell ref="B10:L10"/>
    <mergeCell ref="B19:L19"/>
    <mergeCell ref="B77:L77"/>
    <mergeCell ref="B54:L54"/>
    <mergeCell ref="B15:L15"/>
    <mergeCell ref="B17:L17"/>
    <mergeCell ref="B18:L18"/>
    <mergeCell ref="B43:E43"/>
    <mergeCell ref="B62:E62"/>
    <mergeCell ref="B61:E61"/>
    <mergeCell ref="B44:E44"/>
    <mergeCell ref="B45:H45"/>
    <mergeCell ref="B49:H49"/>
    <mergeCell ref="B60:H60"/>
    <mergeCell ref="J58:J59"/>
    <mergeCell ref="B56:L56"/>
    <mergeCell ref="B84:L84"/>
    <mergeCell ref="B63:C63"/>
    <mergeCell ref="D63:E63"/>
    <mergeCell ref="B66:L66"/>
    <mergeCell ref="B79:E79"/>
    <mergeCell ref="B68:L68"/>
    <mergeCell ref="B81:E83"/>
    <mergeCell ref="F81:G83"/>
    <mergeCell ref="B70:E72"/>
    <mergeCell ref="F70:G72"/>
    <mergeCell ref="B73:E75"/>
    <mergeCell ref="F73:G75"/>
    <mergeCell ref="B4:L4"/>
    <mergeCell ref="B5:L5"/>
    <mergeCell ref="B6:L6"/>
    <mergeCell ref="B8:L8"/>
    <mergeCell ref="B9:L9"/>
  </mergeCells>
  <phoneticPr fontId="18" type="noConversion"/>
  <dataValidations count="3">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F29:J29 F38:J39 F33:J34 F48:J48 F43:J44 F65:J65 F52:J53 F55:J55 F57:J57" xr:uid="{102DFA18-B4AE-4543-8974-ABA606ED0B79}">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F46:J47 F50:J51 F27:J28 F36:J37 F41:J42 F31:J32" xr:uid="{97CF6429-7137-4B36-9E43-4A572CA8B43B}">
      <formula1>0</formula1>
    </dataValidation>
    <dataValidation type="textLength" operator="lessThanOrEqual" allowBlank="1" showInputMessage="1" showErrorMessage="1" sqref="S66 S77:S78 O45 O53 O40 O49 N78" xr:uid="{56F58C99-D6DE-4576-8868-C3C350ECE63D}">
      <formula1>1000</formula1>
    </dataValidation>
  </dataValidations>
  <printOptions horizontalCentered="1"/>
  <pageMargins left="0.23622047244094491" right="0.23622047244094491" top="0.74803149606299213" bottom="0.74803149606299213" header="0.31496062992125984" footer="0.31496062992125984"/>
  <pageSetup scale="68" fitToHeight="0" orientation="portrait" r:id="rId1"/>
  <headerFooter>
    <oddFooter>&amp;L&amp;A</oddFooter>
  </headerFooter>
  <rowBreaks count="1" manualBreakCount="1">
    <brk id="53" min="1" max="11"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13F658-16F2-40CD-82D9-38FF9040E525}">
  <sheetPr>
    <tabColor rgb="FF92D050"/>
  </sheetPr>
  <dimension ref="A1:P175"/>
  <sheetViews>
    <sheetView showGridLines="0" zoomScaleNormal="100" zoomScaleSheetLayoutView="100" workbookViewId="0">
      <selection activeCell="C31" sqref="C31"/>
    </sheetView>
  </sheetViews>
  <sheetFormatPr defaultRowHeight="14.5" x14ac:dyDescent="0.35"/>
  <cols>
    <col min="1" max="1" width="3.26953125" customWidth="1"/>
    <col min="2" max="2" width="49.81640625" customWidth="1"/>
    <col min="3" max="5" width="25.81640625" customWidth="1"/>
    <col min="6" max="6" width="27.7265625" customWidth="1"/>
    <col min="7" max="7" width="7.453125" customWidth="1"/>
    <col min="11" max="11" width="21.81640625" hidden="1" customWidth="1"/>
    <col min="12" max="12" width="48.26953125" hidden="1" customWidth="1"/>
    <col min="13" max="14" width="8.81640625" hidden="1" customWidth="1"/>
  </cols>
  <sheetData>
    <row r="1" spans="1:14" s="8" customFormat="1" ht="14.5" customHeight="1" x14ac:dyDescent="0.35">
      <c r="A1" s="4"/>
      <c r="B1" s="2"/>
      <c r="C1" s="2"/>
      <c r="D1" s="2"/>
      <c r="E1" s="2"/>
      <c r="F1" s="2"/>
      <c r="G1" s="2"/>
      <c r="H1" s="2"/>
      <c r="I1" s="7"/>
      <c r="K1" s="8" t="s">
        <v>139</v>
      </c>
      <c r="L1" s="8" t="s">
        <v>139</v>
      </c>
    </row>
    <row r="2" spans="1:14" s="8" customFormat="1" ht="14.5" customHeight="1" x14ac:dyDescent="0.35">
      <c r="A2" s="4"/>
      <c r="B2" s="10" t="str">
        <f>IF(Variables!$C$45="English",K3,L3)</f>
        <v>PROTECTED</v>
      </c>
      <c r="C2" s="10"/>
      <c r="D2" s="10"/>
      <c r="E2" s="2"/>
      <c r="F2" s="2"/>
      <c r="G2" s="2"/>
      <c r="H2" s="2"/>
      <c r="I2" s="7"/>
      <c r="K2" s="9" t="s">
        <v>39</v>
      </c>
      <c r="L2" s="9" t="s">
        <v>48</v>
      </c>
    </row>
    <row r="3" spans="1:14" s="8" customFormat="1" ht="14.5" customHeight="1" x14ac:dyDescent="0.35">
      <c r="A3" s="4"/>
      <c r="B3" s="12"/>
      <c r="C3" s="12"/>
      <c r="D3" s="12"/>
      <c r="E3" s="2"/>
      <c r="F3" s="2"/>
      <c r="G3" s="2"/>
      <c r="H3" s="2"/>
      <c r="I3" s="7"/>
      <c r="K3" s="1" t="s">
        <v>124</v>
      </c>
      <c r="L3" s="1" t="s">
        <v>125</v>
      </c>
    </row>
    <row r="4" spans="1:14" s="1" customFormat="1" ht="14.5" customHeight="1" x14ac:dyDescent="0.35">
      <c r="A4" s="5"/>
      <c r="B4" s="526" t="str">
        <f>Info!B4</f>
        <v>AGENCY QUESTIONNAIRE</v>
      </c>
      <c r="C4" s="526"/>
      <c r="D4" s="526"/>
      <c r="E4" s="526"/>
      <c r="F4" s="526"/>
      <c r="G4" s="526"/>
      <c r="H4" s="526"/>
      <c r="I4" s="26"/>
      <c r="J4" s="26"/>
      <c r="K4" s="24"/>
      <c r="L4" s="24"/>
      <c r="M4" s="218"/>
      <c r="N4" s="218"/>
    </row>
    <row r="5" spans="1:14" s="1" customFormat="1" ht="14.5" customHeight="1" x14ac:dyDescent="0.35">
      <c r="A5" s="5"/>
      <c r="B5" s="526" t="str">
        <f>Info!B5</f>
        <v>RR-2026-001</v>
      </c>
      <c r="C5" s="526"/>
      <c r="D5" s="526"/>
      <c r="E5" s="526"/>
      <c r="F5" s="526"/>
      <c r="G5" s="526"/>
      <c r="H5" s="526"/>
      <c r="I5" s="26"/>
      <c r="J5" s="26"/>
      <c r="K5" s="24"/>
      <c r="L5" s="24"/>
      <c r="M5" s="218"/>
      <c r="N5" s="218"/>
    </row>
    <row r="6" spans="1:14" s="6" customFormat="1" ht="14.5" customHeight="1" x14ac:dyDescent="0.35">
      <c r="A6" s="5"/>
      <c r="B6" s="526" t="str">
        <f>Info!B6</f>
        <v>CERTAIN WHOLE POTATOES</v>
      </c>
      <c r="C6" s="526"/>
      <c r="D6" s="526"/>
      <c r="E6" s="526"/>
      <c r="F6" s="526"/>
      <c r="G6" s="526"/>
      <c r="H6" s="526"/>
      <c r="I6" s="24"/>
      <c r="J6" s="24"/>
      <c r="K6" s="16"/>
      <c r="L6" s="16"/>
    </row>
    <row r="7" spans="1:14" s="6" customFormat="1" ht="14.5" customHeight="1" x14ac:dyDescent="0.35">
      <c r="A7" s="5"/>
      <c r="B7" s="23"/>
      <c r="C7" s="23"/>
      <c r="D7" s="23"/>
      <c r="E7" s="23"/>
      <c r="F7" s="23"/>
      <c r="G7" s="23"/>
      <c r="H7" s="23"/>
      <c r="I7" s="24"/>
      <c r="J7" s="24"/>
      <c r="K7" s="25"/>
    </row>
    <row r="8" spans="1:14" s="6" customFormat="1" ht="14.5" customHeight="1" x14ac:dyDescent="0.35">
      <c r="A8" s="5"/>
      <c r="B8" s="589" t="str">
        <f>Public!B8</f>
        <v>The goods in the following questions refer to certain whole potatoes as defined in the product description on the Intro tab.</v>
      </c>
      <c r="C8" s="589"/>
      <c r="D8" s="589"/>
      <c r="E8" s="589"/>
      <c r="F8" s="589"/>
      <c r="G8" s="589"/>
      <c r="H8" s="589"/>
      <c r="I8" s="24"/>
      <c r="J8" s="24"/>
      <c r="K8" s="16"/>
      <c r="L8" s="16"/>
    </row>
    <row r="9" spans="1:14" s="6" customFormat="1" ht="14.5" customHeight="1" x14ac:dyDescent="0.35">
      <c r="A9" s="5"/>
      <c r="B9" s="589" t="str">
        <f>Public!B9</f>
        <v xml:space="preserve">Product information and a glossary of terms can be found in the Info tab.
</v>
      </c>
      <c r="C9" s="589"/>
      <c r="D9" s="589"/>
      <c r="E9" s="589"/>
      <c r="F9" s="589"/>
      <c r="G9" s="589"/>
      <c r="H9" s="589"/>
      <c r="I9" s="24"/>
      <c r="J9" s="24"/>
      <c r="K9" s="16" t="s">
        <v>59</v>
      </c>
      <c r="L9" s="6" t="s">
        <v>60</v>
      </c>
    </row>
    <row r="10" spans="1:14" s="6" customFormat="1" ht="14.5" customHeight="1" x14ac:dyDescent="0.35">
      <c r="A10" s="5"/>
      <c r="B10" s="589" t="str">
        <f>K10</f>
        <v xml:space="preserve">Use the AddPro tab if more space is needed.
</v>
      </c>
      <c r="C10" s="589"/>
      <c r="D10" s="589"/>
      <c r="E10" s="589"/>
      <c r="F10" s="589"/>
      <c r="G10" s="589"/>
      <c r="H10" s="589"/>
      <c r="I10" s="24"/>
      <c r="J10" s="24"/>
      <c r="K10" s="16" t="s">
        <v>76</v>
      </c>
      <c r="L10" s="16" t="str">
        <f>"Utilisez l'onglet AddPro si vous avez besoin de plus d'espace."&amp;CHAR(10)</f>
        <v xml:space="preserve">Utilisez l'onglet AddPro si vous avez besoin de plus d'espace.
</v>
      </c>
    </row>
    <row r="11" spans="1:14" s="6" customFormat="1" ht="14.5" customHeight="1" x14ac:dyDescent="0.35">
      <c r="A11" s="5"/>
      <c r="B11" s="95"/>
      <c r="C11" s="95"/>
      <c r="D11" s="95"/>
      <c r="E11" s="95"/>
      <c r="F11" s="95"/>
      <c r="G11" s="95"/>
      <c r="H11" s="95"/>
      <c r="I11" s="24"/>
      <c r="J11" s="24"/>
      <c r="K11" s="16"/>
      <c r="L11" s="16"/>
    </row>
    <row r="12" spans="1:14" s="6" customFormat="1" ht="14.5" customHeight="1" x14ac:dyDescent="0.35">
      <c r="A12" s="5"/>
      <c r="B12" s="589" t="str">
        <f>IF(Variables!$C$45="English",K12,L12)</f>
        <v>For the questions in this tab, note the following:</v>
      </c>
      <c r="C12" s="589"/>
      <c r="D12" s="589"/>
      <c r="E12" s="589"/>
      <c r="F12" s="589"/>
      <c r="G12" s="589"/>
      <c r="H12" s="589"/>
      <c r="I12" s="24"/>
      <c r="J12" s="24"/>
      <c r="K12" s="16" t="s">
        <v>376</v>
      </c>
      <c r="L12" s="16" t="s">
        <v>377</v>
      </c>
    </row>
    <row r="13" spans="1:14" s="6" customFormat="1" ht="14.5" customHeight="1" x14ac:dyDescent="0.35">
      <c r="A13" s="5" t="s">
        <v>230</v>
      </c>
      <c r="B13" s="589" t="str">
        <f>IF(Variables!$C$45="English",K13,L13)</f>
        <v>• Report only imports for which your firm was the importer of record. Sales of purchased goods from Canadian producers must be excluded.</v>
      </c>
      <c r="C13" s="589"/>
      <c r="D13" s="589"/>
      <c r="E13" s="589"/>
      <c r="F13" s="589"/>
      <c r="G13" s="589"/>
      <c r="H13" s="589"/>
      <c r="I13" s="24"/>
      <c r="J13" s="24"/>
      <c r="K13" s="16" t="s">
        <v>398</v>
      </c>
      <c r="L13" t="s">
        <v>399</v>
      </c>
    </row>
    <row r="14" spans="1:14" s="6" customFormat="1" ht="14.5" customHeight="1" x14ac:dyDescent="0.35">
      <c r="A14" s="5"/>
      <c r="B14" s="589" t="str">
        <f>IF(Variables!$C$45="English",K14,L14)</f>
        <v>• Report all sales to Canadian and foreign associated firms.</v>
      </c>
      <c r="C14" s="589"/>
      <c r="D14" s="589"/>
      <c r="E14" s="589"/>
      <c r="F14" s="589"/>
      <c r="G14" s="589"/>
      <c r="H14" s="589"/>
      <c r="I14" s="24"/>
      <c r="J14" s="24"/>
      <c r="K14" s="16" t="s">
        <v>378</v>
      </c>
      <c r="L14" s="16" t="s">
        <v>379</v>
      </c>
    </row>
    <row r="15" spans="1:14" s="6" customFormat="1" ht="14.5" customHeight="1" x14ac:dyDescent="0.35">
      <c r="A15" s="5"/>
      <c r="B15" s="589" t="str">
        <f>IF(Variables!$C$45="English",K15,L15)</f>
        <v>• Report all sales as of the date of shipment to the customer or the customer’s warehouse.</v>
      </c>
      <c r="C15" s="589"/>
      <c r="D15" s="589"/>
      <c r="E15" s="589"/>
      <c r="F15" s="589"/>
      <c r="G15" s="589"/>
      <c r="H15" s="589"/>
      <c r="I15" s="24"/>
      <c r="J15" s="24"/>
      <c r="K15" s="16" t="s">
        <v>380</v>
      </c>
      <c r="L15" s="16" t="s">
        <v>381</v>
      </c>
    </row>
    <row r="16" spans="1:14" s="6" customFormat="1" ht="14.5" customHeight="1" x14ac:dyDescent="0.35">
      <c r="A16" s="5"/>
      <c r="B16" s="589" t="str">
        <f>IF(Variables!$C$45="English",K16,L16)</f>
        <v>• Report all values in Canadian dollars.</v>
      </c>
      <c r="C16" s="589"/>
      <c r="D16" s="589"/>
      <c r="E16" s="589"/>
      <c r="F16" s="589"/>
      <c r="G16" s="589"/>
      <c r="H16" s="589"/>
      <c r="I16" s="24"/>
      <c r="J16" s="24"/>
      <c r="K16" s="16" t="s">
        <v>382</v>
      </c>
      <c r="L16" s="16" t="s">
        <v>383</v>
      </c>
    </row>
    <row r="17" spans="1:16" s="24" customFormat="1" ht="14.5" customHeight="1" x14ac:dyDescent="0.35">
      <c r="A17" s="139"/>
      <c r="B17" s="140"/>
      <c r="C17" s="140"/>
      <c r="D17" s="140"/>
      <c r="E17" s="140"/>
      <c r="F17" s="140"/>
      <c r="G17" s="140"/>
      <c r="H17" s="140"/>
      <c r="K17" s="16"/>
      <c r="L17" s="16"/>
      <c r="M17" s="6"/>
      <c r="N17" s="6"/>
    </row>
    <row r="18" spans="1:16" s="8" customFormat="1" ht="14.5" customHeight="1" x14ac:dyDescent="0.35">
      <c r="A18" s="4"/>
      <c r="B18" s="685" t="str">
        <f>IF(Variables!$C$45="English",K18,L18)</f>
        <v>PURCHASES, IMPORTS AND SALES OF CERTAIN WHOLE POTATOES</v>
      </c>
      <c r="C18" s="686"/>
      <c r="D18" s="686"/>
      <c r="E18" s="686"/>
      <c r="F18" s="686"/>
      <c r="G18" s="686"/>
      <c r="H18" s="687"/>
      <c r="K18" s="8" t="s">
        <v>400</v>
      </c>
      <c r="L18" t="s">
        <v>401</v>
      </c>
    </row>
    <row r="19" spans="1:16" s="8" customFormat="1" ht="14.5" customHeight="1" x14ac:dyDescent="0.35">
      <c r="A19" s="4"/>
      <c r="B19" s="594" t="s">
        <v>18</v>
      </c>
      <c r="C19" s="595"/>
      <c r="D19" s="595"/>
      <c r="E19" s="595"/>
      <c r="F19" s="595"/>
      <c r="G19" s="595"/>
      <c r="H19" s="596"/>
      <c r="K19" s="8" t="s">
        <v>402</v>
      </c>
      <c r="L19" t="s">
        <v>403</v>
      </c>
    </row>
    <row r="20" spans="1:16" ht="14.5" customHeight="1" x14ac:dyDescent="0.35">
      <c r="A20" s="258"/>
      <c r="B20" s="738"/>
      <c r="C20" s="514"/>
      <c r="D20" s="514"/>
      <c r="E20" s="514"/>
      <c r="F20" s="514"/>
      <c r="G20" s="514"/>
      <c r="H20" s="141"/>
      <c r="M20" s="8"/>
      <c r="N20" s="8"/>
      <c r="O20" s="8"/>
      <c r="P20" s="8"/>
    </row>
    <row r="21" spans="1:16" ht="14.5" customHeight="1" x14ac:dyDescent="0.35">
      <c r="A21" s="258"/>
      <c r="B21" s="738" t="str">
        <f>IF(Variables!$C$45="English",K21,L21)</f>
        <v>Report the volume and value of your firm's:</v>
      </c>
      <c r="C21" s="739"/>
      <c r="D21" s="739"/>
      <c r="E21" s="739"/>
      <c r="F21" s="739"/>
      <c r="G21" s="739"/>
      <c r="H21" s="740"/>
      <c r="K21" t="s">
        <v>404</v>
      </c>
      <c r="L21" t="s">
        <v>405</v>
      </c>
    </row>
    <row r="22" spans="1:16" ht="14.5" customHeight="1" x14ac:dyDescent="0.35">
      <c r="A22" s="258"/>
      <c r="B22" s="738" t="str">
        <f>IF(Variables!$C$45="English",K22,L22)</f>
        <v>-Beginning and Ending Inventories of Certain Whole Potatoes for Use or Consumption in BC;</v>
      </c>
      <c r="C22" s="739"/>
      <c r="D22" s="739"/>
      <c r="E22" s="739"/>
      <c r="F22" s="739"/>
      <c r="G22" s="739"/>
      <c r="H22" s="740"/>
      <c r="K22" t="s">
        <v>406</v>
      </c>
      <c r="L22" s="259" t="s">
        <v>407</v>
      </c>
    </row>
    <row r="23" spans="1:16" ht="14.5" customHeight="1" x14ac:dyDescent="0.35">
      <c r="A23" s="260" t="s">
        <v>184</v>
      </c>
      <c r="B23" s="738" t="str">
        <f>IF(Variables!$C$45="English",K23,L23)</f>
        <v>-Purchases &amp; Sales of Certain Whole Potatoes from Other Canadian Provinces or Territories for Use or Consumption in BC;</v>
      </c>
      <c r="C23" s="739"/>
      <c r="D23" s="739"/>
      <c r="E23" s="739"/>
      <c r="F23" s="739"/>
      <c r="G23" s="739"/>
      <c r="H23" s="740"/>
      <c r="K23" s="261" t="s">
        <v>408</v>
      </c>
      <c r="L23" s="262" t="s">
        <v>409</v>
      </c>
    </row>
    <row r="24" spans="1:16" ht="14.5" customHeight="1" x14ac:dyDescent="0.35">
      <c r="A24" s="260"/>
      <c r="B24" s="738" t="str">
        <f>IF(Variables!$C$45="English",K24,L24)</f>
        <v>-Imports into Canada from the USA of Certain Whole Potatoes for Use or Consumption in Other Canadian Provinces or Territories and the sales thereof; and</v>
      </c>
      <c r="C24" s="739"/>
      <c r="D24" s="739"/>
      <c r="E24" s="739"/>
      <c r="F24" s="739"/>
      <c r="G24" s="739"/>
      <c r="H24" s="740"/>
      <c r="K24" s="261" t="s">
        <v>410</v>
      </c>
      <c r="L24" s="262" t="s">
        <v>411</v>
      </c>
    </row>
    <row r="25" spans="1:16" ht="14.5" customHeight="1" x14ac:dyDescent="0.35">
      <c r="A25" s="258"/>
      <c r="B25" s="738" t="str">
        <f>IF(Variables!$C$45="English",K25,L25)</f>
        <v>-Imports into Canada of Certain Whole Potatoes for Use or Consumption in BC and the sales thereof.</v>
      </c>
      <c r="C25" s="739"/>
      <c r="D25" s="739"/>
      <c r="E25" s="739"/>
      <c r="F25" s="739"/>
      <c r="G25" s="739"/>
      <c r="H25" s="740"/>
      <c r="K25" s="263" t="s">
        <v>412</v>
      </c>
      <c r="L25" s="262" t="s">
        <v>413</v>
      </c>
    </row>
    <row r="26" spans="1:16" ht="14.5" customHeight="1" x14ac:dyDescent="0.35">
      <c r="B26" s="215"/>
      <c r="C26" s="181"/>
      <c r="D26" s="181"/>
      <c r="E26" s="181"/>
      <c r="F26" s="181"/>
      <c r="G26" s="181"/>
      <c r="H26" s="141"/>
      <c r="K26" t="s">
        <v>414</v>
      </c>
      <c r="L26" t="s">
        <v>415</v>
      </c>
    </row>
    <row r="27" spans="1:16" ht="14.5" customHeight="1" x14ac:dyDescent="0.35">
      <c r="B27" s="798"/>
      <c r="C27" s="729" t="str">
        <f>IF(Variables!$C$45="English",Variables!$B$11,Variables!$C$11)</f>
        <v>Aug. 1, 2023 to April 30, 2024</v>
      </c>
      <c r="D27" s="729" t="str">
        <f>IF(Variables!$C$45="English",Variables!$B$12,Variables!$C$12)</f>
        <v>Aug. 1, 2024 to April 30, 2025</v>
      </c>
      <c r="E27" s="729" t="str">
        <f>IF(Variables!$C$45="English",Variables!$B$13,Variables!$C$13)</f>
        <v>Aug. 1, 2025 to April 30, 2026</v>
      </c>
      <c r="F27" s="264"/>
      <c r="G27" s="265"/>
      <c r="H27" s="141"/>
    </row>
    <row r="28" spans="1:16" ht="14.5" customHeight="1" x14ac:dyDescent="0.35">
      <c r="B28" s="799"/>
      <c r="C28" s="729"/>
      <c r="D28" s="729"/>
      <c r="E28" s="729"/>
      <c r="F28" s="264"/>
      <c r="G28" s="265"/>
      <c r="H28" s="141"/>
    </row>
    <row r="29" spans="1:16" ht="14.5" customHeight="1" x14ac:dyDescent="0.35">
      <c r="B29" s="732" t="str">
        <f>IF(Variables!$C$45="English",K29,L29)</f>
        <v>Beginning Inventory of Certain Whole Potatoes Imported into Canada or Purchased for Use or Consumption in BC</v>
      </c>
      <c r="C29" s="733"/>
      <c r="D29" s="733"/>
      <c r="E29" s="734"/>
      <c r="F29" s="154"/>
      <c r="G29" s="226"/>
      <c r="H29" s="141"/>
      <c r="K29" s="137" t="s">
        <v>416</v>
      </c>
      <c r="L29" s="266" t="s">
        <v>417</v>
      </c>
    </row>
    <row r="30" spans="1:16" ht="14.5" customHeight="1" x14ac:dyDescent="0.35">
      <c r="B30" s="735"/>
      <c r="C30" s="736"/>
      <c r="D30" s="736"/>
      <c r="E30" s="737"/>
      <c r="F30" s="154"/>
      <c r="G30" s="226"/>
      <c r="H30" s="141"/>
      <c r="K30" s="137"/>
      <c r="L30" s="266"/>
    </row>
    <row r="31" spans="1:16" ht="14.5" customHeight="1" x14ac:dyDescent="0.35">
      <c r="B31" s="267" t="str">
        <f>IF(Variables!$C$45="English",K31,L31)</f>
        <v>Volume (cwt)</v>
      </c>
      <c r="C31" s="268"/>
      <c r="D31" s="268"/>
      <c r="E31" s="269"/>
      <c r="F31" s="270"/>
      <c r="G31" s="271"/>
      <c r="H31" s="141"/>
      <c r="K31" s="132" t="s">
        <v>257</v>
      </c>
      <c r="L31" s="216" t="s">
        <v>257</v>
      </c>
    </row>
    <row r="32" spans="1:16" ht="14.5" customHeight="1" x14ac:dyDescent="0.35">
      <c r="B32" s="267" t="str">
        <f>IF(Variables!$C$45="English",K32,L32)</f>
        <v>Value (CAD)</v>
      </c>
      <c r="C32" s="45"/>
      <c r="D32" s="45"/>
      <c r="E32" s="231"/>
      <c r="F32" s="270"/>
      <c r="G32" s="271"/>
      <c r="H32" s="141"/>
      <c r="K32" s="132" t="s">
        <v>384</v>
      </c>
      <c r="L32" s="216" t="s">
        <v>418</v>
      </c>
    </row>
    <row r="33" spans="2:14" ht="14.5" customHeight="1" x14ac:dyDescent="0.35">
      <c r="B33" s="267" t="str">
        <f>IF(Variables!$C$45="English",K33,L33)</f>
        <v>Average Unit Value (CAD/cwt)</v>
      </c>
      <c r="C33" s="272">
        <f>IF(ISERROR(C32/C31),0,C32/C31)</f>
        <v>0</v>
      </c>
      <c r="D33" s="272">
        <f>IF(ISERROR(D32/D31),0,D32/D31)</f>
        <v>0</v>
      </c>
      <c r="E33" s="273">
        <f>IF(ISERROR(E32/E31),0,E32/E31)</f>
        <v>0</v>
      </c>
      <c r="F33" s="274"/>
      <c r="G33" s="275"/>
      <c r="H33" s="141"/>
      <c r="K33" s="133" t="s">
        <v>385</v>
      </c>
      <c r="L33" s="216" t="s">
        <v>419</v>
      </c>
    </row>
    <row r="34" spans="2:14" ht="14.5" customHeight="1" x14ac:dyDescent="0.35">
      <c r="B34" s="142"/>
      <c r="C34" s="143"/>
      <c r="D34" s="143"/>
      <c r="E34" s="143"/>
      <c r="F34" s="276"/>
      <c r="G34" s="143"/>
      <c r="H34" s="141"/>
    </row>
    <row r="35" spans="2:14" ht="14.5" customHeight="1" x14ac:dyDescent="0.35">
      <c r="B35" s="732" t="str">
        <f>IF(Variables!$C$45="English",K35,L35)</f>
        <v>Certain Whole Potatoes Purchased from Other Canadian Provinces or Territories for Use or Consumption in BC</v>
      </c>
      <c r="C35" s="733"/>
      <c r="D35" s="733"/>
      <c r="E35" s="734"/>
      <c r="F35" s="277"/>
      <c r="G35" s="278"/>
      <c r="H35" s="141"/>
      <c r="K35" s="279" t="s">
        <v>420</v>
      </c>
      <c r="L35" s="266" t="s">
        <v>421</v>
      </c>
    </row>
    <row r="36" spans="2:14" ht="14.5" customHeight="1" x14ac:dyDescent="0.35">
      <c r="B36" s="749"/>
      <c r="C36" s="750"/>
      <c r="D36" s="750"/>
      <c r="E36" s="751"/>
      <c r="F36" s="277"/>
      <c r="G36" s="278"/>
      <c r="H36" s="141"/>
      <c r="K36" s="279"/>
      <c r="L36" s="266"/>
    </row>
    <row r="37" spans="2:14" ht="14.5" customHeight="1" x14ac:dyDescent="0.35">
      <c r="B37" s="280" t="str">
        <f>IF(Intro!$G$23="English",K37,L37)</f>
        <v>Veuillez préciser les provinces :</v>
      </c>
      <c r="C37" s="752"/>
      <c r="D37" s="753"/>
      <c r="E37" s="754"/>
      <c r="F37" s="281"/>
      <c r="G37" s="282"/>
      <c r="H37" s="141"/>
      <c r="K37" s="283" t="s">
        <v>271</v>
      </c>
      <c r="L37" s="216" t="s">
        <v>422</v>
      </c>
    </row>
    <row r="38" spans="2:14" ht="14.5" customHeight="1" x14ac:dyDescent="0.35">
      <c r="B38" s="267" t="str">
        <f>IF(Variables!$C$45="English",K38,L38)</f>
        <v>Purchase Volume (cwt)</v>
      </c>
      <c r="C38" s="45"/>
      <c r="D38" s="45"/>
      <c r="E38" s="231"/>
      <c r="F38" s="421"/>
      <c r="G38" s="271"/>
      <c r="H38" s="141"/>
      <c r="K38" s="134" t="s">
        <v>258</v>
      </c>
      <c r="L38" s="216" t="s">
        <v>423</v>
      </c>
    </row>
    <row r="39" spans="2:14" ht="14.5" customHeight="1" x14ac:dyDescent="0.35">
      <c r="B39" s="267" t="str">
        <f>IF(Variables!$C$45="English",K39,L39)</f>
        <v>Sales Volume (cwt)</v>
      </c>
      <c r="C39" s="45"/>
      <c r="D39" s="45"/>
      <c r="E39" s="231"/>
      <c r="F39" s="270"/>
      <c r="G39" s="271"/>
      <c r="H39" s="141"/>
      <c r="K39" s="134" t="s">
        <v>259</v>
      </c>
      <c r="L39" s="216" t="s">
        <v>424</v>
      </c>
    </row>
    <row r="40" spans="2:14" ht="14.5" customHeight="1" x14ac:dyDescent="0.35">
      <c r="B40" s="267" t="str">
        <f>IF(Variables!$C$45="English",K40,L40)</f>
        <v>Net Delivered Purchase Value (CAD)</v>
      </c>
      <c r="C40" s="45"/>
      <c r="D40" s="45"/>
      <c r="E40" s="231"/>
      <c r="F40" s="270"/>
      <c r="G40" s="271"/>
      <c r="H40" s="141"/>
      <c r="K40" s="134" t="s">
        <v>425</v>
      </c>
      <c r="L40" s="284" t="s">
        <v>426</v>
      </c>
    </row>
    <row r="41" spans="2:14" ht="14.5" customHeight="1" x14ac:dyDescent="0.35">
      <c r="B41" s="267" t="str">
        <f>IF(Variables!$C$45="English",K41,L41)</f>
        <v>Net Delivered Selling Value (CAD)</v>
      </c>
      <c r="C41" s="45"/>
      <c r="D41" s="45"/>
      <c r="E41" s="231"/>
      <c r="F41" s="270"/>
      <c r="G41" s="271"/>
      <c r="H41" s="141"/>
      <c r="K41" s="134" t="s">
        <v>386</v>
      </c>
      <c r="L41" s="216" t="s">
        <v>427</v>
      </c>
    </row>
    <row r="42" spans="2:14" ht="14.5" customHeight="1" x14ac:dyDescent="0.35">
      <c r="B42" s="267" t="str">
        <f>IF(Variables!$C$45="English",K42,L42)</f>
        <v>Average Purchase Unit Value (CAD/cwt)</v>
      </c>
      <c r="C42" s="285">
        <f t="shared" ref="C42:E43" si="0">IF(ISERROR(C40/C38),0,C40/C38)</f>
        <v>0</v>
      </c>
      <c r="D42" s="285">
        <f t="shared" si="0"/>
        <v>0</v>
      </c>
      <c r="E42" s="286">
        <f t="shared" si="0"/>
        <v>0</v>
      </c>
      <c r="F42" s="274"/>
      <c r="G42" s="275"/>
      <c r="H42" s="141"/>
      <c r="K42" s="134" t="s">
        <v>428</v>
      </c>
      <c r="L42" s="216" t="s">
        <v>429</v>
      </c>
    </row>
    <row r="43" spans="2:14" ht="14.5" customHeight="1" x14ac:dyDescent="0.35">
      <c r="B43" s="267" t="str">
        <f>IF(Variables!$C$45="English",K43,L43)</f>
        <v>Average Selling Unit Value (CAD/cwt)</v>
      </c>
      <c r="C43" s="285">
        <f t="shared" si="0"/>
        <v>0</v>
      </c>
      <c r="D43" s="285">
        <f t="shared" si="0"/>
        <v>0</v>
      </c>
      <c r="E43" s="286">
        <f t="shared" si="0"/>
        <v>0</v>
      </c>
      <c r="F43" s="274"/>
      <c r="G43" s="275"/>
      <c r="H43" s="141"/>
      <c r="K43" s="134" t="s">
        <v>387</v>
      </c>
      <c r="L43" s="216" t="s">
        <v>430</v>
      </c>
    </row>
    <row r="44" spans="2:14" ht="14.5" customHeight="1" x14ac:dyDescent="0.35">
      <c r="B44" s="267" t="str">
        <f>IF(Variables!$C$45="English",K44,L44)</f>
        <v>Actual or Estimated Purchase Delivery Cost (%)</v>
      </c>
      <c r="C44" s="288"/>
      <c r="D44" s="288"/>
      <c r="E44" s="289"/>
      <c r="F44" s="274"/>
      <c r="G44" s="275"/>
      <c r="H44" s="141"/>
      <c r="K44" s="290" t="s">
        <v>260</v>
      </c>
      <c r="L44" t="s">
        <v>431</v>
      </c>
    </row>
    <row r="45" spans="2:14" ht="14.5" customHeight="1" x14ac:dyDescent="0.35">
      <c r="B45" s="267" t="str">
        <f>IF(Variables!$C$45="English",K45,L45)</f>
        <v>Actual or Estimated Selling Delivery Cost (%)</v>
      </c>
      <c r="C45" s="288"/>
      <c r="D45" s="288"/>
      <c r="E45" s="289"/>
      <c r="F45" s="291"/>
      <c r="G45" s="292"/>
      <c r="H45" s="141"/>
      <c r="K45" s="290" t="s">
        <v>261</v>
      </c>
      <c r="L45" s="216" t="s">
        <v>432</v>
      </c>
    </row>
    <row r="46" spans="2:14" ht="14.5" customHeight="1" x14ac:dyDescent="0.35">
      <c r="B46" s="144"/>
      <c r="C46" s="293"/>
      <c r="D46" s="293"/>
      <c r="E46" s="293"/>
      <c r="F46" s="293"/>
      <c r="G46" s="293"/>
      <c r="H46" s="141"/>
    </row>
    <row r="47" spans="2:14" ht="14.5" customHeight="1" x14ac:dyDescent="0.35">
      <c r="B47" s="732" t="str">
        <f>IF(Variables!$C$45="English",K48,L48)</f>
        <v>Certain Whole Potatoes Imported into Canada from the U.S. for Use or Consumption in Canadian Provinces or Territories other than BC</v>
      </c>
      <c r="C47" s="733"/>
      <c r="D47" s="733"/>
      <c r="E47" s="734"/>
      <c r="F47" s="293"/>
      <c r="G47" s="293"/>
      <c r="H47" s="141"/>
    </row>
    <row r="48" spans="2:14" ht="14.5" customHeight="1" x14ac:dyDescent="0.35">
      <c r="B48" s="749"/>
      <c r="C48" s="750"/>
      <c r="D48" s="750"/>
      <c r="E48" s="751"/>
      <c r="F48" s="293"/>
      <c r="G48" s="293"/>
      <c r="H48" s="141"/>
      <c r="K48" s="294" t="s">
        <v>433</v>
      </c>
      <c r="L48" s="266" t="s">
        <v>434</v>
      </c>
      <c r="M48" s="440"/>
      <c r="N48" s="440"/>
    </row>
    <row r="49" spans="2:12" ht="14.5" customHeight="1" x14ac:dyDescent="0.35">
      <c r="B49" s="267" t="str">
        <f>IF(Variables!$C$45="English",K49,L49)</f>
        <v>Import Volume (cwt)</v>
      </c>
      <c r="C49" s="45"/>
      <c r="D49" s="45"/>
      <c r="E49" s="45"/>
      <c r="F49" s="271"/>
      <c r="G49" s="271"/>
      <c r="H49" s="141"/>
      <c r="K49" s="134" t="s">
        <v>262</v>
      </c>
      <c r="L49" s="216" t="s">
        <v>435</v>
      </c>
    </row>
    <row r="50" spans="2:12" ht="14.5" customHeight="1" x14ac:dyDescent="0.35">
      <c r="B50" s="267" t="str">
        <f>IF(Variables!$C$45="English",K50,L50)</f>
        <v>Sales Volume (cwt)</v>
      </c>
      <c r="C50" s="45"/>
      <c r="D50" s="45"/>
      <c r="E50" s="45"/>
      <c r="F50" s="271"/>
      <c r="G50" s="271"/>
      <c r="H50" s="141"/>
      <c r="K50" s="134" t="s">
        <v>259</v>
      </c>
      <c r="L50" s="216" t="s">
        <v>436</v>
      </c>
    </row>
    <row r="51" spans="2:12" ht="14.5" customHeight="1" x14ac:dyDescent="0.35">
      <c r="B51" s="267" t="str">
        <f>IF(Variables!$C$45="English",K51,L51)</f>
        <v>Net Delivered Purchase Value (CAD)</v>
      </c>
      <c r="C51" s="45"/>
      <c r="D51" s="45"/>
      <c r="E51" s="45"/>
      <c r="F51" s="271"/>
      <c r="G51" s="271"/>
      <c r="H51" s="141"/>
      <c r="K51" s="134" t="s">
        <v>425</v>
      </c>
      <c r="L51" s="284" t="s">
        <v>426</v>
      </c>
    </row>
    <row r="52" spans="2:12" ht="14.5" customHeight="1" x14ac:dyDescent="0.35">
      <c r="B52" s="267" t="str">
        <f>IF(Variables!$C$45="English",K52,L52)</f>
        <v>Net Delivered Selling Value (CAD)</v>
      </c>
      <c r="C52" s="45"/>
      <c r="D52" s="45"/>
      <c r="E52" s="45"/>
      <c r="F52" s="271"/>
      <c r="G52" s="271"/>
      <c r="H52" s="141"/>
      <c r="K52" s="134" t="s">
        <v>386</v>
      </c>
      <c r="L52" s="216" t="s">
        <v>427</v>
      </c>
    </row>
    <row r="53" spans="2:12" ht="14.5" customHeight="1" x14ac:dyDescent="0.35">
      <c r="B53" s="267" t="str">
        <f>IF(Variables!$C$45="English",K53,L53)</f>
        <v>Average Purchase Unit Value (CAD/cwt)</v>
      </c>
      <c r="C53" s="285">
        <f t="shared" ref="C53:E54" si="1">IF(ISERROR(C51/C49),0,C51/C49)</f>
        <v>0</v>
      </c>
      <c r="D53" s="285">
        <f t="shared" si="1"/>
        <v>0</v>
      </c>
      <c r="E53" s="286">
        <f t="shared" si="1"/>
        <v>0</v>
      </c>
      <c r="F53" s="275"/>
      <c r="G53" s="275"/>
      <c r="H53" s="141"/>
      <c r="K53" s="134" t="s">
        <v>428</v>
      </c>
      <c r="L53" s="216" t="s">
        <v>429</v>
      </c>
    </row>
    <row r="54" spans="2:12" ht="14.5" customHeight="1" x14ac:dyDescent="0.35">
      <c r="B54" s="267" t="str">
        <f>IF(Variables!$C$45="English",K54,L54)</f>
        <v>Average Selling Unit Value (CAD/cwt)</v>
      </c>
      <c r="C54" s="285">
        <f t="shared" si="1"/>
        <v>0</v>
      </c>
      <c r="D54" s="285">
        <f t="shared" si="1"/>
        <v>0</v>
      </c>
      <c r="E54" s="286">
        <f t="shared" si="1"/>
        <v>0</v>
      </c>
      <c r="F54" s="275"/>
      <c r="G54" s="275"/>
      <c r="H54" s="141"/>
      <c r="K54" s="134" t="s">
        <v>387</v>
      </c>
      <c r="L54" s="216" t="s">
        <v>430</v>
      </c>
    </row>
    <row r="55" spans="2:12" ht="14.5" customHeight="1" x14ac:dyDescent="0.35">
      <c r="B55" s="267" t="str">
        <f>IF(Variables!$C$45="English",K55,L55)</f>
        <v>Actual or Estimated Purchase Delivery Cost (%)</v>
      </c>
      <c r="C55" s="288"/>
      <c r="D55" s="288"/>
      <c r="E55" s="289"/>
      <c r="F55" s="292"/>
      <c r="G55" s="292"/>
      <c r="H55" s="141"/>
      <c r="K55" s="290" t="s">
        <v>260</v>
      </c>
      <c r="L55" s="216" t="s">
        <v>431</v>
      </c>
    </row>
    <row r="56" spans="2:12" ht="14.5" customHeight="1" x14ac:dyDescent="0.35">
      <c r="B56" s="267" t="str">
        <f>IF(Variables!$C$45="English",K56,L56)</f>
        <v>Actual or Estimated Selling Delivery Cost (%)</v>
      </c>
      <c r="C56" s="295"/>
      <c r="D56" s="295"/>
      <c r="E56" s="296"/>
      <c r="F56" s="292"/>
      <c r="G56" s="292"/>
      <c r="H56" s="141"/>
      <c r="K56" s="290" t="s">
        <v>261</v>
      </c>
      <c r="L56" s="216" t="s">
        <v>432</v>
      </c>
    </row>
    <row r="57" spans="2:12" ht="14.5" customHeight="1" x14ac:dyDescent="0.35">
      <c r="B57" s="460"/>
      <c r="C57" s="461"/>
      <c r="D57" s="461"/>
      <c r="E57" s="461"/>
      <c r="F57" s="473"/>
      <c r="G57" s="473"/>
      <c r="H57" s="474"/>
      <c r="K57" s="458"/>
      <c r="L57" s="216"/>
    </row>
    <row r="58" spans="2:12" ht="14.5" customHeight="1" x14ac:dyDescent="0.35">
      <c r="B58" s="800" t="str">
        <f>IF(Variables!$C$45="English",K58,L58)</f>
        <v>Certain Whole Potatoes Imported into Canada from the U.S. for Use or Consumption in Other Countries</v>
      </c>
      <c r="C58" s="801"/>
      <c r="D58" s="801"/>
      <c r="E58" s="802"/>
      <c r="F58" s="473"/>
      <c r="G58" s="473"/>
      <c r="H58" s="474"/>
      <c r="K58" s="294" t="s">
        <v>577</v>
      </c>
      <c r="L58" s="216"/>
    </row>
    <row r="59" spans="2:12" ht="14.5" customHeight="1" x14ac:dyDescent="0.35">
      <c r="B59" s="803"/>
      <c r="C59" s="804"/>
      <c r="D59" s="804"/>
      <c r="E59" s="805"/>
      <c r="F59" s="473"/>
      <c r="G59" s="473"/>
      <c r="H59" s="474"/>
      <c r="K59" s="458"/>
      <c r="L59" s="216"/>
    </row>
    <row r="60" spans="2:12" ht="14.5" customHeight="1" x14ac:dyDescent="0.35">
      <c r="B60" s="459" t="str">
        <f>IF(Variables!$C$45="English",K60,L60)</f>
        <v>Please select Yes or No</v>
      </c>
      <c r="C60" s="462"/>
      <c r="D60" s="462"/>
      <c r="E60" s="462"/>
      <c r="F60" s="473"/>
      <c r="G60" s="473"/>
      <c r="H60" s="474"/>
      <c r="K60" s="458" t="s">
        <v>578</v>
      </c>
      <c r="L60" s="89" t="s">
        <v>119</v>
      </c>
    </row>
    <row r="61" spans="2:12" ht="14.5" customHeight="1" x14ac:dyDescent="0.35">
      <c r="B61" s="460"/>
      <c r="C61" s="461"/>
      <c r="D61" s="461"/>
      <c r="E61" s="461"/>
      <c r="F61" s="473"/>
      <c r="G61" s="473"/>
      <c r="H61" s="474"/>
      <c r="K61" s="458"/>
      <c r="L61" s="33" t="s">
        <v>121</v>
      </c>
    </row>
    <row r="62" spans="2:12" ht="14.5" customHeight="1" x14ac:dyDescent="0.35">
      <c r="B62" s="144"/>
      <c r="C62" s="729" t="str">
        <f>IF(Variables!$C$45="English",Variables!$B$11,Variables!$C$11)</f>
        <v>Aug. 1, 2023 to April 30, 2024</v>
      </c>
      <c r="D62" s="729" t="str">
        <f>IF(Variables!$C$45="English",Variables!$B$12,Variables!$C$12)</f>
        <v>Aug. 1, 2024 to April 30, 2025</v>
      </c>
      <c r="E62" s="729" t="str">
        <f>IF(Variables!$C$45="English",Variables!$B$13,Variables!$C$13)</f>
        <v>Aug. 1, 2025 to April 30, 2026</v>
      </c>
      <c r="F62" s="475"/>
      <c r="G62" s="475"/>
      <c r="H62" s="474"/>
    </row>
    <row r="63" spans="2:12" ht="14.5" customHeight="1" x14ac:dyDescent="0.35">
      <c r="B63" s="144"/>
      <c r="C63" s="729"/>
      <c r="D63" s="729"/>
      <c r="E63" s="729"/>
      <c r="F63" s="475"/>
      <c r="G63" s="475"/>
      <c r="H63" s="474"/>
    </row>
    <row r="64" spans="2:12" ht="14.5" customHeight="1" x14ac:dyDescent="0.35">
      <c r="B64" s="732" t="str">
        <f>IF(Variables!$C$45="English",K65,L65)</f>
        <v>Certain Whole Potatoes Imported into Canada from the U.S. for Use or Consumption in BC</v>
      </c>
      <c r="C64" s="733"/>
      <c r="D64" s="733"/>
      <c r="E64" s="734"/>
      <c r="F64" s="293"/>
      <c r="G64" s="293"/>
      <c r="H64" s="141"/>
    </row>
    <row r="65" spans="2:14" ht="14.5" customHeight="1" x14ac:dyDescent="0.35">
      <c r="B65" s="749"/>
      <c r="C65" s="750"/>
      <c r="D65" s="750"/>
      <c r="E65" s="751"/>
      <c r="F65" s="297"/>
      <c r="G65" s="297"/>
      <c r="H65" s="141"/>
      <c r="K65" s="294" t="s">
        <v>437</v>
      </c>
      <c r="L65" s="266" t="s">
        <v>438</v>
      </c>
      <c r="M65" s="440"/>
      <c r="N65" s="440"/>
    </row>
    <row r="66" spans="2:14" ht="14.5" customHeight="1" x14ac:dyDescent="0.35">
      <c r="B66" s="743" t="str">
        <f>IF(Variables!$C$45="English",K66,L66)</f>
        <v>Imported from California</v>
      </c>
      <c r="C66" s="744"/>
      <c r="D66" s="744"/>
      <c r="E66" s="745"/>
      <c r="F66" s="437"/>
      <c r="G66" s="298"/>
      <c r="H66" s="141"/>
      <c r="K66" s="138" t="s">
        <v>263</v>
      </c>
      <c r="L66" s="216" t="s">
        <v>439</v>
      </c>
    </row>
    <row r="67" spans="2:14" ht="14.5" customHeight="1" x14ac:dyDescent="0.35">
      <c r="B67" s="287" t="str">
        <f>IF(Variables!$C$45="English",K67,L67)</f>
        <v>Import Volume (cwt)</v>
      </c>
      <c r="C67" s="45"/>
      <c r="D67" s="45"/>
      <c r="E67" s="45"/>
      <c r="F67" s="270"/>
      <c r="G67" s="271"/>
      <c r="H67" s="141"/>
      <c r="K67" s="134" t="s">
        <v>262</v>
      </c>
      <c r="L67" s="216" t="s">
        <v>435</v>
      </c>
    </row>
    <row r="68" spans="2:14" ht="14.5" customHeight="1" x14ac:dyDescent="0.35">
      <c r="B68" s="287" t="str">
        <f>IF(Variables!$C$45="English",K68,L68)</f>
        <v>Sales Volume (cwt)</v>
      </c>
      <c r="C68" s="45"/>
      <c r="D68" s="45"/>
      <c r="E68" s="45"/>
      <c r="F68" s="270"/>
      <c r="G68" s="271"/>
      <c r="H68" s="141"/>
      <c r="K68" s="134" t="s">
        <v>259</v>
      </c>
      <c r="L68" s="216" t="s">
        <v>436</v>
      </c>
    </row>
    <row r="69" spans="2:14" ht="14.5" customHeight="1" x14ac:dyDescent="0.35">
      <c r="B69" s="287" t="str">
        <f>IF(Variables!$C$45="English",K69,L69)</f>
        <v>Net Delivered Purchase Value (CAD)</v>
      </c>
      <c r="C69" s="45"/>
      <c r="D69" s="45"/>
      <c r="E69" s="45"/>
      <c r="F69" s="270"/>
      <c r="G69" s="271"/>
      <c r="H69" s="141"/>
      <c r="K69" s="134" t="s">
        <v>425</v>
      </c>
      <c r="L69" s="284" t="s">
        <v>426</v>
      </c>
    </row>
    <row r="70" spans="2:14" ht="14.5" customHeight="1" x14ac:dyDescent="0.35">
      <c r="B70" s="287" t="str">
        <f>IF(Variables!$C$45="English",K70,L70)</f>
        <v>Net Delivered Selling Value (CAD)</v>
      </c>
      <c r="C70" s="45"/>
      <c r="D70" s="45"/>
      <c r="E70" s="45"/>
      <c r="F70" s="270"/>
      <c r="G70" s="271"/>
      <c r="H70" s="141"/>
      <c r="K70" s="134" t="s">
        <v>386</v>
      </c>
      <c r="L70" s="216" t="s">
        <v>427</v>
      </c>
    </row>
    <row r="71" spans="2:14" ht="14.5" customHeight="1" x14ac:dyDescent="0.35">
      <c r="B71" s="287" t="str">
        <f>IF(Variables!$C$45="English",K71,L71)</f>
        <v>Average Purchase Unit Value (CAD/cwt)</v>
      </c>
      <c r="C71" s="285">
        <f t="shared" ref="C71:E72" si="2">IF(ISERROR(C69/C67),0,C69/C67)</f>
        <v>0</v>
      </c>
      <c r="D71" s="285">
        <f t="shared" si="2"/>
        <v>0</v>
      </c>
      <c r="E71" s="286">
        <f t="shared" si="2"/>
        <v>0</v>
      </c>
      <c r="F71" s="274"/>
      <c r="G71" s="275"/>
      <c r="H71" s="141"/>
      <c r="K71" s="134" t="s">
        <v>428</v>
      </c>
      <c r="L71" s="216" t="s">
        <v>429</v>
      </c>
    </row>
    <row r="72" spans="2:14" ht="14.5" customHeight="1" x14ac:dyDescent="0.35">
      <c r="B72" s="287" t="str">
        <f>IF(Variables!$C$45="English",K72,L72)</f>
        <v>Average Selling Unit Value (CAD/cwt)</v>
      </c>
      <c r="C72" s="285">
        <f t="shared" si="2"/>
        <v>0</v>
      </c>
      <c r="D72" s="285">
        <f t="shared" si="2"/>
        <v>0</v>
      </c>
      <c r="E72" s="286">
        <f t="shared" si="2"/>
        <v>0</v>
      </c>
      <c r="F72" s="274"/>
      <c r="G72" s="275"/>
      <c r="H72" s="141"/>
      <c r="K72" s="134" t="s">
        <v>387</v>
      </c>
      <c r="L72" s="216" t="s">
        <v>430</v>
      </c>
    </row>
    <row r="73" spans="2:14" ht="14.5" customHeight="1" x14ac:dyDescent="0.35">
      <c r="B73" s="287" t="str">
        <f>IF(Variables!$C$45="English",K73,L73)</f>
        <v>Actual or Estimated Purchase Delivery Cost (%)</v>
      </c>
      <c r="C73" s="288"/>
      <c r="D73" s="288"/>
      <c r="E73" s="289"/>
      <c r="F73" s="291"/>
      <c r="G73" s="292"/>
      <c r="H73" s="141"/>
      <c r="K73" s="290" t="s">
        <v>260</v>
      </c>
      <c r="L73" s="216" t="s">
        <v>431</v>
      </c>
    </row>
    <row r="74" spans="2:14" ht="14.5" customHeight="1" x14ac:dyDescent="0.35">
      <c r="B74" s="287" t="str">
        <f>IF(Variables!$C$45="English",K74,L74)</f>
        <v>Actual or Estimated Selling Delivery Cost (%)</v>
      </c>
      <c r="C74" s="295"/>
      <c r="D74" s="295"/>
      <c r="E74" s="296"/>
      <c r="F74" s="291"/>
      <c r="G74" s="292"/>
      <c r="H74" s="141"/>
      <c r="K74" s="290" t="s">
        <v>261</v>
      </c>
      <c r="L74" s="216" t="s">
        <v>432</v>
      </c>
    </row>
    <row r="75" spans="2:14" ht="14.5" customHeight="1" x14ac:dyDescent="0.35">
      <c r="B75" s="464"/>
      <c r="C75" s="300"/>
      <c r="D75" s="300"/>
      <c r="E75" s="465"/>
      <c r="F75" s="298"/>
      <c r="G75" s="298"/>
      <c r="H75" s="141"/>
      <c r="L75" s="216"/>
    </row>
    <row r="76" spans="2:14" ht="14.5" customHeight="1" x14ac:dyDescent="0.35">
      <c r="B76" s="746" t="str">
        <f>IF(Variables!$C$45="English",K76,L76)</f>
        <v>Imported from Idaho</v>
      </c>
      <c r="C76" s="747"/>
      <c r="D76" s="747"/>
      <c r="E76" s="748"/>
      <c r="F76" s="437"/>
      <c r="G76" s="298"/>
      <c r="H76" s="141"/>
      <c r="K76" s="138" t="s">
        <v>264</v>
      </c>
      <c r="L76" s="216" t="s">
        <v>440</v>
      </c>
    </row>
    <row r="77" spans="2:14" ht="14.5" customHeight="1" x14ac:dyDescent="0.35">
      <c r="B77" s="287" t="str">
        <f>IF(Variables!$C$45="English",K77,L77)</f>
        <v>Import Volume (cwt)</v>
      </c>
      <c r="C77" s="45"/>
      <c r="D77" s="45"/>
      <c r="E77" s="231"/>
      <c r="F77" s="270"/>
      <c r="G77" s="271"/>
      <c r="H77" s="141"/>
      <c r="K77" s="134" t="s">
        <v>262</v>
      </c>
      <c r="L77" s="216" t="s">
        <v>435</v>
      </c>
    </row>
    <row r="78" spans="2:14" ht="14.5" customHeight="1" x14ac:dyDescent="0.35">
      <c r="B78" s="287" t="str">
        <f>IF(Variables!$C$45="English",K78,L78)</f>
        <v>Sales Volume (cwt)</v>
      </c>
      <c r="C78" s="45"/>
      <c r="D78" s="45"/>
      <c r="E78" s="231"/>
      <c r="F78" s="270"/>
      <c r="G78" s="271"/>
      <c r="H78" s="141"/>
      <c r="K78" s="134" t="s">
        <v>259</v>
      </c>
      <c r="L78" s="216" t="s">
        <v>436</v>
      </c>
    </row>
    <row r="79" spans="2:14" ht="14.5" customHeight="1" x14ac:dyDescent="0.35">
      <c r="B79" s="287" t="str">
        <f>IF(Variables!$C$45="English",K79,L79)</f>
        <v>Net Delivered Purchase Value (CAD)</v>
      </c>
      <c r="C79" s="45"/>
      <c r="D79" s="45"/>
      <c r="E79" s="231"/>
      <c r="F79" s="270"/>
      <c r="G79" s="271"/>
      <c r="H79" s="141"/>
      <c r="K79" s="134" t="s">
        <v>425</v>
      </c>
      <c r="L79" s="284" t="s">
        <v>426</v>
      </c>
    </row>
    <row r="80" spans="2:14" ht="14.5" customHeight="1" x14ac:dyDescent="0.35">
      <c r="B80" s="287" t="str">
        <f>IF(Variables!$C$45="English",K80,L80)</f>
        <v>Net Delivered Selling Value (CAD)</v>
      </c>
      <c r="C80" s="45"/>
      <c r="D80" s="45"/>
      <c r="E80" s="231"/>
      <c r="F80" s="270"/>
      <c r="G80" s="271"/>
      <c r="H80" s="141"/>
      <c r="K80" s="134" t="s">
        <v>386</v>
      </c>
      <c r="L80" s="216" t="s">
        <v>427</v>
      </c>
    </row>
    <row r="81" spans="2:12" ht="14.5" customHeight="1" x14ac:dyDescent="0.35">
      <c r="B81" s="287" t="str">
        <f>IF(Variables!$C$45="English",K81,L81)</f>
        <v>Average Purchase Unit Value (CAD/cwt)</v>
      </c>
      <c r="C81" s="285">
        <f t="shared" ref="C81:E82" si="3">IF(ISERROR(C79/C77),0,C79/C77)</f>
        <v>0</v>
      </c>
      <c r="D81" s="285">
        <f t="shared" si="3"/>
        <v>0</v>
      </c>
      <c r="E81" s="286">
        <f t="shared" si="3"/>
        <v>0</v>
      </c>
      <c r="F81" s="274"/>
      <c r="G81" s="275"/>
      <c r="H81" s="141"/>
      <c r="K81" s="134" t="s">
        <v>428</v>
      </c>
      <c r="L81" s="216" t="s">
        <v>429</v>
      </c>
    </row>
    <row r="82" spans="2:12" ht="14.5" customHeight="1" x14ac:dyDescent="0.35">
      <c r="B82" s="287" t="str">
        <f>IF(Variables!$C$45="English",K82,L82)</f>
        <v>Average Selling Unit Value (CAD/cwt)</v>
      </c>
      <c r="C82" s="285">
        <f t="shared" si="3"/>
        <v>0</v>
      </c>
      <c r="D82" s="285">
        <f t="shared" si="3"/>
        <v>0</v>
      </c>
      <c r="E82" s="286">
        <f t="shared" si="3"/>
        <v>0</v>
      </c>
      <c r="F82" s="274"/>
      <c r="G82" s="275"/>
      <c r="H82" s="141"/>
      <c r="K82" s="134" t="s">
        <v>387</v>
      </c>
      <c r="L82" s="216" t="s">
        <v>430</v>
      </c>
    </row>
    <row r="83" spans="2:12" ht="14.5" customHeight="1" x14ac:dyDescent="0.35">
      <c r="B83" s="287" t="str">
        <f>IF(Variables!$C$45="English",K83,L83)</f>
        <v>Actual or Estimated Purchase Delivery Cost (%)</v>
      </c>
      <c r="C83" s="288"/>
      <c r="D83" s="288"/>
      <c r="E83" s="289"/>
      <c r="F83" s="291"/>
      <c r="G83" s="292"/>
      <c r="H83" s="141"/>
      <c r="K83" s="290" t="s">
        <v>260</v>
      </c>
      <c r="L83" s="216" t="s">
        <v>431</v>
      </c>
    </row>
    <row r="84" spans="2:12" ht="14.5" customHeight="1" x14ac:dyDescent="0.35">
      <c r="B84" s="287" t="str">
        <f>IF(Variables!$C$45="English",K84,L84)</f>
        <v>Actual or Estimated Selling Delivery Cost (%)</v>
      </c>
      <c r="C84" s="295"/>
      <c r="D84" s="295"/>
      <c r="E84" s="296"/>
      <c r="F84" s="291"/>
      <c r="G84" s="292"/>
      <c r="H84" s="141"/>
      <c r="K84" s="290" t="s">
        <v>261</v>
      </c>
      <c r="L84" s="216" t="s">
        <v>432</v>
      </c>
    </row>
    <row r="85" spans="2:12" ht="14.5" customHeight="1" x14ac:dyDescent="0.35">
      <c r="B85" s="301"/>
      <c r="C85" s="302"/>
      <c r="D85" s="302"/>
      <c r="E85" s="303"/>
      <c r="F85" s="304"/>
      <c r="G85" s="293"/>
      <c r="H85" s="141"/>
      <c r="L85" s="216"/>
    </row>
    <row r="86" spans="2:12" ht="14.5" customHeight="1" x14ac:dyDescent="0.35">
      <c r="B86" s="746" t="str">
        <f>IF(Variables!$C$45="English",K86,L86)</f>
        <v>Imported from Oregon</v>
      </c>
      <c r="C86" s="747"/>
      <c r="D86" s="747"/>
      <c r="E86" s="748"/>
      <c r="F86" s="437"/>
      <c r="G86" s="298"/>
      <c r="H86" s="141"/>
      <c r="K86" s="138" t="s">
        <v>265</v>
      </c>
      <c r="L86" s="216" t="s">
        <v>441</v>
      </c>
    </row>
    <row r="87" spans="2:12" ht="14.5" customHeight="1" x14ac:dyDescent="0.35">
      <c r="B87" s="305" t="str">
        <f>IF(Variables!$C$45="English",K87,L87)</f>
        <v>Import Volume (cwt)</v>
      </c>
      <c r="C87" s="45"/>
      <c r="D87" s="45"/>
      <c r="E87" s="231"/>
      <c r="F87" s="270"/>
      <c r="G87" s="271"/>
      <c r="H87" s="141"/>
      <c r="K87" s="134" t="s">
        <v>262</v>
      </c>
      <c r="L87" s="216" t="s">
        <v>435</v>
      </c>
    </row>
    <row r="88" spans="2:12" ht="14.5" customHeight="1" x14ac:dyDescent="0.35">
      <c r="B88" s="305" t="str">
        <f>IF(Variables!$C$45="English",K88,L88)</f>
        <v>Sales Volume (cwt)</v>
      </c>
      <c r="C88" s="45"/>
      <c r="D88" s="45"/>
      <c r="E88" s="231"/>
      <c r="F88" s="270"/>
      <c r="G88" s="271"/>
      <c r="H88" s="141"/>
      <c r="K88" s="134" t="s">
        <v>259</v>
      </c>
      <c r="L88" s="216" t="s">
        <v>436</v>
      </c>
    </row>
    <row r="89" spans="2:12" ht="14.5" customHeight="1" x14ac:dyDescent="0.35">
      <c r="B89" s="305" t="str">
        <f>IF(Variables!$C$45="English",K89,L89)</f>
        <v>Net Delivered Purchase Value (CAD)</v>
      </c>
      <c r="C89" s="45"/>
      <c r="D89" s="45"/>
      <c r="E89" s="231"/>
      <c r="F89" s="270"/>
      <c r="G89" s="271"/>
      <c r="H89" s="141"/>
      <c r="K89" s="134" t="s">
        <v>425</v>
      </c>
      <c r="L89" s="284" t="s">
        <v>426</v>
      </c>
    </row>
    <row r="90" spans="2:12" ht="14.5" customHeight="1" x14ac:dyDescent="0.35">
      <c r="B90" s="305" t="str">
        <f>IF(Variables!$C$45="English",K90,L90)</f>
        <v>Net Delivered Selling Value (CAD)</v>
      </c>
      <c r="C90" s="45"/>
      <c r="D90" s="45"/>
      <c r="E90" s="231"/>
      <c r="F90" s="270"/>
      <c r="G90" s="271"/>
      <c r="H90" s="141"/>
      <c r="K90" s="134" t="s">
        <v>386</v>
      </c>
      <c r="L90" s="216" t="s">
        <v>427</v>
      </c>
    </row>
    <row r="91" spans="2:12" ht="14.5" customHeight="1" x14ac:dyDescent="0.35">
      <c r="B91" s="305" t="str">
        <f>IF(Variables!$C$45="English",K91,L91)</f>
        <v>Average Purchase Unit Value (CAD/cwt)</v>
      </c>
      <c r="C91" s="285">
        <f t="shared" ref="C91:E92" si="4">IF(ISERROR(C89/C87),0,C89/C87)</f>
        <v>0</v>
      </c>
      <c r="D91" s="285">
        <f t="shared" si="4"/>
        <v>0</v>
      </c>
      <c r="E91" s="286">
        <f t="shared" si="4"/>
        <v>0</v>
      </c>
      <c r="F91" s="274"/>
      <c r="G91" s="275"/>
      <c r="H91" s="141"/>
      <c r="K91" s="134" t="s">
        <v>428</v>
      </c>
      <c r="L91" s="216" t="s">
        <v>429</v>
      </c>
    </row>
    <row r="92" spans="2:12" ht="14.5" customHeight="1" x14ac:dyDescent="0.35">
      <c r="B92" s="305" t="str">
        <f>IF(Variables!$C$45="English",K92,L92)</f>
        <v>Average Selling Unit Value (CAD/cwt)</v>
      </c>
      <c r="C92" s="285">
        <f t="shared" si="4"/>
        <v>0</v>
      </c>
      <c r="D92" s="285">
        <f t="shared" si="4"/>
        <v>0</v>
      </c>
      <c r="E92" s="286">
        <f t="shared" si="4"/>
        <v>0</v>
      </c>
      <c r="F92" s="274"/>
      <c r="G92" s="275"/>
      <c r="H92" s="141"/>
      <c r="K92" s="134" t="s">
        <v>387</v>
      </c>
      <c r="L92" s="216" t="s">
        <v>430</v>
      </c>
    </row>
    <row r="93" spans="2:12" ht="14.5" customHeight="1" x14ac:dyDescent="0.35">
      <c r="B93" s="305" t="str">
        <f>IF(Variables!$C$45="English",K93,L93)</f>
        <v>Actual or Estimated Purchase Delivery Cost (%)</v>
      </c>
      <c r="C93" s="288"/>
      <c r="D93" s="288"/>
      <c r="E93" s="289"/>
      <c r="F93" s="291"/>
      <c r="G93" s="292"/>
      <c r="H93" s="141"/>
      <c r="K93" s="290" t="s">
        <v>260</v>
      </c>
      <c r="L93" s="216" t="s">
        <v>431</v>
      </c>
    </row>
    <row r="94" spans="2:12" ht="14.5" customHeight="1" x14ac:dyDescent="0.35">
      <c r="B94" s="305" t="str">
        <f>IF(Variables!$C$45="English",K94,L94)</f>
        <v>Actual or Estimated Selling Delivery Cost (%)</v>
      </c>
      <c r="C94" s="295"/>
      <c r="D94" s="295"/>
      <c r="E94" s="296"/>
      <c r="F94" s="291"/>
      <c r="G94" s="292"/>
      <c r="H94" s="141"/>
      <c r="K94" s="290" t="s">
        <v>261</v>
      </c>
      <c r="L94" s="216" t="s">
        <v>432</v>
      </c>
    </row>
    <row r="95" spans="2:12" ht="14.5" customHeight="1" x14ac:dyDescent="0.35">
      <c r="B95" s="306"/>
      <c r="C95" s="307"/>
      <c r="D95" s="307"/>
      <c r="E95" s="308"/>
      <c r="F95" s="437"/>
      <c r="G95" s="309"/>
      <c r="H95" s="141"/>
    </row>
    <row r="96" spans="2:12" ht="14.5" customHeight="1" x14ac:dyDescent="0.35">
      <c r="B96" s="746" t="str">
        <f>IF(Variables!$C$45="English",K96,L96)</f>
        <v>Imported from Washington</v>
      </c>
      <c r="C96" s="747"/>
      <c r="D96" s="747"/>
      <c r="E96" s="748"/>
      <c r="F96" s="438"/>
      <c r="G96" s="310"/>
      <c r="H96" s="141"/>
      <c r="K96" s="138" t="s">
        <v>266</v>
      </c>
      <c r="L96" s="216" t="s">
        <v>442</v>
      </c>
    </row>
    <row r="97" spans="2:12" ht="14.5" customHeight="1" x14ac:dyDescent="0.35">
      <c r="B97" s="287" t="str">
        <f>IF(Variables!$C$45="English",K97,L97)</f>
        <v>Import Volume (cwt)</v>
      </c>
      <c r="C97" s="45"/>
      <c r="D97" s="45"/>
      <c r="E97" s="231"/>
      <c r="F97" s="270"/>
      <c r="G97" s="271"/>
      <c r="H97" s="141"/>
      <c r="K97" s="134" t="s">
        <v>262</v>
      </c>
      <c r="L97" s="216" t="s">
        <v>435</v>
      </c>
    </row>
    <row r="98" spans="2:12" ht="14.5" customHeight="1" x14ac:dyDescent="0.35">
      <c r="B98" s="287" t="str">
        <f>IF(Variables!$C$45="English",K98,L98)</f>
        <v>Sales Volume (cwt)</v>
      </c>
      <c r="C98" s="45"/>
      <c r="D98" s="45"/>
      <c r="E98" s="231"/>
      <c r="F98" s="270"/>
      <c r="G98" s="271"/>
      <c r="H98" s="141"/>
      <c r="K98" s="134" t="s">
        <v>259</v>
      </c>
      <c r="L98" s="216" t="s">
        <v>436</v>
      </c>
    </row>
    <row r="99" spans="2:12" ht="14.5" customHeight="1" x14ac:dyDescent="0.35">
      <c r="B99" s="287" t="str">
        <f>IF(Variables!$C$45="English",K99,L99)</f>
        <v>Net Delivered Purchase Value (CAD)</v>
      </c>
      <c r="C99" s="45"/>
      <c r="D99" s="45"/>
      <c r="E99" s="231"/>
      <c r="F99" s="270"/>
      <c r="G99" s="271"/>
      <c r="H99" s="141"/>
      <c r="K99" s="134" t="s">
        <v>425</v>
      </c>
      <c r="L99" s="284" t="s">
        <v>426</v>
      </c>
    </row>
    <row r="100" spans="2:12" ht="14.5" customHeight="1" x14ac:dyDescent="0.35">
      <c r="B100" s="287" t="str">
        <f>IF(Variables!$C$45="English",K100,L100)</f>
        <v>Net Delivered Selling Value (CAD)</v>
      </c>
      <c r="C100" s="45"/>
      <c r="D100" s="45"/>
      <c r="E100" s="231"/>
      <c r="F100" s="270"/>
      <c r="G100" s="271"/>
      <c r="H100" s="141"/>
      <c r="K100" s="134" t="s">
        <v>386</v>
      </c>
      <c r="L100" s="216" t="s">
        <v>427</v>
      </c>
    </row>
    <row r="101" spans="2:12" ht="14.5" customHeight="1" x14ac:dyDescent="0.35">
      <c r="B101" s="287" t="str">
        <f>IF(Variables!$C$45="English",K101,L101)</f>
        <v>Average Purchase Unit Value (CAD/cwt)</v>
      </c>
      <c r="C101" s="285">
        <f t="shared" ref="C101:E102" si="5">IF(ISERROR(C99/C97),0,C99/C97)</f>
        <v>0</v>
      </c>
      <c r="D101" s="285">
        <f t="shared" si="5"/>
        <v>0</v>
      </c>
      <c r="E101" s="286">
        <f t="shared" si="5"/>
        <v>0</v>
      </c>
      <c r="F101" s="274"/>
      <c r="G101" s="275"/>
      <c r="H101" s="141"/>
      <c r="K101" s="134" t="s">
        <v>428</v>
      </c>
      <c r="L101" s="216" t="s">
        <v>429</v>
      </c>
    </row>
    <row r="102" spans="2:12" ht="14.5" customHeight="1" x14ac:dyDescent="0.35">
      <c r="B102" s="287" t="str">
        <f>IF(Variables!$C$45="English",K102,L102)</f>
        <v>Average Selling Unit Value (CAD/cwt)</v>
      </c>
      <c r="C102" s="285">
        <f t="shared" si="5"/>
        <v>0</v>
      </c>
      <c r="D102" s="285">
        <f t="shared" si="5"/>
        <v>0</v>
      </c>
      <c r="E102" s="286">
        <f t="shared" si="5"/>
        <v>0</v>
      </c>
      <c r="F102" s="274"/>
      <c r="G102" s="275"/>
      <c r="H102" s="141"/>
      <c r="K102" s="134" t="s">
        <v>387</v>
      </c>
      <c r="L102" s="216" t="s">
        <v>430</v>
      </c>
    </row>
    <row r="103" spans="2:12" ht="14.5" customHeight="1" x14ac:dyDescent="0.35">
      <c r="B103" s="287" t="str">
        <f>IF(Variables!$C$45="English",K103,L103)</f>
        <v>Actual or Estimated Purchase Delivery Cost (%)</v>
      </c>
      <c r="C103" s="288"/>
      <c r="D103" s="288"/>
      <c r="E103" s="289"/>
      <c r="F103" s="291"/>
      <c r="G103" s="292"/>
      <c r="H103" s="141"/>
      <c r="K103" s="290" t="s">
        <v>260</v>
      </c>
      <c r="L103" s="216" t="s">
        <v>431</v>
      </c>
    </row>
    <row r="104" spans="2:12" ht="14.5" customHeight="1" x14ac:dyDescent="0.35">
      <c r="B104" s="287" t="str">
        <f>IF(Variables!$C$45="English",K104,L104)</f>
        <v>Actual or Estimated Selling Delivery Cost (%)</v>
      </c>
      <c r="C104" s="295"/>
      <c r="D104" s="295"/>
      <c r="E104" s="296"/>
      <c r="F104" s="291"/>
      <c r="G104" s="292"/>
      <c r="H104" s="141"/>
      <c r="K104" s="290" t="s">
        <v>261</v>
      </c>
      <c r="L104" s="216" t="s">
        <v>432</v>
      </c>
    </row>
    <row r="105" spans="2:12" ht="14.5" customHeight="1" x14ac:dyDescent="0.35">
      <c r="B105" s="306"/>
      <c r="C105" s="307"/>
      <c r="D105" s="307"/>
      <c r="E105" s="308"/>
      <c r="F105" s="437"/>
      <c r="G105" s="309"/>
      <c r="H105" s="141"/>
      <c r="K105" s="311"/>
      <c r="L105" s="216"/>
    </row>
    <row r="106" spans="2:12" ht="14.5" customHeight="1" x14ac:dyDescent="0.35">
      <c r="B106" s="746" t="str">
        <f>IF(Variables!$C$45="English",K106,L106)</f>
        <v>Imported from Other US States</v>
      </c>
      <c r="C106" s="747"/>
      <c r="D106" s="747"/>
      <c r="E106" s="748"/>
      <c r="F106" s="281"/>
      <c r="G106" s="282"/>
      <c r="H106" s="141"/>
      <c r="K106" t="s">
        <v>267</v>
      </c>
      <c r="L106" s="266" t="s">
        <v>443</v>
      </c>
    </row>
    <row r="107" spans="2:12" ht="14.5" customHeight="1" x14ac:dyDescent="0.35">
      <c r="B107" s="312" t="str">
        <f>IF(Variables!$C$45="English",K107,L107)</f>
        <v>Please specify States :</v>
      </c>
      <c r="C107" s="741"/>
      <c r="D107" s="741"/>
      <c r="E107" s="742"/>
      <c r="F107" s="282"/>
      <c r="G107" s="282"/>
      <c r="H107" s="141"/>
      <c r="K107" t="s">
        <v>573</v>
      </c>
      <c r="L107" s="216" t="s">
        <v>444</v>
      </c>
    </row>
    <row r="108" spans="2:12" ht="14.5" customHeight="1" x14ac:dyDescent="0.35">
      <c r="B108" s="287" t="str">
        <f>IF(Variables!$C$45="English",K108,L108)</f>
        <v>Import Volume (cwt)</v>
      </c>
      <c r="C108" s="45"/>
      <c r="D108" s="45"/>
      <c r="E108" s="231"/>
      <c r="F108" s="270"/>
      <c r="G108" s="271"/>
      <c r="H108" s="141"/>
      <c r="K108" s="134" t="s">
        <v>262</v>
      </c>
      <c r="L108" s="216" t="s">
        <v>435</v>
      </c>
    </row>
    <row r="109" spans="2:12" ht="14.5" customHeight="1" x14ac:dyDescent="0.35">
      <c r="B109" s="287" t="str">
        <f>IF(Variables!$C$45="English",K109,L109)</f>
        <v>Sales Volume (cwt)</v>
      </c>
      <c r="C109" s="45"/>
      <c r="D109" s="45"/>
      <c r="E109" s="231"/>
      <c r="F109" s="270"/>
      <c r="G109" s="271"/>
      <c r="H109" s="141"/>
      <c r="K109" s="134" t="s">
        <v>259</v>
      </c>
      <c r="L109" s="216" t="s">
        <v>436</v>
      </c>
    </row>
    <row r="110" spans="2:12" ht="14.5" customHeight="1" x14ac:dyDescent="0.35">
      <c r="B110" s="287" t="str">
        <f>IF(Variables!$C$45="English",K110,L110)</f>
        <v>Net Delivered Purchase Value (CAD)</v>
      </c>
      <c r="C110" s="45"/>
      <c r="D110" s="45"/>
      <c r="E110" s="231"/>
      <c r="F110" s="270"/>
      <c r="G110" s="271"/>
      <c r="H110" s="141"/>
      <c r="K110" s="134" t="s">
        <v>425</v>
      </c>
      <c r="L110" s="284" t="s">
        <v>426</v>
      </c>
    </row>
    <row r="111" spans="2:12" ht="14.5" customHeight="1" x14ac:dyDescent="0.35">
      <c r="B111" s="287" t="str">
        <f>IF(Variables!$C$45="English",K111,L111)</f>
        <v>Net Delivered Selling Value (CAD)</v>
      </c>
      <c r="C111" s="45"/>
      <c r="D111" s="45"/>
      <c r="E111" s="231"/>
      <c r="F111" s="270"/>
      <c r="G111" s="271"/>
      <c r="H111" s="141"/>
      <c r="K111" s="134" t="s">
        <v>386</v>
      </c>
      <c r="L111" s="216" t="s">
        <v>427</v>
      </c>
    </row>
    <row r="112" spans="2:12" ht="14.5" customHeight="1" x14ac:dyDescent="0.35">
      <c r="B112" s="287" t="str">
        <f>IF(Variables!$C$45="English",K112,L112)</f>
        <v>Average Purchase Unit Value (CAD/cwt)</v>
      </c>
      <c r="C112" s="285">
        <f t="shared" ref="C112:E113" si="6">IF(ISERROR(C110/C108),0,C110/C108)</f>
        <v>0</v>
      </c>
      <c r="D112" s="285">
        <f t="shared" si="6"/>
        <v>0</v>
      </c>
      <c r="E112" s="286">
        <f t="shared" si="6"/>
        <v>0</v>
      </c>
      <c r="F112" s="274"/>
      <c r="G112" s="275"/>
      <c r="H112" s="141"/>
      <c r="K112" s="134" t="s">
        <v>428</v>
      </c>
      <c r="L112" s="216" t="s">
        <v>429</v>
      </c>
    </row>
    <row r="113" spans="2:12" ht="14.5" customHeight="1" x14ac:dyDescent="0.35">
      <c r="B113" s="287" t="str">
        <f>IF(Variables!$C$45="English",K113,L113)</f>
        <v>Average Selling Unit Value (CAD/cwt)</v>
      </c>
      <c r="C113" s="285">
        <f t="shared" si="6"/>
        <v>0</v>
      </c>
      <c r="D113" s="285">
        <f t="shared" si="6"/>
        <v>0</v>
      </c>
      <c r="E113" s="286">
        <f t="shared" si="6"/>
        <v>0</v>
      </c>
      <c r="F113" s="274"/>
      <c r="G113" s="275"/>
      <c r="H113" s="141"/>
      <c r="K113" s="134" t="s">
        <v>387</v>
      </c>
      <c r="L113" s="216" t="s">
        <v>430</v>
      </c>
    </row>
    <row r="114" spans="2:12" ht="14.5" customHeight="1" x14ac:dyDescent="0.35">
      <c r="B114" s="287" t="str">
        <f>IF(Variables!$C$45="English",K114,L114)</f>
        <v>Actual or Estimated Purchase Delivery Cost (%)</v>
      </c>
      <c r="C114" s="288"/>
      <c r="D114" s="288"/>
      <c r="E114" s="289"/>
      <c r="F114" s="291"/>
      <c r="G114" s="292"/>
      <c r="H114" s="141"/>
      <c r="K114" s="290" t="s">
        <v>260</v>
      </c>
      <c r="L114" s="216" t="s">
        <v>431</v>
      </c>
    </row>
    <row r="115" spans="2:12" ht="14.5" customHeight="1" x14ac:dyDescent="0.35">
      <c r="B115" s="287" t="str">
        <f>IF(Variables!$C$45="English",K115,L115)</f>
        <v>Actual or Estimated Selling Delivery Cost (%)</v>
      </c>
      <c r="C115" s="295"/>
      <c r="D115" s="295"/>
      <c r="E115" s="296"/>
      <c r="F115" s="291"/>
      <c r="G115" s="292"/>
      <c r="H115" s="141"/>
      <c r="K115" s="290" t="s">
        <v>261</v>
      </c>
      <c r="L115" s="216" t="s">
        <v>432</v>
      </c>
    </row>
    <row r="116" spans="2:12" ht="14.5" customHeight="1" x14ac:dyDescent="0.35">
      <c r="B116" s="211"/>
      <c r="C116" s="313"/>
      <c r="D116" s="313"/>
      <c r="E116" s="313"/>
      <c r="F116" s="292"/>
      <c r="G116" s="292"/>
      <c r="H116" s="141"/>
    </row>
    <row r="117" spans="2:12" ht="14.5" customHeight="1" x14ac:dyDescent="0.35">
      <c r="B117" s="314" t="str">
        <f>IF(Variables!$C$45="English",K117,L117)</f>
        <v>Total imports from USA</v>
      </c>
      <c r="C117" s="315">
        <f t="shared" ref="C117:E118" si="7">C67+C77+C87+C97+C108</f>
        <v>0</v>
      </c>
      <c r="D117" s="315">
        <f t="shared" si="7"/>
        <v>0</v>
      </c>
      <c r="E117" s="316">
        <f t="shared" si="7"/>
        <v>0</v>
      </c>
      <c r="F117" s="317"/>
      <c r="G117" s="318"/>
      <c r="H117" s="141"/>
      <c r="K117" s="178" t="s">
        <v>445</v>
      </c>
      <c r="L117" s="266" t="s">
        <v>446</v>
      </c>
    </row>
    <row r="118" spans="2:12" ht="14.5" customHeight="1" x14ac:dyDescent="0.35">
      <c r="B118" s="314" t="str">
        <f>IF(Variables!$C$45="English",K118,L118)</f>
        <v>Total sales from USA</v>
      </c>
      <c r="C118" s="319">
        <f t="shared" si="7"/>
        <v>0</v>
      </c>
      <c r="D118" s="319">
        <f t="shared" si="7"/>
        <v>0</v>
      </c>
      <c r="E118" s="320">
        <f>E68+E78+E88+E98+E109</f>
        <v>0</v>
      </c>
      <c r="F118" s="317"/>
      <c r="G118" s="318"/>
      <c r="H118" s="141"/>
      <c r="K118" s="178" t="s">
        <v>268</v>
      </c>
      <c r="L118" s="216" t="s">
        <v>447</v>
      </c>
    </row>
    <row r="119" spans="2:12" ht="14.5" customHeight="1" x14ac:dyDescent="0.35">
      <c r="B119" s="321"/>
      <c r="C119" s="322"/>
      <c r="D119" s="322"/>
      <c r="E119" s="322"/>
      <c r="F119" s="318"/>
      <c r="G119" s="318"/>
      <c r="H119" s="141"/>
    </row>
    <row r="120" spans="2:12" ht="14.5" customHeight="1" x14ac:dyDescent="0.35">
      <c r="B120" s="323"/>
      <c r="C120" s="729" t="str">
        <f>IF(Variables!$C$45="English",Variables!$B$11,Variables!$C$11)</f>
        <v>Aug. 1, 2023 to April 30, 2024</v>
      </c>
      <c r="D120" s="729" t="str">
        <f>IF(Variables!$C$45="English",Variables!$B$12,Variables!$C$12)</f>
        <v>Aug. 1, 2024 to April 30, 2025</v>
      </c>
      <c r="E120" s="729" t="str">
        <f>IF(Variables!$C$45="English",Variables!$B$13,Variables!$C$13)</f>
        <v>Aug. 1, 2025 to April 30, 2026</v>
      </c>
      <c r="F120" s="318"/>
      <c r="G120" s="318"/>
      <c r="H120" s="141"/>
    </row>
    <row r="121" spans="2:12" ht="14.5" customHeight="1" x14ac:dyDescent="0.35">
      <c r="B121" s="299"/>
      <c r="C121" s="729"/>
      <c r="D121" s="729"/>
      <c r="E121" s="729"/>
      <c r="F121" s="318"/>
      <c r="G121" s="318"/>
      <c r="H121" s="141"/>
    </row>
    <row r="122" spans="2:12" ht="14.5" customHeight="1" x14ac:dyDescent="0.35">
      <c r="B122" s="732" t="str">
        <f>IF(Variables!$C$45="English",K123,L123)</f>
        <v xml:space="preserve">Certain Whole Potatoes Imported into Canada from Other Countries for Use or Consumption in BC </v>
      </c>
      <c r="C122" s="733"/>
      <c r="D122" s="733"/>
      <c r="E122" s="734"/>
      <c r="F122" s="318"/>
      <c r="G122" s="318"/>
      <c r="H122" s="141"/>
    </row>
    <row r="123" spans="2:12" ht="14.5" customHeight="1" x14ac:dyDescent="0.35">
      <c r="B123" s="735"/>
      <c r="C123" s="736"/>
      <c r="D123" s="736"/>
      <c r="E123" s="737"/>
      <c r="F123" s="304"/>
      <c r="G123" s="293"/>
      <c r="H123" s="141"/>
      <c r="K123" s="138" t="s">
        <v>448</v>
      </c>
      <c r="L123" s="266" t="s">
        <v>449</v>
      </c>
    </row>
    <row r="124" spans="2:12" ht="14.5" customHeight="1" x14ac:dyDescent="0.35">
      <c r="B124" s="324" t="str">
        <f>IF(Variables!$C$45="English",K124,L124)</f>
        <v>Please specify countries :</v>
      </c>
      <c r="C124" s="730"/>
      <c r="D124" s="730"/>
      <c r="E124" s="731"/>
      <c r="F124" s="282"/>
      <c r="G124" s="282"/>
      <c r="H124" s="141"/>
      <c r="K124" s="210" t="s">
        <v>342</v>
      </c>
      <c r="L124" s="216" t="s">
        <v>450</v>
      </c>
    </row>
    <row r="125" spans="2:12" ht="14.5" customHeight="1" x14ac:dyDescent="0.35">
      <c r="B125" s="325" t="str">
        <f>IF(Variables!$C$45="English",K125,L125)</f>
        <v>Import Volume (cwt)</v>
      </c>
      <c r="C125" s="326"/>
      <c r="D125" s="326"/>
      <c r="E125" s="327"/>
      <c r="F125" s="270"/>
      <c r="G125" s="271"/>
      <c r="H125" s="141"/>
      <c r="K125" s="134" t="s">
        <v>262</v>
      </c>
      <c r="L125" s="216" t="s">
        <v>435</v>
      </c>
    </row>
    <row r="126" spans="2:12" ht="14.5" customHeight="1" x14ac:dyDescent="0.35">
      <c r="B126" s="325" t="str">
        <f>IF(Variables!$C$45="English",K126,L126)</f>
        <v>Sales Volume (cwt)</v>
      </c>
      <c r="C126" s="326"/>
      <c r="D126" s="326"/>
      <c r="E126" s="327"/>
      <c r="F126" s="270"/>
      <c r="G126" s="271"/>
      <c r="H126" s="141"/>
      <c r="K126" s="134" t="s">
        <v>259</v>
      </c>
      <c r="L126" s="216" t="s">
        <v>436</v>
      </c>
    </row>
    <row r="127" spans="2:12" ht="14.5" customHeight="1" x14ac:dyDescent="0.35">
      <c r="B127" s="325" t="str">
        <f>IF(Variables!$C$45="English",K127,L127)</f>
        <v>Net Delivered Purchase Value (CAD)</v>
      </c>
      <c r="C127" s="326"/>
      <c r="D127" s="326"/>
      <c r="E127" s="327"/>
      <c r="F127" s="270"/>
      <c r="G127" s="271"/>
      <c r="H127" s="141"/>
      <c r="K127" s="134" t="s">
        <v>425</v>
      </c>
      <c r="L127" s="284" t="s">
        <v>426</v>
      </c>
    </row>
    <row r="128" spans="2:12" ht="14.5" customHeight="1" x14ac:dyDescent="0.35">
      <c r="B128" s="325" t="str">
        <f>IF(Variables!$C$45="English",K128,L128)</f>
        <v>Net Delivered Selling Value (CAD)</v>
      </c>
      <c r="C128" s="326"/>
      <c r="D128" s="326"/>
      <c r="E128" s="327"/>
      <c r="F128" s="270"/>
      <c r="G128" s="271"/>
      <c r="H128" s="141"/>
      <c r="K128" s="134" t="s">
        <v>386</v>
      </c>
      <c r="L128" s="216" t="s">
        <v>427</v>
      </c>
    </row>
    <row r="129" spans="2:12" ht="14.5" customHeight="1" x14ac:dyDescent="0.35">
      <c r="B129" s="325" t="str">
        <f>IF(Variables!$C$45="English",K129,L129)</f>
        <v>Average Purchase Unit Value (CAD/cwt)</v>
      </c>
      <c r="C129" s="328">
        <f t="shared" ref="C129:E130" si="8">IF(ISERROR(C127/C125),0,C127/C125)</f>
        <v>0</v>
      </c>
      <c r="D129" s="328">
        <f t="shared" si="8"/>
        <v>0</v>
      </c>
      <c r="E129" s="329">
        <f t="shared" si="8"/>
        <v>0</v>
      </c>
      <c r="F129" s="274"/>
      <c r="G129" s="275"/>
      <c r="H129" s="141"/>
      <c r="K129" s="134" t="s">
        <v>428</v>
      </c>
      <c r="L129" s="216" t="s">
        <v>429</v>
      </c>
    </row>
    <row r="130" spans="2:12" ht="14.5" customHeight="1" x14ac:dyDescent="0.35">
      <c r="B130" s="325" t="str">
        <f>IF(Variables!$C$45="English",K130,L130)</f>
        <v>Average Selling Unit Value (CAD/cwt)</v>
      </c>
      <c r="C130" s="328">
        <f t="shared" si="8"/>
        <v>0</v>
      </c>
      <c r="D130" s="328">
        <f t="shared" si="8"/>
        <v>0</v>
      </c>
      <c r="E130" s="329">
        <f t="shared" si="8"/>
        <v>0</v>
      </c>
      <c r="F130" s="274"/>
      <c r="G130" s="275"/>
      <c r="H130" s="141"/>
      <c r="K130" s="134" t="s">
        <v>387</v>
      </c>
      <c r="L130" s="216" t="s">
        <v>430</v>
      </c>
    </row>
    <row r="131" spans="2:12" ht="14.5" customHeight="1" x14ac:dyDescent="0.35">
      <c r="B131" s="325" t="str">
        <f>IF(Variables!$C$45="English",K131,L131)</f>
        <v>Actual or Estimated Purchase Delivery Cost (%)</v>
      </c>
      <c r="C131" s="330"/>
      <c r="D131" s="330"/>
      <c r="E131" s="331"/>
      <c r="F131" s="291"/>
      <c r="G131" s="292"/>
      <c r="H131" s="141"/>
      <c r="K131" s="290" t="s">
        <v>260</v>
      </c>
      <c r="L131" s="216" t="s">
        <v>431</v>
      </c>
    </row>
    <row r="132" spans="2:12" ht="14.5" customHeight="1" x14ac:dyDescent="0.35">
      <c r="B132" s="325" t="str">
        <f>IF(Variables!$C$45="English",K132,L132)</f>
        <v>Actual or Estimated Selling Delivery Cost (%)</v>
      </c>
      <c r="C132" s="330"/>
      <c r="D132" s="330"/>
      <c r="E132" s="331"/>
      <c r="F132" s="291"/>
      <c r="G132" s="292"/>
      <c r="H132" s="141"/>
      <c r="K132" s="290" t="s">
        <v>261</v>
      </c>
      <c r="L132" s="216" t="s">
        <v>432</v>
      </c>
    </row>
    <row r="133" spans="2:12" ht="14.5" customHeight="1" x14ac:dyDescent="0.35">
      <c r="B133" s="144"/>
      <c r="C133" s="332"/>
      <c r="D133" s="332"/>
      <c r="E133" s="332"/>
      <c r="F133" s="293"/>
      <c r="G133" s="293"/>
      <c r="H133" s="141"/>
    </row>
    <row r="134" spans="2:12" ht="14.5" customHeight="1" x14ac:dyDescent="0.35">
      <c r="B134" s="760" t="str">
        <f>IF(Variables!$C$45="English",K135,L135)</f>
        <v>Total Certain Whole Potatoes Imported into Canada for Use or Consumption in BC</v>
      </c>
      <c r="C134" s="761"/>
      <c r="D134" s="761"/>
      <c r="E134" s="762"/>
      <c r="F134" s="293"/>
      <c r="G134" s="293"/>
      <c r="H134" s="141"/>
    </row>
    <row r="135" spans="2:12" ht="14.5" customHeight="1" x14ac:dyDescent="0.35">
      <c r="B135" s="763"/>
      <c r="C135" s="764"/>
      <c r="D135" s="764"/>
      <c r="E135" s="765"/>
      <c r="F135" s="293"/>
      <c r="G135" s="293"/>
      <c r="H135" s="141"/>
      <c r="K135" s="136" t="s">
        <v>269</v>
      </c>
      <c r="L135" s="266" t="s">
        <v>451</v>
      </c>
    </row>
    <row r="136" spans="2:12" ht="14.5" customHeight="1" x14ac:dyDescent="0.35">
      <c r="B136" s="287" t="str">
        <f>IF(Variables!$C$45="English",K136,L136)</f>
        <v>Import Volume (cwt)</v>
      </c>
      <c r="C136" s="333">
        <f t="shared" ref="C136:E139" si="9">C97+C77+C67+C87+C108+C125</f>
        <v>0</v>
      </c>
      <c r="D136" s="333">
        <f t="shared" si="9"/>
        <v>0</v>
      </c>
      <c r="E136" s="334">
        <f t="shared" si="9"/>
        <v>0</v>
      </c>
      <c r="F136" s="270"/>
      <c r="G136" s="271"/>
      <c r="H136" s="141"/>
      <c r="K136" s="134" t="s">
        <v>262</v>
      </c>
      <c r="L136" s="216" t="s">
        <v>435</v>
      </c>
    </row>
    <row r="137" spans="2:12" ht="14.5" customHeight="1" x14ac:dyDescent="0.35">
      <c r="B137" s="287" t="str">
        <f>IF(Variables!$C$45="English",K137,L137)</f>
        <v>Sales Volume (cwt)</v>
      </c>
      <c r="C137" s="333">
        <f t="shared" si="9"/>
        <v>0</v>
      </c>
      <c r="D137" s="333">
        <f t="shared" si="9"/>
        <v>0</v>
      </c>
      <c r="E137" s="334">
        <f t="shared" si="9"/>
        <v>0</v>
      </c>
      <c r="F137" s="270"/>
      <c r="G137" s="271"/>
      <c r="H137" s="141"/>
      <c r="K137" s="134" t="s">
        <v>259</v>
      </c>
      <c r="L137" s="216" t="s">
        <v>436</v>
      </c>
    </row>
    <row r="138" spans="2:12" ht="14.5" customHeight="1" x14ac:dyDescent="0.35">
      <c r="B138" s="287" t="str">
        <f>IF(Variables!$C$45="English",K138,L138)</f>
        <v>Net Delivered Purchase Value (CAD)</v>
      </c>
      <c r="C138" s="333">
        <f t="shared" si="9"/>
        <v>0</v>
      </c>
      <c r="D138" s="333">
        <f t="shared" si="9"/>
        <v>0</v>
      </c>
      <c r="E138" s="334">
        <f t="shared" si="9"/>
        <v>0</v>
      </c>
      <c r="F138" s="270"/>
      <c r="G138" s="271"/>
      <c r="H138" s="141"/>
      <c r="K138" s="134" t="s">
        <v>425</v>
      </c>
      <c r="L138" s="284" t="s">
        <v>426</v>
      </c>
    </row>
    <row r="139" spans="2:12" ht="14.5" customHeight="1" x14ac:dyDescent="0.35">
      <c r="B139" s="287" t="str">
        <f>IF(Variables!$C$45="English",K139,L139)</f>
        <v>Net Delivered Selling Value (CAD)</v>
      </c>
      <c r="C139" s="333">
        <f t="shared" si="9"/>
        <v>0</v>
      </c>
      <c r="D139" s="333">
        <f t="shared" si="9"/>
        <v>0</v>
      </c>
      <c r="E139" s="334">
        <f t="shared" si="9"/>
        <v>0</v>
      </c>
      <c r="F139" s="270"/>
      <c r="G139" s="271"/>
      <c r="H139" s="141"/>
      <c r="K139" s="134" t="s">
        <v>386</v>
      </c>
      <c r="L139" s="216" t="s">
        <v>427</v>
      </c>
    </row>
    <row r="140" spans="2:12" ht="14.5" customHeight="1" x14ac:dyDescent="0.35">
      <c r="B140" s="287" t="str">
        <f>IF(Variables!$C$45="English",K140,L140)</f>
        <v>Average Purchase Unit Value (CAD/cwt)</v>
      </c>
      <c r="C140" s="285">
        <f t="shared" ref="C140:E141" si="10">IF(ISERROR(C138/C136),0,C138/C136)</f>
        <v>0</v>
      </c>
      <c r="D140" s="285">
        <f t="shared" si="10"/>
        <v>0</v>
      </c>
      <c r="E140" s="286">
        <f t="shared" si="10"/>
        <v>0</v>
      </c>
      <c r="F140" s="274"/>
      <c r="G140" s="275"/>
      <c r="H140" s="141"/>
      <c r="K140" s="134" t="s">
        <v>428</v>
      </c>
      <c r="L140" s="216" t="s">
        <v>429</v>
      </c>
    </row>
    <row r="141" spans="2:12" ht="14.5" customHeight="1" x14ac:dyDescent="0.35">
      <c r="B141" s="287" t="str">
        <f>IF(Variables!$C$45="English",K141,L141)</f>
        <v>Average Selling Unit Value (CAD/cwt)</v>
      </c>
      <c r="C141" s="272">
        <f t="shared" si="10"/>
        <v>0</v>
      </c>
      <c r="D141" s="272">
        <f t="shared" si="10"/>
        <v>0</v>
      </c>
      <c r="E141" s="273">
        <f t="shared" si="10"/>
        <v>0</v>
      </c>
      <c r="F141" s="274"/>
      <c r="G141" s="275"/>
      <c r="H141" s="141"/>
      <c r="K141" s="134" t="s">
        <v>387</v>
      </c>
      <c r="L141" s="216" t="s">
        <v>430</v>
      </c>
    </row>
    <row r="142" spans="2:12" ht="14.5" customHeight="1" x14ac:dyDescent="0.35">
      <c r="B142" s="145"/>
      <c r="C142" s="293"/>
      <c r="D142" s="293"/>
      <c r="E142" s="293"/>
      <c r="F142" s="293"/>
      <c r="G142" s="293"/>
      <c r="H142" s="141"/>
      <c r="K142" s="145"/>
      <c r="L142" s="216"/>
    </row>
    <row r="143" spans="2:12" ht="14.5" customHeight="1" x14ac:dyDescent="0.35">
      <c r="B143" s="732" t="str">
        <f>IF(Variables!$C$45="English",K143,L143)</f>
        <v>Ending Inventory of Certain Whole Potatoes Imported into Canada or Purchased for Use or Consumption in BC</v>
      </c>
      <c r="C143" s="733"/>
      <c r="D143" s="733"/>
      <c r="E143" s="734"/>
      <c r="F143" s="335"/>
      <c r="G143" s="336"/>
      <c r="H143" s="141"/>
      <c r="K143" s="337" t="s">
        <v>452</v>
      </c>
      <c r="L143" s="216" t="s">
        <v>453</v>
      </c>
    </row>
    <row r="144" spans="2:12" ht="14.5" customHeight="1" x14ac:dyDescent="0.35">
      <c r="B144" s="749"/>
      <c r="C144" s="750"/>
      <c r="D144" s="750"/>
      <c r="E144" s="751"/>
      <c r="F144" s="335"/>
      <c r="G144" s="336"/>
      <c r="H144" s="141"/>
      <c r="K144" s="337"/>
      <c r="L144" s="216"/>
    </row>
    <row r="145" spans="2:15" ht="14.5" customHeight="1" x14ac:dyDescent="0.35">
      <c r="B145" s="287" t="str">
        <f>IF(Variables!$C$45="English",K145,L145)</f>
        <v>Volume (cwt)</v>
      </c>
      <c r="C145" s="45"/>
      <c r="D145" s="45"/>
      <c r="E145" s="231"/>
      <c r="F145" s="317"/>
      <c r="G145" s="318"/>
      <c r="H145" s="141"/>
      <c r="K145" s="132" t="s">
        <v>257</v>
      </c>
      <c r="L145" s="216" t="s">
        <v>257</v>
      </c>
    </row>
    <row r="146" spans="2:15" ht="14.5" customHeight="1" x14ac:dyDescent="0.35">
      <c r="B146" s="287" t="str">
        <f>IF(Variables!$C$45="English",K146,L146)</f>
        <v>Value (CAD)</v>
      </c>
      <c r="C146" s="45"/>
      <c r="D146" s="45"/>
      <c r="E146" s="231"/>
      <c r="F146" s="317"/>
      <c r="G146" s="318"/>
      <c r="H146" s="141"/>
      <c r="K146" s="132" t="s">
        <v>384</v>
      </c>
      <c r="L146" s="216" t="s">
        <v>418</v>
      </c>
    </row>
    <row r="147" spans="2:15" ht="14.5" customHeight="1" x14ac:dyDescent="0.35">
      <c r="B147" s="287" t="str">
        <f>IF(Variables!$C$45="English",K147,L147)</f>
        <v>Average Unit Value (CAD/cwt)</v>
      </c>
      <c r="C147" s="272">
        <f>IF(ISERROR(C146/C145),0,C146/C145)</f>
        <v>0</v>
      </c>
      <c r="D147" s="272">
        <f>IF(ISERROR(D146/D145),0,D146/D145)</f>
        <v>0</v>
      </c>
      <c r="E147" s="273">
        <f>IF(ISERROR(E146/E145),0,E146/E145)</f>
        <v>0</v>
      </c>
      <c r="F147" s="274"/>
      <c r="G147" s="275"/>
      <c r="H147" s="141"/>
      <c r="K147" s="133" t="s">
        <v>385</v>
      </c>
      <c r="L147" s="216" t="s">
        <v>419</v>
      </c>
    </row>
    <row r="148" spans="2:15" ht="14.5" customHeight="1" x14ac:dyDescent="0.35">
      <c r="B148" s="338"/>
      <c r="C148" s="339"/>
      <c r="D148" s="339"/>
      <c r="E148" s="339"/>
      <c r="F148" s="131"/>
      <c r="G148" s="131"/>
      <c r="H148" s="141"/>
    </row>
    <row r="149" spans="2:15" ht="14.5" customHeight="1" x14ac:dyDescent="0.35">
      <c r="B149" s="340" t="str">
        <f>IF(Variables!$C$45="English",K149,L149)</f>
        <v>Reconciliation Check</v>
      </c>
      <c r="C149" s="341"/>
      <c r="D149" s="341"/>
      <c r="E149" s="341"/>
      <c r="F149" s="342"/>
      <c r="H149" s="141"/>
      <c r="K149" s="146" t="s">
        <v>208</v>
      </c>
      <c r="L149" s="216" t="s">
        <v>454</v>
      </c>
      <c r="M149" s="216"/>
      <c r="N149" s="216"/>
      <c r="O149" s="216"/>
    </row>
    <row r="150" spans="2:15" ht="14.5" customHeight="1" x14ac:dyDescent="0.35">
      <c r="B150" s="766" t="str">
        <f>IF(Variables!$C$45="English",K149,L149)</f>
        <v>Reconciliation Check</v>
      </c>
      <c r="C150" s="767"/>
      <c r="D150" s="767"/>
      <c r="E150" s="768"/>
      <c r="F150" s="342"/>
      <c r="H150" s="141"/>
      <c r="K150" s="146"/>
      <c r="L150" s="216"/>
      <c r="M150" s="216"/>
      <c r="N150" s="216"/>
      <c r="O150" s="216"/>
    </row>
    <row r="151" spans="2:15" ht="14.5" customHeight="1" x14ac:dyDescent="0.35">
      <c r="C151" s="729" t="str">
        <f>IF(Variables!$C$45="English",Variables!$B$11,Variables!$C$11)</f>
        <v>Aug. 1, 2023 to April 30, 2024</v>
      </c>
      <c r="D151" s="729" t="str">
        <f>IF(Variables!$C$45="English",Variables!$B$12,Variables!$C$12)</f>
        <v>Aug. 1, 2024 to April 30, 2025</v>
      </c>
      <c r="E151" s="729" t="str">
        <f>IF(Variables!$C$45="English",Variables!$B$13,Variables!$C$13)</f>
        <v>Aug. 1, 2025 to April 30, 2026</v>
      </c>
      <c r="F151" s="343"/>
      <c r="G151" s="226"/>
      <c r="H151" s="141"/>
      <c r="K151" s="344" t="s">
        <v>209</v>
      </c>
      <c r="L151" s="216" t="s">
        <v>455</v>
      </c>
      <c r="M151" s="216"/>
      <c r="N151" s="216"/>
      <c r="O151" s="216"/>
    </row>
    <row r="152" spans="2:15" ht="14.5" customHeight="1" x14ac:dyDescent="0.35">
      <c r="C152" s="729"/>
      <c r="D152" s="729"/>
      <c r="E152" s="729"/>
      <c r="F152" s="343"/>
      <c r="G152" s="226"/>
      <c r="H152" s="141"/>
      <c r="K152" s="344"/>
      <c r="L152" s="216"/>
      <c r="M152" s="216"/>
      <c r="N152" s="216"/>
      <c r="O152" s="216"/>
    </row>
    <row r="153" spans="2:15" ht="14.5" customHeight="1" x14ac:dyDescent="0.35">
      <c r="B153" s="345" t="str">
        <f>IF(Variables!$C$45="English",K153,L153)</f>
        <v>Calculated Volume (cwt)</v>
      </c>
      <c r="C153" s="346">
        <f>(C31+C38+C136)-(C39+C137)</f>
        <v>0</v>
      </c>
      <c r="D153" s="346">
        <f>(D31+D38+D136)-(D39+D137)</f>
        <v>0</v>
      </c>
      <c r="E153" s="347">
        <f>(E31+E38+E136)-(E39+E137)</f>
        <v>0</v>
      </c>
      <c r="F153" s="317"/>
      <c r="G153" s="318"/>
      <c r="H153" s="141"/>
      <c r="K153" s="135" t="s">
        <v>210</v>
      </c>
      <c r="L153" s="216" t="s">
        <v>456</v>
      </c>
      <c r="M153" s="216"/>
      <c r="N153" s="216"/>
      <c r="O153" s="216"/>
    </row>
    <row r="154" spans="2:15" ht="14.5" customHeight="1" x14ac:dyDescent="0.35">
      <c r="B154" s="348" t="str">
        <f>IF(Variables!$C$45="English",K154,L154)</f>
        <v>Reported Volume equals Calculated Volume:</v>
      </c>
      <c r="C154" s="357" t="str">
        <f>IF(Variables!$C$45="English",IF(C145=C153,"Yes","No"),IF(C145=C153,"Oui","Non"))</f>
        <v>Yes</v>
      </c>
      <c r="D154" s="357" t="str">
        <f>IF(Variables!$C$45="English",IF(D145=D153,"Yes","No"),IF(D145=D153,"Oui","Non"))</f>
        <v>Yes</v>
      </c>
      <c r="E154" s="357" t="str">
        <f>IF(Variables!$C$45="English",IF(E145=E153,"Yes","No"),IF(E145=E153,"Oui","Non"))</f>
        <v>Yes</v>
      </c>
      <c r="F154" s="317"/>
      <c r="G154" s="318"/>
      <c r="H154" s="141"/>
      <c r="K154" s="135" t="s">
        <v>211</v>
      </c>
      <c r="L154" s="216" t="s">
        <v>457</v>
      </c>
      <c r="M154" s="216"/>
      <c r="N154" s="216"/>
      <c r="O154" s="216"/>
    </row>
    <row r="155" spans="2:15" ht="14.5" customHeight="1" x14ac:dyDescent="0.35">
      <c r="B155" s="144"/>
      <c r="C155" s="131"/>
      <c r="D155" s="131"/>
      <c r="E155" s="131"/>
      <c r="F155" s="131"/>
      <c r="G155" s="131"/>
      <c r="H155" s="141"/>
      <c r="L155" s="216"/>
      <c r="M155" s="216"/>
      <c r="N155" s="216"/>
      <c r="O155" s="216"/>
    </row>
    <row r="156" spans="2:15" ht="14.5" customHeight="1" x14ac:dyDescent="0.35">
      <c r="B156" s="777" t="str">
        <f>IF(Variables!$C$45="English",K156,L156)</f>
        <v>If reported and calculated ending inventory volumes do not match, please explain.</v>
      </c>
      <c r="C156" s="789"/>
      <c r="D156" s="790"/>
      <c r="E156" s="791"/>
      <c r="F156" s="131"/>
      <c r="G156" s="131"/>
      <c r="H156" s="141"/>
      <c r="K156" s="777" t="s">
        <v>270</v>
      </c>
      <c r="L156" s="216" t="s">
        <v>458</v>
      </c>
      <c r="M156" s="216"/>
      <c r="N156" s="216"/>
      <c r="O156" s="216"/>
    </row>
    <row r="157" spans="2:15" ht="14.5" customHeight="1" x14ac:dyDescent="0.35">
      <c r="B157" s="777"/>
      <c r="C157" s="792"/>
      <c r="D157" s="793"/>
      <c r="E157" s="794"/>
      <c r="F157" s="131"/>
      <c r="G157" s="131"/>
      <c r="H157" s="141"/>
      <c r="K157" s="777"/>
      <c r="L157" s="216"/>
      <c r="M157" s="216"/>
      <c r="N157" s="216"/>
      <c r="O157" s="216"/>
    </row>
    <row r="158" spans="2:15" ht="14.5" customHeight="1" x14ac:dyDescent="0.35">
      <c r="B158" s="777"/>
      <c r="C158" s="792"/>
      <c r="D158" s="793"/>
      <c r="E158" s="794"/>
      <c r="F158" s="131"/>
      <c r="G158" s="131"/>
      <c r="H158" s="141"/>
      <c r="K158" s="777"/>
      <c r="L158" s="216"/>
      <c r="M158" s="216"/>
      <c r="N158" s="216"/>
      <c r="O158" s="216"/>
    </row>
    <row r="159" spans="2:15" ht="14.5" customHeight="1" x14ac:dyDescent="0.35">
      <c r="B159" s="777"/>
      <c r="C159" s="792"/>
      <c r="D159" s="793"/>
      <c r="E159" s="794"/>
      <c r="F159" s="131"/>
      <c r="G159" s="131"/>
      <c r="H159" s="141"/>
      <c r="K159" s="777"/>
      <c r="L159" s="216"/>
      <c r="M159" s="216"/>
      <c r="N159" s="216"/>
      <c r="O159" s="216"/>
    </row>
    <row r="160" spans="2:15" ht="14.5" customHeight="1" x14ac:dyDescent="0.35">
      <c r="B160" s="777"/>
      <c r="C160" s="792"/>
      <c r="D160" s="793"/>
      <c r="E160" s="794"/>
      <c r="F160" s="131"/>
      <c r="G160" s="131"/>
      <c r="H160" s="141"/>
      <c r="K160" s="777"/>
      <c r="L160" s="216"/>
      <c r="M160" s="216"/>
      <c r="N160" s="216"/>
      <c r="O160" s="216"/>
    </row>
    <row r="161" spans="2:15" ht="14.5" customHeight="1" x14ac:dyDescent="0.35">
      <c r="B161" s="778"/>
      <c r="C161" s="795"/>
      <c r="D161" s="796"/>
      <c r="E161" s="797"/>
      <c r="F161" s="349"/>
      <c r="G161" s="349"/>
      <c r="H161" s="148"/>
      <c r="K161" s="778"/>
      <c r="L161" s="216"/>
      <c r="M161" s="216"/>
      <c r="N161" s="216"/>
      <c r="O161" s="216"/>
    </row>
    <row r="162" spans="2:15" ht="14.5" customHeight="1" x14ac:dyDescent="0.35">
      <c r="B162" s="350"/>
      <c r="H162" s="351"/>
      <c r="L162" s="216"/>
      <c r="M162" s="216"/>
      <c r="N162" s="216"/>
      <c r="O162" s="216"/>
    </row>
    <row r="163" spans="2:15" ht="14.5" customHeight="1" x14ac:dyDescent="0.35">
      <c r="B163" s="594" t="s">
        <v>19</v>
      </c>
      <c r="C163" s="595"/>
      <c r="D163" s="595"/>
      <c r="E163" s="595"/>
      <c r="F163" s="595"/>
      <c r="G163" s="595"/>
      <c r="H163" s="596"/>
      <c r="L163" s="216"/>
      <c r="M163" s="216"/>
      <c r="N163" s="216"/>
      <c r="O163" s="216"/>
    </row>
    <row r="164" spans="2:15" ht="14.5" customHeight="1" x14ac:dyDescent="0.35">
      <c r="B164" s="251"/>
      <c r="C164" s="252"/>
      <c r="D164" s="252"/>
      <c r="E164" s="252"/>
      <c r="F164" s="252"/>
      <c r="G164" s="252"/>
      <c r="H164" s="253"/>
      <c r="L164" s="216"/>
      <c r="M164" s="216"/>
      <c r="N164" s="216"/>
      <c r="O164" s="216"/>
    </row>
    <row r="165" spans="2:15" ht="14.5" customHeight="1" x14ac:dyDescent="0.35">
      <c r="B165" s="493" t="str">
        <f>IF(Variables!$C$45="English",K165,L165)</f>
        <v>Please provide the percentage of your sales to the following trade levels, by period, for your imported certain whole potatoes.</v>
      </c>
      <c r="C165" s="494"/>
      <c r="D165" s="494"/>
      <c r="E165" s="494"/>
      <c r="F165" s="494"/>
      <c r="G165" s="494"/>
      <c r="H165" s="495"/>
      <c r="K165" s="6" t="s">
        <v>459</v>
      </c>
      <c r="L165" s="216" t="s">
        <v>460</v>
      </c>
    </row>
    <row r="166" spans="2:15" ht="14.5" customHeight="1" x14ac:dyDescent="0.35">
      <c r="B166" s="205"/>
      <c r="C166" s="203"/>
      <c r="D166" s="203"/>
      <c r="E166" s="203"/>
      <c r="F166" s="204"/>
      <c r="G166" s="204"/>
      <c r="H166" s="60"/>
    </row>
    <row r="167" spans="2:15" ht="14.5" customHeight="1" x14ac:dyDescent="0.35">
      <c r="B167" s="779"/>
      <c r="C167" s="780"/>
      <c r="D167" s="783" t="str">
        <f>C27</f>
        <v>Aug. 1, 2023 to April 30, 2024</v>
      </c>
      <c r="E167" s="785" t="str">
        <f>D27</f>
        <v>Aug. 1, 2024 to April 30, 2025</v>
      </c>
      <c r="F167" s="787" t="str">
        <f>E27</f>
        <v>Aug. 1, 2025 to April 30, 2026</v>
      </c>
      <c r="G167" s="706"/>
      <c r="H167" s="60"/>
    </row>
    <row r="168" spans="2:15" ht="14.5" customHeight="1" x14ac:dyDescent="0.35">
      <c r="B168" s="781"/>
      <c r="C168" s="782"/>
      <c r="D168" s="784"/>
      <c r="E168" s="786"/>
      <c r="F168" s="788"/>
      <c r="G168" s="706"/>
      <c r="H168" s="60"/>
    </row>
    <row r="169" spans="2:15" ht="14.5" customHeight="1" x14ac:dyDescent="0.35">
      <c r="B169" s="755" t="str">
        <f>IF(Variables!$C$45="English",K169,L169)</f>
        <v>% of Sales of Imported Certain Whole Potatoes to:</v>
      </c>
      <c r="C169" s="756"/>
      <c r="D169" s="756"/>
      <c r="E169" s="756"/>
      <c r="F169" s="757"/>
      <c r="G169" s="227"/>
      <c r="H169" s="60"/>
      <c r="K169" s="352" t="s">
        <v>576</v>
      </c>
      <c r="L169" s="266" t="s">
        <v>461</v>
      </c>
      <c r="M169" s="266" t="s">
        <v>461</v>
      </c>
      <c r="N169" s="266"/>
    </row>
    <row r="170" spans="2:15" ht="14.5" customHeight="1" x14ac:dyDescent="0.35">
      <c r="B170" s="758" t="str">
        <f>IF(Variables!$C$45="English",K170,L170)</f>
        <v>Wholesalers/Distributor/Retailers in BC (%)</v>
      </c>
      <c r="C170" s="759"/>
      <c r="D170" s="229"/>
      <c r="E170" s="229"/>
      <c r="F170" s="243"/>
      <c r="G170" s="206"/>
      <c r="H170" s="60"/>
      <c r="K170" s="353" t="s">
        <v>814</v>
      </c>
      <c r="L170" s="216" t="s">
        <v>463</v>
      </c>
      <c r="M170" s="216" t="s">
        <v>464</v>
      </c>
      <c r="N170" s="216"/>
    </row>
    <row r="171" spans="2:15" ht="14.5" customHeight="1" x14ac:dyDescent="0.35">
      <c r="B171" s="758" t="str">
        <f>IF(Variables!$C$45="English",K171,L171)</f>
        <v>Canadian Processors in BC (%)</v>
      </c>
      <c r="C171" s="759"/>
      <c r="D171" s="229"/>
      <c r="E171" s="229"/>
      <c r="F171" s="243"/>
      <c r="G171" s="206"/>
      <c r="H171" s="60"/>
      <c r="K171" s="354" t="s">
        <v>465</v>
      </c>
      <c r="L171" s="216" t="s">
        <v>466</v>
      </c>
      <c r="M171" s="216" t="s">
        <v>467</v>
      </c>
      <c r="N171" s="216"/>
    </row>
    <row r="172" spans="2:15" ht="14.5" customHeight="1" x14ac:dyDescent="0.35">
      <c r="B172" s="758" t="str">
        <f>IF(Variables!$C$45="English",K172,L172)</f>
        <v>Other Trade Level in BC (%)</v>
      </c>
      <c r="C172" s="759"/>
      <c r="D172" s="229"/>
      <c r="E172" s="229"/>
      <c r="F172" s="243"/>
      <c r="G172" s="206"/>
      <c r="H172" s="60"/>
      <c r="K172" s="355" t="s">
        <v>468</v>
      </c>
      <c r="L172" s="216" t="s">
        <v>469</v>
      </c>
      <c r="M172" s="216" t="s">
        <v>470</v>
      </c>
      <c r="N172" s="216"/>
    </row>
    <row r="173" spans="2:15" ht="14.5" customHeight="1" x14ac:dyDescent="0.35">
      <c r="B173" s="769" t="str">
        <f>IF(Intro!$G$23="English",K173,L173)</f>
        <v>Précisez le niveau commercial:</v>
      </c>
      <c r="C173" s="771"/>
      <c r="D173" s="773">
        <f>SUM(D170:D172)</f>
        <v>0</v>
      </c>
      <c r="E173" s="773">
        <f t="shared" ref="E173:F173" si="11">SUM(E170:E172)</f>
        <v>0</v>
      </c>
      <c r="F173" s="775">
        <f t="shared" si="11"/>
        <v>0</v>
      </c>
      <c r="G173" s="206"/>
      <c r="H173" s="60"/>
      <c r="K173" t="s">
        <v>471</v>
      </c>
      <c r="L173" s="216" t="s">
        <v>472</v>
      </c>
    </row>
    <row r="174" spans="2:15" ht="14.5" customHeight="1" x14ac:dyDescent="0.35">
      <c r="B174" s="770"/>
      <c r="C174" s="772"/>
      <c r="D174" s="774"/>
      <c r="E174" s="774"/>
      <c r="F174" s="776"/>
      <c r="G174" s="206"/>
      <c r="H174" s="60"/>
      <c r="L174" s="216"/>
    </row>
    <row r="175" spans="2:15" ht="14.5" customHeight="1" x14ac:dyDescent="0.35">
      <c r="B175" s="457"/>
      <c r="C175" s="147"/>
      <c r="D175" s="147"/>
      <c r="E175" s="147"/>
      <c r="F175" s="147"/>
      <c r="G175" s="147"/>
      <c r="H175" s="148"/>
    </row>
  </sheetData>
  <sheetProtection algorithmName="SHA-512" hashValue="ae8R/82l1n+N9LNdYHRf2fajPklLzoJ4pD8TWZ+ZvfzZzeo2LDqL6FofA8sY/9u14wWrG9+AThgKAegdbH1xIw==" saltValue="3FsdFMeZxNXLvBGmARoebA==" spinCount="100000" sheet="1" objects="1" scenarios="1" selectLockedCells="1"/>
  <mergeCells count="68">
    <mergeCell ref="B10:H10"/>
    <mergeCell ref="B4:H4"/>
    <mergeCell ref="B5:H5"/>
    <mergeCell ref="B6:H6"/>
    <mergeCell ref="B8:H8"/>
    <mergeCell ref="B9:H9"/>
    <mergeCell ref="B19:H19"/>
    <mergeCell ref="B20:G20"/>
    <mergeCell ref="B12:H12"/>
    <mergeCell ref="B13:H13"/>
    <mergeCell ref="B14:H14"/>
    <mergeCell ref="B15:H15"/>
    <mergeCell ref="B16:H16"/>
    <mergeCell ref="B18:H18"/>
    <mergeCell ref="D62:D63"/>
    <mergeCell ref="E62:E63"/>
    <mergeCell ref="B25:H25"/>
    <mergeCell ref="B27:B28"/>
    <mergeCell ref="C27:C28"/>
    <mergeCell ref="D27:D28"/>
    <mergeCell ref="E27:E28"/>
    <mergeCell ref="B58:E59"/>
    <mergeCell ref="K156:K161"/>
    <mergeCell ref="B163:H163"/>
    <mergeCell ref="B165:H165"/>
    <mergeCell ref="B167:C168"/>
    <mergeCell ref="D167:D168"/>
    <mergeCell ref="E167:E168"/>
    <mergeCell ref="F167:F168"/>
    <mergeCell ref="G167:G168"/>
    <mergeCell ref="B156:B161"/>
    <mergeCell ref="C156:E161"/>
    <mergeCell ref="B173:B174"/>
    <mergeCell ref="C173:C174"/>
    <mergeCell ref="D173:D174"/>
    <mergeCell ref="E173:E174"/>
    <mergeCell ref="F173:F174"/>
    <mergeCell ref="B169:F169"/>
    <mergeCell ref="B170:C170"/>
    <mergeCell ref="B171:C171"/>
    <mergeCell ref="B172:C172"/>
    <mergeCell ref="B134:E135"/>
    <mergeCell ref="B143:E144"/>
    <mergeCell ref="B150:E150"/>
    <mergeCell ref="C151:C152"/>
    <mergeCell ref="D151:D152"/>
    <mergeCell ref="E151:E152"/>
    <mergeCell ref="B24:H24"/>
    <mergeCell ref="B22:H22"/>
    <mergeCell ref="B23:H23"/>
    <mergeCell ref="B21:H21"/>
    <mergeCell ref="C107:E107"/>
    <mergeCell ref="B66:E66"/>
    <mergeCell ref="B76:E76"/>
    <mergeCell ref="B86:E86"/>
    <mergeCell ref="B96:E96"/>
    <mergeCell ref="B106:E106"/>
    <mergeCell ref="B64:E65"/>
    <mergeCell ref="B29:E30"/>
    <mergeCell ref="B35:E36"/>
    <mergeCell ref="C37:E37"/>
    <mergeCell ref="B47:E48"/>
    <mergeCell ref="C62:C63"/>
    <mergeCell ref="C120:C121"/>
    <mergeCell ref="D120:D121"/>
    <mergeCell ref="E120:E121"/>
    <mergeCell ref="C124:E124"/>
    <mergeCell ref="B122:E123"/>
  </mergeCells>
  <dataValidations count="3">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F166:G166" xr:uid="{E7435F05-DAE7-42FF-8097-DDF256149B1C}">
      <formula1>1000</formula1>
    </dataValidation>
    <dataValidation type="textLength" operator="lessThanOrEqual" allowBlank="1" showInputMessage="1" showErrorMessage="1" sqref="K124 B107 B124 K37" xr:uid="{C470CB90-13CF-42E0-B800-938658BD3FC8}">
      <formula1>1000</formula1>
    </dataValidation>
    <dataValidation type="list" allowBlank="1" showInputMessage="1" showErrorMessage="1" sqref="C60:E60" xr:uid="{D76EDC38-4D7B-4269-AEF4-E558D7FAF34E}">
      <formula1>$L$60:$L$61</formula1>
    </dataValidation>
  </dataValidations>
  <pageMargins left="0.70866141732283472" right="0.70866141732283472" top="0.74803149606299213" bottom="0.74803149606299213" header="0.31496062992125984" footer="0.31496062992125984"/>
  <pageSetup scale="51" orientation="portrait" r:id="rId1"/>
  <rowBreaks count="2" manualBreakCount="2">
    <brk id="61" max="11" man="1"/>
    <brk id="119" max="11"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24A556-A3DB-4670-BD5C-0379CBE15AB4}">
  <sheetPr>
    <tabColor rgb="FF92D050"/>
  </sheetPr>
  <dimension ref="A1:P114"/>
  <sheetViews>
    <sheetView showGridLines="0" zoomScaleNormal="100" workbookViewId="0">
      <selection activeCell="R29" sqref="R29"/>
    </sheetView>
  </sheetViews>
  <sheetFormatPr defaultRowHeight="14.5" x14ac:dyDescent="0.35"/>
  <cols>
    <col min="1" max="1" width="3.26953125" customWidth="1"/>
    <col min="2" max="2" width="51.7265625" customWidth="1"/>
    <col min="3" max="5" width="25.81640625" customWidth="1"/>
    <col min="6" max="6" width="27.7265625" customWidth="1"/>
    <col min="7" max="7" width="7.453125" customWidth="1"/>
    <col min="11" max="11" width="21.81640625" hidden="1" customWidth="1"/>
    <col min="12" max="12" width="48.26953125" hidden="1" customWidth="1"/>
  </cols>
  <sheetData>
    <row r="1" spans="1:12" s="8" customFormat="1" ht="14.5" customHeight="1" x14ac:dyDescent="0.35">
      <c r="A1" s="4"/>
      <c r="B1" s="2"/>
      <c r="C1" s="2"/>
      <c r="D1" s="2"/>
      <c r="E1" s="2"/>
      <c r="F1" s="2"/>
      <c r="G1" s="2"/>
      <c r="H1" s="2"/>
      <c r="I1" s="7"/>
      <c r="K1" s="8" t="s">
        <v>139</v>
      </c>
      <c r="L1" s="8" t="s">
        <v>139</v>
      </c>
    </row>
    <row r="2" spans="1:12" s="8" customFormat="1" ht="14.5" customHeight="1" x14ac:dyDescent="0.35">
      <c r="A2" s="4"/>
      <c r="B2" s="10" t="str">
        <f>IF(Variables!$C$45="English",K3,L3)</f>
        <v>PROTECTED</v>
      </c>
      <c r="C2" s="10"/>
      <c r="D2" s="10"/>
      <c r="E2" s="2"/>
      <c r="F2" s="2"/>
      <c r="G2" s="2"/>
      <c r="H2" s="2"/>
      <c r="I2" s="7"/>
      <c r="K2" s="9" t="s">
        <v>39</v>
      </c>
      <c r="L2" s="9" t="s">
        <v>48</v>
      </c>
    </row>
    <row r="3" spans="1:12" s="8" customFormat="1" ht="14.5" customHeight="1" x14ac:dyDescent="0.35">
      <c r="A3" s="4"/>
      <c r="B3" s="12"/>
      <c r="C3" s="12"/>
      <c r="D3" s="12"/>
      <c r="E3" s="2"/>
      <c r="F3" s="2"/>
      <c r="G3" s="2"/>
      <c r="H3" s="2"/>
      <c r="I3" s="7"/>
      <c r="K3" s="1" t="s">
        <v>124</v>
      </c>
      <c r="L3" s="1" t="s">
        <v>125</v>
      </c>
    </row>
    <row r="4" spans="1:12" s="1" customFormat="1" ht="14.5" customHeight="1" x14ac:dyDescent="0.35">
      <c r="A4" s="5"/>
      <c r="B4" s="526" t="str">
        <f>Info!B4</f>
        <v>AGENCY QUESTIONNAIRE</v>
      </c>
      <c r="C4" s="526"/>
      <c r="D4" s="526"/>
      <c r="E4" s="526"/>
      <c r="F4" s="526"/>
      <c r="G4" s="526"/>
      <c r="H4" s="526"/>
      <c r="I4" s="26"/>
      <c r="J4" s="26"/>
      <c r="K4" s="24"/>
      <c r="L4" s="24"/>
    </row>
    <row r="5" spans="1:12" s="1" customFormat="1" ht="14.5" customHeight="1" x14ac:dyDescent="0.35">
      <c r="A5" s="5"/>
      <c r="B5" s="526" t="str">
        <f>Info!B5</f>
        <v>RR-2026-001</v>
      </c>
      <c r="C5" s="526"/>
      <c r="D5" s="526"/>
      <c r="E5" s="526"/>
      <c r="F5" s="526"/>
      <c r="G5" s="526"/>
      <c r="H5" s="526"/>
      <c r="I5" s="26"/>
      <c r="J5" s="26"/>
      <c r="K5" s="24"/>
      <c r="L5" s="24"/>
    </row>
    <row r="6" spans="1:12" s="6" customFormat="1" ht="14.5" customHeight="1" x14ac:dyDescent="0.35">
      <c r="A6" s="5"/>
      <c r="B6" s="526" t="str">
        <f>Info!B6</f>
        <v>CERTAIN WHOLE POTATOES</v>
      </c>
      <c r="C6" s="526"/>
      <c r="D6" s="526"/>
      <c r="E6" s="526"/>
      <c r="F6" s="526"/>
      <c r="G6" s="526"/>
      <c r="H6" s="526"/>
      <c r="I6" s="24"/>
      <c r="J6" s="24"/>
      <c r="K6" s="16"/>
      <c r="L6" s="16"/>
    </row>
    <row r="7" spans="1:12" s="6" customFormat="1" ht="14.5" customHeight="1" x14ac:dyDescent="0.35">
      <c r="A7" s="5"/>
      <c r="B7" s="23"/>
      <c r="C7" s="23"/>
      <c r="D7" s="23"/>
      <c r="E7" s="23"/>
      <c r="F7" s="23"/>
      <c r="G7" s="23"/>
      <c r="H7" s="23"/>
      <c r="I7" s="24"/>
      <c r="J7" s="24"/>
      <c r="K7" s="25"/>
    </row>
    <row r="8" spans="1:12" s="6" customFormat="1" ht="14.5" customHeight="1" x14ac:dyDescent="0.35">
      <c r="A8" s="5"/>
      <c r="B8" s="589" t="str">
        <f>Public!B8</f>
        <v>The goods in the following questions refer to certain whole potatoes as defined in the product description on the Intro tab.</v>
      </c>
      <c r="C8" s="589"/>
      <c r="D8" s="589"/>
      <c r="E8" s="589"/>
      <c r="F8" s="589"/>
      <c r="G8" s="589"/>
      <c r="H8" s="589"/>
      <c r="I8" s="24"/>
      <c r="J8" s="24"/>
      <c r="K8" s="16"/>
      <c r="L8" s="16"/>
    </row>
    <row r="9" spans="1:12" s="6" customFormat="1" ht="14.5" customHeight="1" x14ac:dyDescent="0.35">
      <c r="A9" s="5"/>
      <c r="B9" s="589" t="str">
        <f>Public!B9</f>
        <v xml:space="preserve">Product information and a glossary of terms can be found in the Info tab.
</v>
      </c>
      <c r="C9" s="589"/>
      <c r="D9" s="589"/>
      <c r="E9" s="589"/>
      <c r="F9" s="589"/>
      <c r="G9" s="589"/>
      <c r="H9" s="589"/>
      <c r="I9" s="24"/>
      <c r="J9" s="24"/>
      <c r="K9" s="16" t="s">
        <v>59</v>
      </c>
      <c r="L9" s="6" t="s">
        <v>60</v>
      </c>
    </row>
    <row r="10" spans="1:12" s="6" customFormat="1" ht="14.5" customHeight="1" x14ac:dyDescent="0.35">
      <c r="A10" s="5"/>
      <c r="B10" s="589" t="str">
        <f>K10</f>
        <v xml:space="preserve">Use the AddPro tab if more space is needed.
</v>
      </c>
      <c r="C10" s="589"/>
      <c r="D10" s="589"/>
      <c r="E10" s="589"/>
      <c r="F10" s="589"/>
      <c r="G10" s="589"/>
      <c r="H10" s="589"/>
      <c r="I10" s="24"/>
      <c r="J10" s="24"/>
      <c r="K10" s="16" t="s">
        <v>76</v>
      </c>
      <c r="L10" s="16" t="str">
        <f>"Utilisez l'onglet AddPro si vous avez besoin de plus d'espace."&amp;CHAR(10)</f>
        <v xml:space="preserve">Utilisez l'onglet AddPro si vous avez besoin de plus d'espace.
</v>
      </c>
    </row>
    <row r="11" spans="1:12" s="6" customFormat="1" ht="14.5" customHeight="1" x14ac:dyDescent="0.35">
      <c r="A11" s="5"/>
      <c r="B11" s="95"/>
      <c r="C11" s="95"/>
      <c r="D11" s="95"/>
      <c r="E11" s="95"/>
      <c r="F11" s="95"/>
      <c r="G11" s="95"/>
      <c r="H11" s="95"/>
      <c r="I11" s="24"/>
      <c r="J11" s="24"/>
      <c r="K11" s="16"/>
      <c r="L11" s="16"/>
    </row>
    <row r="12" spans="1:12" s="6" customFormat="1" ht="14.5" customHeight="1" x14ac:dyDescent="0.35">
      <c r="A12" s="5"/>
      <c r="B12" s="589" t="str">
        <f>IF(Variables!$C$45="English",K12,L12)</f>
        <v>For the questions in this tab, note the following:</v>
      </c>
      <c r="C12" s="589"/>
      <c r="D12" s="589"/>
      <c r="E12" s="589"/>
      <c r="F12" s="589"/>
      <c r="G12" s="589"/>
      <c r="H12" s="589"/>
      <c r="I12" s="24"/>
      <c r="J12" s="24"/>
      <c r="K12" s="16" t="s">
        <v>376</v>
      </c>
      <c r="L12" s="16" t="s">
        <v>377</v>
      </c>
    </row>
    <row r="13" spans="1:12" s="6" customFormat="1" ht="14.5" customHeight="1" x14ac:dyDescent="0.35">
      <c r="A13" s="5" t="s">
        <v>230</v>
      </c>
      <c r="B13" s="589" t="str">
        <f>IF(Variables!$C$45="English",K13,L13)</f>
        <v>• Report only imports for which your firm was the importer of record. Sales of purchased goods from Canadian producers must be excluded.</v>
      </c>
      <c r="C13" s="589"/>
      <c r="D13" s="589"/>
      <c r="E13" s="589"/>
      <c r="F13" s="589"/>
      <c r="G13" s="589"/>
      <c r="H13" s="589"/>
      <c r="I13" s="24"/>
      <c r="J13" s="24"/>
      <c r="K13" s="16" t="s">
        <v>398</v>
      </c>
      <c r="L13" t="s">
        <v>399</v>
      </c>
    </row>
    <row r="14" spans="1:12" s="6" customFormat="1" ht="14.5" customHeight="1" x14ac:dyDescent="0.35">
      <c r="A14" s="5"/>
      <c r="B14" s="589" t="str">
        <f>IF(Variables!$C$45="English",K14,L14)</f>
        <v>• Report all sales to Canadian and foreign associated firms.</v>
      </c>
      <c r="C14" s="589"/>
      <c r="D14" s="589"/>
      <c r="E14" s="589"/>
      <c r="F14" s="589"/>
      <c r="G14" s="589"/>
      <c r="H14" s="589"/>
      <c r="I14" s="24"/>
      <c r="J14" s="24"/>
      <c r="K14" s="16" t="s">
        <v>378</v>
      </c>
      <c r="L14" s="16" t="s">
        <v>379</v>
      </c>
    </row>
    <row r="15" spans="1:12" s="6" customFormat="1" ht="14.5" customHeight="1" x14ac:dyDescent="0.35">
      <c r="A15" s="5"/>
      <c r="B15" s="589" t="str">
        <f>IF(Variables!$C$45="English",K15,L15)</f>
        <v>• Report all sales as of the date of shipment to the customer or the customer’s warehouse.</v>
      </c>
      <c r="C15" s="589"/>
      <c r="D15" s="589"/>
      <c r="E15" s="589"/>
      <c r="F15" s="589"/>
      <c r="G15" s="589"/>
      <c r="H15" s="589"/>
      <c r="I15" s="24"/>
      <c r="J15" s="24"/>
      <c r="K15" s="16" t="s">
        <v>380</v>
      </c>
      <c r="L15" s="16" t="s">
        <v>381</v>
      </c>
    </row>
    <row r="16" spans="1:12" s="6" customFormat="1" ht="14.5" customHeight="1" x14ac:dyDescent="0.35">
      <c r="A16" s="5"/>
      <c r="B16" s="589" t="str">
        <f>IF(Variables!$C$45="English",K16,L16)</f>
        <v>• Report all values in Canadian dollars.</v>
      </c>
      <c r="C16" s="589"/>
      <c r="D16" s="589"/>
      <c r="E16" s="589"/>
      <c r="F16" s="589"/>
      <c r="G16" s="589"/>
      <c r="H16" s="589"/>
      <c r="I16" s="24"/>
      <c r="J16" s="24"/>
      <c r="K16" s="16" t="s">
        <v>382</v>
      </c>
      <c r="L16" s="16" t="s">
        <v>383</v>
      </c>
    </row>
    <row r="17" spans="1:16" s="24" customFormat="1" ht="14.5" customHeight="1" x14ac:dyDescent="0.35">
      <c r="A17" s="139"/>
      <c r="B17" s="140"/>
      <c r="C17" s="140"/>
      <c r="D17" s="140"/>
      <c r="E17" s="140"/>
      <c r="F17" s="140"/>
      <c r="G17" s="140"/>
      <c r="H17" s="140"/>
      <c r="K17" s="16"/>
      <c r="L17" s="16"/>
    </row>
    <row r="18" spans="1:16" s="8" customFormat="1" ht="14.5" customHeight="1" x14ac:dyDescent="0.35">
      <c r="A18" s="4"/>
      <c r="B18" s="685" t="s">
        <v>475</v>
      </c>
      <c r="C18" s="686"/>
      <c r="D18" s="686"/>
      <c r="E18" s="686"/>
      <c r="F18" s="686"/>
      <c r="G18" s="686"/>
      <c r="H18" s="687"/>
      <c r="K18" s="8" t="s">
        <v>474</v>
      </c>
      <c r="L18" t="s">
        <v>401</v>
      </c>
    </row>
    <row r="19" spans="1:16" s="8" customFormat="1" ht="14.5" customHeight="1" x14ac:dyDescent="0.35">
      <c r="A19" s="4"/>
      <c r="B19" s="594" t="s">
        <v>18</v>
      </c>
      <c r="C19" s="595"/>
      <c r="D19" s="595"/>
      <c r="E19" s="595"/>
      <c r="F19" s="595"/>
      <c r="G19" s="595"/>
      <c r="H19" s="596"/>
      <c r="K19" s="8" t="s">
        <v>402</v>
      </c>
      <c r="L19" t="s">
        <v>403</v>
      </c>
    </row>
    <row r="20" spans="1:16" ht="14.5" customHeight="1" x14ac:dyDescent="0.35">
      <c r="A20" s="258"/>
      <c r="B20" s="738"/>
      <c r="C20" s="514"/>
      <c r="D20" s="514"/>
      <c r="E20" s="514"/>
      <c r="F20" s="514"/>
      <c r="G20" s="514"/>
      <c r="H20" s="141"/>
      <c r="M20" s="8"/>
      <c r="N20" s="8"/>
      <c r="O20" s="8"/>
      <c r="P20" s="8"/>
    </row>
    <row r="21" spans="1:16" ht="14.5" customHeight="1" x14ac:dyDescent="0.35">
      <c r="A21" s="258"/>
      <c r="B21" s="738" t="str">
        <f>IF(Variables!$C$45="English",K21,L21)</f>
        <v>Report the volume and value of your firm's:</v>
      </c>
      <c r="C21" s="739"/>
      <c r="D21" s="739"/>
      <c r="E21" s="739"/>
      <c r="F21" s="739"/>
      <c r="G21" s="739"/>
      <c r="H21" s="740"/>
      <c r="K21" t="s">
        <v>404</v>
      </c>
      <c r="L21" t="s">
        <v>405</v>
      </c>
    </row>
    <row r="22" spans="1:16" ht="14.5" customHeight="1" x14ac:dyDescent="0.35">
      <c r="A22" s="258"/>
      <c r="B22" s="738" t="str">
        <f>IF(Variables!$C$45="English",K22,L22)</f>
        <v>-Beginning and Ending Inventories of Certain Whole Potatoes for Use or Consumption in BC;</v>
      </c>
      <c r="C22" s="739"/>
      <c r="D22" s="739"/>
      <c r="E22" s="739"/>
      <c r="F22" s="739"/>
      <c r="G22" s="739"/>
      <c r="H22" s="740"/>
      <c r="K22" t="s">
        <v>406</v>
      </c>
      <c r="L22" s="259" t="s">
        <v>407</v>
      </c>
    </row>
    <row r="23" spans="1:16" ht="14.5" customHeight="1" x14ac:dyDescent="0.35">
      <c r="A23" s="260" t="s">
        <v>184</v>
      </c>
      <c r="B23" s="738" t="str">
        <f>IF(Variables!$C$45="English",K23,L23)</f>
        <v>-Purchases &amp; Sales of Certain Whole Potatoes from Other Canadian Provinces or Territories for Use or Consumption in BC;</v>
      </c>
      <c r="C23" s="739"/>
      <c r="D23" s="739"/>
      <c r="E23" s="739"/>
      <c r="F23" s="739"/>
      <c r="G23" s="739"/>
      <c r="H23" s="740"/>
      <c r="K23" s="261" t="s">
        <v>408</v>
      </c>
      <c r="L23" s="262" t="s">
        <v>409</v>
      </c>
    </row>
    <row r="24" spans="1:16" ht="14.5" customHeight="1" x14ac:dyDescent="0.35">
      <c r="A24" s="258"/>
      <c r="B24" s="738" t="str">
        <f>IF(Variables!$C$45="English",K24,L24)</f>
        <v>-Imports into Canada of Certain Whole Potatoes for Use or Consumption in BC and the sales thereof.</v>
      </c>
      <c r="C24" s="739"/>
      <c r="D24" s="739"/>
      <c r="E24" s="739"/>
      <c r="F24" s="739"/>
      <c r="G24" s="739"/>
      <c r="H24" s="740"/>
      <c r="K24" s="263" t="s">
        <v>412</v>
      </c>
      <c r="L24" s="262" t="s">
        <v>413</v>
      </c>
    </row>
    <row r="25" spans="1:16" ht="14.5" customHeight="1" x14ac:dyDescent="0.35">
      <c r="B25" s="215"/>
      <c r="C25" s="181"/>
      <c r="D25" s="181"/>
      <c r="E25" s="181"/>
      <c r="F25" s="181"/>
      <c r="G25" s="181"/>
      <c r="H25" s="141"/>
      <c r="K25" t="s">
        <v>414</v>
      </c>
      <c r="L25" t="s">
        <v>415</v>
      </c>
    </row>
    <row r="26" spans="1:16" ht="14.5" customHeight="1" x14ac:dyDescent="0.35">
      <c r="B26" s="798"/>
      <c r="C26" s="816" t="str">
        <f>IF(Variables!$C$45="English",Variables!$B$22,Variables!$C$22)</f>
        <v>May 1, 2024 to July 31, 2024</v>
      </c>
      <c r="D26" s="816" t="str">
        <f>IF(Variables!$C$45="English",Variables!$B$23,Variables!$C$23)</f>
        <v>May 1, 2025 to July 31, 2025</v>
      </c>
      <c r="E26" s="816" t="str">
        <f>IF(Variables!$C$45="English",Variables!$B$24,Variables!$C$24)</f>
        <v>May 1, 2026 to July 31, 2026</v>
      </c>
      <c r="F26" s="264"/>
      <c r="G26" s="265"/>
      <c r="H26" s="141"/>
    </row>
    <row r="27" spans="1:16" ht="14.5" customHeight="1" x14ac:dyDescent="0.35">
      <c r="B27" s="799"/>
      <c r="C27" s="816"/>
      <c r="D27" s="816"/>
      <c r="E27" s="816"/>
      <c r="F27" s="264"/>
      <c r="G27" s="265"/>
      <c r="H27" s="141"/>
    </row>
    <row r="28" spans="1:16" ht="14.5" customHeight="1" x14ac:dyDescent="0.35">
      <c r="B28" s="823" t="str">
        <f>IF(Variables!$C$45="English",K28,L28)</f>
        <v>Beginning Inventory of Certain Whole Potatoes Imported into Canada or Purchased for Use or Consumption in BC</v>
      </c>
      <c r="C28" s="824"/>
      <c r="D28" s="824"/>
      <c r="E28" s="825"/>
      <c r="F28" s="154"/>
      <c r="G28" s="226"/>
      <c r="H28" s="141"/>
      <c r="K28" s="137" t="s">
        <v>416</v>
      </c>
      <c r="L28" s="266" t="s">
        <v>417</v>
      </c>
    </row>
    <row r="29" spans="1:16" ht="14.5" customHeight="1" x14ac:dyDescent="0.35">
      <c r="B29" s="829"/>
      <c r="C29" s="830"/>
      <c r="D29" s="830"/>
      <c r="E29" s="831"/>
      <c r="F29" s="154"/>
      <c r="G29" s="226"/>
      <c r="H29" s="141"/>
      <c r="K29" s="137"/>
      <c r="L29" s="266"/>
    </row>
    <row r="30" spans="1:16" ht="14.5" customHeight="1" x14ac:dyDescent="0.35">
      <c r="B30" s="267" t="str">
        <f>IF(Variables!$C$45="English",K30,L30)</f>
        <v>Volume (cwt)</v>
      </c>
      <c r="C30" s="358">
        <f>'Imports - Aug-April '!C145</f>
        <v>0</v>
      </c>
      <c r="D30" s="358">
        <f>'Imports - Aug-April '!D145</f>
        <v>0</v>
      </c>
      <c r="E30" s="361">
        <f>'Imports - Aug-April '!E145</f>
        <v>0</v>
      </c>
      <c r="F30" s="270"/>
      <c r="G30" s="271"/>
      <c r="H30" s="141"/>
      <c r="K30" s="132" t="s">
        <v>257</v>
      </c>
      <c r="L30" s="216" t="s">
        <v>257</v>
      </c>
    </row>
    <row r="31" spans="1:16" ht="14.5" customHeight="1" x14ac:dyDescent="0.35">
      <c r="B31" s="267" t="str">
        <f>IF(Variables!$C$45="English",K31,L31)</f>
        <v>Value (CAD)</v>
      </c>
      <c r="C31" s="362">
        <f>'Imports - Aug-April '!C146</f>
        <v>0</v>
      </c>
      <c r="D31" s="362">
        <f>'Imports - Aug-April '!D146</f>
        <v>0</v>
      </c>
      <c r="E31" s="363">
        <f>'Imports - Aug-April '!E146</f>
        <v>0</v>
      </c>
      <c r="F31" s="270"/>
      <c r="G31" s="271"/>
      <c r="H31" s="141"/>
      <c r="K31" s="132" t="s">
        <v>384</v>
      </c>
      <c r="L31" s="216" t="s">
        <v>418</v>
      </c>
    </row>
    <row r="32" spans="1:16" ht="14.5" customHeight="1" x14ac:dyDescent="0.35">
      <c r="B32" s="267" t="str">
        <f>IF(Variables!$C$45="English",K32,L32)</f>
        <v>Average Unit Value (CAD/cwt)</v>
      </c>
      <c r="C32" s="359">
        <f>IF(ISERROR(C31/C30),0,C31/C30)</f>
        <v>0</v>
      </c>
      <c r="D32" s="359">
        <f>IF(ISERROR(D31/D30),0,D31/D30)</f>
        <v>0</v>
      </c>
      <c r="E32" s="360">
        <f>IF(ISERROR(E31/E30),0,E31/E30)</f>
        <v>0</v>
      </c>
      <c r="F32" s="274"/>
      <c r="G32" s="275"/>
      <c r="H32" s="141"/>
      <c r="K32" s="133" t="s">
        <v>385</v>
      </c>
      <c r="L32" s="216" t="s">
        <v>419</v>
      </c>
    </row>
    <row r="33" spans="2:12" ht="14.5" customHeight="1" x14ac:dyDescent="0.35">
      <c r="B33" s="142"/>
      <c r="C33" s="143"/>
      <c r="D33" s="143"/>
      <c r="E33" s="143"/>
      <c r="F33" s="439"/>
      <c r="G33" s="143"/>
      <c r="H33" s="141"/>
    </row>
    <row r="34" spans="2:12" ht="14.5" customHeight="1" x14ac:dyDescent="0.35">
      <c r="B34" s="823" t="str">
        <f>IF(Variables!$C$45="English",K34,L34)</f>
        <v>Certain Whole Potatoes Purchased from Other Canadian Provinces or Territories for Use or Consumption in BC</v>
      </c>
      <c r="C34" s="824"/>
      <c r="D34" s="824"/>
      <c r="E34" s="825"/>
      <c r="F34" s="277"/>
      <c r="G34" s="278"/>
      <c r="H34" s="141"/>
      <c r="K34" s="279" t="s">
        <v>420</v>
      </c>
      <c r="L34" s="266" t="s">
        <v>421</v>
      </c>
    </row>
    <row r="35" spans="2:12" ht="14.5" customHeight="1" x14ac:dyDescent="0.35">
      <c r="B35" s="826"/>
      <c r="C35" s="827"/>
      <c r="D35" s="827"/>
      <c r="E35" s="828"/>
      <c r="F35" s="277"/>
      <c r="G35" s="278"/>
      <c r="H35" s="141"/>
      <c r="K35" s="279"/>
      <c r="L35" s="266"/>
    </row>
    <row r="36" spans="2:12" ht="14.5" customHeight="1" x14ac:dyDescent="0.35">
      <c r="B36" s="280" t="str">
        <f>IF(Intro!$G$23="English",K36,L36)</f>
        <v>Veuillez préciser les provinces :</v>
      </c>
      <c r="C36" s="752"/>
      <c r="D36" s="753"/>
      <c r="E36" s="754"/>
      <c r="F36" s="281"/>
      <c r="G36" s="282"/>
      <c r="H36" s="141"/>
      <c r="K36" s="283" t="s">
        <v>271</v>
      </c>
      <c r="L36" s="216" t="s">
        <v>422</v>
      </c>
    </row>
    <row r="37" spans="2:12" ht="14.5" customHeight="1" x14ac:dyDescent="0.35">
      <c r="B37" s="267" t="str">
        <f>IF(Variables!$C$45="English",K37,L37)</f>
        <v>Purchase Volume (cwt)</v>
      </c>
      <c r="C37" s="45"/>
      <c r="D37" s="45"/>
      <c r="E37" s="231"/>
      <c r="F37" s="270"/>
      <c r="G37" s="271"/>
      <c r="H37" s="141"/>
      <c r="K37" s="134" t="s">
        <v>258</v>
      </c>
      <c r="L37" s="216" t="s">
        <v>423</v>
      </c>
    </row>
    <row r="38" spans="2:12" ht="14.5" customHeight="1" x14ac:dyDescent="0.35">
      <c r="B38" s="267" t="str">
        <f>IF(Variables!$C$45="English",K38,L38)</f>
        <v>Sales Volume (cwt)</v>
      </c>
      <c r="C38" s="45"/>
      <c r="D38" s="45"/>
      <c r="E38" s="231"/>
      <c r="F38" s="270"/>
      <c r="G38" s="271"/>
      <c r="H38" s="141"/>
      <c r="K38" s="134" t="s">
        <v>259</v>
      </c>
      <c r="L38" s="216" t="s">
        <v>424</v>
      </c>
    </row>
    <row r="39" spans="2:12" ht="14.5" customHeight="1" x14ac:dyDescent="0.35">
      <c r="B39" s="267" t="str">
        <f>IF(Variables!$C$45="English",K39,L39)</f>
        <v>Net Delivered Purchase Value (CAD)</v>
      </c>
      <c r="C39" s="45"/>
      <c r="D39" s="45"/>
      <c r="E39" s="231"/>
      <c r="F39" s="270"/>
      <c r="G39" s="271"/>
      <c r="H39" s="141"/>
      <c r="K39" s="134" t="s">
        <v>425</v>
      </c>
      <c r="L39" s="284" t="s">
        <v>426</v>
      </c>
    </row>
    <row r="40" spans="2:12" ht="14.5" customHeight="1" x14ac:dyDescent="0.35">
      <c r="B40" s="267" t="str">
        <f>IF(Variables!$C$45="English",K40,L40)</f>
        <v>Net Delivered Selling Value (CAD)</v>
      </c>
      <c r="C40" s="45"/>
      <c r="D40" s="45"/>
      <c r="E40" s="231"/>
      <c r="F40" s="270"/>
      <c r="G40" s="271"/>
      <c r="H40" s="141"/>
      <c r="K40" s="134" t="s">
        <v>386</v>
      </c>
      <c r="L40" s="216" t="s">
        <v>427</v>
      </c>
    </row>
    <row r="41" spans="2:12" ht="14.5" customHeight="1" x14ac:dyDescent="0.35">
      <c r="B41" s="267" t="str">
        <f>IF(Variables!$C$45="English",K41,L41)</f>
        <v>Average Purchase Unit Value (CAD/cwt)</v>
      </c>
      <c r="C41" s="285">
        <f t="shared" ref="C41:E42" si="0">IF(ISERROR(C39/C37),0,C39/C37)</f>
        <v>0</v>
      </c>
      <c r="D41" s="285">
        <f t="shared" si="0"/>
        <v>0</v>
      </c>
      <c r="E41" s="286">
        <f t="shared" si="0"/>
        <v>0</v>
      </c>
      <c r="F41" s="274"/>
      <c r="G41" s="275"/>
      <c r="H41" s="141"/>
      <c r="K41" s="134" t="s">
        <v>428</v>
      </c>
      <c r="L41" s="216" t="s">
        <v>429</v>
      </c>
    </row>
    <row r="42" spans="2:12" ht="14.5" customHeight="1" x14ac:dyDescent="0.35">
      <c r="B42" s="267" t="str">
        <f>IF(Variables!$C$45="English",K42,L42)</f>
        <v>Average Selling Unit Value (CAD/cwt)</v>
      </c>
      <c r="C42" s="285">
        <f t="shared" si="0"/>
        <v>0</v>
      </c>
      <c r="D42" s="285">
        <f t="shared" si="0"/>
        <v>0</v>
      </c>
      <c r="E42" s="286">
        <f t="shared" si="0"/>
        <v>0</v>
      </c>
      <c r="F42" s="274"/>
      <c r="G42" s="275"/>
      <c r="H42" s="141"/>
      <c r="K42" s="134" t="s">
        <v>387</v>
      </c>
      <c r="L42" s="216" t="s">
        <v>430</v>
      </c>
    </row>
    <row r="43" spans="2:12" ht="14.5" customHeight="1" x14ac:dyDescent="0.35">
      <c r="B43" s="267" t="str">
        <f>IF(Variables!$C$45="English",K43,L43)</f>
        <v>Actual or Estimated Purchase Delivery Cost (%)</v>
      </c>
      <c r="C43" s="288"/>
      <c r="D43" s="288"/>
      <c r="E43" s="289"/>
      <c r="F43" s="274"/>
      <c r="G43" s="275"/>
      <c r="H43" s="141"/>
      <c r="K43" s="290" t="s">
        <v>260</v>
      </c>
      <c r="L43" t="s">
        <v>431</v>
      </c>
    </row>
    <row r="44" spans="2:12" ht="14.5" customHeight="1" x14ac:dyDescent="0.35">
      <c r="B44" s="267" t="str">
        <f>IF(Variables!$C$45="English",K44,L44)</f>
        <v>Actual or Estimated Selling Delivery Cost (%)</v>
      </c>
      <c r="C44" s="288"/>
      <c r="D44" s="288"/>
      <c r="E44" s="289"/>
      <c r="F44" s="291"/>
      <c r="G44" s="292"/>
      <c r="H44" s="141"/>
      <c r="K44" s="290" t="s">
        <v>261</v>
      </c>
      <c r="L44" s="216" t="s">
        <v>432</v>
      </c>
    </row>
    <row r="45" spans="2:12" ht="14.5" customHeight="1" x14ac:dyDescent="0.35">
      <c r="B45" s="144"/>
      <c r="C45" s="293"/>
      <c r="D45" s="293"/>
      <c r="E45" s="293"/>
      <c r="F45" s="293"/>
      <c r="G45" s="293"/>
      <c r="H45" s="141"/>
    </row>
    <row r="46" spans="2:12" ht="14.5" customHeight="1" x14ac:dyDescent="0.35">
      <c r="B46" s="144"/>
      <c r="C46" s="816" t="str">
        <f>IF(Variables!$C$45="English",Variables!$B$22,Variables!$C$22)</f>
        <v>May 1, 2024 to July 31, 2024</v>
      </c>
      <c r="D46" s="816" t="str">
        <f>IF(Variables!$C$45="English",Variables!$B$23,Variables!$C$23)</f>
        <v>May 1, 2025 to July 31, 2025</v>
      </c>
      <c r="E46" s="816" t="str">
        <f>IF(Variables!$C$45="English",Variables!$B$24,Variables!$C$24)</f>
        <v>May 1, 2026 to July 31, 2026</v>
      </c>
      <c r="F46" s="293"/>
      <c r="G46" s="293"/>
      <c r="H46" s="141"/>
    </row>
    <row r="47" spans="2:12" ht="14.5" customHeight="1" x14ac:dyDescent="0.35">
      <c r="B47" s="144"/>
      <c r="C47" s="816"/>
      <c r="D47" s="816"/>
      <c r="E47" s="816"/>
      <c r="F47" s="293"/>
      <c r="G47" s="293"/>
      <c r="H47" s="141"/>
    </row>
    <row r="48" spans="2:12" ht="14.5" customHeight="1" x14ac:dyDescent="0.35">
      <c r="B48" s="823" t="str">
        <f>IF(Variables!$C$45="English",K49,L49)</f>
        <v>Certain Whole Potatoes Imported into Canada from the U.S. for Use or Consumption in BC</v>
      </c>
      <c r="C48" s="824"/>
      <c r="D48" s="824"/>
      <c r="E48" s="825"/>
      <c r="F48" s="293"/>
      <c r="G48" s="293"/>
      <c r="H48" s="141"/>
    </row>
    <row r="49" spans="2:14" ht="14.5" customHeight="1" x14ac:dyDescent="0.35">
      <c r="B49" s="826"/>
      <c r="C49" s="827"/>
      <c r="D49" s="827"/>
      <c r="E49" s="828"/>
      <c r="F49" s="297"/>
      <c r="G49" s="297"/>
      <c r="H49" s="141"/>
      <c r="K49" s="294" t="s">
        <v>437</v>
      </c>
      <c r="L49" s="266" t="s">
        <v>438</v>
      </c>
      <c r="M49" s="440"/>
      <c r="N49" s="440"/>
    </row>
    <row r="50" spans="2:14" ht="14.5" customHeight="1" x14ac:dyDescent="0.35">
      <c r="B50" s="287" t="str">
        <f>IF(Variables!$C$45="English",K50,L50)</f>
        <v>Import Volume (cwt)</v>
      </c>
      <c r="C50" s="45"/>
      <c r="D50" s="45"/>
      <c r="E50" s="45"/>
      <c r="F50" s="270"/>
      <c r="G50" s="271"/>
      <c r="H50" s="141"/>
      <c r="K50" s="134" t="s">
        <v>262</v>
      </c>
      <c r="L50" s="216" t="s">
        <v>435</v>
      </c>
    </row>
    <row r="51" spans="2:14" ht="14.5" customHeight="1" x14ac:dyDescent="0.35">
      <c r="B51" s="287" t="str">
        <f>IF(Variables!$C$45="English",K51,L51)</f>
        <v>Sales Volume (cwt)</v>
      </c>
      <c r="C51" s="45"/>
      <c r="D51" s="45"/>
      <c r="E51" s="45"/>
      <c r="F51" s="270"/>
      <c r="G51" s="271"/>
      <c r="H51" s="141"/>
      <c r="K51" s="134" t="s">
        <v>259</v>
      </c>
      <c r="L51" s="216" t="s">
        <v>436</v>
      </c>
    </row>
    <row r="52" spans="2:14" ht="14.5" customHeight="1" x14ac:dyDescent="0.35">
      <c r="B52" s="287" t="str">
        <f>IF(Variables!$C$45="English",K52,L52)</f>
        <v>Net Delivered Purchase Value (CAD)</v>
      </c>
      <c r="C52" s="45"/>
      <c r="D52" s="45"/>
      <c r="E52" s="45"/>
      <c r="F52" s="270"/>
      <c r="G52" s="271"/>
      <c r="H52" s="141"/>
      <c r="K52" s="134" t="s">
        <v>425</v>
      </c>
      <c r="L52" s="284" t="s">
        <v>426</v>
      </c>
    </row>
    <row r="53" spans="2:14" ht="14.5" customHeight="1" x14ac:dyDescent="0.35">
      <c r="B53" s="287" t="str">
        <f>IF(Variables!$C$45="English",K53,L53)</f>
        <v>Net Delivered Selling Value (CAD)</v>
      </c>
      <c r="C53" s="45"/>
      <c r="D53" s="45"/>
      <c r="E53" s="45"/>
      <c r="F53" s="270"/>
      <c r="G53" s="271"/>
      <c r="H53" s="141"/>
      <c r="K53" s="134" t="s">
        <v>386</v>
      </c>
      <c r="L53" s="216" t="s">
        <v>427</v>
      </c>
    </row>
    <row r="54" spans="2:14" ht="14.5" customHeight="1" x14ac:dyDescent="0.35">
      <c r="B54" s="287" t="str">
        <f>IF(Variables!$C$45="English",K54,L54)</f>
        <v>Average Purchase Unit Value (CAD/cwt)</v>
      </c>
      <c r="C54" s="285">
        <f t="shared" ref="C54:E55" si="1">IF(ISERROR(C52/C50),0,C52/C50)</f>
        <v>0</v>
      </c>
      <c r="D54" s="285">
        <f t="shared" si="1"/>
        <v>0</v>
      </c>
      <c r="E54" s="286">
        <f t="shared" si="1"/>
        <v>0</v>
      </c>
      <c r="F54" s="274"/>
      <c r="G54" s="275"/>
      <c r="H54" s="141"/>
      <c r="K54" s="134" t="s">
        <v>428</v>
      </c>
      <c r="L54" s="216" t="s">
        <v>429</v>
      </c>
    </row>
    <row r="55" spans="2:14" ht="14.5" customHeight="1" x14ac:dyDescent="0.35">
      <c r="B55" s="287" t="str">
        <f>IF(Variables!$C$45="English",K55,L55)</f>
        <v>Average Selling Unit Value (CAD/cwt)</v>
      </c>
      <c r="C55" s="285">
        <f t="shared" si="1"/>
        <v>0</v>
      </c>
      <c r="D55" s="285">
        <f t="shared" si="1"/>
        <v>0</v>
      </c>
      <c r="E55" s="286">
        <f t="shared" si="1"/>
        <v>0</v>
      </c>
      <c r="F55" s="274"/>
      <c r="G55" s="275"/>
      <c r="H55" s="141"/>
      <c r="K55" s="134" t="s">
        <v>387</v>
      </c>
      <c r="L55" s="216" t="s">
        <v>430</v>
      </c>
    </row>
    <row r="56" spans="2:14" ht="14.5" customHeight="1" x14ac:dyDescent="0.35">
      <c r="B56" s="287" t="str">
        <f>IF(Variables!$C$45="English",K56,L56)</f>
        <v>Actual or Estimated Purchase Delivery Cost (%)</v>
      </c>
      <c r="C56" s="288"/>
      <c r="D56" s="288"/>
      <c r="E56" s="289"/>
      <c r="F56" s="291"/>
      <c r="G56" s="292"/>
      <c r="H56" s="141"/>
      <c r="K56" s="290" t="s">
        <v>260</v>
      </c>
      <c r="L56" s="216" t="s">
        <v>431</v>
      </c>
    </row>
    <row r="57" spans="2:14" ht="14.5" customHeight="1" x14ac:dyDescent="0.35">
      <c r="B57" s="287" t="str">
        <f>IF(Variables!$C$45="English",K57,L57)</f>
        <v>Actual or Estimated Selling Delivery Cost (%)</v>
      </c>
      <c r="C57" s="295"/>
      <c r="D57" s="295"/>
      <c r="E57" s="296"/>
      <c r="F57" s="291"/>
      <c r="G57" s="292"/>
      <c r="H57" s="141"/>
      <c r="K57" s="290" t="s">
        <v>261</v>
      </c>
      <c r="L57" s="216" t="s">
        <v>432</v>
      </c>
    </row>
    <row r="58" spans="2:14" ht="14.5" customHeight="1" x14ac:dyDescent="0.35">
      <c r="B58" s="323"/>
      <c r="C58" s="300"/>
      <c r="D58" s="300"/>
      <c r="E58" s="300"/>
      <c r="F58" s="298"/>
      <c r="G58" s="298"/>
      <c r="H58" s="141"/>
      <c r="L58" s="216"/>
    </row>
    <row r="59" spans="2:14" ht="14.5" customHeight="1" x14ac:dyDescent="0.35">
      <c r="B59" s="364"/>
      <c r="C59" s="816" t="str">
        <f>IF(Variables!$C$45="English",Variables!$B$22,Variables!$C$22)</f>
        <v>May 1, 2024 to July 31, 2024</v>
      </c>
      <c r="D59" s="816" t="str">
        <f>IF(Variables!$C$45="English",Variables!$B$23,Variables!$C$23)</f>
        <v>May 1, 2025 to July 31, 2025</v>
      </c>
      <c r="E59" s="816" t="str">
        <f>IF(Variables!$C$45="English",Variables!$B$24,Variables!$C$24)</f>
        <v>May 1, 2026 to July 31, 2026</v>
      </c>
      <c r="F59" s="318"/>
      <c r="G59" s="318"/>
      <c r="H59" s="141"/>
    </row>
    <row r="60" spans="2:14" ht="14.5" customHeight="1" x14ac:dyDescent="0.35">
      <c r="B60" s="299"/>
      <c r="C60" s="816"/>
      <c r="D60" s="816"/>
      <c r="E60" s="816"/>
      <c r="F60" s="318"/>
      <c r="G60" s="318"/>
      <c r="H60" s="141"/>
    </row>
    <row r="61" spans="2:14" ht="14.5" customHeight="1" x14ac:dyDescent="0.35">
      <c r="B61" s="823" t="str">
        <f>IF(Variables!$C$45="English",K62,L62)</f>
        <v xml:space="preserve">Certain Whole Potatoes Imported into Canada from Other Countries for Use or Consumption in BC </v>
      </c>
      <c r="C61" s="824"/>
      <c r="D61" s="824"/>
      <c r="E61" s="825"/>
      <c r="F61" s="318"/>
      <c r="G61" s="318"/>
      <c r="H61" s="141"/>
    </row>
    <row r="62" spans="2:14" ht="14.5" customHeight="1" x14ac:dyDescent="0.35">
      <c r="B62" s="829"/>
      <c r="C62" s="830"/>
      <c r="D62" s="830"/>
      <c r="E62" s="831"/>
      <c r="F62" s="304"/>
      <c r="G62" s="293"/>
      <c r="H62" s="141"/>
      <c r="K62" s="138" t="s">
        <v>448</v>
      </c>
      <c r="L62" s="266" t="s">
        <v>449</v>
      </c>
    </row>
    <row r="63" spans="2:14" ht="14.5" customHeight="1" x14ac:dyDescent="0.35">
      <c r="B63" s="324" t="str">
        <f>IF(Variables!$C$45="English",K63,L63)</f>
        <v>Please specify countries :</v>
      </c>
      <c r="C63" s="832"/>
      <c r="D63" s="832"/>
      <c r="E63" s="833"/>
      <c r="F63" s="282"/>
      <c r="G63" s="282"/>
      <c r="H63" s="141"/>
      <c r="K63" s="210" t="s">
        <v>342</v>
      </c>
      <c r="L63" s="216" t="s">
        <v>450</v>
      </c>
    </row>
    <row r="64" spans="2:14" ht="14.5" customHeight="1" x14ac:dyDescent="0.35">
      <c r="B64" s="325" t="str">
        <f>IF(Variables!$C$45="English",K64,L64)</f>
        <v>Import Volume (cwt)</v>
      </c>
      <c r="C64" s="326"/>
      <c r="D64" s="326"/>
      <c r="E64" s="327"/>
      <c r="F64" s="270"/>
      <c r="G64" s="271"/>
      <c r="H64" s="141"/>
      <c r="K64" s="134" t="s">
        <v>262</v>
      </c>
      <c r="L64" s="216" t="s">
        <v>435</v>
      </c>
    </row>
    <row r="65" spans="2:12" ht="14.5" customHeight="1" x14ac:dyDescent="0.35">
      <c r="B65" s="325" t="str">
        <f>IF(Variables!$C$45="English",K65,L65)</f>
        <v>Sales Volume (cwt)</v>
      </c>
      <c r="C65" s="326"/>
      <c r="D65" s="326"/>
      <c r="E65" s="327"/>
      <c r="F65" s="270"/>
      <c r="G65" s="271"/>
      <c r="H65" s="141"/>
      <c r="K65" s="134" t="s">
        <v>259</v>
      </c>
      <c r="L65" s="216" t="s">
        <v>436</v>
      </c>
    </row>
    <row r="66" spans="2:12" ht="14.5" customHeight="1" x14ac:dyDescent="0.35">
      <c r="B66" s="325" t="str">
        <f>IF(Variables!$C$45="English",K66,L66)</f>
        <v>Net Delivered Purchase Value (CAD)</v>
      </c>
      <c r="C66" s="326"/>
      <c r="D66" s="326"/>
      <c r="E66" s="327"/>
      <c r="F66" s="270"/>
      <c r="G66" s="271"/>
      <c r="H66" s="141"/>
      <c r="K66" s="134" t="s">
        <v>425</v>
      </c>
      <c r="L66" s="284" t="s">
        <v>426</v>
      </c>
    </row>
    <row r="67" spans="2:12" ht="14.5" customHeight="1" x14ac:dyDescent="0.35">
      <c r="B67" s="325" t="str">
        <f>IF(Variables!$C$45="English",K67,L67)</f>
        <v>Net Delivered Selling Value (CAD)</v>
      </c>
      <c r="C67" s="326"/>
      <c r="D67" s="326"/>
      <c r="E67" s="327"/>
      <c r="F67" s="270"/>
      <c r="G67" s="271"/>
      <c r="H67" s="141"/>
      <c r="K67" s="134" t="s">
        <v>386</v>
      </c>
      <c r="L67" s="216" t="s">
        <v>427</v>
      </c>
    </row>
    <row r="68" spans="2:12" ht="14.5" customHeight="1" x14ac:dyDescent="0.35">
      <c r="B68" s="325" t="str">
        <f>IF(Variables!$C$45="English",K68,L68)</f>
        <v>Average Purchase Unit Value (CAD/cwt)</v>
      </c>
      <c r="C68" s="328">
        <f t="shared" ref="C68:E69" si="2">IF(ISERROR(C66/C64),0,C66/C64)</f>
        <v>0</v>
      </c>
      <c r="D68" s="328">
        <f t="shared" si="2"/>
        <v>0</v>
      </c>
      <c r="E68" s="329">
        <f t="shared" si="2"/>
        <v>0</v>
      </c>
      <c r="F68" s="274"/>
      <c r="G68" s="275"/>
      <c r="H68" s="141"/>
      <c r="K68" s="134" t="s">
        <v>428</v>
      </c>
      <c r="L68" s="216" t="s">
        <v>429</v>
      </c>
    </row>
    <row r="69" spans="2:12" ht="14.5" customHeight="1" x14ac:dyDescent="0.35">
      <c r="B69" s="325" t="str">
        <f>IF(Variables!$C$45="English",K69,L69)</f>
        <v>Average Selling Unit Value (CAD/cwt)</v>
      </c>
      <c r="C69" s="328">
        <f t="shared" si="2"/>
        <v>0</v>
      </c>
      <c r="D69" s="328">
        <f t="shared" si="2"/>
        <v>0</v>
      </c>
      <c r="E69" s="329">
        <f t="shared" si="2"/>
        <v>0</v>
      </c>
      <c r="F69" s="274"/>
      <c r="G69" s="275"/>
      <c r="H69" s="141"/>
      <c r="K69" s="134" t="s">
        <v>387</v>
      </c>
      <c r="L69" s="216" t="s">
        <v>430</v>
      </c>
    </row>
    <row r="70" spans="2:12" ht="14.5" customHeight="1" x14ac:dyDescent="0.35">
      <c r="B70" s="325" t="str">
        <f>IF(Variables!$C$45="English",K70,L70)</f>
        <v>Actual or Estimated Purchase Delivery Cost (%)</v>
      </c>
      <c r="C70" s="330"/>
      <c r="D70" s="330"/>
      <c r="E70" s="331"/>
      <c r="F70" s="291"/>
      <c r="G70" s="292"/>
      <c r="H70" s="141"/>
      <c r="K70" s="290" t="s">
        <v>260</v>
      </c>
      <c r="L70" s="216" t="s">
        <v>431</v>
      </c>
    </row>
    <row r="71" spans="2:12" ht="14.5" customHeight="1" x14ac:dyDescent="0.35">
      <c r="B71" s="325" t="str">
        <f>IF(Variables!$C$45="English",K71,L71)</f>
        <v>Actual or Estimated Selling Delivery Cost (%)</v>
      </c>
      <c r="C71" s="330"/>
      <c r="D71" s="330"/>
      <c r="E71" s="331"/>
      <c r="F71" s="291"/>
      <c r="G71" s="292"/>
      <c r="H71" s="141"/>
      <c r="K71" s="290" t="s">
        <v>261</v>
      </c>
      <c r="L71" s="216" t="s">
        <v>432</v>
      </c>
    </row>
    <row r="72" spans="2:12" ht="14.5" customHeight="1" x14ac:dyDescent="0.35">
      <c r="B72" s="144"/>
      <c r="C72" s="332"/>
      <c r="D72" s="332"/>
      <c r="E72" s="332"/>
      <c r="F72" s="293"/>
      <c r="G72" s="293"/>
      <c r="H72" s="141"/>
    </row>
    <row r="73" spans="2:12" ht="14.5" customHeight="1" x14ac:dyDescent="0.35">
      <c r="B73" s="817" t="str">
        <f>IF(Variables!$C$45="English",K74,L74)</f>
        <v>Total Certain Whole Potatoes Imported into Canada for Use or Consumption in BC</v>
      </c>
      <c r="C73" s="818"/>
      <c r="D73" s="818"/>
      <c r="E73" s="819"/>
      <c r="F73" s="293"/>
      <c r="G73" s="293"/>
      <c r="H73" s="141"/>
    </row>
    <row r="74" spans="2:12" ht="14.5" customHeight="1" x14ac:dyDescent="0.35">
      <c r="B74" s="820"/>
      <c r="C74" s="821"/>
      <c r="D74" s="821"/>
      <c r="E74" s="822"/>
      <c r="F74" s="293"/>
      <c r="G74" s="293"/>
      <c r="H74" s="141"/>
      <c r="K74" s="136" t="s">
        <v>269</v>
      </c>
      <c r="L74" s="266" t="s">
        <v>451</v>
      </c>
    </row>
    <row r="75" spans="2:12" ht="14.5" customHeight="1" x14ac:dyDescent="0.35">
      <c r="B75" s="287" t="str">
        <f>IF(Variables!$C$45="English",K75,L75)</f>
        <v>Import Volume (cwt)</v>
      </c>
      <c r="C75" s="333">
        <f>C50+C64</f>
        <v>0</v>
      </c>
      <c r="D75" s="333">
        <f t="shared" ref="D75:E75" si="3">D50+D64</f>
        <v>0</v>
      </c>
      <c r="E75" s="333">
        <f t="shared" si="3"/>
        <v>0</v>
      </c>
      <c r="F75" s="270"/>
      <c r="G75" s="271"/>
      <c r="H75" s="141"/>
      <c r="K75" s="134" t="s">
        <v>262</v>
      </c>
      <c r="L75" s="216" t="s">
        <v>435</v>
      </c>
    </row>
    <row r="76" spans="2:12" ht="14.5" customHeight="1" x14ac:dyDescent="0.35">
      <c r="B76" s="287" t="str">
        <f>IF(Variables!$C$45="English",K76,L76)</f>
        <v>Sales Volume (cwt)</v>
      </c>
      <c r="C76" s="333">
        <f t="shared" ref="C76:E76" si="4">C51+C65</f>
        <v>0</v>
      </c>
      <c r="D76" s="333">
        <f t="shared" si="4"/>
        <v>0</v>
      </c>
      <c r="E76" s="333">
        <f t="shared" si="4"/>
        <v>0</v>
      </c>
      <c r="F76" s="270"/>
      <c r="G76" s="271"/>
      <c r="H76" s="141"/>
      <c r="K76" s="134" t="s">
        <v>259</v>
      </c>
      <c r="L76" s="216" t="s">
        <v>436</v>
      </c>
    </row>
    <row r="77" spans="2:12" ht="14.5" customHeight="1" x14ac:dyDescent="0.35">
      <c r="B77" s="287" t="str">
        <f>IF(Variables!$C$45="English",K77,L77)</f>
        <v>Net Delivered Purchase Value (CAD)</v>
      </c>
      <c r="C77" s="333">
        <f t="shared" ref="C77:E77" si="5">C52+C66</f>
        <v>0</v>
      </c>
      <c r="D77" s="333">
        <f t="shared" si="5"/>
        <v>0</v>
      </c>
      <c r="E77" s="333">
        <f t="shared" si="5"/>
        <v>0</v>
      </c>
      <c r="F77" s="270"/>
      <c r="G77" s="271"/>
      <c r="H77" s="141"/>
      <c r="K77" s="134" t="s">
        <v>425</v>
      </c>
      <c r="L77" s="284" t="s">
        <v>426</v>
      </c>
    </row>
    <row r="78" spans="2:12" ht="14.5" customHeight="1" x14ac:dyDescent="0.35">
      <c r="B78" s="287" t="str">
        <f>IF(Variables!$C$45="English",K78,L78)</f>
        <v>Net Delivered Selling Value (CAD)</v>
      </c>
      <c r="C78" s="333">
        <f t="shared" ref="C78:E78" si="6">C53+C67</f>
        <v>0</v>
      </c>
      <c r="D78" s="333">
        <f t="shared" si="6"/>
        <v>0</v>
      </c>
      <c r="E78" s="333">
        <f t="shared" si="6"/>
        <v>0</v>
      </c>
      <c r="F78" s="270"/>
      <c r="G78" s="271"/>
      <c r="H78" s="141"/>
      <c r="K78" s="134" t="s">
        <v>386</v>
      </c>
      <c r="L78" s="216" t="s">
        <v>427</v>
      </c>
    </row>
    <row r="79" spans="2:12" ht="14.5" customHeight="1" x14ac:dyDescent="0.35">
      <c r="B79" s="287" t="str">
        <f>IF(Variables!$C$45="English",K79,L79)</f>
        <v>Average Purchase Unit Value (CAD/cwt)</v>
      </c>
      <c r="C79" s="285">
        <f t="shared" ref="C79:E80" si="7">IF(ISERROR(C77/C75),0,C77/C75)</f>
        <v>0</v>
      </c>
      <c r="D79" s="285">
        <f t="shared" si="7"/>
        <v>0</v>
      </c>
      <c r="E79" s="286">
        <f t="shared" si="7"/>
        <v>0</v>
      </c>
      <c r="F79" s="274"/>
      <c r="G79" s="275"/>
      <c r="H79" s="141"/>
      <c r="K79" s="134" t="s">
        <v>428</v>
      </c>
      <c r="L79" s="216" t="s">
        <v>429</v>
      </c>
    </row>
    <row r="80" spans="2:12" ht="14.5" customHeight="1" x14ac:dyDescent="0.35">
      <c r="B80" s="287" t="str">
        <f>IF(Variables!$C$45="English",K80,L80)</f>
        <v>Average Selling Unit Value (CAD/cwt)</v>
      </c>
      <c r="C80" s="272">
        <f t="shared" si="7"/>
        <v>0</v>
      </c>
      <c r="D80" s="272">
        <f t="shared" si="7"/>
        <v>0</v>
      </c>
      <c r="E80" s="273">
        <f t="shared" si="7"/>
        <v>0</v>
      </c>
      <c r="F80" s="274"/>
      <c r="G80" s="275"/>
      <c r="H80" s="141"/>
      <c r="K80" s="134" t="s">
        <v>387</v>
      </c>
      <c r="L80" s="216" t="s">
        <v>430</v>
      </c>
    </row>
    <row r="81" spans="2:15" ht="14.5" customHeight="1" x14ac:dyDescent="0.35">
      <c r="B81" s="145"/>
      <c r="C81" s="293"/>
      <c r="D81" s="293"/>
      <c r="E81" s="293"/>
      <c r="F81" s="293"/>
      <c r="G81" s="293"/>
      <c r="H81" s="141"/>
      <c r="K81" s="145"/>
      <c r="L81" s="216"/>
    </row>
    <row r="82" spans="2:15" ht="14.5" customHeight="1" x14ac:dyDescent="0.35">
      <c r="B82" s="823" t="str">
        <f>IF(Variables!$C$45="English",K82,L82)</f>
        <v>Ending Inventory of Certain Whole Potatoes Imported into Canada or Purchased for Use or Consumption in BC</v>
      </c>
      <c r="C82" s="824"/>
      <c r="D82" s="824"/>
      <c r="E82" s="825"/>
      <c r="F82" s="335"/>
      <c r="G82" s="336"/>
      <c r="H82" s="141"/>
      <c r="K82" s="337" t="s">
        <v>452</v>
      </c>
      <c r="L82" s="216" t="s">
        <v>453</v>
      </c>
    </row>
    <row r="83" spans="2:15" ht="14.5" customHeight="1" x14ac:dyDescent="0.35">
      <c r="B83" s="826"/>
      <c r="C83" s="827"/>
      <c r="D83" s="827"/>
      <c r="E83" s="828"/>
      <c r="F83" s="335"/>
      <c r="G83" s="336"/>
      <c r="H83" s="141"/>
      <c r="K83" s="337"/>
      <c r="L83" s="216"/>
    </row>
    <row r="84" spans="2:15" ht="14.5" customHeight="1" x14ac:dyDescent="0.35">
      <c r="B84" s="287" t="str">
        <f>IF(Variables!$C$45="English",K84,L84)</f>
        <v>Volume (cwt)</v>
      </c>
      <c r="C84" s="45"/>
      <c r="D84" s="45"/>
      <c r="E84" s="231"/>
      <c r="F84" s="317"/>
      <c r="G84" s="318"/>
      <c r="H84" s="141"/>
      <c r="K84" s="132" t="s">
        <v>257</v>
      </c>
      <c r="L84" s="216" t="s">
        <v>257</v>
      </c>
    </row>
    <row r="85" spans="2:15" ht="14.5" customHeight="1" x14ac:dyDescent="0.35">
      <c r="B85" s="287" t="str">
        <f>IF(Variables!$C$45="English",K85,L85)</f>
        <v>Value (CAD)</v>
      </c>
      <c r="C85" s="45"/>
      <c r="D85" s="45"/>
      <c r="E85" s="231"/>
      <c r="F85" s="317"/>
      <c r="G85" s="318"/>
      <c r="H85" s="141"/>
      <c r="K85" s="132" t="s">
        <v>384</v>
      </c>
      <c r="L85" s="216" t="s">
        <v>418</v>
      </c>
    </row>
    <row r="86" spans="2:15" ht="14.5" customHeight="1" x14ac:dyDescent="0.35">
      <c r="B86" s="287" t="str">
        <f>IF(Variables!$C$45="English",K86,L86)</f>
        <v>Average Unit Value (CAD/cwt)</v>
      </c>
      <c r="C86" s="272">
        <f>IF(ISERROR(C85/C84),0,C85/C84)</f>
        <v>0</v>
      </c>
      <c r="D86" s="272">
        <f>IF(ISERROR(D85/D84),0,D85/D84)</f>
        <v>0</v>
      </c>
      <c r="E86" s="273">
        <f>IF(ISERROR(E85/E84),0,E85/E84)</f>
        <v>0</v>
      </c>
      <c r="F86" s="274"/>
      <c r="G86" s="275"/>
      <c r="H86" s="141"/>
      <c r="K86" s="133" t="s">
        <v>385</v>
      </c>
      <c r="L86" s="216" t="s">
        <v>419</v>
      </c>
    </row>
    <row r="87" spans="2:15" ht="14.5" customHeight="1" x14ac:dyDescent="0.35">
      <c r="B87" s="338"/>
      <c r="C87" s="339"/>
      <c r="D87" s="339"/>
      <c r="E87" s="339"/>
      <c r="F87" s="131"/>
      <c r="G87" s="131"/>
      <c r="H87" s="141"/>
    </row>
    <row r="88" spans="2:15" ht="14.5" customHeight="1" x14ac:dyDescent="0.35">
      <c r="B88" s="340" t="str">
        <f>IF(Variables!$C$45="English",K88,L88)</f>
        <v>Reconciliation Check</v>
      </c>
      <c r="C88" s="341"/>
      <c r="D88" s="341"/>
      <c r="E88" s="341"/>
      <c r="F88" s="342"/>
      <c r="H88" s="141"/>
      <c r="K88" s="146" t="s">
        <v>208</v>
      </c>
      <c r="L88" s="216" t="s">
        <v>454</v>
      </c>
      <c r="M88" s="216"/>
      <c r="N88" s="216"/>
      <c r="O88" s="216"/>
    </row>
    <row r="89" spans="2:15" ht="14.5" customHeight="1" x14ac:dyDescent="0.35">
      <c r="B89" s="766" t="str">
        <f>IF(Variables!$C$45="English",K88,L88)</f>
        <v>Reconciliation Check</v>
      </c>
      <c r="C89" s="767"/>
      <c r="D89" s="767"/>
      <c r="E89" s="768"/>
      <c r="F89" s="342"/>
      <c r="H89" s="141"/>
      <c r="K89" s="146"/>
      <c r="L89" s="216"/>
      <c r="M89" s="216"/>
      <c r="N89" s="216"/>
      <c r="O89" s="216"/>
    </row>
    <row r="90" spans="2:15" ht="14.5" customHeight="1" x14ac:dyDescent="0.35">
      <c r="C90" s="816" t="str">
        <f>IF(Variables!$C$45="English",Variables!$B$22,Variables!$C$22)</f>
        <v>May 1, 2024 to July 31, 2024</v>
      </c>
      <c r="D90" s="816" t="str">
        <f>IF(Variables!$C$45="English",Variables!$B$23,Variables!$C$23)</f>
        <v>May 1, 2025 to July 31, 2025</v>
      </c>
      <c r="E90" s="816" t="str">
        <f>IF(Variables!$C$45="English",Variables!$B$24,Variables!$C$24)</f>
        <v>May 1, 2026 to July 31, 2026</v>
      </c>
      <c r="F90" s="343"/>
      <c r="G90" s="226"/>
      <c r="H90" s="141"/>
      <c r="K90" s="344" t="s">
        <v>209</v>
      </c>
      <c r="L90" s="216" t="s">
        <v>455</v>
      </c>
      <c r="M90" s="216"/>
      <c r="N90" s="216"/>
      <c r="O90" s="216"/>
    </row>
    <row r="91" spans="2:15" ht="14.5" customHeight="1" x14ac:dyDescent="0.35">
      <c r="C91" s="816"/>
      <c r="D91" s="816"/>
      <c r="E91" s="816"/>
      <c r="F91" s="343"/>
      <c r="G91" s="226"/>
      <c r="H91" s="141"/>
      <c r="K91" s="344"/>
      <c r="L91" s="216"/>
      <c r="M91" s="216"/>
      <c r="N91" s="216"/>
      <c r="O91" s="216"/>
    </row>
    <row r="92" spans="2:15" ht="14.5" customHeight="1" x14ac:dyDescent="0.35">
      <c r="B92" s="345" t="str">
        <f>IF(Variables!$C$45="English",K92,L92)</f>
        <v>Calculated Volume (cwt)</v>
      </c>
      <c r="C92" s="346">
        <f>(C30+C37+C75)-(C38+C76)</f>
        <v>0</v>
      </c>
      <c r="D92" s="346">
        <f>(D30+D37+D75)-(D38+D76)</f>
        <v>0</v>
      </c>
      <c r="E92" s="347">
        <f>(E30+E37+E75)-(E38+E76)</f>
        <v>0</v>
      </c>
      <c r="F92" s="317"/>
      <c r="G92" s="318"/>
      <c r="H92" s="141"/>
      <c r="K92" s="135" t="s">
        <v>210</v>
      </c>
      <c r="L92" s="216" t="s">
        <v>456</v>
      </c>
      <c r="M92" s="216"/>
      <c r="N92" s="216"/>
      <c r="O92" s="216"/>
    </row>
    <row r="93" spans="2:15" ht="14.5" customHeight="1" x14ac:dyDescent="0.35">
      <c r="B93" s="348" t="str">
        <f>IF(Variables!$C$45="English",K93,L93)</f>
        <v>Reported Volume equals Calculated Volume:</v>
      </c>
      <c r="C93" s="357" t="str">
        <f>IF(Variables!$C$45="English",IF(C84=C92,"Yes","No"),IF(C84=C92,"Oui","Non"))</f>
        <v>Yes</v>
      </c>
      <c r="D93" s="357" t="str">
        <f>IF(Variables!$C$45="English",IF(D84=D92,"Yes","No"),IF(D84=D92,"Oui","Non"))</f>
        <v>Yes</v>
      </c>
      <c r="E93" s="357" t="str">
        <f>IF(Variables!$C$45="English",IF(E84=E92,"Yes","No"),IF(E84=E92,"Oui","Non"))</f>
        <v>Yes</v>
      </c>
      <c r="F93" s="317"/>
      <c r="G93" s="318"/>
      <c r="H93" s="141"/>
      <c r="K93" s="135" t="s">
        <v>211</v>
      </c>
      <c r="L93" s="216" t="s">
        <v>457</v>
      </c>
      <c r="M93" s="216"/>
      <c r="N93" s="216"/>
      <c r="O93" s="216"/>
    </row>
    <row r="94" spans="2:15" ht="14.5" customHeight="1" x14ac:dyDescent="0.35">
      <c r="B94" s="144"/>
      <c r="C94" s="131"/>
      <c r="D94" s="131"/>
      <c r="E94" s="131"/>
      <c r="F94" s="131"/>
      <c r="G94" s="131"/>
      <c r="H94" s="141"/>
      <c r="L94" s="216"/>
      <c r="M94" s="216"/>
      <c r="N94" s="216"/>
      <c r="O94" s="216"/>
    </row>
    <row r="95" spans="2:15" ht="14.5" customHeight="1" x14ac:dyDescent="0.35">
      <c r="B95" s="777" t="str">
        <f>IF(Variables!$C$45="English",K95,L95)</f>
        <v>If reported and calculated ending inventory volumes do not match, please explain.</v>
      </c>
      <c r="C95" s="807"/>
      <c r="D95" s="808"/>
      <c r="E95" s="809"/>
      <c r="F95" s="131"/>
      <c r="G95" s="131"/>
      <c r="H95" s="141"/>
      <c r="K95" s="777" t="s">
        <v>270</v>
      </c>
      <c r="L95" s="216" t="s">
        <v>458</v>
      </c>
      <c r="M95" s="216"/>
      <c r="N95" s="216"/>
      <c r="O95" s="216"/>
    </row>
    <row r="96" spans="2:15" ht="14.5" customHeight="1" x14ac:dyDescent="0.35">
      <c r="B96" s="777"/>
      <c r="C96" s="810"/>
      <c r="D96" s="811"/>
      <c r="E96" s="812"/>
      <c r="F96" s="131"/>
      <c r="G96" s="131"/>
      <c r="H96" s="141"/>
      <c r="K96" s="777"/>
      <c r="L96" s="216"/>
      <c r="M96" s="216"/>
      <c r="N96" s="216"/>
      <c r="O96" s="216"/>
    </row>
    <row r="97" spans="2:15" ht="14.5" customHeight="1" x14ac:dyDescent="0.35">
      <c r="B97" s="777"/>
      <c r="C97" s="810"/>
      <c r="D97" s="811"/>
      <c r="E97" s="812"/>
      <c r="F97" s="131"/>
      <c r="G97" s="131"/>
      <c r="H97" s="141"/>
      <c r="K97" s="777"/>
      <c r="L97" s="216"/>
      <c r="M97" s="216"/>
      <c r="N97" s="216"/>
      <c r="O97" s="216"/>
    </row>
    <row r="98" spans="2:15" ht="14.5" customHeight="1" x14ac:dyDescent="0.35">
      <c r="B98" s="777"/>
      <c r="C98" s="810"/>
      <c r="D98" s="811"/>
      <c r="E98" s="812"/>
      <c r="F98" s="131"/>
      <c r="G98" s="131"/>
      <c r="H98" s="141"/>
      <c r="K98" s="777"/>
      <c r="L98" s="216"/>
      <c r="M98" s="216"/>
      <c r="N98" s="216"/>
      <c r="O98" s="216"/>
    </row>
    <row r="99" spans="2:15" ht="14.5" customHeight="1" x14ac:dyDescent="0.35">
      <c r="B99" s="777"/>
      <c r="C99" s="810"/>
      <c r="D99" s="811"/>
      <c r="E99" s="812"/>
      <c r="F99" s="131"/>
      <c r="G99" s="131"/>
      <c r="H99" s="141"/>
      <c r="K99" s="777"/>
      <c r="L99" s="216"/>
      <c r="M99" s="216"/>
      <c r="N99" s="216"/>
      <c r="O99" s="216"/>
    </row>
    <row r="100" spans="2:15" ht="14.5" customHeight="1" x14ac:dyDescent="0.35">
      <c r="B100" s="778"/>
      <c r="C100" s="813"/>
      <c r="D100" s="814"/>
      <c r="E100" s="815"/>
      <c r="F100" s="349"/>
      <c r="G100" s="349"/>
      <c r="H100" s="148"/>
      <c r="K100" s="778"/>
      <c r="L100" s="216"/>
      <c r="M100" s="216"/>
      <c r="N100" s="216"/>
      <c r="O100" s="216"/>
    </row>
    <row r="101" spans="2:15" ht="14.5" customHeight="1" x14ac:dyDescent="0.35">
      <c r="B101" s="350"/>
      <c r="H101" s="351"/>
      <c r="L101" s="216"/>
      <c r="M101" s="216"/>
      <c r="N101" s="216"/>
      <c r="O101" s="216"/>
    </row>
    <row r="102" spans="2:15" ht="14.5" customHeight="1" x14ac:dyDescent="0.35">
      <c r="B102" s="594" t="s">
        <v>19</v>
      </c>
      <c r="C102" s="595"/>
      <c r="D102" s="595"/>
      <c r="E102" s="595"/>
      <c r="F102" s="595"/>
      <c r="G102" s="595"/>
      <c r="H102" s="596"/>
      <c r="L102" s="216"/>
      <c r="M102" s="216"/>
      <c r="N102" s="216"/>
      <c r="O102" s="216"/>
    </row>
    <row r="103" spans="2:15" ht="14.5" customHeight="1" x14ac:dyDescent="0.35">
      <c r="B103" s="251"/>
      <c r="C103" s="252"/>
      <c r="D103" s="252"/>
      <c r="E103" s="252"/>
      <c r="F103" s="252"/>
      <c r="G103" s="252"/>
      <c r="H103" s="253"/>
      <c r="L103" s="216"/>
      <c r="M103" s="216"/>
      <c r="N103" s="216"/>
      <c r="O103" s="216"/>
    </row>
    <row r="104" spans="2:15" ht="14.5" customHeight="1" x14ac:dyDescent="0.35">
      <c r="B104" s="493" t="str">
        <f>IF(Variables!$C$45="English",K104,L104)</f>
        <v>Please provide the percentage of your sales to the following trade levels, by period, for your imported certain whole potatoes.</v>
      </c>
      <c r="C104" s="494"/>
      <c r="D104" s="494"/>
      <c r="E104" s="494"/>
      <c r="F104" s="494"/>
      <c r="G104" s="494"/>
      <c r="H104" s="495"/>
      <c r="K104" s="6" t="s">
        <v>459</v>
      </c>
      <c r="L104" s="216" t="s">
        <v>460</v>
      </c>
    </row>
    <row r="105" spans="2:15" ht="14.5" customHeight="1" x14ac:dyDescent="0.35">
      <c r="B105" s="205"/>
      <c r="C105" s="203"/>
      <c r="D105" s="203"/>
      <c r="E105" s="203"/>
      <c r="F105" s="204"/>
      <c r="G105" s="204"/>
      <c r="H105" s="60"/>
    </row>
    <row r="106" spans="2:15" ht="14.5" customHeight="1" x14ac:dyDescent="0.35">
      <c r="B106" s="779"/>
      <c r="C106" s="780"/>
      <c r="D106" s="816" t="str">
        <f>IF(Variables!$C$45="English",Variables!$B$22,Variables!$C$22)</f>
        <v>May 1, 2024 to July 31, 2024</v>
      </c>
      <c r="E106" s="816" t="str">
        <f>IF(Variables!$C$45="English",Variables!$B$23,Variables!$C$23)</f>
        <v>May 1, 2025 to July 31, 2025</v>
      </c>
      <c r="F106" s="816" t="str">
        <f>IF(Variables!$C$45="English",Variables!$B$24,Variables!$C$24)</f>
        <v>May 1, 2026 to July 31, 2026</v>
      </c>
      <c r="G106" s="706"/>
      <c r="H106" s="60"/>
    </row>
    <row r="107" spans="2:15" ht="14.5" customHeight="1" x14ac:dyDescent="0.35">
      <c r="B107" s="781"/>
      <c r="C107" s="782"/>
      <c r="D107" s="816"/>
      <c r="E107" s="816"/>
      <c r="F107" s="816"/>
      <c r="G107" s="706"/>
      <c r="H107" s="60"/>
    </row>
    <row r="108" spans="2:15" ht="14.5" customHeight="1" x14ac:dyDescent="0.35">
      <c r="B108" s="755" t="str">
        <f>IF(Variables!$C$45="English",K108,L108)</f>
        <v>% of Sales of Imported Certain Whole Potatoes to:</v>
      </c>
      <c r="C108" s="756"/>
      <c r="D108" s="756"/>
      <c r="E108" s="756"/>
      <c r="F108" s="757"/>
      <c r="G108" s="227"/>
      <c r="H108" s="60"/>
      <c r="K108" s="352" t="s">
        <v>576</v>
      </c>
      <c r="L108" s="266" t="s">
        <v>461</v>
      </c>
      <c r="M108" s="266"/>
      <c r="N108" s="266"/>
    </row>
    <row r="109" spans="2:15" ht="14.5" customHeight="1" x14ac:dyDescent="0.35">
      <c r="B109" s="758" t="str">
        <f>IF(Variables!$C$45="English",K109,L109)</f>
        <v>Wholesalers/Distributer/Retailers in BC (%)</v>
      </c>
      <c r="C109" s="759"/>
      <c r="D109" s="229"/>
      <c r="E109" s="229"/>
      <c r="F109" s="243"/>
      <c r="G109" s="206"/>
      <c r="H109" s="60"/>
      <c r="K109" s="353" t="s">
        <v>462</v>
      </c>
      <c r="L109" s="216" t="s">
        <v>463</v>
      </c>
      <c r="M109" s="216"/>
      <c r="N109" s="216"/>
    </row>
    <row r="110" spans="2:15" ht="14.5" customHeight="1" x14ac:dyDescent="0.35">
      <c r="B110" s="758" t="str">
        <f>IF(Variables!$C$45="English",K110,L110)</f>
        <v>Canadian Processors in BC (%)</v>
      </c>
      <c r="C110" s="759"/>
      <c r="D110" s="229"/>
      <c r="E110" s="229"/>
      <c r="F110" s="243"/>
      <c r="G110" s="206"/>
      <c r="H110" s="60"/>
      <c r="K110" s="354" t="s">
        <v>465</v>
      </c>
      <c r="L110" s="216" t="s">
        <v>466</v>
      </c>
      <c r="M110" s="216"/>
      <c r="N110" s="216"/>
    </row>
    <row r="111" spans="2:15" ht="14.5" customHeight="1" x14ac:dyDescent="0.35">
      <c r="B111" s="758" t="str">
        <f>IF(Variables!$C$45="English",K111,L111)</f>
        <v>Other Trade Level in BC (%)</v>
      </c>
      <c r="C111" s="759"/>
      <c r="D111" s="229"/>
      <c r="E111" s="229"/>
      <c r="F111" s="243"/>
      <c r="G111" s="206"/>
      <c r="H111" s="60"/>
      <c r="K111" s="355" t="s">
        <v>468</v>
      </c>
      <c r="L111" s="216" t="s">
        <v>469</v>
      </c>
      <c r="M111" s="216"/>
      <c r="N111" s="216"/>
    </row>
    <row r="112" spans="2:15" ht="14.5" customHeight="1" x14ac:dyDescent="0.35">
      <c r="B112" s="769" t="str">
        <f>IF(Intro!$G$23="English",K112,L112)</f>
        <v>Précisez le niveau commercial:</v>
      </c>
      <c r="C112" s="771"/>
      <c r="D112" s="773">
        <f>SUM(D109:D111)</f>
        <v>0</v>
      </c>
      <c r="E112" s="773">
        <f t="shared" ref="E112:F112" si="8">SUM(E109:E111)</f>
        <v>0</v>
      </c>
      <c r="F112" s="775">
        <f t="shared" si="8"/>
        <v>0</v>
      </c>
      <c r="G112" s="206"/>
      <c r="H112" s="60"/>
      <c r="K112" t="s">
        <v>471</v>
      </c>
      <c r="L112" s="216" t="s">
        <v>472</v>
      </c>
    </row>
    <row r="113" spans="2:12" ht="14.5" customHeight="1" x14ac:dyDescent="0.35">
      <c r="B113" s="806"/>
      <c r="C113" s="772"/>
      <c r="D113" s="774"/>
      <c r="E113" s="774"/>
      <c r="F113" s="776"/>
      <c r="G113" s="206"/>
      <c r="H113" s="60"/>
      <c r="L113" s="216"/>
    </row>
    <row r="114" spans="2:12" ht="14.5" customHeight="1" x14ac:dyDescent="0.35">
      <c r="B114" s="356"/>
      <c r="C114" s="147"/>
      <c r="D114" s="147"/>
      <c r="E114" s="147"/>
      <c r="F114" s="147"/>
      <c r="G114" s="147"/>
      <c r="H114" s="148"/>
    </row>
  </sheetData>
  <sheetProtection algorithmName="SHA-512" hashValue="qxIeVFcMQfxqQPfpYFqVSHdwLIVKJbF/2k7s50wzAEDPETi0rSuz6mdng5mJsDsW/fpxXyH1KU3zV3ynrz76Rw==" saltValue="uCPsEirMeA4xPcOoLgkeRg==" spinCount="100000" sheet="1" objects="1" scenarios="1" selectLockedCells="1"/>
  <mergeCells count="59">
    <mergeCell ref="B18:H18"/>
    <mergeCell ref="B4:H4"/>
    <mergeCell ref="B5:H5"/>
    <mergeCell ref="B6:H6"/>
    <mergeCell ref="B8:H8"/>
    <mergeCell ref="B9:H9"/>
    <mergeCell ref="B10:H10"/>
    <mergeCell ref="B12:H12"/>
    <mergeCell ref="B13:H13"/>
    <mergeCell ref="B14:H14"/>
    <mergeCell ref="B15:H15"/>
    <mergeCell ref="B16:H16"/>
    <mergeCell ref="B28:E29"/>
    <mergeCell ref="B19:H19"/>
    <mergeCell ref="B20:G20"/>
    <mergeCell ref="B21:H21"/>
    <mergeCell ref="B22:H22"/>
    <mergeCell ref="B23:H23"/>
    <mergeCell ref="B24:H24"/>
    <mergeCell ref="B26:B27"/>
    <mergeCell ref="C26:C27"/>
    <mergeCell ref="D26:D27"/>
    <mergeCell ref="E26:E27"/>
    <mergeCell ref="B48:E49"/>
    <mergeCell ref="B34:E35"/>
    <mergeCell ref="C36:E36"/>
    <mergeCell ref="C46:C47"/>
    <mergeCell ref="D46:D47"/>
    <mergeCell ref="E46:E47"/>
    <mergeCell ref="C59:C60"/>
    <mergeCell ref="D59:D60"/>
    <mergeCell ref="E59:E60"/>
    <mergeCell ref="B61:E62"/>
    <mergeCell ref="C63:E63"/>
    <mergeCell ref="B73:E74"/>
    <mergeCell ref="B82:E83"/>
    <mergeCell ref="B89:E89"/>
    <mergeCell ref="C90:C91"/>
    <mergeCell ref="D90:D91"/>
    <mergeCell ref="E90:E91"/>
    <mergeCell ref="B108:F108"/>
    <mergeCell ref="B109:C109"/>
    <mergeCell ref="B106:C107"/>
    <mergeCell ref="D106:D107"/>
    <mergeCell ref="E106:E107"/>
    <mergeCell ref="F106:F107"/>
    <mergeCell ref="G106:G107"/>
    <mergeCell ref="B95:B100"/>
    <mergeCell ref="C95:E100"/>
    <mergeCell ref="K95:K100"/>
    <mergeCell ref="B102:H102"/>
    <mergeCell ref="B104:H104"/>
    <mergeCell ref="F112:F113"/>
    <mergeCell ref="B110:C110"/>
    <mergeCell ref="B111:C111"/>
    <mergeCell ref="B112:B113"/>
    <mergeCell ref="C112:C113"/>
    <mergeCell ref="D112:D113"/>
    <mergeCell ref="E112:E113"/>
  </mergeCells>
  <dataValidations disablePrompts="1" count="2">
    <dataValidation type="textLength" operator="lessThanOrEqual" allowBlank="1" showInputMessage="1" showErrorMessage="1" sqref="K63 B63 K36" xr:uid="{F44AE36B-6B7B-46A6-8025-8B3EB6D60FBF}">
      <formula1>1000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F105:G105" xr:uid="{F78E0627-198C-4F91-9D79-9A72C3A083F2}">
      <formula1>1000</formula1>
    </dataValidation>
  </dataValidations>
  <pageMargins left="0.70866141732283472" right="0.70866141732283472" top="0.74803149606299213" bottom="0.74803149606299213" header="0.31496062992125984" footer="0.31496062992125984"/>
  <pageSetup scale="51" orientation="portrait" r:id="rId1"/>
  <rowBreaks count="1" manualBreakCount="1">
    <brk id="58" max="11"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7EC449-575F-484E-9017-1EF85A0EB53B}">
  <sheetPr>
    <tabColor rgb="FF92D050"/>
    <pageSetUpPr fitToPage="1"/>
  </sheetPr>
  <dimension ref="A1:Q48"/>
  <sheetViews>
    <sheetView showGridLines="0" zoomScaleNormal="100" workbookViewId="0"/>
  </sheetViews>
  <sheetFormatPr defaultColWidth="9.26953125" defaultRowHeight="14" x14ac:dyDescent="0.35"/>
  <cols>
    <col min="1" max="1" width="1.7265625" style="4" customWidth="1"/>
    <col min="2" max="3" width="14.54296875" style="2" customWidth="1"/>
    <col min="4" max="6" width="16.1796875" style="2" customWidth="1"/>
    <col min="7" max="12" width="14.54296875" style="2" customWidth="1"/>
    <col min="13" max="13" width="14.54296875" style="7" customWidth="1"/>
    <col min="14" max="14" width="14.54296875" style="8" customWidth="1"/>
    <col min="15" max="15" width="23.7265625" style="8" hidden="1" customWidth="1"/>
    <col min="16" max="16" width="14.54296875" style="8" hidden="1" customWidth="1"/>
    <col min="17" max="16384" width="9.26953125" style="8"/>
  </cols>
  <sheetData>
    <row r="1" spans="1:16" x14ac:dyDescent="0.35">
      <c r="O1" s="8" t="s">
        <v>139</v>
      </c>
      <c r="P1" s="8" t="s">
        <v>139</v>
      </c>
    </row>
    <row r="2" spans="1:16" x14ac:dyDescent="0.35">
      <c r="B2" s="10" t="str">
        <f>IF(Variables!$C$45="English",O3,P3)</f>
        <v>PROTECTED</v>
      </c>
      <c r="C2" s="10"/>
      <c r="D2" s="10"/>
      <c r="O2" s="9" t="s">
        <v>39</v>
      </c>
      <c r="P2" s="9" t="s">
        <v>48</v>
      </c>
    </row>
    <row r="3" spans="1:16" x14ac:dyDescent="0.35">
      <c r="B3" s="12"/>
      <c r="C3" s="12"/>
      <c r="D3" s="12"/>
      <c r="O3" s="1" t="s">
        <v>124</v>
      </c>
      <c r="P3" s="1" t="s">
        <v>125</v>
      </c>
    </row>
    <row r="4" spans="1:16" s="1" customFormat="1" x14ac:dyDescent="0.35">
      <c r="A4" s="5"/>
      <c r="B4" s="526" t="str">
        <f>Info!B4</f>
        <v>AGENCY QUESTIONNAIRE</v>
      </c>
      <c r="C4" s="526"/>
      <c r="D4" s="526"/>
      <c r="E4" s="526"/>
      <c r="F4" s="526"/>
      <c r="G4" s="526"/>
      <c r="H4" s="526"/>
      <c r="I4" s="526"/>
      <c r="J4" s="526"/>
      <c r="K4" s="526"/>
      <c r="L4" s="526"/>
      <c r="M4" s="26"/>
      <c r="N4" s="26"/>
      <c r="O4" s="24"/>
      <c r="P4" s="24"/>
    </row>
    <row r="5" spans="1:16" s="1" customFormat="1" x14ac:dyDescent="0.35">
      <c r="A5" s="5"/>
      <c r="B5" s="526" t="str">
        <f>Info!B5</f>
        <v>RR-2026-001</v>
      </c>
      <c r="C5" s="526"/>
      <c r="D5" s="526"/>
      <c r="E5" s="526"/>
      <c r="F5" s="526"/>
      <c r="G5" s="526"/>
      <c r="H5" s="526"/>
      <c r="I5" s="526"/>
      <c r="J5" s="526"/>
      <c r="K5" s="526"/>
      <c r="L5" s="526"/>
      <c r="M5" s="26"/>
      <c r="N5" s="26"/>
      <c r="O5" s="24"/>
      <c r="P5" s="24"/>
    </row>
    <row r="6" spans="1:16" s="6" customFormat="1" x14ac:dyDescent="0.35">
      <c r="A6" s="5"/>
      <c r="B6" s="526" t="str">
        <f>Info!B6</f>
        <v>CERTAIN WHOLE POTATOES</v>
      </c>
      <c r="C6" s="526"/>
      <c r="D6" s="526"/>
      <c r="E6" s="526"/>
      <c r="F6" s="526"/>
      <c r="G6" s="526"/>
      <c r="H6" s="526"/>
      <c r="I6" s="526"/>
      <c r="J6" s="526"/>
      <c r="K6" s="526"/>
      <c r="L6" s="526"/>
      <c r="M6" s="24"/>
      <c r="N6" s="24"/>
      <c r="O6" s="16"/>
      <c r="P6" s="16"/>
    </row>
    <row r="7" spans="1:16" s="6" customFormat="1" x14ac:dyDescent="0.35">
      <c r="A7" s="5"/>
      <c r="B7" s="23"/>
      <c r="C7" s="23"/>
      <c r="D7" s="23"/>
      <c r="E7" s="23"/>
      <c r="F7" s="23"/>
      <c r="G7" s="23"/>
      <c r="H7" s="23"/>
      <c r="I7" s="23"/>
      <c r="J7" s="23"/>
      <c r="K7" s="23"/>
      <c r="L7" s="23"/>
      <c r="M7" s="24"/>
      <c r="N7" s="24"/>
      <c r="O7" s="25"/>
    </row>
    <row r="8" spans="1:16" s="6" customFormat="1" x14ac:dyDescent="0.35">
      <c r="A8" s="5"/>
      <c r="B8" s="589" t="str">
        <f>Public!B8</f>
        <v>The goods in the following questions refer to certain whole potatoes as defined in the product description on the Intro tab.</v>
      </c>
      <c r="C8" s="589"/>
      <c r="D8" s="589"/>
      <c r="E8" s="589"/>
      <c r="F8" s="589"/>
      <c r="G8" s="589"/>
      <c r="H8" s="589"/>
      <c r="I8" s="589"/>
      <c r="J8" s="589"/>
      <c r="K8" s="589"/>
      <c r="L8" s="589"/>
      <c r="M8" s="24"/>
      <c r="N8" s="24"/>
      <c r="O8" s="16"/>
      <c r="P8" s="16"/>
    </row>
    <row r="9" spans="1:16" s="6" customFormat="1" x14ac:dyDescent="0.35">
      <c r="A9" s="5"/>
      <c r="B9" s="589" t="str">
        <f>Public!B9</f>
        <v xml:space="preserve">Product information and a glossary of terms can be found in the Info tab.
</v>
      </c>
      <c r="C9" s="589"/>
      <c r="D9" s="589"/>
      <c r="E9" s="589"/>
      <c r="F9" s="589"/>
      <c r="G9" s="589"/>
      <c r="H9" s="589"/>
      <c r="I9" s="589"/>
      <c r="J9" s="589"/>
      <c r="K9" s="589"/>
      <c r="L9" s="589"/>
      <c r="M9" s="24"/>
      <c r="N9" s="24"/>
      <c r="O9" s="16"/>
    </row>
    <row r="10" spans="1:16" s="6" customFormat="1" x14ac:dyDescent="0.35">
      <c r="A10" s="5"/>
      <c r="B10" s="589" t="str">
        <f>IF(Variables!$C$45="English",O10,P10)</f>
        <v xml:space="preserve">Use the AddPro tab if more space is needed.
</v>
      </c>
      <c r="C10" s="589"/>
      <c r="D10" s="589"/>
      <c r="E10" s="589"/>
      <c r="F10" s="589"/>
      <c r="G10" s="589"/>
      <c r="H10" s="589"/>
      <c r="I10" s="589"/>
      <c r="J10" s="589"/>
      <c r="K10" s="589"/>
      <c r="L10" s="589"/>
      <c r="M10" s="24"/>
      <c r="N10" s="24"/>
      <c r="O10" s="16" t="s">
        <v>76</v>
      </c>
      <c r="P10" s="16" t="str">
        <f>"Utilisez l'onglet AddPro si vous avez besoin de plus d'espace."&amp;CHAR(10)</f>
        <v xml:space="preserve">Utilisez l'onglet AddPro si vous avez besoin de plus d'espace.
</v>
      </c>
    </row>
    <row r="11" spans="1:16" s="6" customFormat="1" x14ac:dyDescent="0.35">
      <c r="A11" s="5"/>
      <c r="B11" s="15"/>
      <c r="C11" s="15"/>
      <c r="D11" s="15"/>
      <c r="E11" s="3"/>
      <c r="F11" s="3"/>
      <c r="G11" s="3"/>
      <c r="H11" s="3"/>
      <c r="I11" s="3"/>
      <c r="J11" s="3"/>
      <c r="K11" s="3"/>
      <c r="L11" s="3"/>
      <c r="O11" s="16"/>
      <c r="P11" s="16"/>
    </row>
    <row r="12" spans="1:16" s="9" customFormat="1" x14ac:dyDescent="0.35">
      <c r="A12" s="70"/>
      <c r="B12" s="685" t="str">
        <f>IF(Variables!$C$45="English",O12,P12)</f>
        <v>TOP SALES ACCOUNTS</v>
      </c>
      <c r="C12" s="686"/>
      <c r="D12" s="686"/>
      <c r="E12" s="686"/>
      <c r="F12" s="686"/>
      <c r="G12" s="686"/>
      <c r="H12" s="686"/>
      <c r="I12" s="686"/>
      <c r="J12" s="686"/>
      <c r="K12" s="686"/>
      <c r="L12" s="687"/>
      <c r="O12" s="171" t="s">
        <v>325</v>
      </c>
      <c r="P12" s="27"/>
    </row>
    <row r="13" spans="1:16" x14ac:dyDescent="0.35">
      <c r="B13" s="594" t="s">
        <v>18</v>
      </c>
      <c r="C13" s="595"/>
      <c r="D13" s="595"/>
      <c r="E13" s="595"/>
      <c r="F13" s="595"/>
      <c r="G13" s="595"/>
      <c r="H13" s="595"/>
      <c r="I13" s="595"/>
      <c r="J13" s="595"/>
      <c r="K13" s="595"/>
      <c r="L13" s="596"/>
      <c r="M13" s="8"/>
    </row>
    <row r="14" spans="1:16" s="9" customFormat="1" x14ac:dyDescent="0.35">
      <c r="A14" s="70"/>
      <c r="B14" s="106"/>
      <c r="C14" s="107"/>
      <c r="D14" s="107"/>
      <c r="E14" s="110"/>
      <c r="F14" s="108"/>
      <c r="G14" s="108"/>
      <c r="H14" s="108"/>
      <c r="I14" s="108"/>
      <c r="J14" s="108"/>
      <c r="K14" s="33"/>
      <c r="L14" s="60"/>
      <c r="O14" s="171"/>
      <c r="P14" s="27"/>
    </row>
    <row r="15" spans="1:16" s="9" customFormat="1" ht="28" x14ac:dyDescent="0.35">
      <c r="A15" s="70" t="s">
        <v>230</v>
      </c>
      <c r="B15" s="607" t="str">
        <f>O16</f>
        <v xml:space="preserve">Provide a list of your top ten Canadian sales accounts for certain whole potatoes during the 2024-2025 and 2025-2026 crop years.  Please indicate the firm name, contact name, mailing address, e-mail address and telephone number. </v>
      </c>
      <c r="C15" s="834"/>
      <c r="D15" s="834"/>
      <c r="E15" s="834"/>
      <c r="F15" s="834"/>
      <c r="G15" s="834"/>
      <c r="H15" s="834"/>
      <c r="I15" s="834"/>
      <c r="J15" s="834"/>
      <c r="K15" s="834"/>
      <c r="L15" s="835"/>
      <c r="O15" s="365"/>
      <c r="P15" s="7"/>
    </row>
    <row r="16" spans="1:16" s="9" customFormat="1" x14ac:dyDescent="0.35">
      <c r="A16" s="70"/>
      <c r="B16" s="366"/>
      <c r="C16" s="107"/>
      <c r="D16" s="107"/>
      <c r="E16" s="110"/>
      <c r="F16" s="108"/>
      <c r="G16" s="108"/>
      <c r="H16" s="108"/>
      <c r="I16" s="108"/>
      <c r="J16" s="108"/>
      <c r="K16" s="33"/>
      <c r="L16" s="60"/>
      <c r="O16" s="365" t="s">
        <v>306</v>
      </c>
      <c r="P16" s="7"/>
    </row>
    <row r="17" spans="1:17" s="9" customFormat="1" ht="14.5" x14ac:dyDescent="0.35">
      <c r="A17" s="70"/>
      <c r="B17" s="367"/>
      <c r="C17" s="368" t="s">
        <v>275</v>
      </c>
      <c r="E17" s="369" t="s">
        <v>276</v>
      </c>
      <c r="G17" s="369" t="s">
        <v>277</v>
      </c>
      <c r="I17" s="369" t="s">
        <v>13</v>
      </c>
      <c r="J17" s="369"/>
      <c r="K17" s="369" t="s">
        <v>278</v>
      </c>
      <c r="L17" s="60"/>
      <c r="O17" s="365"/>
      <c r="P17" s="7"/>
    </row>
    <row r="18" spans="1:17" s="9" customFormat="1" ht="14.5" x14ac:dyDescent="0.35">
      <c r="A18" s="70"/>
      <c r="B18" s="150" t="s">
        <v>279</v>
      </c>
      <c r="C18" s="836"/>
      <c r="D18" s="837"/>
      <c r="E18" s="836"/>
      <c r="F18" s="837"/>
      <c r="G18" s="836"/>
      <c r="H18" s="837"/>
      <c r="I18" s="836"/>
      <c r="J18" s="837"/>
      <c r="K18" s="151"/>
      <c r="L18" s="60"/>
      <c r="O18" s="365"/>
      <c r="P18" s="7"/>
    </row>
    <row r="19" spans="1:17" s="9" customFormat="1" ht="14.5" x14ac:dyDescent="0.35">
      <c r="A19" s="70"/>
      <c r="B19" s="150" t="s">
        <v>280</v>
      </c>
      <c r="C19" s="836"/>
      <c r="D19" s="837"/>
      <c r="E19" s="836"/>
      <c r="F19" s="837"/>
      <c r="G19" s="836"/>
      <c r="H19" s="837"/>
      <c r="I19" s="836"/>
      <c r="J19" s="837"/>
      <c r="K19" s="151"/>
      <c r="L19" s="60"/>
      <c r="O19" s="365"/>
      <c r="P19" s="7"/>
    </row>
    <row r="20" spans="1:17" s="9" customFormat="1" ht="14.5" x14ac:dyDescent="0.35">
      <c r="A20" s="70"/>
      <c r="B20" s="150" t="s">
        <v>281</v>
      </c>
      <c r="C20" s="836"/>
      <c r="D20" s="837"/>
      <c r="E20" s="836"/>
      <c r="F20" s="837"/>
      <c r="G20" s="836"/>
      <c r="H20" s="837"/>
      <c r="I20" s="836"/>
      <c r="J20" s="837"/>
      <c r="K20" s="151"/>
      <c r="L20" s="60"/>
      <c r="O20" s="365"/>
      <c r="P20" s="7"/>
    </row>
    <row r="21" spans="1:17" s="9" customFormat="1" ht="14.5" x14ac:dyDescent="0.35">
      <c r="A21" s="70"/>
      <c r="B21" s="150" t="s">
        <v>282</v>
      </c>
      <c r="C21" s="836"/>
      <c r="D21" s="837"/>
      <c r="E21" s="836"/>
      <c r="F21" s="837"/>
      <c r="G21" s="836"/>
      <c r="H21" s="837"/>
      <c r="I21" s="836"/>
      <c r="J21" s="837"/>
      <c r="K21" s="151"/>
      <c r="L21" s="60"/>
      <c r="O21" s="365"/>
      <c r="P21" s="7"/>
    </row>
    <row r="22" spans="1:17" s="9" customFormat="1" ht="14.5" x14ac:dyDescent="0.35">
      <c r="A22" s="70"/>
      <c r="B22" s="150" t="s">
        <v>283</v>
      </c>
      <c r="C22" s="836"/>
      <c r="D22" s="837"/>
      <c r="E22" s="836"/>
      <c r="F22" s="837"/>
      <c r="G22" s="836"/>
      <c r="H22" s="837"/>
      <c r="I22" s="836"/>
      <c r="J22" s="837"/>
      <c r="K22" s="151"/>
      <c r="L22" s="60"/>
      <c r="O22" s="365"/>
      <c r="P22" s="7"/>
    </row>
    <row r="23" spans="1:17" s="9" customFormat="1" ht="14.5" x14ac:dyDescent="0.35">
      <c r="A23" s="70"/>
      <c r="B23" s="150" t="s">
        <v>284</v>
      </c>
      <c r="C23" s="836"/>
      <c r="D23" s="837"/>
      <c r="E23" s="836"/>
      <c r="F23" s="837"/>
      <c r="G23" s="836"/>
      <c r="H23" s="837"/>
      <c r="I23" s="836"/>
      <c r="J23" s="837"/>
      <c r="K23" s="151"/>
      <c r="L23" s="60"/>
      <c r="O23" s="365"/>
      <c r="P23" s="7"/>
    </row>
    <row r="24" spans="1:17" s="9" customFormat="1" ht="14.5" x14ac:dyDescent="0.35">
      <c r="A24" s="70"/>
      <c r="B24" s="150" t="s">
        <v>285</v>
      </c>
      <c r="C24" s="836"/>
      <c r="D24" s="837"/>
      <c r="E24" s="836"/>
      <c r="F24" s="837"/>
      <c r="G24" s="836"/>
      <c r="H24" s="837"/>
      <c r="I24" s="836"/>
      <c r="J24" s="837"/>
      <c r="K24" s="151"/>
      <c r="L24" s="60"/>
      <c r="O24" s="365"/>
      <c r="P24" s="7"/>
    </row>
    <row r="25" spans="1:17" s="9" customFormat="1" ht="14.5" x14ac:dyDescent="0.35">
      <c r="A25" s="70"/>
      <c r="B25" s="150" t="s">
        <v>286</v>
      </c>
      <c r="C25" s="836"/>
      <c r="D25" s="837"/>
      <c r="E25" s="836"/>
      <c r="F25" s="837"/>
      <c r="G25" s="836"/>
      <c r="H25" s="837"/>
      <c r="I25" s="836"/>
      <c r="J25" s="837"/>
      <c r="K25" s="151"/>
      <c r="L25" s="60"/>
      <c r="O25" s="365"/>
      <c r="P25" s="7"/>
    </row>
    <row r="26" spans="1:17" s="9" customFormat="1" ht="14.5" x14ac:dyDescent="0.35">
      <c r="A26" s="70"/>
      <c r="B26" s="150" t="s">
        <v>287</v>
      </c>
      <c r="C26" s="836"/>
      <c r="D26" s="837"/>
      <c r="E26" s="836"/>
      <c r="F26" s="837"/>
      <c r="G26" s="836"/>
      <c r="H26" s="837"/>
      <c r="I26" s="836"/>
      <c r="J26" s="837"/>
      <c r="K26" s="151"/>
      <c r="L26" s="60"/>
      <c r="O26" s="365"/>
      <c r="P26" s="7"/>
    </row>
    <row r="27" spans="1:17" s="9" customFormat="1" ht="14.5" x14ac:dyDescent="0.35">
      <c r="A27" s="70"/>
      <c r="B27" s="186" t="s">
        <v>288</v>
      </c>
      <c r="C27" s="838"/>
      <c r="D27" s="839"/>
      <c r="E27" s="838"/>
      <c r="F27" s="839"/>
      <c r="G27" s="838"/>
      <c r="H27" s="839"/>
      <c r="I27" s="838"/>
      <c r="J27" s="839"/>
      <c r="K27" s="184"/>
      <c r="L27" s="187"/>
      <c r="O27" s="365"/>
      <c r="P27" s="7"/>
    </row>
    <row r="28" spans="1:17" s="9" customFormat="1" x14ac:dyDescent="0.35">
      <c r="A28" s="70"/>
      <c r="B28" s="370"/>
      <c r="C28" s="371"/>
      <c r="D28" s="371"/>
      <c r="E28" s="372"/>
      <c r="F28" s="185"/>
      <c r="G28" s="185"/>
      <c r="H28" s="185"/>
      <c r="I28" s="185"/>
      <c r="J28" s="185"/>
      <c r="K28" s="373"/>
      <c r="L28" s="374"/>
      <c r="O28" s="365"/>
      <c r="P28" s="7"/>
    </row>
    <row r="29" spans="1:17" ht="14.5" x14ac:dyDescent="0.35">
      <c r="O29" s="174"/>
      <c r="P29" s="175"/>
      <c r="Q29" s="157"/>
    </row>
    <row r="30" spans="1:17" x14ac:dyDescent="0.35">
      <c r="O30" s="707"/>
      <c r="P30" s="707"/>
      <c r="Q30" s="707"/>
    </row>
    <row r="31" spans="1:17" x14ac:dyDescent="0.35">
      <c r="O31" s="707"/>
      <c r="P31" s="707"/>
      <c r="Q31" s="707"/>
    </row>
    <row r="32" spans="1:17" ht="14.5" x14ac:dyDescent="0.35">
      <c r="O32" s="709"/>
      <c r="P32" s="709"/>
      <c r="Q32" s="709"/>
    </row>
    <row r="33" spans="5:17" ht="14.5" x14ac:dyDescent="0.35">
      <c r="O33" s="174"/>
      <c r="P33" s="175"/>
      <c r="Q33" s="157"/>
    </row>
    <row r="34" spans="5:17" x14ac:dyDescent="0.35">
      <c r="E34" s="62"/>
      <c r="O34" s="708"/>
      <c r="P34" s="708"/>
      <c r="Q34" s="708"/>
    </row>
    <row r="35" spans="5:17" x14ac:dyDescent="0.35">
      <c r="E35" s="62"/>
      <c r="O35" s="708"/>
      <c r="P35" s="708"/>
      <c r="Q35" s="708"/>
    </row>
    <row r="36" spans="5:17" x14ac:dyDescent="0.35">
      <c r="E36" s="463"/>
      <c r="O36" s="708"/>
      <c r="P36" s="708"/>
      <c r="Q36" s="708"/>
    </row>
    <row r="37" spans="5:17" ht="14.5" x14ac:dyDescent="0.35">
      <c r="E37" s="62"/>
      <c r="O37" s="709"/>
      <c r="P37" s="709"/>
      <c r="Q37" s="709"/>
    </row>
    <row r="38" spans="5:17" x14ac:dyDescent="0.35">
      <c r="O38" s="708"/>
      <c r="P38" s="708"/>
      <c r="Q38" s="708"/>
    </row>
    <row r="39" spans="5:17" x14ac:dyDescent="0.35">
      <c r="O39" s="708"/>
      <c r="P39" s="708"/>
      <c r="Q39" s="708"/>
    </row>
    <row r="40" spans="5:17" ht="14.5" x14ac:dyDescent="0.35">
      <c r="O40" s="174"/>
      <c r="P40" s="175"/>
      <c r="Q40" s="157"/>
    </row>
    <row r="41" spans="5:17" x14ac:dyDescent="0.35">
      <c r="O41" s="174"/>
      <c r="P41" s="176"/>
      <c r="Q41" s="158"/>
    </row>
    <row r="42" spans="5:17" x14ac:dyDescent="0.35">
      <c r="O42" s="707"/>
      <c r="P42" s="707"/>
      <c r="Q42" s="707"/>
    </row>
    <row r="43" spans="5:17" x14ac:dyDescent="0.35">
      <c r="O43" s="707"/>
      <c r="P43" s="707"/>
      <c r="Q43" s="707"/>
    </row>
    <row r="44" spans="5:17" x14ac:dyDescent="0.35">
      <c r="O44" s="170"/>
      <c r="P44" s="169"/>
      <c r="Q44" s="158"/>
    </row>
    <row r="48" spans="5:17" x14ac:dyDescent="0.35">
      <c r="O48" s="170"/>
      <c r="P48" s="169"/>
      <c r="Q48" s="158"/>
    </row>
  </sheetData>
  <sheetProtection algorithmName="SHA-512" hashValue="2LV18iPNBuPfmY6IgyRAx2olhB4CnQLB9BXeCxwKBDDy6+x6iy24elTyS+YtexghDcP5YBbpdO41KSsrpcXnZw==" saltValue="2v7DQccVZ8adhChtqNAtQg==" spinCount="100000" sheet="1" objects="1" scenarios="1" selectLockedCells="1"/>
  <protectedRanges>
    <protectedRange sqref="K18:K27" name="Range2_1_1"/>
  </protectedRanges>
  <mergeCells count="55">
    <mergeCell ref="O42:Q43"/>
    <mergeCell ref="C27:D27"/>
    <mergeCell ref="E27:F27"/>
    <mergeCell ref="G27:H27"/>
    <mergeCell ref="I27:J27"/>
    <mergeCell ref="O30:Q31"/>
    <mergeCell ref="O32:Q32"/>
    <mergeCell ref="O34:Q36"/>
    <mergeCell ref="O37:Q37"/>
    <mergeCell ref="O38:Q39"/>
    <mergeCell ref="C25:D25"/>
    <mergeCell ref="E25:F25"/>
    <mergeCell ref="G25:H25"/>
    <mergeCell ref="I25:J25"/>
    <mergeCell ref="C26:D26"/>
    <mergeCell ref="E26:F26"/>
    <mergeCell ref="G26:H26"/>
    <mergeCell ref="I26:J26"/>
    <mergeCell ref="C23:D23"/>
    <mergeCell ref="E23:F23"/>
    <mergeCell ref="G23:H23"/>
    <mergeCell ref="I23:J23"/>
    <mergeCell ref="C24:D24"/>
    <mergeCell ref="E24:F24"/>
    <mergeCell ref="G24:H24"/>
    <mergeCell ref="I24:J24"/>
    <mergeCell ref="C21:D21"/>
    <mergeCell ref="E21:F21"/>
    <mergeCell ref="G21:H21"/>
    <mergeCell ref="I21:J21"/>
    <mergeCell ref="C22:D22"/>
    <mergeCell ref="E22:F22"/>
    <mergeCell ref="G22:H22"/>
    <mergeCell ref="I22:J22"/>
    <mergeCell ref="C19:D19"/>
    <mergeCell ref="E19:F19"/>
    <mergeCell ref="G19:H19"/>
    <mergeCell ref="I19:J19"/>
    <mergeCell ref="C20:D20"/>
    <mergeCell ref="E20:F20"/>
    <mergeCell ref="G20:H20"/>
    <mergeCell ref="I20:J20"/>
    <mergeCell ref="B13:L13"/>
    <mergeCell ref="B15:L15"/>
    <mergeCell ref="C18:D18"/>
    <mergeCell ref="E18:F18"/>
    <mergeCell ref="G18:H18"/>
    <mergeCell ref="I18:J18"/>
    <mergeCell ref="B12:L12"/>
    <mergeCell ref="B10:L10"/>
    <mergeCell ref="B4:L4"/>
    <mergeCell ref="B5:L5"/>
    <mergeCell ref="B6:L6"/>
    <mergeCell ref="B8:L8"/>
    <mergeCell ref="B9:L9"/>
  </mergeCells>
  <dataValidations count="3">
    <dataValidation type="textLength" operator="lessThanOrEqual" allowBlank="1" showInputMessage="1" showErrorMessage="1" sqref="C18:C27 E18:E27 G18:G27 I18:I27" xr:uid="{C36EEEE1-D4A6-4E64-A292-F7998A0240C1}">
      <formula1>1000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J17 F14:J14 F16:J16 F28:J28 K17:K27" xr:uid="{FF9C383B-DB4D-41CB-9B62-CEE44CCC8B87}">
      <formula1>1000</formula1>
    </dataValidation>
    <dataValidation type="list" allowBlank="1" showInputMessage="1" showErrorMessage="1" sqref="E36" xr:uid="{338A3F61-4097-43A6-903E-CDDE0A028093}">
      <formula1>$P$60</formula1>
    </dataValidation>
  </dataValidations>
  <printOptions horizontalCentered="1"/>
  <pageMargins left="0.23622047244094491" right="0.23622047244094491" top="0.74803149606299213" bottom="0.74803149606299213" header="0.31496062992125984" footer="0.31496062992125984"/>
  <pageSetup scale="61" fitToHeight="0" orientation="portrait" r:id="rId1"/>
  <headerFooter>
    <oddFooter>&amp;L&amp;A</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27</vt:i4>
      </vt:variant>
    </vt:vector>
  </HeadingPairs>
  <TitlesOfParts>
    <vt:vector size="44" baseType="lpstr">
      <vt:lpstr>Variables</vt:lpstr>
      <vt:lpstr>Intro</vt:lpstr>
      <vt:lpstr>Info</vt:lpstr>
      <vt:lpstr>Public</vt:lpstr>
      <vt:lpstr>AddPub</vt:lpstr>
      <vt:lpstr>Grown in BC</vt:lpstr>
      <vt:lpstr>Imports - Aug-April </vt:lpstr>
      <vt:lpstr>Excl Imp - May-July</vt:lpstr>
      <vt:lpstr>Top Accounts</vt:lpstr>
      <vt:lpstr>Distribution Sales</vt:lpstr>
      <vt:lpstr>Employment</vt:lpstr>
      <vt:lpstr>Investments</vt:lpstr>
      <vt:lpstr>Confidential Questions</vt:lpstr>
      <vt:lpstr>AddPro</vt:lpstr>
      <vt:lpstr>Confirm</vt:lpstr>
      <vt:lpstr>DB</vt:lpstr>
      <vt:lpstr>Language Review</vt:lpstr>
      <vt:lpstr>AddPro!Print_Area</vt:lpstr>
      <vt:lpstr>AddPub!Print_Area</vt:lpstr>
      <vt:lpstr>'Confidential Questions'!Print_Area</vt:lpstr>
      <vt:lpstr>'Distribution Sales'!Print_Area</vt:lpstr>
      <vt:lpstr>Employment!Print_Area</vt:lpstr>
      <vt:lpstr>'Excl Imp - May-July'!Print_Area</vt:lpstr>
      <vt:lpstr>'Grown in BC'!Print_Area</vt:lpstr>
      <vt:lpstr>'Imports - Aug-April '!Print_Area</vt:lpstr>
      <vt:lpstr>Info!Print_Area</vt:lpstr>
      <vt:lpstr>Intro!Print_Area</vt:lpstr>
      <vt:lpstr>Investments!Print_Area</vt:lpstr>
      <vt:lpstr>Public!Print_Area</vt:lpstr>
      <vt:lpstr>'Top Accounts'!Print_Area</vt:lpstr>
      <vt:lpstr>AddPro!Print_Titles</vt:lpstr>
      <vt:lpstr>AddPub!Print_Titles</vt:lpstr>
      <vt:lpstr>'Confidential Questions'!Print_Titles</vt:lpstr>
      <vt:lpstr>Confirm!Print_Titles</vt:lpstr>
      <vt:lpstr>'Distribution Sales'!Print_Titles</vt:lpstr>
      <vt:lpstr>Employment!Print_Titles</vt:lpstr>
      <vt:lpstr>'Excl Imp - May-July'!Print_Titles</vt:lpstr>
      <vt:lpstr>'Grown in BC'!Print_Titles</vt:lpstr>
      <vt:lpstr>'Imports - Aug-April '!Print_Titles</vt:lpstr>
      <vt:lpstr>Info!Print_Titles</vt:lpstr>
      <vt:lpstr>Intro!Print_Titles</vt:lpstr>
      <vt:lpstr>Investments!Print_Titles</vt:lpstr>
      <vt:lpstr>Public!Print_Titles</vt:lpstr>
      <vt:lpstr>'Top Accounts'!Print_Titles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Place, Paula</dc:creator>
  <cp:lastModifiedBy>Paula Place</cp:lastModifiedBy>
  <cp:lastPrinted>2026-08-28T04:01:07Z</cp:lastPrinted>
  <dcterms:created xsi:type="dcterms:W3CDTF">2023-04-17T11:32:06Z</dcterms:created>
  <dcterms:modified xsi:type="dcterms:W3CDTF">2026-08-31T12:15:16Z</dcterms:modified>
</cp:coreProperties>
</file>