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RR-2026-001\Working Files\Research\Questionnaires\FINAL Questionnaires\"/>
    </mc:Choice>
  </mc:AlternateContent>
  <xr:revisionPtr revIDLastSave="0" documentId="13_ncr:1_{B62998B3-56B0-494E-8072-DB31E19EDCA6}" xr6:coauthVersionLast="47" xr6:coauthVersionMax="47" xr10:uidLastSave="{00000000-0000-0000-0000-000000000000}"/>
  <workbookProtection workbookAlgorithmName="SHA-512" workbookHashValue="6zR2gTx+pEfLOl/PIBkQ5hoGrDgxlt5Ydyko11wovFMFbXh2PSRoM4MQWFkml7HlTlyQdb35dEG3/p3oHHxBJA==" workbookSaltValue="3hTpMrMkzWNvTfw64hWp6Q==" workbookSpinCount="100000" lockStructure="1"/>
  <bookViews>
    <workbookView xWindow="-108" yWindow="-108" windowWidth="30936" windowHeight="16776"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Proofreading Report" sheetId="34" state="hidden" r:id="rId9"/>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Info!$B$1:$L$35</definedName>
    <definedName name="_xlnm.Print_Area" localSheetId="1">Intro!$B$1:$L$115</definedName>
    <definedName name="_xlnm.Print_Area" localSheetId="5">Pro!$B$1:$L$104</definedName>
    <definedName name="_xlnm.Print_Area" localSheetId="3">Public!$B$1:$L$299</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8" i="30" l="1"/>
  <c r="P45" i="24"/>
  <c r="P44" i="24"/>
  <c r="G4" i="34" l="1"/>
  <c r="F4" i="34"/>
  <c r="D4" i="34"/>
  <c r="B4" i="34"/>
  <c r="H10" i="24" l="1"/>
  <c r="P30" i="26"/>
  <c r="P38" i="30"/>
  <c r="O12" i="33"/>
  <c r="B40" i="30" l="1"/>
  <c r="P259" i="26"/>
  <c r="O259" i="26"/>
  <c r="P141" i="26"/>
  <c r="O141" i="26"/>
  <c r="P134" i="26"/>
  <c r="O134" i="26"/>
  <c r="P106" i="26"/>
  <c r="O106" i="26"/>
  <c r="P77" i="26"/>
  <c r="O77" i="26"/>
  <c r="P58" i="26"/>
  <c r="O58" i="26"/>
  <c r="O30" i="26"/>
  <c r="P8" i="26" l="1"/>
  <c r="B10" i="24" l="1"/>
  <c r="D33" i="25"/>
  <c r="P42" i="24" l="1"/>
  <c r="O42" i="24"/>
  <c r="B6" i="24"/>
  <c r="H32" i="30" l="1"/>
  <c r="F32" i="30"/>
  <c r="G32" i="30"/>
  <c r="H18" i="30"/>
  <c r="G18" i="30"/>
  <c r="G26" i="30"/>
  <c r="F18" i="30"/>
  <c r="H26" i="30"/>
  <c r="F26" i="30"/>
  <c r="J60" i="26"/>
  <c r="I60" i="26"/>
  <c r="H60" i="26"/>
  <c r="B78" i="24" l="1"/>
  <c r="B76" i="24"/>
  <c r="B74" i="24"/>
  <c r="B72" i="24"/>
  <c r="B70" i="24"/>
  <c r="B53" i="32"/>
  <c r="B43" i="32"/>
  <c r="B33" i="32"/>
  <c r="B23" i="32"/>
  <c r="B13" i="32"/>
  <c r="D12" i="32"/>
  <c r="C12" i="32"/>
  <c r="C12" i="27"/>
  <c r="B23" i="27"/>
  <c r="B33" i="27"/>
  <c r="B43" i="27"/>
  <c r="B53" i="27"/>
  <c r="O45" i="24"/>
  <c r="O44" i="24"/>
  <c r="J10" i="33"/>
  <c r="B24" i="30"/>
  <c r="B23" i="30"/>
  <c r="G36" i="30" l="1"/>
  <c r="H36" i="30"/>
  <c r="F36" i="30"/>
  <c r="D12" i="27" l="1"/>
  <c r="C29" i="24"/>
  <c r="C50" i="24"/>
  <c r="B6" i="25"/>
  <c r="B12" i="30"/>
  <c r="B2" i="30"/>
  <c r="F44" i="24"/>
  <c r="D43" i="23"/>
  <c r="D42" i="23"/>
  <c r="B17" i="33" l="1"/>
  <c r="B286" i="26" l="1"/>
  <c r="B103" i="26"/>
  <c r="B28" i="25"/>
  <c r="B20" i="25"/>
  <c r="B8" i="25"/>
  <c r="B4" i="25"/>
  <c r="B100" i="24"/>
  <c r="B82" i="24"/>
  <c r="B60" i="24"/>
  <c r="B54" i="24"/>
  <c r="B48" i="24"/>
  <c r="B40" i="24"/>
  <c r="B25" i="24"/>
  <c r="B5" i="24"/>
  <c r="B12" i="26"/>
  <c r="B138" i="26"/>
  <c r="B256" i="26"/>
  <c r="B289" i="26"/>
  <c r="B93" i="30" l="1"/>
  <c r="B81" i="30"/>
  <c r="B69" i="30"/>
  <c r="B57" i="30"/>
  <c r="P10" i="30" l="1"/>
  <c r="C84" i="26"/>
  <c r="C86" i="26"/>
  <c r="C88" i="26"/>
  <c r="C90" i="26"/>
  <c r="C92" i="26"/>
  <c r="C94" i="26"/>
  <c r="C96" i="26"/>
  <c r="C98" i="26"/>
  <c r="C100" i="26"/>
  <c r="P60" i="26"/>
  <c r="O60" i="26"/>
  <c r="B60" i="26" s="1"/>
  <c r="D24" i="25"/>
  <c r="B114" i="24"/>
  <c r="F114" i="24"/>
  <c r="J114" i="24"/>
  <c r="J113" i="24"/>
  <c r="F113" i="24"/>
  <c r="B113" i="24"/>
  <c r="O24" i="25"/>
  <c r="C44" i="24" l="1"/>
  <c r="B42" i="24"/>
  <c r="P12" i="33" l="1"/>
  <c r="B12" i="33" s="1"/>
  <c r="E14" i="33" l="1"/>
  <c r="F14" i="33"/>
  <c r="G14" i="33"/>
  <c r="H14" i="33"/>
  <c r="I14" i="33"/>
  <c r="E15" i="33"/>
  <c r="F15" i="33"/>
  <c r="G15" i="33"/>
  <c r="H15" i="33"/>
  <c r="I15" i="33"/>
  <c r="I73" i="26"/>
  <c r="J73" i="26"/>
  <c r="H73" i="26"/>
  <c r="I72" i="26"/>
  <c r="G23" i="30" s="1"/>
  <c r="J72" i="26"/>
  <c r="H23" i="30" s="1"/>
  <c r="H72" i="26"/>
  <c r="F23" i="30" s="1"/>
  <c r="B63" i="26"/>
  <c r="B64" i="26"/>
  <c r="B65" i="26"/>
  <c r="B66" i="26"/>
  <c r="B67" i="26"/>
  <c r="B68" i="26"/>
  <c r="B69" i="26"/>
  <c r="B70" i="26"/>
  <c r="B71" i="26"/>
  <c r="O8" i="26"/>
  <c r="C82" i="26" l="1"/>
  <c r="C80" i="26"/>
  <c r="F144" i="26" l="1"/>
  <c r="E144" i="26"/>
  <c r="B145" i="26"/>
  <c r="B155" i="26"/>
  <c r="B165" i="26"/>
  <c r="B175" i="26"/>
  <c r="B185" i="26"/>
  <c r="B195" i="26"/>
  <c r="B205" i="26"/>
  <c r="B215" i="26"/>
  <c r="B225" i="26"/>
  <c r="B235" i="26"/>
  <c r="B245" i="26"/>
  <c r="B141" i="26" l="1"/>
  <c r="B58" i="26"/>
  <c r="B62" i="26" l="1"/>
  <c r="H30" i="30" l="1"/>
  <c r="G30" i="30"/>
  <c r="F30" i="30"/>
  <c r="H22" i="30"/>
  <c r="H24" i="30" s="1"/>
  <c r="G22" i="30"/>
  <c r="G24" i="30" s="1"/>
  <c r="F22" i="30"/>
  <c r="F24" i="30" s="1"/>
  <c r="B33" i="25" l="1"/>
  <c r="D29" i="25"/>
  <c r="B29" i="25"/>
  <c r="K109" i="26" l="1"/>
  <c r="I109" i="26"/>
  <c r="G109" i="26"/>
  <c r="E109" i="26"/>
  <c r="B109" i="26"/>
  <c r="B106" i="26"/>
  <c r="F80" i="26" l="1"/>
  <c r="B77" i="26"/>
  <c r="B6" i="33" l="1"/>
  <c r="B6" i="32"/>
  <c r="B6" i="30"/>
  <c r="B6" i="26"/>
  <c r="B6" i="27"/>
  <c r="B73" i="26"/>
  <c r="B72" i="26"/>
  <c r="B15" i="33" l="1"/>
  <c r="B14" i="33"/>
  <c r="B11" i="33"/>
  <c r="B8" i="33"/>
  <c r="B10" i="32"/>
  <c r="B8" i="32"/>
  <c r="B2" i="32"/>
  <c r="B45" i="30"/>
  <c r="G44" i="30"/>
  <c r="E44" i="30"/>
  <c r="D44" i="30"/>
  <c r="C44" i="30"/>
  <c r="B36" i="30"/>
  <c r="B35" i="30"/>
  <c r="B34" i="30"/>
  <c r="B32" i="30"/>
  <c r="B30" i="30"/>
  <c r="B29" i="30"/>
  <c r="B28" i="30"/>
  <c r="B26" i="30"/>
  <c r="B22" i="30"/>
  <c r="B21" i="30"/>
  <c r="B20" i="30"/>
  <c r="B18" i="30"/>
  <c r="B15" i="30"/>
  <c r="B10" i="30"/>
  <c r="B13" i="27"/>
  <c r="B10" i="27"/>
  <c r="B8" i="27"/>
  <c r="B273" i="26"/>
  <c r="B259" i="26"/>
  <c r="B134" i="26"/>
  <c r="J33" i="26"/>
  <c r="F33" i="26"/>
  <c r="C33" i="26"/>
  <c r="B30" i="26"/>
  <c r="B15" i="26"/>
  <c r="B10" i="26"/>
  <c r="B9" i="26"/>
  <c r="B9" i="30" s="1"/>
  <c r="B8" i="26"/>
  <c r="B8" i="30" s="1"/>
  <c r="B22" i="25"/>
  <c r="L20" i="25"/>
  <c r="K20" i="25"/>
  <c r="J20" i="25"/>
  <c r="I20" i="25"/>
  <c r="H20" i="25"/>
  <c r="G20" i="25"/>
  <c r="F20" i="25"/>
  <c r="E20" i="25"/>
  <c r="D20" i="25"/>
  <c r="B15" i="25"/>
  <c r="B12" i="25"/>
  <c r="B10" i="25"/>
  <c r="L8" i="25"/>
  <c r="K8" i="25"/>
  <c r="J8" i="25"/>
  <c r="I8" i="25"/>
  <c r="H8" i="25"/>
  <c r="G8" i="25"/>
  <c r="F8" i="25"/>
  <c r="E8" i="25"/>
  <c r="D8" i="25"/>
  <c r="B111" i="24"/>
  <c r="L109" i="24"/>
  <c r="K109" i="24"/>
  <c r="J109" i="24"/>
  <c r="I109" i="24"/>
  <c r="H109" i="24"/>
  <c r="G109" i="24"/>
  <c r="F109" i="24"/>
  <c r="E109" i="24"/>
  <c r="C109" i="24"/>
  <c r="B104" i="24"/>
  <c r="B106" i="24"/>
  <c r="B103" i="24"/>
  <c r="B102" i="24"/>
  <c r="L100" i="24"/>
  <c r="K100" i="24"/>
  <c r="J100" i="24"/>
  <c r="I100" i="24"/>
  <c r="H100" i="24"/>
  <c r="G100" i="24"/>
  <c r="F100" i="24"/>
  <c r="E100" i="24"/>
  <c r="C100" i="24"/>
  <c r="B97" i="24"/>
  <c r="B92" i="24"/>
  <c r="B90" i="24"/>
  <c r="B88" i="24"/>
  <c r="B86" i="24"/>
  <c r="B84" i="24"/>
  <c r="B66" i="24"/>
  <c r="B64" i="24"/>
  <c r="B62" i="24"/>
  <c r="B56" i="24"/>
  <c r="L54" i="24"/>
  <c r="K54" i="24"/>
  <c r="J54" i="24"/>
  <c r="I54" i="24"/>
  <c r="H54" i="24"/>
  <c r="G54" i="24"/>
  <c r="F54" i="24"/>
  <c r="E54" i="24"/>
  <c r="C54" i="24"/>
  <c r="L48" i="24"/>
  <c r="K48" i="24"/>
  <c r="J48" i="24"/>
  <c r="I48" i="24"/>
  <c r="H48" i="24"/>
  <c r="G48" i="24"/>
  <c r="F48" i="24"/>
  <c r="E48" i="24"/>
  <c r="C48" i="24"/>
  <c r="B27" i="24"/>
  <c r="L25" i="24"/>
  <c r="K25" i="24"/>
  <c r="J25" i="24"/>
  <c r="I25" i="24"/>
  <c r="H25" i="24"/>
  <c r="G25" i="24"/>
  <c r="F25" i="24"/>
  <c r="E25" i="24"/>
  <c r="C25" i="24"/>
  <c r="B4" i="33" l="1"/>
  <c r="B4" i="32"/>
  <c r="B4" i="30"/>
  <c r="B4" i="26"/>
  <c r="B4" i="27"/>
  <c r="B5" i="25"/>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6"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<sst xmlns="http://schemas.openxmlformats.org/spreadsheetml/2006/main" count="678" uniqueCount="467">
  <si>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</si>
  <si>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</si>
  <si>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</si>
  <si>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</si>
  <si>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</si>
  <si>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</si>
  <si>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</si>
  <si>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</si>
  <si>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</si>
  <si>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</si>
  <si>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</si>
  <si>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</si>
  <si>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</si>
  <si>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</si>
  <si>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</si>
  <si>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</si>
  <si>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</si>
  <si>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</si>
  <si>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</si>
  <si>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</si>
  <si>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</si>
  <si>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</si>
  <si>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</si>
  <si>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</si>
  <si>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</si>
  <si>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</si>
  <si>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</si>
  <si>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</si>
  <si>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</si>
  <si>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</si>
  <si>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</si>
  <si>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</si>
  <si>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</si>
  <si>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</si>
  <si>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</si>
  <si>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</si>
  <si>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</si>
  <si>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</si>
  <si>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</si>
  <si>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</si>
  <si>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</si>
  <si>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</si>
  <si>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</si>
  <si>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</si>
  <si>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</si>
  <si>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</si>
  <si>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</si>
  <si>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</si>
  <si>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</si>
  <si>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</si>
  <si>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</si>
  <si>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</si>
  <si>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</si>
  <si>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</si>
  <si>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</si>
  <si>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</si>
  <si>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</si>
  <si>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Year</t>
  </si>
  <si>
    <t>Nombre de membres concernés</t>
  </si>
  <si>
    <t>Année</t>
  </si>
  <si>
    <t>Raison</t>
  </si>
  <si>
    <t>PROTECTED COMMENTS</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</si>
  <si>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</si>
  <si>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</si>
  <si>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</si>
  <si>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</si>
  <si>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</si>
  <si>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</si>
  <si>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</si>
  <si>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</si>
  <si>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</si>
  <si>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</si>
  <si>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</si>
  <si>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</si>
  <si>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</si>
  <si>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</si>
  <si>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</si>
  <si>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</si>
  <si>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</si>
  <si>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</si>
  <si>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</si>
  <si>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</si>
  <si>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</si>
  <si>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</si>
  <si>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</si>
  <si>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</si>
  <si>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</si>
  <si>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</si>
  <si>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</si>
  <si>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</si>
  <si>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</si>
  <si>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</si>
  <si>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</si>
  <si>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</si>
  <si>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</si>
  <si>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</si>
  <si>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</si>
  <si>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</si>
  <si>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</si>
  <si>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</si>
  <si>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</si>
  <si>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</si>
  <si>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</si>
  <si>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</si>
  <si>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</si>
  <si>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</si>
  <si>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</si>
  <si>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</si>
  <si>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</si>
  <si>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</si>
  <si>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</si>
  <si>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</si>
  <si>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</si>
  <si>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</si>
  <si>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</si>
  <si>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</si>
  <si>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</si>
  <si>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</si>
  <si>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</si>
  <si>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</si>
  <si>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</si>
  <si>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</si>
  <si>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</si>
  <si>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</si>
  <si>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</si>
  <si>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</si>
  <si>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</si>
  <si>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</si>
  <si>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</si>
  <si>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</si>
  <si>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</si>
  <si>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</si>
  <si>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</si>
  <si>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</si>
  <si>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</si>
  <si>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</si>
  <si>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</si>
  <si>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</si>
  <si>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</si>
  <si>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</si>
  <si>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</si>
  <si>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</si>
  <si>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</si>
  <si>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</si>
  <si>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</si>
  <si>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</si>
  <si>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</si>
  <si>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</si>
  <si>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</si>
  <si>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</si>
  <si>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</si>
  <si>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</si>
  <si>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</si>
  <si>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</si>
  <si>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</si>
  <si>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</si>
  <si>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</si>
  <si>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</si>
  <si>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</si>
  <si>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</si>
  <si>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</si>
  <si>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</si>
  <si>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</si>
  <si>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</si>
  <si>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</si>
  <si>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Incidence sur la communauté</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</si>
  <si>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</si>
  <si>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</si>
  <si>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</si>
  <si>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</si>
  <si>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</si>
  <si>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</si>
  <si>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</si>
  <si>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</si>
  <si>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</si>
  <si>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</si>
  <si>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</si>
  <si>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</si>
  <si>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</si>
  <si>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Confirm that all values reported are in Canadian dollars.</t>
  </si>
  <si>
    <t>Confirmez que toutes les valeurs déclarées sont en dollars canadiens.</t>
  </si>
  <si>
    <t>Analyst 1</t>
  </si>
  <si>
    <t>Analyst 2</t>
  </si>
  <si>
    <t>L'emploi indirect</t>
  </si>
  <si>
    <t>Includes plant personnel such as supervisors, superintendents and quality control employees, but does not include sales and administrative personnel.</t>
  </si>
  <si>
    <t>PRODUCTION</t>
  </si>
  <si>
    <t>HS Codes/Codes SH</t>
  </si>
  <si>
    <t>First Year of POR</t>
  </si>
  <si>
    <t>Last Day of POR</t>
  </si>
  <si>
    <t>Last Year of POR</t>
  </si>
  <si>
    <t>Important notes for formatting</t>
  </si>
  <si>
    <t>Insert and merge rows where needed to expand height of text boxes.</t>
  </si>
  <si>
    <t>Date of change</t>
  </si>
  <si>
    <t>Based on the response in Question 1 of the Pro tab, describe the method used to allocate employment, hours worked and wages paid.</t>
  </si>
  <si>
    <t>EMPLOYMENT</t>
  </si>
  <si>
    <t>EMPLOI</t>
  </si>
  <si>
    <t>Question 10</t>
  </si>
  <si>
    <t>MARKETS</t>
  </si>
  <si>
    <t>IMPACT</t>
  </si>
  <si>
    <t>EFFETS</t>
  </si>
  <si>
    <t>COLLECTIVE AGREEMENTS</t>
  </si>
  <si>
    <t>CONVENTIONS COLLECTIVES</t>
  </si>
  <si>
    <t>GENERAL</t>
  </si>
  <si>
    <t>INTRODUCTION</t>
  </si>
  <si>
    <t>Sur la base de la réponse à la question 1 dans l'onglet Pro, décrivez la méthode utilisée pour répartir l’emploi, les heures travaillées et les salaires versés.</t>
  </si>
  <si>
    <t>MARCHÉS</t>
  </si>
  <si>
    <t>GÉNÉRAL</t>
  </si>
  <si>
    <t>LA DÉFINITION DES MARCHANDISES</t>
  </si>
  <si>
    <t>DO YOU NEED TO COMPLETE THIS QUESTIONNAIRE?</t>
  </si>
  <si>
    <t>DEVEZ-VOUS REMPLIR CE QUESTIONNAIRE?</t>
  </si>
  <si>
    <t>FAILURE TO COMPLETE THE QUESTIONNAIRE</t>
  </si>
  <si>
    <t>QUESTIONNAIRE NON REMPLI</t>
  </si>
  <si>
    <t>QUESTIONS</t>
  </si>
  <si>
    <t>QUESTIONNAIRE À L'INTENTION DES SYNDICATS</t>
  </si>
  <si>
    <t>QUESTIONNAIRE OUTLINE</t>
  </si>
  <si>
    <t>APERÇU DU QUESTIONNAIRE</t>
  </si>
  <si>
    <t>GLOSSARY</t>
  </si>
  <si>
    <t>Yes</t>
  </si>
  <si>
    <t>Oui</t>
  </si>
  <si>
    <t>No</t>
  </si>
  <si>
    <t>Non</t>
  </si>
  <si>
    <t>Drop down list</t>
  </si>
  <si>
    <t>PROTECTED</t>
  </si>
  <si>
    <t>PROTÉGÉ</t>
  </si>
  <si>
    <t>If no, explain.</t>
  </si>
  <si>
    <t>Si non, expliquez.</t>
  </si>
  <si>
    <t>Section locale du syndicat ou unité de négociation</t>
  </si>
  <si>
    <t>Section locale du syndicat</t>
  </si>
  <si>
    <t>Sélectionnez oui ou non</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</si>
  <si>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</si>
  <si>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</si>
  <si>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</si>
  <si>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</si>
  <si>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</si>
  <si>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</si>
  <si>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</si>
  <si>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</si>
  <si>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</si>
  <si>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</si>
  <si>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</si>
  <si>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</si>
  <si>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Total - Public tab, Question 3</t>
  </si>
  <si>
    <t>Total - onglet Public, Question 3</t>
  </si>
  <si>
    <t>Différence (corrigez si le résultat n'est pas zéro)</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</si>
  <si>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</si>
  <si>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Nombre d'employés syndiqués impliqués dans le processus de production</t>
  </si>
  <si>
    <t>Nombre d'heures travaillées par ces employés</t>
  </si>
  <si>
    <t>Salaires payés à ces employés</t>
  </si>
  <si>
    <t>hiddenc</t>
  </si>
  <si>
    <t>Subject Countries (incl. French pronouns: de la, du, des)</t>
  </si>
  <si>
    <t>Additional Product Info</t>
  </si>
  <si>
    <t>https://www.cbsa-asfc.gc.ca/sima-lmsi/mif-mev/mif-mev-stats-fra.html</t>
  </si>
  <si>
    <t xml:space="preserve">The goods are commonly classified in the Customs Tariff under the following Harmonized Commodity Description and Coding System (HS) numbers:
</t>
  </si>
  <si>
    <t>2. Email to citt-tcce@tribunal.gc.ca should you accept the associated risks and you are filing information that belongs to your union only.</t>
  </si>
  <si>
    <t>Should your union wish to add any comments related to its responses, submit them here. Be sure to indicate the question number being commented on.</t>
  </si>
  <si>
    <t>2. Par courriel à l'adresse tcce-citt@tribunal.gc.ca si vous acceptez les risques connexes et vous transmettez des renseignements qui sont ceux de votre syndicat seulement.</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</si>
  <si>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</si>
  <si>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</si>
  <si>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</si>
  <si>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</si>
  <si>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</si>
  <si>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</si>
  <si>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</si>
  <si>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</si>
  <si>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UNION QUESTIONNAIRE</t>
  </si>
  <si>
    <t>RR-2026-001</t>
  </si>
  <si>
    <t>April 30th</t>
  </si>
  <si>
    <t>Projected</t>
  </si>
  <si>
    <t>Crop Year</t>
  </si>
  <si>
    <t>Exclusionary Period</t>
  </si>
  <si>
    <t>Nicole Lalonde</t>
  </si>
  <si>
    <t>nicole.lalonde@tribunal.gc.ca</t>
  </si>
  <si>
    <t>Paula Place</t>
  </si>
  <si>
    <t>paula.place@tribunal.gc.ca</t>
  </si>
  <si>
    <t xml:space="preserve">343-574-3196 </t>
  </si>
  <si>
    <t xml:space="preserve">     0701.90.00.20</t>
  </si>
  <si>
    <t>September 21, 2026</t>
  </si>
  <si>
    <t>Interim 1</t>
  </si>
  <si>
    <t>Interim 2</t>
  </si>
  <si>
    <t>LANGUAGE PREFERENCE | PRÉFÉRENCE LINGUISTIQUE</t>
  </si>
  <si>
    <t>UNION QUESTIONNAIRE | QUESTIONNAIRE À L'INTENTION DES SYNDICATS</t>
  </si>
  <si>
    <t>le 21 septembre 2026</t>
  </si>
  <si>
    <t>Confirm that all yearly information reported is based on the crop year from August to April, except where otherwise indicated.</t>
  </si>
  <si>
    <t>Difference (please correct if not zero)</t>
  </si>
  <si>
    <t>343-574-8274</t>
  </si>
  <si>
    <t>United States of America for use or consumption in the province of British Columbia</t>
  </si>
  <si>
    <t>certaines pommes de terre entières</t>
  </si>
  <si>
    <t>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t>
  </si>
  <si>
    <t>DEFINITION OF THE GOODS</t>
  </si>
  <si>
    <t>Employees whose tasks can be readily traced (by observation) to the growing or harvesting of certain whole potatoes.</t>
  </si>
  <si>
    <t>Includes farm personnel such as supervisors, superintendents and quality control employees, as well as sales and administrative personnel.</t>
  </si>
  <si>
    <t>Includes sales and admin staff or not ?</t>
  </si>
  <si>
    <t>Employés dont les tâches peuvent être directement attribuées (par observation) à la culture ou à la récolte de certaines pommes de terre entières.</t>
  </si>
  <si>
    <t>Comprend le personnel agricole, notamment les superviseurs, les surintendants et les employés responsables du contrôle de la qualité, ainsi que le personnel des ventes et de l’administration.</t>
  </si>
  <si>
    <t>Pommes de terre entières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roussâtres importées dans des boîtes de 50 lb aux calibres suivants : 40, 50, 60, 70 et 80;
-des pommes de terre entières biologiques homologuées par un organisme de certification. </t>
  </si>
  <si>
    <t>certain whole potatoes</t>
  </si>
  <si>
    <t>des États-Unis</t>
  </si>
  <si>
    <t>Aug. 1, 2023 to April 30, 2024</t>
  </si>
  <si>
    <t>Aug. 1, 2024 to April 30, 2025</t>
  </si>
  <si>
    <t>Aug. 1, 2025 to April 30, 2026</t>
  </si>
  <si>
    <t>1er août 2023 au 30 avril 2024</t>
  </si>
  <si>
    <t>1er août 2024 au 30 avril 2025</t>
  </si>
  <si>
    <t>1er août 2025 au 30 avril 2026</t>
  </si>
  <si>
    <t>Aug. 1, 2023 to July 31, 2024</t>
  </si>
  <si>
    <t>Aug. 1, 2024 to July 31, 2025</t>
  </si>
  <si>
    <t>Aug. 1, 2025 to July 31, 2026</t>
  </si>
  <si>
    <t>1er août 2023 au 31 juillet 2024</t>
  </si>
  <si>
    <t>1er août 2024 au31 juillet 2025</t>
  </si>
  <si>
    <t>1er août 2025 au 31 juillet 2026</t>
  </si>
  <si>
    <t>May 1, 2024 to July 31, 2024</t>
  </si>
  <si>
    <t>1er mai 2024 au 31 juillet 2024</t>
  </si>
  <si>
    <t>May 1, 2025 to July 31, 2025</t>
  </si>
  <si>
    <t>1er mai 2025 au 31 juillet 2025</t>
  </si>
  <si>
    <t>May 1, 2026 to July 31, 2026</t>
  </si>
  <si>
    <t>1er mai 2026 au 31 juillet 2026</t>
  </si>
  <si>
    <t>Aug. 1, 2026 to July 31, 2027</t>
  </si>
  <si>
    <t>Aug. 1, 2027 to July 31, 2028</t>
  </si>
  <si>
    <t>Aug. 1, 2028 to July 31, 2029</t>
  </si>
  <si>
    <t>1er août 2024 au 31 juillet 2025</t>
  </si>
  <si>
    <t>0701.90.00.20</t>
  </si>
  <si>
    <t>Durée</t>
  </si>
  <si>
    <t>Does this include sales and administrative staff?</t>
  </si>
  <si>
    <t>BILINGUAL PROOFREADING REPORT</t>
  </si>
  <si>
    <t>English and French grammar, spelling, punctuation, consistency, and clarity review — source questionnaire left unchanged</t>
  </si>
  <si>
    <t>Total issues</t>
  </si>
  <si>
    <t>Review summary: The highest-priority defects are an omitted French year, an incomplete French question, a misspelled English word, and subject–verb disagreement. Several French entries also contain duplicated articles, inconsistent imperatives, untranslated placeholders, and anglicisms.</t>
  </si>
  <si>
    <t>ID</t>
  </si>
  <si>
    <t>Severity</t>
  </si>
  <si>
    <t>Language</t>
  </si>
  <si>
    <t>Location</t>
  </si>
  <si>
    <t>Current text / excerpt</t>
  </si>
  <si>
    <t>Issue</t>
  </si>
  <si>
    <t>Recommended correction</t>
  </si>
  <si>
    <t>High</t>
  </si>
  <si>
    <t>Variables!C6</t>
  </si>
  <si>
    <t>Blank</t>
  </si>
  <si>
    <t>The missing French year makes the displayed question incomplete.</t>
  </si>
  <si>
    <t>Enter 2023 so Intro!P42 ends with « depuis le 1er août 2023? »</t>
  </si>
  <si>
    <t>Medium</t>
  </si>
  <si>
    <t>Variables!C21</t>
  </si>
  <si>
    <t>Missing space after « au ».</t>
  </si>
  <si>
    <t>Low</t>
  </si>
  <si>
    <t>Variables!B35</t>
  </si>
  <si>
    <t>…count sizes:  40, 50…; [trailing spaces]</t>
  </si>
  <si>
    <t>Double and trailing spaces in the product definition.</t>
  </si>
  <si>
    <t>Use single spaces: « count sizes: 40, 50, 60, 70 and 80; »</t>
  </si>
  <si>
    <t>Variables!C35</t>
  </si>
  <si>
    <t>excluant:
-des pommes…</t>
  </si>
  <si>
    <t>French punctuation and list spacing are inconsistent.</t>
  </si>
  <si>
    <t>Use « excluant : » and begin each bullet with « - des… »; remove the final non-breaking space.</t>
  </si>
  <si>
    <t>Variables!C38</t>
  </si>
  <si>
    <t>English placeholder appears in the French source column.</t>
  </si>
  <si>
    <t>date du changement (or replace with the actual date)</t>
  </si>
  <si>
    <t>Variables!B39</t>
  </si>
  <si>
    <t>Unnecessary leading spaces.</t>
  </si>
  <si>
    <t>Intro!H10</t>
  </si>
  <si>
    <t>…concernant dumping… originaires ou exportées des États-Unis destinées…</t>
  </si>
  <si>
    <t>Missing article before « dumping » and missing conjunction before « destinées ».</t>
  </si>
  <si>
    <t>Use « concernant le dumping… originaires ou exportées des États-Unis et destinées… »</t>
  </si>
  <si>
    <t>Intro!P42</t>
  </si>
  <si>
    <t>…depuis le 1er août ?</t>
  </si>
  <si>
    <t>The year is missing because Variables!C6 is blank.</t>
  </si>
  <si>
    <t>…depuis le 1er août 2023?</t>
  </si>
  <si>
    <t>Intro!P44</t>
  </si>
  <si>
    <t>…avant le le 21 septembre 2026.</t>
  </si>
  <si>
    <t>Duplicated article « le ».</t>
  </si>
  <si>
    <t>…avant le 21 septembre 2026.</t>
  </si>
  <si>
    <t>Intro!P45</t>
  </si>
  <si>
    <t>Intro!P56</t>
  </si>
  <si>
    <t>…l’article  17…</t>
  </si>
  <si>
    <t>Double space before 17.</t>
  </si>
  <si>
    <t>…l’article 17…</t>
  </si>
  <si>
    <t>Intro!O106</t>
  </si>
  <si>
    <t>Email to… should you accept… and you are filing…</t>
  </si>
  <si>
    <t>Awkward conditional structure and missing verb object.</t>
  </si>
  <si>
    <t>Email citt-tcce@tribunal.gc.ca if you accept the associated risks and are filing information belonging only to your union.</t>
  </si>
  <si>
    <t>Intro!P106</t>
  </si>
  <si>
    <t>Par courriel à l’adresse… si vous acceptez… et vous transmettez…</t>
  </si>
  <si>
    <t>Sentence lacks an imperative verb and the coordination is awkward.</t>
  </si>
  <si>
    <t>Envoyez le questionnaire par courriel à l’adresse… si vous acceptez les risques connexes et transmettez uniquement des renseignements appartenant à votre syndicat.</t>
  </si>
  <si>
    <t>Info!P12</t>
  </si>
  <si>
    <t>PARTIE I… - porte sur des renseignements…</t>
  </si>
  <si>
    <t>The text after the dash is a sentence fragment beginning with a lowercase verb.</t>
  </si>
  <si>
    <t>PARTIE I (onglets bleus) – Les renseignements demandés dans cette partie sont de nature publique…</t>
  </si>
  <si>
    <t>Info!O24</t>
  </si>
  <si>
    <t>Prior to Date of change:</t>
  </si>
  <si>
    <t>Placeholder capitalization is unnatural and the date is unresolved.</t>
  </si>
  <si>
    <t>Prior to the date of change: (preferably insert the actual date)</t>
  </si>
  <si>
    <t>Info!P24</t>
  </si>
  <si>
    <t>Avant la Date of change :</t>
  </si>
  <si>
    <t>English placeholder remains in French text.</t>
  </si>
  <si>
    <t>Avant la date du changement : (preferably insert the actual date)</t>
  </si>
  <si>
    <t>Info!O38</t>
  </si>
  <si>
    <t>Sentence fragment; informal abbreviation; incorrect English spacing before the question mark.</t>
  </si>
  <si>
    <t>Public!P30</t>
  </si>
  <si>
    <t>Dresser la liste… qui emploient vos membres impliqués…</t>
  </si>
  <si>
    <t>Infinitive used instead of an imperative; tense differs from English; « impliqués » is awkward here.</t>
  </si>
  <si>
    <t>Dressez la liste… qui ont employé vos membres participant à la production…</t>
  </si>
  <si>
    <t>Public!P58</t>
  </si>
  <si>
    <t>…vos membres impliqués dans la production…</t>
  </si>
  <si>
    <t>« impliqués » is an anglicism in this context.</t>
  </si>
  <si>
    <t>…vos membres participant à la production…</t>
  </si>
  <si>
    <t>Public!P77</t>
  </si>
  <si>
    <t>…lieux de travail impliqués dans la production…</t>
  </si>
  <si>
    <t>« impliqués » is awkward for workplaces.</t>
  </si>
  <si>
    <t>…lieux de travail où sont produites les marchandises…</t>
  </si>
  <si>
    <t>Public!P82</t>
  </si>
  <si>
    <t>…cession d’actifs, des changements technologiques…</t>
  </si>
  <si>
    <t>Extra article breaks the parallel list structure.</t>
  </si>
  <si>
    <t>…cession d’actifs, changements technologiques ou autres changements…</t>
  </si>
  <si>
    <t>Public!P106</t>
  </si>
  <si>
    <t>…membres impliqués dans la production…</t>
  </si>
  <si>
    <t>…membres participant à la production…</t>
  </si>
  <si>
    <t>Public!P134</t>
  </si>
  <si>
    <t>Public!P141</t>
  </si>
  <si>
    <t>Vos membres ont-ils subi des effets concernant l’un des facteurs…</t>
  </si>
  <si>
    <t>Awkward and indirect phrasing.</t>
  </si>
  <si>
    <t>Vos membres ont-ils été touchés par l’un des facteurs suivants en raison des importations…?</t>
  </si>
  <si>
    <t>Public!P289</t>
  </si>
  <si>
    <t>Sur la base de la réponse…</t>
  </si>
  <si>
    <t>Calque from English; less idiomatic in this context.</t>
  </si>
  <si>
    <t>D’après la réponse à la question 1 de l’onglet Pro…</t>
  </si>
  <si>
    <t>Pro!O15</t>
  </si>
  <si>
    <t>Include employment used in the production for domestic sales…</t>
  </si>
  <si>
    <t>“Employment used in the production” is awkward and the list is not parallel.</t>
  </si>
  <si>
    <t>Include employment associated with goods produced for domestic sales, export sales, internal use, or further processing.</t>
  </si>
  <si>
    <t>Pro!P15</t>
  </si>
  <si>
    <t>Fournissez les informations… Inclure le nombre d’employés…</t>
  </si>
  <si>
    <t>Prefer « renseignements »; unnecessary comma; infinitive command is inconsistent.</t>
  </si>
  <si>
    <t>Veuillez fournir les renseignements suivants sur l’emploi lié à la production… Incluez les emplois liés à la production…</t>
  </si>
  <si>
    <t>Pro!O38</t>
  </si>
  <si>
    <t>…the year it occured… plants producing the goods employing your members…</t>
  </si>
  <si>
    <t>“Occurred” is misspelled; the plant clause is ambiguous; commas are missing.</t>
  </si>
  <si>
    <t>Use « occurred » and « the plants that produce the goods and employ your members »; add commas in the series.</t>
  </si>
  <si>
    <t>Pro!P38</t>
  </si>
  <si>
    <t>…usines produisant les biens et employant vos membres…</t>
  </si>
  <si>
    <t>Ambiguous stacked participles and inconsistent term « biens » instead of « marchandises ».</t>
  </si>
  <si>
    <t>…usines qui produisent les marchandises et emploient vos membres…</t>
  </si>
  <si>
    <t>Pro!P40</t>
  </si>
  <si>
    <t>Trailing spaces.</t>
  </si>
  <si>
    <t>Confirm!O12</t>
  </si>
  <si>
    <t>Confirm that all data provided only pertains…</t>
  </si>
  <si>
    <t>Subject–verb disagreement: “data” takes “pertain” in formal usage; “only” is misplaced.</t>
  </si>
  <si>
    <t>Confirm that all data provided pertain only to your union’s members employed in the production of the goods in Canada.</t>
  </si>
  <si>
    <t>Confirm!P11</t>
  </si>
  <si>
    <t>…déclarées  concernent…</t>
  </si>
  <si>
    <t>Double space.</t>
  </si>
  <si>
    <t>…déclarées concernent…</t>
  </si>
  <si>
    <t>Confirm!P15</t>
  </si>
  <si>
    <t>Confirmer que toutes les données…</t>
  </si>
  <si>
    <t>Infinitive command is inconsistent with the surrounding imperatives.</t>
  </si>
  <si>
    <t>Confirmez que toutes les données…</t>
  </si>
  <si>
    <t>AddPub!P10</t>
  </si>
  <si>
    <t>…concernant vos réponses, vous les inscrivez ici…</t>
  </si>
  <si>
    <t>Pronouns shift from third-person union to second person; imperative is preferable.</t>
  </si>
  <si>
    <t>Si votre syndicat désire ajouter des commentaires concernant ses réponses, inscrivez-les ici. Indiquez le numéro de la question à laquelle ils se rapportent.</t>
  </si>
  <si>
    <t>AddPro!P10</t>
  </si>
  <si>
    <t>AddPub!O10</t>
  </si>
  <si>
    <t>Should your union wish… question number being commented on.</t>
  </si>
  <si>
    <t>Grammatically acceptable but unnecessarily formal and wordy.</t>
  </si>
  <si>
    <t>If your union wishes to add comments about its responses, enter them here. Indicate the number of the question to which each comment relates.</t>
  </si>
  <si>
    <t>AddPro!O10</t>
  </si>
  <si>
    <t>30 avril</t>
  </si>
  <si>
    <t>Sdsa</t>
  </si>
  <si>
    <t>Avant la date du changement</t>
  </si>
  <si>
    <t>Confirm that all data reported pertains to the goods as defined in the "Intro" tab.</t>
  </si>
  <si>
    <t>Confirmez que toutes les données annuelles déclarées sont fondées sur l’année-récolte allant d’août à avril, sauf indication contraire.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</si>
</sst>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1"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sz val="9"/>
      <color indexed="81"/>
      <name val="Tahoma"/>
      <family val="2"/>
    </font>
    <font>
      <sz val="11.5"/>
      <color theme="1"/>
      <name val="Calibri"/>
      <family val="2"/>
      <scheme val="minor"/>
    </font>
    <font>
      <sz val="12"/>
      <color theme="1"/>
      <name val="Calibri"/>
      <family val="2"/>
      <scheme val="minor"/>
    </font>
    <font>
      <b/>
      <sz val="18"/>
      <color rgb="FFFFFFFF"/>
      <name val="Calibri"/>
      <family val="2"/>
      <scheme val="minor"/>
    </font>
    <font>
      <i/>
      <sz val="10"/>
      <color rgb="FF666666"/>
      <name val="Calibri"/>
      <family val="2"/>
      <scheme val="minor"/>
    </font>
    <font>
      <b/>
      <sz val="11"/>
      <color rgb="FF17365D"/>
      <name val="Calibri"/>
      <family val="2"/>
      <scheme val="minor"/>
    </font>
    <font>
      <sz val="11"/>
      <color rgb="FF5B4A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1F4E78"/>
        <bgColor indexed="64"/>
      </patternFill>
    </fill>
    <fill>
      <patternFill patternType="solid">
        <fgColor rgb="FFD9EAF7"/>
        <bgColor indexed="64"/>
      </patternFill>
    </fill>
    <fill>
      <patternFill patternType="solid">
        <fgColor rgb="FFFFF2CC"/>
        <bgColor indexed="64"/>
      </patternFill>
    </fill>
  </fills>
  <borders count="5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cellStyleXfs>
  <cellXfs count="383">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2"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3" fillId="0" borderId="0" xfId="1" applyNumberFormat="1" applyFont="1" applyFill="1" applyBorder="1" applyAlignment="1" applyProtection="1">
      <alignment vertical="center" wrapText="1"/>
    </xf>
    <xf numFmtId="0" fontId="13"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3" fillId="2" borderId="0" xfId="1" applyNumberFormat="1" applyFont="1" applyFill="1" applyBorder="1" applyAlignment="1" applyProtection="1">
      <alignment horizontal="center" vertical="center" wrapText="1"/>
    </xf>
    <xf numFmtId="15" fontId="7" fillId="2" borderId="0" xfId="0" applyNumberFormat="1" applyFont="1" applyFill="1" applyAlignment="1">
      <alignment vertical="top"/>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8" fillId="2" borderId="7" xfId="0" applyFont="1" applyFill="1" applyBorder="1" applyAlignment="1">
      <alignment vertical="top" wrapText="1"/>
    </xf>
    <xf numFmtId="0" fontId="8" fillId="2" borderId="29" xfId="0" applyFont="1" applyFill="1" applyBorder="1" applyAlignment="1">
      <alignment vertical="top" wrapText="1"/>
    </xf>
    <xf numFmtId="0" fontId="9" fillId="0" borderId="13" xfId="0" applyFont="1" applyBorder="1" applyAlignment="1">
      <alignment horizontal="center" vertical="top" wrapText="1"/>
    </xf>
    <xf numFmtId="0" fontId="8" fillId="0" borderId="13" xfId="0" applyFont="1" applyBorder="1" applyAlignment="1">
      <alignment horizontal="center" vertical="top" wrapText="1"/>
    </xf>
    <xf numFmtId="165" fontId="13" fillId="5" borderId="13" xfId="2" applyNumberFormat="1" applyFont="1" applyFill="1" applyBorder="1" applyAlignment="1" applyProtection="1">
      <alignment horizontal="right" vertical="top" wrapText="1"/>
    </xf>
    <xf numFmtId="165" fontId="13" fillId="4" borderId="13" xfId="2" applyNumberFormat="1" applyFont="1" applyFill="1" applyBorder="1" applyAlignment="1" applyProtection="1">
      <alignment vertical="top" wrapText="1"/>
      <protection locked="0"/>
    </xf>
    <xf numFmtId="0" fontId="5" fillId="2" borderId="0" xfId="0" applyFont="1" applyFill="1" applyAlignment="1">
      <alignment horizontal="left" vertical="top" wrapText="1"/>
    </xf>
    <xf numFmtId="0" fontId="5" fillId="2" borderId="0" xfId="0" applyFont="1" applyFill="1" applyAlignment="1">
      <alignment horizontal="left"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vertical="top" wrapText="1"/>
    </xf>
    <xf numFmtId="0" fontId="9" fillId="0" borderId="8" xfId="0" applyFont="1" applyBorder="1" applyAlignment="1">
      <alignment vertical="top" wrapText="1"/>
    </xf>
    <xf numFmtId="0" fontId="12" fillId="6" borderId="13" xfId="0" applyFont="1" applyFill="1" applyBorder="1" applyAlignment="1">
      <alignment horizontal="center"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10" fillId="0" borderId="12" xfId="0" applyFont="1" applyBorder="1" applyAlignment="1">
      <alignment wrapText="1"/>
    </xf>
    <xf numFmtId="0" fontId="7" fillId="0" borderId="9" xfId="0" applyFont="1" applyBorder="1" applyAlignment="1">
      <alignment wrapText="1"/>
    </xf>
    <xf numFmtId="0" fontId="12" fillId="6" borderId="13" xfId="0" applyFont="1" applyFill="1" applyBorder="1" applyAlignment="1">
      <alignment horizontal="center"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6" fillId="0" borderId="0" xfId="0" applyFont="1"/>
    <xf numFmtId="0" fontId="16" fillId="7" borderId="0" xfId="0" applyFont="1" applyFill="1"/>
    <xf numFmtId="0" fontId="4" fillId="3" borderId="0" xfId="0" applyFont="1" applyFill="1" applyAlignment="1">
      <alignment vertical="top"/>
    </xf>
    <xf numFmtId="0" fontId="13" fillId="4" borderId="13" xfId="1" applyNumberFormat="1" applyFont="1" applyFill="1" applyBorder="1" applyAlignment="1" applyProtection="1">
      <alignment horizontal="center" vertical="top" wrapText="1"/>
      <protection locked="0"/>
    </xf>
    <xf numFmtId="0" fontId="17" fillId="8" borderId="0" xfId="0" applyFont="1" applyFill="1" applyAlignment="1">
      <alignment vertical="center"/>
    </xf>
    <xf numFmtId="0" fontId="17"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8" fillId="4" borderId="13" xfId="1" applyNumberFormat="1" applyFont="1" applyFill="1" applyBorder="1" applyAlignment="1" applyProtection="1">
      <alignment horizontal="center" vertical="center" wrapText="1"/>
      <protection locked="0"/>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0" borderId="7" xfId="0" applyFont="1" applyBorder="1"/>
    <xf numFmtId="0" fontId="7" fillId="0" borderId="0" xfId="0" quotePrefix="1" applyFont="1" applyAlignment="1">
      <alignment vertical="top"/>
    </xf>
    <xf numFmtId="0" fontId="5" fillId="2" borderId="8" xfId="0" applyFont="1" applyFill="1" applyBorder="1" applyAlignment="1">
      <alignment vertical="top"/>
    </xf>
    <xf numFmtId="0" fontId="9" fillId="0" borderId="13" xfId="0" applyFont="1" applyBorder="1" applyAlignment="1">
      <alignment horizontal="center" vertical="center" wrapText="1"/>
    </xf>
    <xf numFmtId="165" fontId="22" fillId="5" borderId="38" xfId="2" applyNumberFormat="1" applyFont="1" applyFill="1" applyBorder="1" applyAlignment="1" applyProtection="1">
      <alignment horizontal="right" vertical="top" wrapText="1"/>
    </xf>
    <xf numFmtId="0" fontId="8" fillId="0" borderId="14" xfId="0" applyFont="1" applyBorder="1" applyAlignment="1">
      <alignment horizontal="center" vertical="top" wrapText="1"/>
    </xf>
    <xf numFmtId="0" fontId="9" fillId="0" borderId="14" xfId="0" applyFont="1" applyBorder="1" applyAlignment="1">
      <alignment horizontal="center" vertical="top" wrapText="1"/>
    </xf>
    <xf numFmtId="0" fontId="7" fillId="7" borderId="0" xfId="0" applyFont="1" applyFill="1" applyAlignment="1">
      <alignment vertical="top" wrapText="1"/>
    </xf>
    <xf numFmtId="0" fontId="12" fillId="0" borderId="0" xfId="0" applyFont="1" applyAlignment="1">
      <alignment horizontal="center" vertical="center"/>
    </xf>
    <xf numFmtId="0" fontId="12" fillId="6" borderId="13" xfId="0" applyFont="1" applyFill="1" applyBorder="1" applyAlignment="1">
      <alignment horizontal="center" vertical="center" wrapText="1"/>
    </xf>
    <xf numFmtId="165" fontId="13" fillId="4" borderId="14" xfId="2" applyNumberFormat="1" applyFont="1" applyFill="1" applyBorder="1" applyAlignment="1" applyProtection="1">
      <alignment horizontal="right" vertical="top" wrapText="1"/>
      <protection locked="0"/>
    </xf>
    <xf numFmtId="0" fontId="25" fillId="0" borderId="0" xfId="0" applyFont="1"/>
    <xf numFmtId="15" fontId="7" fillId="0" borderId="0" xfId="0" applyNumberFormat="1" applyFont="1" applyAlignment="1">
      <alignment vertical="top" wrapText="1"/>
    </xf>
    <xf numFmtId="0" fontId="26" fillId="0" borderId="0" xfId="0" applyFont="1" applyAlignment="1">
      <alignment horizontal="center" vertical="center"/>
    </xf>
    <xf numFmtId="0" fontId="0" fillId="0" borderId="0" xfId="0" applyAlignment="1">
      <alignment vertical="top" wrapText="1"/>
    </xf>
    <xf numFmtId="0" fontId="0" fillId="0" borderId="8" xfId="0" applyBorder="1" applyAlignment="1">
      <alignment vertical="top" wrapText="1"/>
    </xf>
    <xf numFmtId="0" fontId="6" fillId="0" borderId="7" xfId="0" applyFont="1" applyBorder="1" applyAlignment="1">
      <alignment horizontal="left" vertical="top" wrapText="1"/>
    </xf>
    <xf numFmtId="0" fontId="4" fillId="0" borderId="8" xfId="0" applyFont="1" applyBorder="1" applyAlignment="1">
      <alignment vertical="top" wrapText="1"/>
    </xf>
    <xf numFmtId="0" fontId="6" fillId="2" borderId="7" xfId="0" applyFont="1" applyFill="1" applyBorder="1" applyAlignment="1">
      <alignment horizontal="center" vertical="top"/>
    </xf>
    <xf numFmtId="0" fontId="6" fillId="2" borderId="0" xfId="0" applyFont="1" applyFill="1" applyAlignment="1">
      <alignment horizontal="center" vertical="top"/>
    </xf>
    <xf numFmtId="0" fontId="6" fillId="2" borderId="8" xfId="0" applyFont="1" applyFill="1" applyBorder="1" applyAlignment="1">
      <alignment horizontal="center" vertical="top"/>
    </xf>
    <xf numFmtId="0" fontId="4" fillId="2" borderId="0" xfId="0" applyFont="1" applyFill="1" applyAlignment="1">
      <alignment vertical="top" wrapText="1"/>
    </xf>
    <xf numFmtId="165" fontId="11" fillId="2" borderId="0" xfId="2" applyNumberFormat="1" applyFont="1" applyFill="1" applyBorder="1" applyAlignment="1" applyProtection="1">
      <alignment vertical="top" wrapText="1"/>
    </xf>
    <xf numFmtId="165" fontId="11" fillId="2" borderId="8" xfId="2" applyNumberFormat="1" applyFont="1" applyFill="1" applyBorder="1" applyAlignment="1" applyProtection="1">
      <alignment vertical="top" wrapText="1"/>
    </xf>
    <xf numFmtId="165" fontId="13" fillId="2" borderId="0" xfId="2" applyNumberFormat="1" applyFont="1" applyFill="1" applyBorder="1" applyAlignment="1" applyProtection="1">
      <alignment horizontal="right" vertical="top" wrapText="1"/>
    </xf>
    <xf numFmtId="165" fontId="22" fillId="2" borderId="0" xfId="2" applyNumberFormat="1" applyFont="1" applyFill="1" applyBorder="1" applyAlignment="1" applyProtection="1">
      <alignment horizontal="right" vertical="top" wrapText="1"/>
    </xf>
    <xf numFmtId="165" fontId="13" fillId="4" borderId="25" xfId="2" applyNumberFormat="1" applyFont="1" applyFill="1" applyBorder="1" applyAlignment="1" applyProtection="1">
      <alignment vertical="top" wrapText="1"/>
      <protection locked="0"/>
    </xf>
    <xf numFmtId="165" fontId="13" fillId="5" borderId="25" xfId="2" applyNumberFormat="1" applyFont="1" applyFill="1" applyBorder="1" applyAlignment="1" applyProtection="1">
      <alignment horizontal="right" vertical="top" wrapText="1"/>
    </xf>
    <xf numFmtId="165" fontId="22" fillId="5" borderId="46" xfId="2" applyNumberFormat="1" applyFont="1" applyFill="1" applyBorder="1" applyAlignment="1" applyProtection="1">
      <alignment horizontal="right" vertical="top" wrapText="1"/>
    </xf>
    <xf numFmtId="0" fontId="7" fillId="0" borderId="8" xfId="0" applyFont="1" applyBorder="1" applyAlignment="1">
      <alignment horizontal="center" vertical="top" wrapText="1"/>
    </xf>
    <xf numFmtId="165" fontId="13" fillId="4" borderId="30" xfId="2" applyNumberFormat="1" applyFont="1" applyFill="1" applyBorder="1" applyAlignment="1" applyProtection="1">
      <alignment horizontal="right" vertical="top" wrapText="1"/>
      <protection locked="0"/>
    </xf>
    <xf numFmtId="0" fontId="9" fillId="0" borderId="52" xfId="0" applyFont="1" applyBorder="1" applyAlignment="1">
      <alignment horizontal="center" vertical="top" wrapText="1"/>
    </xf>
    <xf numFmtId="165" fontId="13" fillId="4" borderId="52" xfId="2" applyNumberFormat="1" applyFont="1" applyFill="1" applyBorder="1" applyAlignment="1" applyProtection="1">
      <alignment horizontal="right" vertical="top" wrapText="1"/>
      <protection locked="0"/>
    </xf>
    <xf numFmtId="165" fontId="13" fillId="4" borderId="53" xfId="2" applyNumberFormat="1" applyFont="1" applyFill="1" applyBorder="1" applyAlignment="1" applyProtection="1">
      <alignment horizontal="right" vertical="top" wrapText="1"/>
      <protection locked="0"/>
    </xf>
    <xf numFmtId="0" fontId="8" fillId="0" borderId="52" xfId="0" applyFont="1" applyBorder="1" applyAlignment="1">
      <alignment horizontal="center" vertical="top" wrapText="1"/>
    </xf>
    <xf numFmtId="165" fontId="11" fillId="5" borderId="52" xfId="2" applyNumberFormat="1" applyFont="1" applyFill="1" applyBorder="1" applyAlignment="1" applyProtection="1">
      <alignment vertical="top" wrapText="1"/>
    </xf>
    <xf numFmtId="165" fontId="11" fillId="5" borderId="53" xfId="2" applyNumberFormat="1" applyFont="1" applyFill="1" applyBorder="1" applyAlignment="1" applyProtection="1">
      <alignment vertical="top" wrapText="1"/>
    </xf>
    <xf numFmtId="0" fontId="8" fillId="0" borderId="55" xfId="0" applyFont="1" applyBorder="1" applyAlignment="1">
      <alignment horizontal="center" vertical="top" wrapText="1"/>
    </xf>
    <xf numFmtId="165" fontId="11" fillId="5" borderId="55" xfId="2" applyNumberFormat="1" applyFont="1" applyFill="1" applyBorder="1" applyAlignment="1" applyProtection="1">
      <alignment vertical="top" wrapText="1"/>
    </xf>
    <xf numFmtId="165" fontId="11" fillId="5" borderId="56" xfId="2" applyNumberFormat="1" applyFont="1" applyFill="1" applyBorder="1" applyAlignment="1" applyProtection="1">
      <alignment vertical="top"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xf numFmtId="0" fontId="4" fillId="0" borderId="10" xfId="0" applyFont="1" applyBorder="1" applyAlignment="1">
      <alignment vertical="top" wrapText="1"/>
    </xf>
    <xf numFmtId="0" fontId="4" fillId="0" borderId="6" xfId="0" applyFont="1" applyBorder="1" applyAlignment="1">
      <alignment vertical="top" wrapText="1"/>
    </xf>
    <xf numFmtId="0" fontId="0" fillId="0" borderId="7" xfId="0" applyBorder="1" applyAlignment="1">
      <alignment vertical="top" wrapText="1"/>
    </xf>
    <xf numFmtId="0" fontId="20" fillId="2" borderId="0" xfId="0" applyFont="1" applyFill="1" applyAlignment="1">
      <alignment vertical="top"/>
    </xf>
    <xf numFmtId="165" fontId="13" fillId="2" borderId="8" xfId="2" applyNumberFormat="1" applyFont="1" applyFill="1" applyBorder="1" applyAlignment="1" applyProtection="1">
      <alignment horizontal="right" vertical="top" wrapText="1"/>
    </xf>
    <xf numFmtId="165" fontId="13" fillId="2" borderId="0" xfId="2" applyNumberFormat="1" applyFont="1" applyFill="1" applyBorder="1" applyAlignment="1" applyProtection="1">
      <alignment vertical="top" wrapText="1"/>
    </xf>
    <xf numFmtId="0" fontId="7" fillId="2" borderId="0" xfId="0" applyFont="1" applyFill="1" applyAlignment="1">
      <alignment horizontal="center" vertical="top" wrapText="1"/>
    </xf>
    <xf numFmtId="0" fontId="29" fillId="10" borderId="0" xfId="0" applyFont="1" applyFill="1" applyAlignment="1">
      <alignment vertical="center"/>
    </xf>
    <xf numFmtId="1" fontId="29" fillId="10" borderId="0" xfId="0" applyNumberFormat="1" applyFont="1" applyFill="1" applyAlignment="1">
      <alignment vertical="center"/>
    </xf>
    <xf numFmtId="0" fontId="0" fillId="0" borderId="0" xfId="0" applyAlignment="1">
      <alignment vertical="top"/>
    </xf>
    <xf numFmtId="0" fontId="0" fillId="0" borderId="0" xfId="0" applyAlignment="1">
      <alignment horizontal="center" vertical="top"/>
    </xf>
    <xf numFmtId="0" fontId="4" fillId="0" borderId="7" xfId="0" applyFont="1" applyBorder="1" applyAlignment="1">
      <alignment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3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42" xfId="1" applyNumberFormat="1" applyFont="1" applyFill="1" applyBorder="1" applyAlignment="1" applyProtection="1">
      <alignment horizontal="left" vertical="center" wrapText="1"/>
      <protection locked="0"/>
    </xf>
    <xf numFmtId="0" fontId="13" fillId="4" borderId="19" xfId="1" applyNumberFormat="1" applyFont="1" applyFill="1" applyBorder="1" applyAlignment="1" applyProtection="1">
      <alignment horizontal="left" vertical="center" wrapText="1"/>
      <protection locked="0"/>
    </xf>
    <xf numFmtId="0" fontId="13" fillId="4" borderId="20" xfId="1" applyNumberFormat="1" applyFont="1" applyFill="1" applyBorder="1" applyAlignment="1" applyProtection="1">
      <alignment horizontal="left" vertical="center" wrapText="1"/>
      <protection locked="0"/>
    </xf>
    <xf numFmtId="0" fontId="13" fillId="4" borderId="43" xfId="1" applyNumberFormat="1" applyFont="1" applyFill="1" applyBorder="1" applyAlignment="1" applyProtection="1">
      <alignment horizontal="left" vertical="center" wrapText="1"/>
      <protection locked="0"/>
    </xf>
    <xf numFmtId="0" fontId="15" fillId="0" borderId="7"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9" fillId="0" borderId="24" xfId="0" applyFont="1" applyBorder="1" applyAlignment="1">
      <alignment horizontal="left" vertical="center" wrapText="1"/>
    </xf>
    <xf numFmtId="0" fontId="9" fillId="0" borderId="13" xfId="0" applyFont="1" applyBorder="1" applyAlignment="1">
      <alignment horizontal="lef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3" fillId="4" borderId="13" xfId="1" applyNumberFormat="1" applyFont="1" applyFill="1" applyBorder="1" applyAlignment="1" applyProtection="1">
      <alignment horizontal="left" vertical="center" wrapText="1" indent="1"/>
      <protection locked="0"/>
    </xf>
    <xf numFmtId="0" fontId="13" fillId="4" borderId="13" xfId="1" applyNumberFormat="1" applyFont="1" applyFill="1" applyBorder="1" applyAlignment="1" applyProtection="1">
      <alignment horizontal="left" vertical="center" wrapText="1" indent="1"/>
      <protection locked="0"/>
    </xf>
    <xf numFmtId="0" fontId="13" fillId="4" borderId="25" xfId="1" applyNumberFormat="1" applyFont="1" applyFill="1" applyBorder="1" applyAlignment="1" applyProtection="1">
      <alignment horizontal="left" vertical="center" wrapText="1" indent="1"/>
      <protection locked="0"/>
    </xf>
    <xf numFmtId="0" fontId="7" fillId="0" borderId="0" xfId="0" applyFont="1" applyAlignment="1">
      <alignment wrapText="1"/>
    </xf>
    <xf numFmtId="0" fontId="7" fillId="0" borderId="8" xfId="0" applyFont="1" applyBorder="1" applyAlignment="1">
      <alignment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3"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7" fillId="0" borderId="0" xfId="0" applyFont="1" applyAlignment="1">
      <alignment horizontal="right" vertical="center" indent="1"/>
    </xf>
    <xf numFmtId="0" fontId="13" fillId="4" borderId="16" xfId="1" applyNumberFormat="1" applyFont="1" applyFill="1" applyBorder="1" applyAlignment="1" applyProtection="1">
      <alignment horizontal="center" vertical="center" wrapText="1"/>
      <protection locked="0"/>
    </xf>
    <xf numFmtId="0" fontId="13" fillId="4" borderId="19" xfId="1" applyNumberFormat="1" applyFont="1" applyFill="1" applyBorder="1" applyAlignment="1" applyProtection="1">
      <alignment horizontal="center" vertical="center" wrapText="1"/>
      <protection locked="0"/>
    </xf>
    <xf numFmtId="0" fontId="13" fillId="6" borderId="30" xfId="1" applyNumberFormat="1" applyFont="1" applyFill="1" applyBorder="1" applyAlignment="1" applyProtection="1">
      <alignment horizontal="left" vertical="center" wrapText="1" indent="2"/>
    </xf>
    <xf numFmtId="0" fontId="13" fillId="6" borderId="39" xfId="1" applyNumberFormat="1" applyFont="1" applyFill="1" applyBorder="1" applyAlignment="1" applyProtection="1">
      <alignment horizontal="left" vertical="center" wrapText="1" indent="2"/>
    </xf>
    <xf numFmtId="0" fontId="13" fillId="6" borderId="33" xfId="1" applyNumberFormat="1" applyFont="1" applyFill="1" applyBorder="1" applyAlignment="1" applyProtection="1">
      <alignment horizontal="left" vertical="center" wrapText="1" indent="2"/>
    </xf>
    <xf numFmtId="0" fontId="13" fillId="6" borderId="31" xfId="1" applyNumberFormat="1" applyFont="1" applyFill="1" applyBorder="1" applyAlignment="1" applyProtection="1">
      <alignment horizontal="left" vertical="center" wrapText="1" indent="2"/>
    </xf>
    <xf numFmtId="0" fontId="13" fillId="6" borderId="40" xfId="1" applyNumberFormat="1" applyFont="1" applyFill="1" applyBorder="1" applyAlignment="1" applyProtection="1">
      <alignment horizontal="left" vertical="center" wrapText="1" indent="2"/>
    </xf>
    <xf numFmtId="0" fontId="13" fillId="6" borderId="41" xfId="1" applyNumberFormat="1" applyFont="1" applyFill="1" applyBorder="1" applyAlignment="1" applyProtection="1">
      <alignment horizontal="left" vertical="center" wrapText="1" indent="2"/>
    </xf>
    <xf numFmtId="0" fontId="6" fillId="3" borderId="0" xfId="0" applyFont="1" applyFill="1" applyAlignment="1">
      <alignment horizontal="center" vertical="top" wrapText="1"/>
    </xf>
    <xf numFmtId="0" fontId="6" fillId="3" borderId="0" xfId="0" applyFont="1" applyFill="1" applyAlignment="1">
      <alignment horizontal="center" vertical="center" wrapText="1"/>
    </xf>
    <xf numFmtId="0" fontId="6" fillId="3" borderId="0" xfId="0" applyFont="1" applyFill="1" applyAlignment="1">
      <alignment horizontal="center" vertical="top"/>
    </xf>
    <xf numFmtId="0" fontId="7" fillId="0" borderId="0" xfId="0" applyFont="1" applyAlignment="1" applyProtection="1">
      <alignment horizontal="center" vertical="top" wrapText="1"/>
      <protection hidden="1"/>
    </xf>
    <xf numFmtId="0" fontId="0" fillId="0" borderId="0" xfId="0" applyAlignment="1" applyProtection="1">
      <alignment vertical="top" wrapText="1"/>
      <protection hidden="1"/>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20" fillId="2" borderId="0" xfId="0" applyFont="1" applyFill="1" applyAlignment="1">
      <alignment horizontal="left" vertical="top"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0" borderId="0" xfId="0" applyFont="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8" fillId="0" borderId="24" xfId="0" applyFont="1" applyBorder="1" applyAlignment="1">
      <alignment horizontal="left" vertical="center" wrapText="1"/>
    </xf>
    <xf numFmtId="0" fontId="8" fillId="0" borderId="13" xfId="0" applyFont="1" applyBorder="1" applyAlignment="1">
      <alignment horizontal="left" vertical="center" wrapText="1"/>
    </xf>
    <xf numFmtId="0" fontId="9" fillId="0" borderId="25" xfId="0" applyFont="1" applyBorder="1" applyAlignment="1">
      <alignment horizontal="left" vertical="center" wrapText="1"/>
    </xf>
    <xf numFmtId="0" fontId="8" fillId="0" borderId="33" xfId="0" applyFont="1" applyBorder="1" applyAlignment="1">
      <alignment horizontal="left" vertical="center" wrapText="1"/>
    </xf>
    <xf numFmtId="0" fontId="8" fillId="0" borderId="14"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9" fillId="0" borderId="14" xfId="0" applyFont="1" applyBorder="1" applyAlignment="1">
      <alignment horizontal="left" vertical="center" wrapText="1"/>
    </xf>
    <xf numFmtId="0" fontId="9" fillId="0" borderId="30"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13" fillId="4" borderId="13" xfId="1" applyNumberFormat="1" applyFont="1" applyFill="1" applyBorder="1" applyAlignment="1" applyProtection="1">
      <alignment vertical="center" wrapText="1"/>
      <protection locked="0"/>
    </xf>
    <xf numFmtId="0" fontId="13" fillId="4" borderId="25" xfId="1" applyNumberFormat="1" applyFont="1" applyFill="1" applyBorder="1" applyAlignment="1" applyProtection="1">
      <alignment vertical="center" wrapText="1"/>
      <protection locked="0"/>
    </xf>
    <xf numFmtId="0" fontId="13" fillId="4" borderId="13" xfId="1" applyNumberFormat="1" applyFont="1" applyFill="1" applyBorder="1" applyAlignment="1" applyProtection="1">
      <alignment horizontal="center" vertical="center" wrapText="1"/>
      <protection locked="0"/>
    </xf>
    <xf numFmtId="0" fontId="13" fillId="4" borderId="27" xfId="1" applyNumberFormat="1" applyFont="1" applyFill="1" applyBorder="1" applyAlignment="1" applyProtection="1">
      <alignment vertical="center" wrapText="1"/>
      <protection locked="0"/>
    </xf>
    <xf numFmtId="0" fontId="13" fillId="4" borderId="28" xfId="1" applyNumberFormat="1" applyFont="1" applyFill="1" applyBorder="1" applyAlignment="1" applyProtection="1">
      <alignment vertical="center" wrapText="1"/>
      <protection locked="0"/>
    </xf>
    <xf numFmtId="0" fontId="9" fillId="0" borderId="24" xfId="0" applyFont="1" applyBorder="1" applyAlignment="1">
      <alignment vertical="center" wrapText="1"/>
    </xf>
    <xf numFmtId="0" fontId="9" fillId="0" borderId="13" xfId="0" applyFont="1" applyBorder="1" applyAlignment="1">
      <alignment vertical="center" wrapText="1"/>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13" fillId="4" borderId="24" xfId="1" applyNumberFormat="1" applyFont="1" applyFill="1" applyBorder="1" applyAlignment="1" applyProtection="1">
      <alignment horizontal="left" vertical="center" wrapText="1"/>
      <protection locked="0"/>
    </xf>
    <xf numFmtId="0" fontId="8" fillId="6" borderId="24"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14" fontId="13" fillId="4" borderId="13" xfId="1" applyNumberFormat="1" applyFont="1" applyFill="1" applyBorder="1" applyAlignment="1" applyProtection="1">
      <alignment horizontal="left" vertical="center" wrapText="1"/>
      <protection locked="0"/>
    </xf>
    <xf numFmtId="0" fontId="12" fillId="0" borderId="24" xfId="0" applyFont="1" applyBorder="1" applyAlignment="1">
      <alignment horizontal="center" vertical="center"/>
    </xf>
    <xf numFmtId="164" fontId="13" fillId="5" borderId="13" xfId="2" applyFont="1" applyFill="1" applyBorder="1" applyAlignment="1" applyProtection="1">
      <alignment horizontal="left" vertical="center" wrapText="1"/>
    </xf>
    <xf numFmtId="0" fontId="12" fillId="0" borderId="26" xfId="0" applyFont="1" applyBorder="1" applyAlignment="1">
      <alignment horizontal="center" vertical="center"/>
    </xf>
    <xf numFmtId="164" fontId="13" fillId="5" borderId="27" xfId="2" applyFont="1" applyFill="1" applyBorder="1" applyAlignment="1" applyProtection="1">
      <alignment horizontal="left"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7" fillId="0" borderId="51" xfId="0" applyFont="1" applyBorder="1" applyAlignment="1">
      <alignment horizontal="left" vertical="top" wrapText="1"/>
    </xf>
    <xf numFmtId="0" fontId="7" fillId="0" borderId="52" xfId="0" applyFont="1" applyBorder="1" applyAlignment="1">
      <alignment horizontal="left" vertical="top" wrapText="1"/>
    </xf>
    <xf numFmtId="0" fontId="8" fillId="2" borderId="7" xfId="0" applyFont="1" applyFill="1" applyBorder="1" applyAlignment="1">
      <alignment horizontal="center" vertical="top" wrapText="1"/>
    </xf>
    <xf numFmtId="0" fontId="12" fillId="6" borderId="49"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12" fillId="6" borderId="50"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49" xfId="0" applyFont="1" applyFill="1" applyBorder="1" applyAlignment="1">
      <alignment horizontal="center" vertical="center" wrapText="1"/>
    </xf>
    <xf numFmtId="0" fontId="8" fillId="6" borderId="51" xfId="0" applyFont="1" applyFill="1" applyBorder="1" applyAlignment="1">
      <alignment horizontal="center" vertical="center" wrapText="1"/>
    </xf>
    <xf numFmtId="0" fontId="8" fillId="6" borderId="52" xfId="0" applyFont="1" applyFill="1" applyBorder="1" applyAlignment="1">
      <alignment horizontal="center" vertical="center" wrapText="1"/>
    </xf>
    <xf numFmtId="0" fontId="6" fillId="3" borderId="0" xfId="0" applyFont="1" applyFill="1" applyAlignment="1">
      <alignment horizontal="left"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13" fillId="4" borderId="27" xfId="1" applyNumberFormat="1" applyFont="1" applyFill="1" applyBorder="1" applyAlignment="1" applyProtection="1">
      <alignment horizontal="center" vertical="center" wrapText="1"/>
      <protection locked="0"/>
    </xf>
    <xf numFmtId="0" fontId="9" fillId="0" borderId="26" xfId="0" applyFont="1" applyBorder="1" applyAlignment="1">
      <alignment vertical="center" wrapText="1"/>
    </xf>
    <xf numFmtId="0" fontId="9" fillId="0" borderId="27" xfId="0" applyFont="1" applyBorder="1" applyAlignment="1">
      <alignment vertical="center" wrapText="1"/>
    </xf>
    <xf numFmtId="0" fontId="12" fillId="0" borderId="51" xfId="0" applyFont="1" applyBorder="1" applyAlignment="1">
      <alignment vertical="top" wrapText="1"/>
    </xf>
    <xf numFmtId="0" fontId="12" fillId="0" borderId="52" xfId="0" applyFont="1" applyBorder="1" applyAlignment="1">
      <alignment vertical="top" wrapText="1"/>
    </xf>
    <xf numFmtId="0" fontId="12" fillId="0" borderId="54" xfId="0" applyFont="1" applyBorder="1" applyAlignment="1">
      <alignment horizontal="left" vertical="top" wrapText="1"/>
    </xf>
    <xf numFmtId="0" fontId="12" fillId="0" borderId="55" xfId="0" applyFont="1" applyBorder="1" applyAlignment="1">
      <alignment horizontal="left" vertical="top" wrapText="1"/>
    </xf>
    <xf numFmtId="0" fontId="8" fillId="6" borderId="1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9" fillId="0" borderId="32" xfId="0" applyFont="1" applyBorder="1" applyAlignment="1">
      <alignment horizontal="left" vertical="top" wrapText="1"/>
    </xf>
    <xf numFmtId="0" fontId="9" fillId="0" borderId="5" xfId="0" applyFont="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13" fillId="4" borderId="27"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42"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0" borderId="29" xfId="0" applyFont="1" applyBorder="1" applyAlignment="1">
      <alignment horizontal="left" vertical="top" wrapText="1"/>
    </xf>
    <xf numFmtId="0" fontId="12" fillId="6" borderId="4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9" fillId="0" borderId="33" xfId="0" applyFont="1" applyBorder="1" applyAlignment="1">
      <alignment vertical="top" wrapText="1"/>
    </xf>
    <xf numFmtId="0" fontId="9" fillId="0" borderId="44" xfId="0" applyFont="1" applyBorder="1" applyAlignment="1">
      <alignment vertical="top" wrapText="1"/>
    </xf>
    <xf numFmtId="0" fontId="9" fillId="0" borderId="41"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2" fillId="6" borderId="13" xfId="0" applyFont="1" applyFill="1" applyBorder="1" applyAlignment="1">
      <alignment horizontal="center" vertical="top" wrapText="1"/>
    </xf>
    <xf numFmtId="0" fontId="12" fillId="6" borderId="25" xfId="0" applyFont="1" applyFill="1" applyBorder="1" applyAlignment="1">
      <alignment horizontal="center" vertical="top" wrapText="1"/>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42"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20" xfId="1" applyNumberFormat="1" applyFont="1" applyFill="1" applyBorder="1" applyAlignment="1" applyProtection="1">
      <alignment vertical="top" wrapText="1"/>
      <protection locked="0"/>
    </xf>
    <xf numFmtId="0" fontId="13" fillId="4" borderId="43" xfId="1" applyNumberFormat="1" applyFont="1" applyFill="1" applyBorder="1" applyAlignment="1" applyProtection="1">
      <alignment vertical="top" wrapText="1"/>
      <protection locked="0"/>
    </xf>
    <xf numFmtId="0" fontId="12" fillId="6" borderId="31" xfId="0" applyFont="1" applyFill="1" applyBorder="1" applyAlignment="1">
      <alignment horizontal="center" vertical="center" wrapText="1"/>
    </xf>
    <xf numFmtId="0" fontId="9" fillId="0" borderId="24" xfId="0" applyFont="1" applyBorder="1" applyAlignment="1">
      <alignment horizontal="left" vertical="top" wrapText="1"/>
    </xf>
    <xf numFmtId="0" fontId="9" fillId="0" borderId="13" xfId="0" applyFont="1" applyBorder="1" applyAlignment="1">
      <alignment horizontal="left" vertical="top" wrapText="1"/>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3" xfId="0" applyFont="1" applyBorder="1" applyAlignment="1">
      <alignment horizontal="left" vertical="top" wrapText="1"/>
    </xf>
    <xf numFmtId="0" fontId="12" fillId="6" borderId="24"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9" fillId="0" borderId="37" xfId="0" applyFont="1" applyBorder="1" applyAlignment="1">
      <alignment vertical="center" wrapText="1"/>
    </xf>
    <xf numFmtId="0" fontId="9" fillId="0" borderId="36" xfId="0" applyFont="1" applyBorder="1" applyAlignment="1">
      <alignment vertical="center" wrapText="1"/>
    </xf>
    <xf numFmtId="0" fontId="9" fillId="0" borderId="38" xfId="0" applyFont="1" applyBorder="1" applyAlignment="1">
      <alignment vertical="center" wrapText="1"/>
    </xf>
    <xf numFmtId="0" fontId="13" fillId="4" borderId="7"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center" vertical="top" wrapText="1"/>
      <protection locked="0"/>
    </xf>
    <xf numFmtId="0" fontId="27" fillId="9" borderId="0" xfId="0" applyFont="1" applyFill="1" applyAlignment="1">
      <alignment horizontal="center" vertical="center"/>
    </xf>
    <xf numFmtId="0" fontId="28" fillId="0" borderId="0" xfId="0" applyFont="1" applyAlignment="1">
      <alignment horizontal="center"/>
    </xf>
    <xf numFmtId="0" fontId="30" fillId="11" borderId="0" xfId="0" applyFont="1" applyFill="1" applyAlignment="1">
      <alignment vertical="center" wrapText="1"/>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10">
    <dxf>
      <font>
        <color rgb="FF9C5700"/>
      </font>
      <fill>
        <patternFill patternType="solid">
          <fgColor indexed="64"/>
          <bgColor rgb="FFFCE5CD"/>
        </patternFill>
      </fill>
    </dxf>
    <dxf>
      <font>
        <color rgb="FF9C0006"/>
      </font>
      <fill>
        <patternFill patternType="solid">
          <fgColor indexed="64"/>
          <bgColor rgb="FFF4CCCC"/>
        </patternFill>
      </fill>
    </dxf>
    <dxf>
      <alignment vertical="top" wrapText="1"/>
    </dxf>
    <dxf>
      <alignment vertical="top" wrapText="1"/>
    </dxf>
    <dxf>
      <alignment vertical="top" wrapText="1"/>
    </dxf>
    <dxf>
      <alignment vertical="top"/>
    </dxf>
    <dxf>
      <alignment horizontal="center" vertical="top"/>
    </dxf>
    <dxf>
      <alignment horizontal="center" vertical="top"/>
    </dxf>
    <dxf>
      <alignment horizontal="center" vertical="top"/>
    </dxf>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01F11F-E7B8-4F57-AE3C-1AB3A7133FC7}" name="ProofreadingIssues" displayName="ProofreadingIssues" ref="A9:G46" totalsRowShown="0" dataDxfId="9">
  <autoFilter ref="A9:G46" xr:uid="{9401F11F-E7B8-4F57-AE3C-1AB3A7133FC7}"/>
  <tableColumns count="7">
    <tableColumn id="1" xr3:uid="{47C4117F-633E-4F9E-BF61-58D89E3CC3F9}" name="ID" dataDxfId="8"/>
    <tableColumn id="2" xr3:uid="{D8D62D91-D194-48A2-88BA-A0B205EE0D6E}" name="Severity" dataDxfId="7"/>
    <tableColumn id="3" xr3:uid="{B5A1B994-14D6-4CF7-9FFC-A940B7CF311A}" name="Language" dataDxfId="6"/>
    <tableColumn id="4" xr3:uid="{DF82B66F-48E4-45E8-AB19-5220465D2C97}" name="Location" dataDxfId="5"/>
    <tableColumn id="5" xr3:uid="{AE6EBAB9-C002-4B6E-ADCC-C2889C07E471}" name="Current text / excerpt" dataDxfId="4"/>
    <tableColumn id="6" xr3:uid="{F6D383C3-BA5F-4A32-AFCC-C3670E6688C5}" name="Issue" dataDxfId="3"/>
    <tableColumn id="7" xr3:uid="{6D02D957-BA53-4ADE-A87B-3BBB98DD451C}" name="Recommended correction"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44"/>
  <sheetViews>
    <sheetView showGridLines="0" topLeftCell="A3" workbookViewId="0">
      <selection activeCell="C16" sqref="C16"/>
    </sheetView>
  </sheetViews>
  <sheetFormatPr defaultColWidth="9.109375" defaultRowHeight="14.4" x14ac:dyDescent="0.3"/>
  <cols>
    <col min="1" max="1" width="24.44140625" style="80" bestFit="1" customWidth="1"/>
    <col min="2" max="2" width="31.33203125" style="33" customWidth="1"/>
    <col min="3" max="3" width="27.88671875" style="33" customWidth="1"/>
    <col min="4" max="4" width="12.44140625" style="33" bestFit="1" customWidth="1"/>
    <col min="5" max="16384" width="9.109375" style="33"/>
  </cols>
  <sheetData>
    <row r="1" spans="1:6" s="88" customFormat="1" x14ac:dyDescent="0.3">
      <c r="A1" s="88" t="s">
        <v>63</v>
      </c>
      <c r="B1" s="88" t="s">
        <v>64</v>
      </c>
      <c r="C1" s="88" t="s">
        <v>65</v>
      </c>
      <c r="F1" s="88" t="s">
        <v>66</v>
      </c>
    </row>
    <row r="2" spans="1:6" x14ac:dyDescent="0.3">
      <c r="A2" s="80" t="s">
        <v>67</v>
      </c>
      <c r="B2" s="33" t="s">
        <v>265</v>
      </c>
      <c r="F2" s="33" t="s">
        <v>167</v>
      </c>
    </row>
    <row r="3" spans="1:6" x14ac:dyDescent="0.3">
      <c r="A3" s="80" t="s">
        <v>68</v>
      </c>
      <c r="B3" s="8" t="s">
        <v>295</v>
      </c>
      <c r="C3" s="8" t="s">
        <v>286</v>
      </c>
      <c r="F3" s="33" t="s">
        <v>168</v>
      </c>
    </row>
    <row r="4" spans="1:6" x14ac:dyDescent="0.3">
      <c r="A4" s="80" t="s">
        <v>135</v>
      </c>
      <c r="B4" s="33" t="s">
        <v>234</v>
      </c>
      <c r="C4" s="33" t="s">
        <v>234</v>
      </c>
      <c r="F4" s="33" t="s">
        <v>169</v>
      </c>
    </row>
    <row r="5" spans="1:6" ht="43.2" x14ac:dyDescent="0.3">
      <c r="A5" s="81" t="s">
        <v>249</v>
      </c>
      <c r="B5" s="33" t="s">
        <v>285</v>
      </c>
      <c r="C5" s="33" t="s">
        <v>296</v>
      </c>
      <c r="D5" s="33" t="s">
        <v>232</v>
      </c>
    </row>
    <row r="6" spans="1:6" x14ac:dyDescent="0.3">
      <c r="A6" s="83" t="s">
        <v>187</v>
      </c>
      <c r="B6" s="76">
        <v>2023</v>
      </c>
      <c r="C6" s="76">
        <v>2023</v>
      </c>
      <c r="F6" s="87" t="s">
        <v>190</v>
      </c>
    </row>
    <row r="7" spans="1:6" x14ac:dyDescent="0.3">
      <c r="A7" s="83" t="s">
        <v>188</v>
      </c>
      <c r="B7" s="85" t="s">
        <v>266</v>
      </c>
      <c r="C7" s="100" t="s">
        <v>462</v>
      </c>
      <c r="F7" s="33" t="s">
        <v>236</v>
      </c>
    </row>
    <row r="8" spans="1:6" x14ac:dyDescent="0.3">
      <c r="A8" s="83" t="s">
        <v>189</v>
      </c>
      <c r="B8" s="76">
        <v>2026</v>
      </c>
      <c r="C8" s="76">
        <v>2026</v>
      </c>
      <c r="F8" s="33" t="s">
        <v>235</v>
      </c>
    </row>
    <row r="9" spans="1:6" x14ac:dyDescent="0.3">
      <c r="A9" s="80" t="s">
        <v>171</v>
      </c>
      <c r="B9" s="8" t="s">
        <v>277</v>
      </c>
      <c r="C9" s="8"/>
      <c r="F9" s="82" t="s">
        <v>191</v>
      </c>
    </row>
    <row r="10" spans="1:6" x14ac:dyDescent="0.3">
      <c r="A10" s="80" t="s">
        <v>172</v>
      </c>
      <c r="B10" s="8" t="s">
        <v>278</v>
      </c>
      <c r="C10" s="8"/>
    </row>
    <row r="11" spans="1:6" x14ac:dyDescent="0.3">
      <c r="A11" s="80" t="s">
        <v>69</v>
      </c>
      <c r="B11" s="84" t="s">
        <v>276</v>
      </c>
      <c r="C11" s="85" t="s">
        <v>281</v>
      </c>
    </row>
    <row r="12" spans="1:6" x14ac:dyDescent="0.3">
      <c r="B12" s="84"/>
      <c r="C12" s="85"/>
    </row>
    <row r="13" spans="1:6" x14ac:dyDescent="0.3">
      <c r="B13" s="8" t="s">
        <v>297</v>
      </c>
      <c r="C13" s="8" t="s">
        <v>300</v>
      </c>
    </row>
    <row r="14" spans="1:6" x14ac:dyDescent="0.3">
      <c r="B14" s="8" t="s">
        <v>298</v>
      </c>
      <c r="C14" s="8" t="s">
        <v>301</v>
      </c>
    </row>
    <row r="15" spans="1:6" x14ac:dyDescent="0.3">
      <c r="B15" s="8" t="s">
        <v>299</v>
      </c>
      <c r="C15" s="8" t="s">
        <v>302</v>
      </c>
    </row>
    <row r="16" spans="1:6" x14ac:dyDescent="0.3">
      <c r="B16" s="84"/>
    </row>
    <row r="19" spans="1:4" x14ac:dyDescent="0.3">
      <c r="B19" s="84"/>
    </row>
    <row r="20" spans="1:4" x14ac:dyDescent="0.3">
      <c r="A20" s="80" t="s">
        <v>268</v>
      </c>
      <c r="B20" s="33" t="s">
        <v>303</v>
      </c>
      <c r="C20" s="8" t="s">
        <v>306</v>
      </c>
    </row>
    <row r="21" spans="1:4" x14ac:dyDescent="0.3">
      <c r="B21" s="33" t="s">
        <v>304</v>
      </c>
      <c r="C21" s="8" t="s">
        <v>307</v>
      </c>
    </row>
    <row r="22" spans="1:4" x14ac:dyDescent="0.3">
      <c r="B22" s="33" t="s">
        <v>305</v>
      </c>
      <c r="C22" s="8" t="s">
        <v>308</v>
      </c>
    </row>
    <row r="24" spans="1:4" x14ac:dyDescent="0.3">
      <c r="A24" s="80" t="s">
        <v>269</v>
      </c>
      <c r="B24" s="33" t="s">
        <v>309</v>
      </c>
      <c r="C24" s="33" t="s">
        <v>310</v>
      </c>
    </row>
    <row r="25" spans="1:4" x14ac:dyDescent="0.3">
      <c r="B25" s="33" t="s">
        <v>311</v>
      </c>
      <c r="C25" s="33" t="s">
        <v>312</v>
      </c>
    </row>
    <row r="26" spans="1:4" x14ac:dyDescent="0.3">
      <c r="B26" s="33" t="s">
        <v>313</v>
      </c>
      <c r="C26" s="33" t="s">
        <v>314</v>
      </c>
    </row>
    <row r="27" spans="1:4" x14ac:dyDescent="0.3">
      <c r="B27" s="84"/>
    </row>
    <row r="28" spans="1:4" x14ac:dyDescent="0.3">
      <c r="A28" s="80" t="s">
        <v>267</v>
      </c>
      <c r="B28" s="33" t="s">
        <v>315</v>
      </c>
    </row>
    <row r="29" spans="1:4" x14ac:dyDescent="0.3">
      <c r="B29" s="33" t="s">
        <v>316</v>
      </c>
    </row>
    <row r="30" spans="1:4" x14ac:dyDescent="0.3">
      <c r="B30" s="33" t="s">
        <v>317</v>
      </c>
    </row>
    <row r="32" spans="1:4" ht="15" x14ac:dyDescent="0.3">
      <c r="A32" s="80" t="s">
        <v>181</v>
      </c>
      <c r="B32" s="33" t="s">
        <v>270</v>
      </c>
      <c r="C32" s="33" t="s">
        <v>271</v>
      </c>
      <c r="D32" s="110" t="s">
        <v>284</v>
      </c>
    </row>
    <row r="33" spans="1:4" ht="15" x14ac:dyDescent="0.3">
      <c r="A33" s="80" t="s">
        <v>182</v>
      </c>
      <c r="B33" s="33" t="s">
        <v>272</v>
      </c>
      <c r="C33" s="33" t="s">
        <v>273</v>
      </c>
      <c r="D33" s="110" t="s">
        <v>274</v>
      </c>
    </row>
    <row r="35" spans="1:4" ht="316.8" x14ac:dyDescent="0.3">
      <c r="A35" s="80" t="s">
        <v>70</v>
      </c>
      <c r="B35" s="111" t="s">
        <v>287</v>
      </c>
      <c r="C35" s="55" t="s">
        <v>294</v>
      </c>
    </row>
    <row r="36" spans="1:4" x14ac:dyDescent="0.3">
      <c r="A36" s="106" t="s">
        <v>250</v>
      </c>
      <c r="B36" s="8"/>
      <c r="C36" s="8" t="s">
        <v>251</v>
      </c>
    </row>
    <row r="38" spans="1:4" x14ac:dyDescent="0.3">
      <c r="A38" s="83" t="s">
        <v>71</v>
      </c>
      <c r="B38" s="86" t="s">
        <v>192</v>
      </c>
      <c r="C38" s="86" t="s">
        <v>192</v>
      </c>
    </row>
    <row r="39" spans="1:4" ht="15.6" x14ac:dyDescent="0.3">
      <c r="A39" s="83" t="s">
        <v>72</v>
      </c>
      <c r="B39" s="112" t="s">
        <v>275</v>
      </c>
      <c r="C39" s="85"/>
    </row>
    <row r="40" spans="1:4" x14ac:dyDescent="0.3">
      <c r="A40" s="83" t="s">
        <v>73</v>
      </c>
      <c r="B40" s="85" t="s">
        <v>186</v>
      </c>
      <c r="C40" s="85"/>
    </row>
    <row r="42" spans="1:4" x14ac:dyDescent="0.3">
      <c r="A42" s="80" t="s">
        <v>221</v>
      </c>
      <c r="B42" s="86" t="s">
        <v>217</v>
      </c>
      <c r="C42" s="86" t="s">
        <v>218</v>
      </c>
      <c r="D42" s="80" t="str">
        <f>IF(Intro!$G$22="English",B42,C42)</f>
        <v>Oui</v>
      </c>
    </row>
    <row r="43" spans="1:4" x14ac:dyDescent="0.3">
      <c r="B43" s="86" t="s">
        <v>219</v>
      </c>
      <c r="C43" s="86" t="s">
        <v>220</v>
      </c>
      <c r="D43" s="80" t="str">
        <f>IF(Intro!$G$22="English",B43,C43)</f>
        <v>Non</v>
      </c>
    </row>
    <row r="44" spans="1:4" x14ac:dyDescent="0.3">
      <c r="B44" s="86"/>
      <c r="C44" s="86"/>
    </row>
  </sheetData>
  <sheetProtection algorithmName="SHA-512" hashValue="63dseKwPyW1P8RjfBOkKPaD6C0weeB4Pe6ukMCbiPjMfaDQV3BgQj4awU0R5N5H1ruQRX7D9HVGTIUV/xcn6SA==" saltValue="82qlZMbCwJsts3ZBrDFLxg==" spinCount="100000" sheet="1" objects="1" scenarios="1" selectLockedCells="1"/>
  <phoneticPr fontId="19" type="noConversion"/>
  <dataValidations count="1">
    <dataValidation type="list" allowBlank="1" showInputMessage="1" showErrorMessage="1" sqref="B4:C4" xr:uid="{4BDFC5B1-8329-4F98-9044-C4933079444F}">
      <formula1>"dumping, dumping and the subsidizing"</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R115"/>
  <sheetViews>
    <sheetView showGridLines="0" tabSelected="1" zoomScaleNormal="100" workbookViewId="0">
      <selection activeCell="G22" sqref="G22:G23"/>
    </sheetView>
  </sheetViews>
  <sheetFormatPr defaultColWidth="9.109375" defaultRowHeight="14.4" x14ac:dyDescent="0.3"/>
  <cols>
    <col min="1" max="1" width="1.88671875" style="4" customWidth="1"/>
    <col min="2" max="12" width="14.5546875" style="2" customWidth="1"/>
    <col min="13" max="13" width="14.5546875" style="7" customWidth="1"/>
    <col min="14" max="16" width="14.5546875" style="8" hidden="1" customWidth="1"/>
    <col min="17" max="18" width="9.109375" style="8" hidden="1" customWidth="1"/>
    <col min="19" max="23" width="9.109375" style="8" customWidth="1"/>
    <col min="24" max="16384" width="9.109375" style="8"/>
  </cols>
  <sheetData>
    <row r="1" spans="1:16" x14ac:dyDescent="0.3">
      <c r="O1" s="8" t="s">
        <v>248</v>
      </c>
      <c r="P1" s="8" t="s">
        <v>248</v>
      </c>
    </row>
    <row r="2" spans="1:16" x14ac:dyDescent="0.3">
      <c r="B2" s="10" t="s">
        <v>0</v>
      </c>
      <c r="C2" s="10"/>
      <c r="D2" s="10"/>
      <c r="O2" s="9" t="s">
        <v>64</v>
      </c>
      <c r="P2" s="9" t="s">
        <v>74</v>
      </c>
    </row>
    <row r="3" spans="1:16" x14ac:dyDescent="0.3">
      <c r="B3" s="12"/>
      <c r="C3" s="12"/>
      <c r="D3" s="12"/>
      <c r="O3" s="11"/>
      <c r="P3" s="11"/>
    </row>
    <row r="4" spans="1:16" s="1" customFormat="1" x14ac:dyDescent="0.3">
      <c r="A4" s="5"/>
      <c r="B4" s="213" t="s">
        <v>280</v>
      </c>
      <c r="C4" s="213"/>
      <c r="D4" s="213"/>
      <c r="E4" s="213"/>
      <c r="F4" s="213"/>
      <c r="G4" s="213"/>
      <c r="H4" s="213"/>
      <c r="I4" s="213"/>
      <c r="J4" s="213"/>
      <c r="K4" s="213"/>
      <c r="L4" s="213"/>
      <c r="M4" s="13"/>
      <c r="N4" s="13"/>
      <c r="O4" s="14"/>
      <c r="P4" s="14"/>
    </row>
    <row r="5" spans="1:16" s="1" customFormat="1" x14ac:dyDescent="0.3">
      <c r="A5" s="5"/>
      <c r="B5" s="214" t="str">
        <f>Variables!B2</f>
        <v>RR-2026-001</v>
      </c>
      <c r="C5" s="214"/>
      <c r="D5" s="214"/>
      <c r="E5" s="214"/>
      <c r="F5" s="214"/>
      <c r="G5" s="214"/>
      <c r="H5" s="214"/>
      <c r="I5" s="214"/>
      <c r="J5" s="214"/>
      <c r="K5" s="214"/>
      <c r="L5" s="214"/>
      <c r="M5" s="13"/>
      <c r="N5" s="13"/>
      <c r="O5" s="14"/>
      <c r="P5" s="14"/>
    </row>
    <row r="6" spans="1:16" s="6" customFormat="1" x14ac:dyDescent="0.3">
      <c r="A6" s="5"/>
      <c r="B6" s="215" t="str">
        <f>UPPER(Variables!B3&amp;" | "&amp;Variables!C3)</f>
        <v>CERTAIN WHOLE POTATOES | CERTAINES POMMES DE TERRE ENTIÈRES</v>
      </c>
      <c r="C6" s="215"/>
      <c r="D6" s="215"/>
      <c r="E6" s="215"/>
      <c r="F6" s="215"/>
      <c r="G6" s="215"/>
      <c r="H6" s="215"/>
      <c r="I6" s="215"/>
      <c r="J6" s="215"/>
      <c r="K6" s="215"/>
      <c r="L6" s="215"/>
      <c r="M6" s="24"/>
      <c r="N6" s="24"/>
      <c r="O6" s="16"/>
      <c r="P6" s="16"/>
    </row>
    <row r="7" spans="1:16" s="6" customFormat="1" x14ac:dyDescent="0.3">
      <c r="A7" s="5"/>
      <c r="B7" s="15"/>
      <c r="C7" s="15"/>
      <c r="D7" s="15"/>
      <c r="E7" s="3"/>
      <c r="F7" s="3"/>
      <c r="G7" s="3"/>
      <c r="H7" s="3"/>
      <c r="I7" s="3"/>
      <c r="J7" s="3"/>
      <c r="K7" s="3"/>
      <c r="L7" s="3"/>
      <c r="O7" s="16"/>
      <c r="P7" s="16"/>
    </row>
    <row r="8" spans="1:16" s="1" customFormat="1" x14ac:dyDescent="0.3">
      <c r="A8" s="5"/>
      <c r="B8" s="165" t="s">
        <v>203</v>
      </c>
      <c r="C8" s="166"/>
      <c r="D8" s="166"/>
      <c r="E8" s="166"/>
      <c r="F8" s="166"/>
      <c r="G8" s="166"/>
      <c r="H8" s="166"/>
      <c r="I8" s="166"/>
      <c r="J8" s="166"/>
      <c r="K8" s="166"/>
      <c r="L8" s="167"/>
      <c r="M8" s="13"/>
      <c r="N8" s="13"/>
      <c r="O8" s="14"/>
      <c r="P8" s="14"/>
    </row>
    <row r="9" spans="1:16" x14ac:dyDescent="0.3">
      <c r="B9" s="17"/>
      <c r="C9" s="28"/>
      <c r="D9" s="28"/>
      <c r="E9" s="29"/>
      <c r="F9" s="29"/>
      <c r="G9" s="216"/>
      <c r="H9" s="29"/>
      <c r="I9" s="29"/>
      <c r="J9" s="29"/>
      <c r="K9" s="29"/>
      <c r="L9" s="18"/>
      <c r="M9" s="8"/>
      <c r="O9" s="220" t="s">
        <v>233</v>
      </c>
      <c r="P9" s="220"/>
    </row>
    <row r="10" spans="1:16" s="33" customFormat="1" ht="15" customHeight="1" x14ac:dyDescent="0.3">
      <c r="A10" s="58"/>
      <c r="B10" s="162" t="str">
        <f>"The information requested in this questionnaire is for use by the Canadian International Trade Tribunal (the Tribunal) in connection with its expiry review concerning the "&amp;Variables!B4&amp;" of "&amp;Variables!B3&amp;" (as defined below) originating in or exported from the "&amp;Variables!B5&amp;". Your union's knowledge and experience would aid the Tribunal in the proper conduct of its review by helping it better understand the Canadian market for "&amp;Variables!B3&amp;". The Tribunal therefore requests a response to this questionnaire from your union."</f>
        <v>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union's knowledge and experience would aid the Tribunal in the proper conduct of its review by helping it better understand the Canadian market for certain whole potatoes. The Tribunal therefore requests a response to this questionnaire from your union.</v>
      </c>
      <c r="C10" s="163"/>
      <c r="D10" s="163"/>
      <c r="E10" s="163"/>
      <c r="F10" s="163"/>
      <c r="G10" s="217"/>
      <c r="H10" s="233"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destinées à être utilisées ou consommées dans la province de la Colombie‑Britannique. Les connaissances et l'expérience de votre syndicat aideraient le Tribunal à mener correctement son enquête en lui permettant de mieux comprendre le marché canadien de "&amp;Variables!C3&amp;". Le Tribunal demande donc à votre syndicat de répondre à ce questionnaire."</f>
        <v>Les renseignements demandés dans le présent questionnaire seront utilisés par le Tribunal canadien du commerce extérieur (le Tribunal) dans le cadre de son réexamen relatif à l'expiration concernant dumping de certaines pommes de terre entières (telles que définies ci-dessous) originaires ou exportées des États-Unis destinées à être utilisées ou consommées dans la province de la Colombie‑Britannique. Les connaissances et l'expérience de votre syndicat aideraient le Tribunal à mener correctement son enquête en lui permettant de mieux comprendre le marché canadien de certaines pommes de terre entières. Le Tribunal demande donc à votre syndicat de répondre à ce questionnaire.</v>
      </c>
      <c r="I10" s="234"/>
      <c r="J10" s="234"/>
      <c r="K10" s="234"/>
      <c r="L10" s="235"/>
      <c r="O10" s="220"/>
      <c r="P10" s="220"/>
    </row>
    <row r="11" spans="1:16" s="33" customFormat="1" ht="15" customHeight="1" x14ac:dyDescent="0.3">
      <c r="A11" s="58"/>
      <c r="B11" s="162"/>
      <c r="C11" s="163"/>
      <c r="D11" s="163"/>
      <c r="E11" s="163"/>
      <c r="F11" s="163"/>
      <c r="G11" s="217"/>
      <c r="H11" s="234"/>
      <c r="I11" s="234"/>
      <c r="J11" s="234"/>
      <c r="K11" s="234"/>
      <c r="L11" s="235"/>
      <c r="O11" s="220"/>
      <c r="P11" s="220"/>
    </row>
    <row r="12" spans="1:16" s="33" customFormat="1" ht="15.6" customHeight="1" x14ac:dyDescent="0.3">
      <c r="A12" s="58"/>
      <c r="B12" s="162"/>
      <c r="C12" s="163"/>
      <c r="D12" s="163"/>
      <c r="E12" s="163"/>
      <c r="F12" s="163"/>
      <c r="G12" s="217"/>
      <c r="H12" s="234"/>
      <c r="I12" s="234"/>
      <c r="J12" s="234"/>
      <c r="K12" s="234"/>
      <c r="L12" s="235"/>
      <c r="O12" s="220"/>
      <c r="P12" s="220"/>
    </row>
    <row r="13" spans="1:16" s="33" customFormat="1" ht="15.6" customHeight="1" x14ac:dyDescent="0.3">
      <c r="A13" s="58"/>
      <c r="B13" s="162"/>
      <c r="C13" s="163"/>
      <c r="D13" s="163"/>
      <c r="E13" s="163"/>
      <c r="F13" s="163"/>
      <c r="G13" s="217"/>
      <c r="H13" s="234"/>
      <c r="I13" s="234"/>
      <c r="J13" s="234"/>
      <c r="K13" s="234"/>
      <c r="L13" s="235"/>
      <c r="O13" s="220"/>
      <c r="P13" s="220"/>
    </row>
    <row r="14" spans="1:16" s="33" customFormat="1" ht="15" customHeight="1" x14ac:dyDescent="0.3">
      <c r="A14" s="58"/>
      <c r="B14" s="162"/>
      <c r="C14" s="163"/>
      <c r="D14" s="163"/>
      <c r="E14" s="163"/>
      <c r="F14" s="163"/>
      <c r="G14" s="217"/>
      <c r="H14" s="234"/>
      <c r="I14" s="234"/>
      <c r="J14" s="234"/>
      <c r="K14" s="234"/>
      <c r="L14" s="235"/>
      <c r="O14" s="220"/>
      <c r="P14" s="220"/>
    </row>
    <row r="15" spans="1:16" s="33" customFormat="1" ht="15" customHeight="1" x14ac:dyDescent="0.3">
      <c r="A15" s="58"/>
      <c r="B15" s="162"/>
      <c r="C15" s="163"/>
      <c r="D15" s="163"/>
      <c r="E15" s="163"/>
      <c r="F15" s="163"/>
      <c r="G15" s="217"/>
      <c r="H15" s="234"/>
      <c r="I15" s="234"/>
      <c r="J15" s="234"/>
      <c r="K15" s="234"/>
      <c r="L15" s="235"/>
      <c r="O15" s="220"/>
      <c r="P15" s="220"/>
    </row>
    <row r="16" spans="1:16" s="33" customFormat="1" ht="15" customHeight="1" x14ac:dyDescent="0.3">
      <c r="A16" s="58"/>
      <c r="B16" s="162"/>
      <c r="C16" s="163"/>
      <c r="D16" s="163"/>
      <c r="E16" s="163"/>
      <c r="F16" s="163"/>
      <c r="G16" s="217"/>
      <c r="H16" s="234"/>
      <c r="I16" s="234"/>
      <c r="J16" s="234"/>
      <c r="K16" s="234"/>
      <c r="L16" s="235"/>
      <c r="O16" s="220"/>
      <c r="P16" s="220"/>
    </row>
    <row r="17" spans="1:17" s="33" customFormat="1" ht="15" customHeight="1" x14ac:dyDescent="0.3">
      <c r="A17" s="58"/>
      <c r="B17" s="162"/>
      <c r="C17" s="163"/>
      <c r="D17" s="163"/>
      <c r="E17" s="163"/>
      <c r="F17" s="163"/>
      <c r="G17" s="217"/>
      <c r="H17" s="234"/>
      <c r="I17" s="234"/>
      <c r="J17" s="234"/>
      <c r="K17" s="234"/>
      <c r="L17" s="235"/>
      <c r="O17" s="220"/>
      <c r="P17" s="220"/>
    </row>
    <row r="18" spans="1:17" s="33" customFormat="1" ht="15" customHeight="1" x14ac:dyDescent="0.3">
      <c r="A18" s="58"/>
      <c r="B18" s="162"/>
      <c r="C18" s="163"/>
      <c r="D18" s="163"/>
      <c r="E18" s="163"/>
      <c r="F18" s="163"/>
      <c r="G18" s="217"/>
      <c r="H18" s="234"/>
      <c r="I18" s="234"/>
      <c r="J18" s="234"/>
      <c r="K18" s="234"/>
      <c r="L18" s="235"/>
      <c r="O18" s="220"/>
      <c r="P18" s="220"/>
    </row>
    <row r="19" spans="1:17" s="33" customFormat="1" ht="15.6" customHeight="1" x14ac:dyDescent="0.3">
      <c r="A19" s="58"/>
      <c r="B19" s="143"/>
      <c r="C19" s="113"/>
      <c r="D19" s="113"/>
      <c r="E19" s="113"/>
      <c r="F19" s="113"/>
      <c r="G19" s="113"/>
      <c r="H19" s="113"/>
      <c r="I19" s="113"/>
      <c r="J19" s="113"/>
      <c r="K19" s="113"/>
      <c r="L19" s="114"/>
      <c r="O19" s="220"/>
      <c r="P19" s="220"/>
    </row>
    <row r="20" spans="1:17" s="6" customFormat="1" x14ac:dyDescent="0.3">
      <c r="B20" s="165" t="s">
        <v>279</v>
      </c>
      <c r="C20" s="166"/>
      <c r="D20" s="166"/>
      <c r="E20" s="166"/>
      <c r="F20" s="166"/>
      <c r="G20" s="166"/>
      <c r="H20" s="166"/>
      <c r="I20" s="166"/>
      <c r="J20" s="166"/>
      <c r="K20" s="166"/>
      <c r="L20" s="167"/>
      <c r="M20" s="152"/>
      <c r="P20" s="16"/>
      <c r="Q20" s="16"/>
    </row>
    <row r="21" spans="1:17" s="24" customFormat="1" x14ac:dyDescent="0.3">
      <c r="B21" s="117"/>
      <c r="C21" s="118"/>
      <c r="D21" s="118"/>
      <c r="E21" s="118"/>
      <c r="F21" s="118"/>
      <c r="G21" s="118"/>
      <c r="H21" s="118"/>
      <c r="I21" s="118"/>
      <c r="J21" s="118"/>
      <c r="K21" s="118"/>
      <c r="L21" s="119"/>
      <c r="M21" s="120"/>
      <c r="P21" s="41"/>
      <c r="Q21" s="41"/>
    </row>
    <row r="22" spans="1:17" s="33" customFormat="1" x14ac:dyDescent="0.3">
      <c r="B22" s="227" t="s">
        <v>75</v>
      </c>
      <c r="C22" s="228"/>
      <c r="D22" s="228"/>
      <c r="E22" s="228"/>
      <c r="F22" s="228"/>
      <c r="G22" s="231" t="s">
        <v>74</v>
      </c>
      <c r="H22" s="229" t="s">
        <v>164</v>
      </c>
      <c r="I22" s="229"/>
      <c r="J22" s="229"/>
      <c r="K22" s="229"/>
      <c r="L22" s="230"/>
    </row>
    <row r="23" spans="1:17" s="33" customFormat="1" x14ac:dyDescent="0.3">
      <c r="B23" s="227"/>
      <c r="C23" s="228"/>
      <c r="D23" s="228"/>
      <c r="E23" s="228"/>
      <c r="F23" s="228"/>
      <c r="G23" s="232"/>
      <c r="H23" s="229"/>
      <c r="I23" s="229"/>
      <c r="J23" s="229"/>
      <c r="K23" s="229"/>
      <c r="L23" s="230"/>
    </row>
    <row r="24" spans="1:17" s="6" customFormat="1" x14ac:dyDescent="0.3">
      <c r="A24" s="5"/>
      <c r="B24" s="115"/>
      <c r="C24" s="15"/>
      <c r="D24" s="15"/>
      <c r="E24" s="3"/>
      <c r="F24" s="3"/>
      <c r="G24" s="3"/>
      <c r="H24" s="3"/>
      <c r="I24" s="3"/>
      <c r="J24" s="3"/>
      <c r="K24" s="3"/>
      <c r="L24" s="116"/>
      <c r="O24" s="16"/>
      <c r="P24" s="16"/>
    </row>
    <row r="25" spans="1:17" s="1" customFormat="1" x14ac:dyDescent="0.3">
      <c r="A25" s="5"/>
      <c r="B25" s="165" t="str">
        <f>IF(Intro!$G$22="English",O25,P25)</f>
        <v>LA DÉFINITION DES MARCHANDISES</v>
      </c>
      <c r="C25" s="166" t="str">
        <f>UPPER(IF(Intro!$G$22="English",P25,Q25))</f>
        <v/>
      </c>
      <c r="D25" s="166"/>
      <c r="E25" s="166" t="str">
        <f>UPPER(IF(Intro!$G$22="English",Q25,R25))</f>
        <v/>
      </c>
      <c r="F25" s="166" t="str">
        <f>UPPER(IF(Intro!$G$22="English",R25,S25))</f>
        <v/>
      </c>
      <c r="G25" s="166" t="str">
        <f>UPPER(IF(Intro!$G$22="English",S25,T25))</f>
        <v/>
      </c>
      <c r="H25" s="166" t="str">
        <f>UPPER(IF(Intro!$G$22="English",T25,U25))</f>
        <v/>
      </c>
      <c r="I25" s="166" t="str">
        <f>UPPER(IF(Intro!$G$22="English",U25,V25))</f>
        <v/>
      </c>
      <c r="J25" s="166" t="str">
        <f>UPPER(IF(Intro!$G$22="English",V25,W25))</f>
        <v/>
      </c>
      <c r="K25" s="166" t="str">
        <f>UPPER(IF(Intro!$G$22="English",W25,X25))</f>
        <v/>
      </c>
      <c r="L25" s="167" t="str">
        <f>UPPER(IF(Intro!$G$22="English",X25,Y25))</f>
        <v/>
      </c>
      <c r="M25" s="6"/>
      <c r="N25" s="13"/>
      <c r="O25" s="14" t="s">
        <v>288</v>
      </c>
      <c r="P25" s="14" t="s">
        <v>207</v>
      </c>
    </row>
    <row r="26" spans="1:17" x14ac:dyDescent="0.3">
      <c r="B26" s="17"/>
      <c r="C26" s="28"/>
      <c r="D26" s="30"/>
      <c r="E26" s="29"/>
      <c r="F26" s="29"/>
      <c r="G26" s="29"/>
      <c r="H26" s="29"/>
      <c r="I26" s="29"/>
      <c r="J26" s="29"/>
      <c r="K26" s="29"/>
      <c r="L26" s="18"/>
      <c r="M26" s="8"/>
    </row>
    <row r="27" spans="1:17" s="33" customFormat="1" x14ac:dyDescent="0.3">
      <c r="A27" s="58"/>
      <c r="B27" s="162" t="str">
        <f>IF(Intro!$G$22="English",O27,P27)</f>
        <v>Les références aux « marchandises » dans ce questionnaire font référence à :</v>
      </c>
      <c r="C27" s="163"/>
      <c r="D27" s="163"/>
      <c r="E27" s="163"/>
      <c r="F27" s="163"/>
      <c r="G27" s="163"/>
      <c r="H27" s="163"/>
      <c r="I27" s="163"/>
      <c r="J27" s="163"/>
      <c r="K27" s="163"/>
      <c r="L27" s="164"/>
      <c r="O27" s="8" t="s">
        <v>126</v>
      </c>
      <c r="P27" s="8" t="s">
        <v>127</v>
      </c>
    </row>
    <row r="28" spans="1:17" x14ac:dyDescent="0.3">
      <c r="B28" s="17"/>
      <c r="C28" s="28"/>
      <c r="D28" s="28"/>
      <c r="E28" s="29"/>
      <c r="F28" s="29"/>
      <c r="G28" s="29"/>
      <c r="H28" s="29"/>
      <c r="I28" s="29"/>
      <c r="J28" s="29"/>
      <c r="K28" s="29"/>
      <c r="L28" s="18"/>
      <c r="M28" s="8"/>
    </row>
    <row r="29" spans="1:17" s="33" customFormat="1" ht="15" customHeight="1" x14ac:dyDescent="0.3">
      <c r="A29" s="58"/>
      <c r="B29" s="62"/>
      <c r="C29" s="195" t="str">
        <f>IF(Intro!$G$22="English",Variables!B35,Variables!C35)</f>
        <v>Pommes de terre entières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roussâtres importées dans des boîtes de 50 lb aux calibres suivants : 40, 50, 60, 70 et 80;
-des pommes de terre entières biologiques homologuées par un organisme de certification. </v>
      </c>
      <c r="D29" s="196"/>
      <c r="E29" s="196"/>
      <c r="F29" s="196"/>
      <c r="G29" s="196"/>
      <c r="H29" s="196"/>
      <c r="I29" s="196"/>
      <c r="J29" s="196"/>
      <c r="K29" s="197"/>
      <c r="L29" s="56"/>
      <c r="O29" s="40"/>
      <c r="P29" s="8"/>
    </row>
    <row r="30" spans="1:17" s="33" customFormat="1" ht="15" customHeight="1" x14ac:dyDescent="0.3">
      <c r="A30" s="58"/>
      <c r="B30" s="62"/>
      <c r="C30" s="198"/>
      <c r="D30" s="199"/>
      <c r="E30" s="199"/>
      <c r="F30" s="199"/>
      <c r="G30" s="199"/>
      <c r="H30" s="199"/>
      <c r="I30" s="199"/>
      <c r="J30" s="199"/>
      <c r="K30" s="200"/>
      <c r="L30" s="56"/>
      <c r="O30" s="40"/>
      <c r="P30" s="8"/>
    </row>
    <row r="31" spans="1:17" s="33" customFormat="1" ht="15" customHeight="1" x14ac:dyDescent="0.3">
      <c r="A31" s="58"/>
      <c r="B31" s="62"/>
      <c r="C31" s="198"/>
      <c r="D31" s="199"/>
      <c r="E31" s="199"/>
      <c r="F31" s="199"/>
      <c r="G31" s="199"/>
      <c r="H31" s="199"/>
      <c r="I31" s="199"/>
      <c r="J31" s="199"/>
      <c r="K31" s="200"/>
      <c r="L31" s="56"/>
      <c r="O31" s="40"/>
      <c r="P31" s="8"/>
    </row>
    <row r="32" spans="1:17" s="33" customFormat="1" ht="15" customHeight="1" x14ac:dyDescent="0.3">
      <c r="A32" s="58"/>
      <c r="B32" s="62"/>
      <c r="C32" s="198"/>
      <c r="D32" s="199"/>
      <c r="E32" s="199"/>
      <c r="F32" s="199"/>
      <c r="G32" s="199"/>
      <c r="H32" s="199"/>
      <c r="I32" s="199"/>
      <c r="J32" s="199"/>
      <c r="K32" s="200"/>
      <c r="L32" s="56"/>
      <c r="O32" s="40"/>
      <c r="P32" s="8"/>
    </row>
    <row r="33" spans="1:16" s="33" customFormat="1" ht="15" customHeight="1" x14ac:dyDescent="0.3">
      <c r="A33" s="58"/>
      <c r="B33" s="62"/>
      <c r="C33" s="198"/>
      <c r="D33" s="199"/>
      <c r="E33" s="199"/>
      <c r="F33" s="199"/>
      <c r="G33" s="199"/>
      <c r="H33" s="199"/>
      <c r="I33" s="199"/>
      <c r="J33" s="199"/>
      <c r="K33" s="200"/>
      <c r="L33" s="56"/>
      <c r="O33" s="40"/>
      <c r="P33" s="8"/>
    </row>
    <row r="34" spans="1:16" s="33" customFormat="1" ht="15" customHeight="1" x14ac:dyDescent="0.3">
      <c r="A34" s="58"/>
      <c r="B34" s="62"/>
      <c r="C34" s="198"/>
      <c r="D34" s="199"/>
      <c r="E34" s="199"/>
      <c r="F34" s="199"/>
      <c r="G34" s="199"/>
      <c r="H34" s="199"/>
      <c r="I34" s="199"/>
      <c r="J34" s="199"/>
      <c r="K34" s="200"/>
      <c r="L34" s="56"/>
      <c r="O34" s="40"/>
      <c r="P34" s="8"/>
    </row>
    <row r="35" spans="1:16" s="33" customFormat="1" ht="15" customHeight="1" x14ac:dyDescent="0.3">
      <c r="A35" s="58"/>
      <c r="B35" s="62"/>
      <c r="C35" s="198"/>
      <c r="D35" s="199"/>
      <c r="E35" s="199"/>
      <c r="F35" s="199"/>
      <c r="G35" s="199"/>
      <c r="H35" s="199"/>
      <c r="I35" s="199"/>
      <c r="J35" s="199"/>
      <c r="K35" s="200"/>
      <c r="L35" s="56"/>
      <c r="O35" s="40"/>
      <c r="P35" s="8"/>
    </row>
    <row r="36" spans="1:16" s="33" customFormat="1" ht="15" customHeight="1" x14ac:dyDescent="0.3">
      <c r="A36" s="58"/>
      <c r="B36" s="62"/>
      <c r="C36" s="198"/>
      <c r="D36" s="199"/>
      <c r="E36" s="199"/>
      <c r="F36" s="199"/>
      <c r="G36" s="199"/>
      <c r="H36" s="199"/>
      <c r="I36" s="199"/>
      <c r="J36" s="199"/>
      <c r="K36" s="200"/>
      <c r="L36" s="56"/>
      <c r="O36" s="40"/>
      <c r="P36" s="8"/>
    </row>
    <row r="37" spans="1:16" s="33" customFormat="1" ht="14.4" customHeight="1" x14ac:dyDescent="0.3">
      <c r="A37" s="58"/>
      <c r="B37" s="62"/>
      <c r="C37" s="201"/>
      <c r="D37" s="202"/>
      <c r="E37" s="202"/>
      <c r="F37" s="202"/>
      <c r="G37" s="202"/>
      <c r="H37" s="202"/>
      <c r="I37" s="202"/>
      <c r="J37" s="202"/>
      <c r="K37" s="203"/>
      <c r="L37" s="56"/>
      <c r="O37" s="40"/>
      <c r="P37" s="8"/>
    </row>
    <row r="38" spans="1:16" x14ac:dyDescent="0.3">
      <c r="B38" s="17"/>
      <c r="C38" s="28"/>
      <c r="D38" s="28"/>
      <c r="E38" s="29"/>
      <c r="F38" s="29"/>
      <c r="G38" s="29"/>
      <c r="H38" s="29"/>
      <c r="I38" s="29"/>
      <c r="J38" s="29"/>
      <c r="K38" s="29"/>
      <c r="L38" s="18"/>
      <c r="M38" s="8"/>
    </row>
    <row r="39" spans="1:16" s="6" customFormat="1" x14ac:dyDescent="0.3">
      <c r="A39" s="5"/>
      <c r="B39" s="139"/>
      <c r="C39" s="140"/>
      <c r="D39" s="140"/>
      <c r="E39" s="141"/>
      <c r="F39" s="141"/>
      <c r="G39" s="141"/>
      <c r="H39" s="141"/>
      <c r="I39" s="141"/>
      <c r="J39" s="141"/>
      <c r="K39" s="141"/>
      <c r="L39" s="142"/>
      <c r="O39" s="16"/>
      <c r="P39" s="16"/>
    </row>
    <row r="40" spans="1:16" s="1" customFormat="1" x14ac:dyDescent="0.3">
      <c r="A40" s="5"/>
      <c r="B40" s="165" t="str">
        <f>IF(Intro!$G$22="English",O40,P40)</f>
        <v>DEVEZ-VOUS REMPLIR CE QUESTIONNAIRE?</v>
      </c>
      <c r="C40" s="166"/>
      <c r="D40" s="166"/>
      <c r="E40" s="166"/>
      <c r="F40" s="166"/>
      <c r="G40" s="166"/>
      <c r="H40" s="166"/>
      <c r="I40" s="166"/>
      <c r="J40" s="166"/>
      <c r="K40" s="166"/>
      <c r="L40" s="167"/>
      <c r="M40" s="13"/>
      <c r="N40" s="13"/>
      <c r="O40" s="91" t="s">
        <v>208</v>
      </c>
      <c r="P40" s="91" t="s">
        <v>209</v>
      </c>
    </row>
    <row r="41" spans="1:16" x14ac:dyDescent="0.3">
      <c r="B41" s="17"/>
      <c r="C41" s="28"/>
      <c r="D41" s="28"/>
      <c r="E41" s="29"/>
      <c r="F41" s="29"/>
      <c r="G41" s="29"/>
      <c r="H41" s="29"/>
      <c r="I41" s="29"/>
      <c r="J41" s="29"/>
      <c r="K41" s="29"/>
      <c r="L41" s="18"/>
      <c r="M41" s="8"/>
    </row>
    <row r="42" spans="1:16" s="33" customFormat="1" x14ac:dyDescent="0.3">
      <c r="A42" s="58"/>
      <c r="B42" s="153" t="str">
        <f>IF(Intro!$G$22="English",O42,P42)</f>
        <v>Votre syndicat représentait-il les employés des entreprises qui ont produit des marchandises depuis le 1er août 2023?</v>
      </c>
      <c r="C42" s="193"/>
      <c r="D42" s="193"/>
      <c r="E42" s="193"/>
      <c r="F42" s="193"/>
      <c r="G42" s="193"/>
      <c r="H42" s="193"/>
      <c r="I42" s="193"/>
      <c r="J42" s="193"/>
      <c r="K42" s="193"/>
      <c r="L42" s="194"/>
      <c r="O42" s="36" t="str">
        <f>"Has your union represented employees at firms that have produced the goods since August 1, "&amp;Variables!B6&amp;"?"</f>
        <v>Has your union represented employees at firms that have produced the goods since August 1, 2023?</v>
      </c>
      <c r="P42" s="7" t="str">
        <f>"Votre syndicat représentait-il les employés des entreprises qui ont produit des marchandises depuis le 1er août "&amp;Variables!C6&amp;"?"</f>
        <v>Votre syndicat représentait-il les employés des entreprises qui ont produit des marchandises depuis le 1er août 2023?</v>
      </c>
    </row>
    <row r="43" spans="1:16" s="33" customFormat="1" x14ac:dyDescent="0.3">
      <c r="A43" s="58"/>
      <c r="B43" s="54"/>
      <c r="C43" s="63"/>
      <c r="D43" s="63"/>
      <c r="E43" s="63"/>
      <c r="F43" s="63"/>
      <c r="G43" s="63"/>
      <c r="H43" s="63"/>
      <c r="I43" s="63"/>
      <c r="J43" s="63"/>
      <c r="K43" s="63"/>
      <c r="L43" s="64"/>
      <c r="O43" s="22" t="s">
        <v>151</v>
      </c>
      <c r="P43" s="8" t="s">
        <v>228</v>
      </c>
    </row>
    <row r="44" spans="1:16" ht="15" customHeight="1" x14ac:dyDescent="0.3">
      <c r="B44" s="37"/>
      <c r="C44" s="204" t="str">
        <f>IF(Intro!$G$22="English",O43,P43)</f>
        <v>Sélectionnez oui ou non</v>
      </c>
      <c r="D44" s="204"/>
      <c r="E44" s="205"/>
      <c r="F44" s="207" t="str">
        <f>IF(E44="Yes",O44,IF(E44="Oui",P44,IF(E44="No",O45,IF(E44="Non",P45,""))))</f>
        <v/>
      </c>
      <c r="G44" s="208"/>
      <c r="H44" s="208"/>
      <c r="I44" s="208"/>
      <c r="J44" s="208"/>
      <c r="K44" s="209"/>
      <c r="L44" s="64"/>
      <c r="M44" s="38"/>
      <c r="O44" s="8" t="str">
        <f>"Complete all tabs in this questionnaire and submit it by "&amp;Variables!B11&amp;"."</f>
        <v>Complete all tabs in this questionnaire and submit it by September 21, 2026.</v>
      </c>
      <c r="P44" s="8" t="str">
        <f>"Remplissez tous les onglets de ce questionnaire et soumettez-le avant "&amp;Variables!C11&amp;"."</f>
        <v>Remplissez tous les onglets de ce questionnaire et soumettez-le avant le 21 septembre 2026.</v>
      </c>
    </row>
    <row r="45" spans="1:16" ht="15" customHeight="1" x14ac:dyDescent="0.3">
      <c r="B45" s="37"/>
      <c r="C45" s="204"/>
      <c r="D45" s="204"/>
      <c r="E45" s="206"/>
      <c r="F45" s="210"/>
      <c r="G45" s="211"/>
      <c r="H45" s="211"/>
      <c r="I45" s="211"/>
      <c r="J45" s="211"/>
      <c r="K45" s="212"/>
      <c r="L45" s="64"/>
      <c r="M45" s="38"/>
      <c r="O45" s="8" t="str">
        <f>"Complete this tab only and submit it by "&amp;Variables!B11&amp;"."</f>
        <v>Complete this tab only and submit it by September 21, 2026.</v>
      </c>
      <c r="P45" s="8" t="str">
        <f>"Remplissez cet onglet uniquement et soumettez-le avant "&amp;Variables!C11&amp;"."</f>
        <v>Remplissez cet onglet uniquement et soumettez-le avant le 21 septembre 2026.</v>
      </c>
    </row>
    <row r="46" spans="1:16" s="33" customFormat="1" x14ac:dyDescent="0.3">
      <c r="A46" s="58"/>
      <c r="B46" s="59"/>
      <c r="C46" s="60"/>
      <c r="D46" s="60"/>
      <c r="E46" s="60"/>
      <c r="F46" s="60"/>
      <c r="G46" s="60"/>
      <c r="H46" s="60"/>
      <c r="I46" s="60"/>
      <c r="J46" s="60"/>
      <c r="K46" s="60"/>
      <c r="L46" s="61"/>
    </row>
    <row r="47" spans="1:16" s="6" customFormat="1" x14ac:dyDescent="0.3">
      <c r="A47" s="5"/>
      <c r="B47" s="15"/>
      <c r="C47" s="15"/>
      <c r="D47" s="15"/>
      <c r="E47" s="3"/>
      <c r="F47" s="3"/>
      <c r="G47" s="3"/>
      <c r="H47" s="3"/>
      <c r="I47" s="3"/>
      <c r="J47" s="3"/>
      <c r="K47" s="3"/>
      <c r="L47" s="3"/>
      <c r="O47" s="16"/>
      <c r="P47" s="16"/>
    </row>
    <row r="48" spans="1:16" s="1" customFormat="1" x14ac:dyDescent="0.3">
      <c r="A48" s="5"/>
      <c r="B48" s="168" t="str">
        <f>IF(Intro!$G$22="English",O48,P48)</f>
        <v>DATE D'ÉCHÉANCE DU QUESTIONNAIRE</v>
      </c>
      <c r="C48" s="169" t="str">
        <f>UPPER(IF(Intro!$G$22="English",P48,Q48))</f>
        <v/>
      </c>
      <c r="D48" s="169"/>
      <c r="E48" s="169" t="str">
        <f>UPPER(IF(Intro!$G$22="English",Q48,R48))</f>
        <v/>
      </c>
      <c r="F48" s="169" t="str">
        <f>UPPER(IF(Intro!$G$22="English",R48,S48))</f>
        <v/>
      </c>
      <c r="G48" s="169" t="str">
        <f>UPPER(IF(Intro!$G$22="English",S48,T48))</f>
        <v/>
      </c>
      <c r="H48" s="169" t="str">
        <f>UPPER(IF(Intro!$G$22="English",T48,U48))</f>
        <v/>
      </c>
      <c r="I48" s="169" t="str">
        <f>UPPER(IF(Intro!$G$22="English",U48,V48))</f>
        <v/>
      </c>
      <c r="J48" s="169" t="str">
        <f>UPPER(IF(Intro!$G$22="English",V48,W48))</f>
        <v/>
      </c>
      <c r="K48" s="169" t="str">
        <f>UPPER(IF(Intro!$G$22="English",W48,X48))</f>
        <v/>
      </c>
      <c r="L48" s="170" t="str">
        <f>UPPER(IF(Intro!$G$22="English",X48,Y48))</f>
        <v/>
      </c>
      <c r="M48" s="6"/>
      <c r="N48" s="13"/>
      <c r="O48" s="14" t="s">
        <v>1</v>
      </c>
      <c r="P48" s="14" t="s">
        <v>2</v>
      </c>
    </row>
    <row r="49" spans="1:16" x14ac:dyDescent="0.3">
      <c r="B49" s="17"/>
      <c r="C49" s="30"/>
      <c r="D49" s="30"/>
      <c r="E49" s="31"/>
      <c r="F49" s="31"/>
      <c r="G49" s="31"/>
      <c r="H49" s="31"/>
      <c r="I49" s="31"/>
      <c r="J49" s="31"/>
      <c r="K49" s="29"/>
      <c r="L49" s="18"/>
      <c r="M49" s="8"/>
    </row>
    <row r="50" spans="1:16" s="33" customFormat="1" ht="15.75" customHeight="1" x14ac:dyDescent="0.3">
      <c r="A50" s="58"/>
      <c r="B50" s="62"/>
      <c r="C50" s="221" t="str">
        <f>IF(Intro!$G$22="English",Variables!B11,Variables!C11)</f>
        <v>le 21 septembre 2026</v>
      </c>
      <c r="D50" s="222"/>
      <c r="E50" s="222"/>
      <c r="F50" s="222"/>
      <c r="G50" s="222"/>
      <c r="H50" s="222"/>
      <c r="I50" s="222"/>
      <c r="J50" s="222"/>
      <c r="K50" s="223"/>
      <c r="L50" s="65"/>
      <c r="O50" s="40"/>
      <c r="P50" s="40"/>
    </row>
    <row r="51" spans="1:16" s="33" customFormat="1" ht="15.75" customHeight="1" x14ac:dyDescent="0.3">
      <c r="A51" s="58"/>
      <c r="B51" s="62"/>
      <c r="C51" s="224"/>
      <c r="D51" s="225"/>
      <c r="E51" s="225"/>
      <c r="F51" s="225"/>
      <c r="G51" s="225"/>
      <c r="H51" s="225"/>
      <c r="I51" s="225"/>
      <c r="J51" s="225"/>
      <c r="K51" s="226"/>
      <c r="L51" s="65"/>
      <c r="O51" s="40"/>
      <c r="P51" s="40"/>
    </row>
    <row r="52" spans="1:16" s="33" customFormat="1" x14ac:dyDescent="0.3">
      <c r="A52" s="58"/>
      <c r="B52" s="59"/>
      <c r="C52" s="60"/>
      <c r="D52" s="60"/>
      <c r="E52" s="60"/>
      <c r="F52" s="60"/>
      <c r="G52" s="60"/>
      <c r="H52" s="60"/>
      <c r="I52" s="60"/>
      <c r="J52" s="60"/>
      <c r="K52" s="60"/>
      <c r="L52" s="61"/>
    </row>
    <row r="53" spans="1:16" s="6" customFormat="1" x14ac:dyDescent="0.3">
      <c r="A53" s="5"/>
      <c r="B53" s="15"/>
      <c r="C53" s="15"/>
      <c r="D53" s="15"/>
      <c r="E53" s="3"/>
      <c r="F53" s="3"/>
      <c r="G53" s="3"/>
      <c r="H53" s="3"/>
      <c r="I53" s="3"/>
      <c r="J53" s="3"/>
      <c r="K53" s="3"/>
      <c r="L53" s="3"/>
      <c r="O53" s="16"/>
      <c r="P53" s="16"/>
    </row>
    <row r="54" spans="1:16" s="1" customFormat="1" x14ac:dyDescent="0.3">
      <c r="A54" s="5"/>
      <c r="B54" s="168" t="str">
        <f>IF(Intro!$G$22="English",O54,P54)</f>
        <v>QUESTIONNAIRE NON REMPLI</v>
      </c>
      <c r="C54" s="169" t="str">
        <f>UPPER(IF(Intro!$G$22="English",P54,Q54))</f>
        <v/>
      </c>
      <c r="D54" s="169"/>
      <c r="E54" s="169" t="str">
        <f>UPPER(IF(Intro!$G$22="English",Q54,R54))</f>
        <v/>
      </c>
      <c r="F54" s="169" t="str">
        <f>UPPER(IF(Intro!$G$22="English",R54,S54))</f>
        <v/>
      </c>
      <c r="G54" s="169" t="str">
        <f>UPPER(IF(Intro!$G$22="English",S54,T54))</f>
        <v/>
      </c>
      <c r="H54" s="169" t="str">
        <f>UPPER(IF(Intro!$G$22="English",T54,U54))</f>
        <v/>
      </c>
      <c r="I54" s="169" t="str">
        <f>UPPER(IF(Intro!$G$22="English",U54,V54))</f>
        <v/>
      </c>
      <c r="J54" s="169" t="str">
        <f>UPPER(IF(Intro!$G$22="English",V54,W54))</f>
        <v/>
      </c>
      <c r="K54" s="169" t="str">
        <f>UPPER(IF(Intro!$G$22="English",W54,X54))</f>
        <v/>
      </c>
      <c r="L54" s="170" t="str">
        <f>UPPER(IF(Intro!$G$22="English",X54,Y54))</f>
        <v/>
      </c>
      <c r="M54" s="6"/>
      <c r="N54" s="13"/>
      <c r="O54" s="91" t="s">
        <v>210</v>
      </c>
      <c r="P54" s="91" t="s">
        <v>211</v>
      </c>
    </row>
    <row r="55" spans="1:16" x14ac:dyDescent="0.3">
      <c r="B55" s="17"/>
      <c r="C55" s="28"/>
      <c r="D55" s="28"/>
      <c r="E55" s="29"/>
      <c r="F55" s="29"/>
      <c r="G55" s="29"/>
      <c r="H55" s="29"/>
      <c r="I55" s="29"/>
      <c r="J55" s="29"/>
      <c r="K55" s="29"/>
      <c r="L55" s="18"/>
      <c r="M55" s="8"/>
    </row>
    <row r="56" spans="1:16" s="33" customFormat="1" ht="15" customHeight="1" x14ac:dyDescent="0.3">
      <c r="A56" s="58"/>
      <c r="B56" s="162" t="str">
        <f>IF(Intro!$G$22="English",O56,P56)</f>
        <v>Si le questionnaire n’est pas rempli dans les délais impartis, le Tribunal peut rendre une ordonnance de production, aux termes de l’article  17 de la Loi sur le Tribunal canadien du commerce extérieur, afin d’exiger la production d’une réponse au questionnaire.</v>
      </c>
      <c r="C56" s="163"/>
      <c r="D56" s="163"/>
      <c r="E56" s="163"/>
      <c r="F56" s="163"/>
      <c r="G56" s="163"/>
      <c r="H56" s="163"/>
      <c r="I56" s="163"/>
      <c r="J56" s="163"/>
      <c r="K56" s="163"/>
      <c r="L56" s="164"/>
      <c r="O56" s="8" t="s">
        <v>77</v>
      </c>
      <c r="P56" s="8" t="s">
        <v>163</v>
      </c>
    </row>
    <row r="57" spans="1:16" s="33" customFormat="1" x14ac:dyDescent="0.3">
      <c r="A57" s="58"/>
      <c r="B57" s="162"/>
      <c r="C57" s="163"/>
      <c r="D57" s="163"/>
      <c r="E57" s="163"/>
      <c r="F57" s="163"/>
      <c r="G57" s="163"/>
      <c r="H57" s="163"/>
      <c r="I57" s="163"/>
      <c r="J57" s="163"/>
      <c r="K57" s="163"/>
      <c r="L57" s="164"/>
      <c r="O57" s="8"/>
      <c r="P57" s="8"/>
    </row>
    <row r="58" spans="1:16" s="33" customFormat="1" x14ac:dyDescent="0.3">
      <c r="A58" s="58"/>
      <c r="B58" s="59"/>
      <c r="C58" s="60"/>
      <c r="D58" s="60"/>
      <c r="E58" s="60"/>
      <c r="F58" s="60"/>
      <c r="G58" s="60"/>
      <c r="H58" s="60"/>
      <c r="I58" s="60"/>
      <c r="J58" s="60"/>
      <c r="K58" s="60"/>
      <c r="L58" s="61"/>
    </row>
    <row r="59" spans="1:16" s="6" customFormat="1" x14ac:dyDescent="0.3">
      <c r="A59" s="5"/>
      <c r="B59" s="15"/>
      <c r="C59" s="15"/>
      <c r="D59" s="15"/>
      <c r="E59" s="3"/>
      <c r="F59" s="3"/>
      <c r="G59" s="3"/>
      <c r="H59" s="3"/>
      <c r="I59" s="3"/>
      <c r="J59" s="3"/>
      <c r="K59" s="3"/>
      <c r="L59" s="3"/>
      <c r="O59" s="16"/>
      <c r="P59" s="16"/>
    </row>
    <row r="60" spans="1:16" x14ac:dyDescent="0.3">
      <c r="B60" s="165" t="str">
        <f>IF(Intro!$G$22="English",O60,P60)</f>
        <v>RENSEIGNEMENTS SUR LE SYNDICAT</v>
      </c>
      <c r="C60" s="166"/>
      <c r="D60" s="166"/>
      <c r="E60" s="166"/>
      <c r="F60" s="166"/>
      <c r="G60" s="166"/>
      <c r="H60" s="166"/>
      <c r="I60" s="166"/>
      <c r="J60" s="166"/>
      <c r="K60" s="166"/>
      <c r="L60" s="167"/>
      <c r="M60" s="33"/>
      <c r="O60" s="8" t="s">
        <v>6</v>
      </c>
      <c r="P60" s="8" t="s">
        <v>7</v>
      </c>
    </row>
    <row r="61" spans="1:16" x14ac:dyDescent="0.3">
      <c r="B61" s="17"/>
      <c r="C61" s="28"/>
      <c r="D61" s="28"/>
      <c r="E61" s="29"/>
      <c r="F61" s="29"/>
      <c r="G61" s="29"/>
      <c r="H61" s="29"/>
      <c r="I61" s="29"/>
      <c r="J61" s="29"/>
      <c r="K61" s="29"/>
      <c r="L61" s="18"/>
      <c r="M61" s="8"/>
    </row>
    <row r="62" spans="1:16" ht="14.25" customHeight="1" x14ac:dyDescent="0.3">
      <c r="B62" s="186" t="str">
        <f>IF(Intro!$G$22="English",O62,P62)</f>
        <v>Nom du syndicat (en français et en anglais, le cas échéant)</v>
      </c>
      <c r="C62" s="187"/>
      <c r="D62" s="187"/>
      <c r="E62" s="218"/>
      <c r="F62" s="218"/>
      <c r="G62" s="218"/>
      <c r="H62" s="218"/>
      <c r="I62" s="218"/>
      <c r="J62" s="218"/>
      <c r="K62" s="218"/>
      <c r="L62" s="219"/>
      <c r="M62" s="8"/>
      <c r="O62" s="22" t="s">
        <v>160</v>
      </c>
      <c r="P62" s="8" t="s">
        <v>162</v>
      </c>
    </row>
    <row r="63" spans="1:16" x14ac:dyDescent="0.3">
      <c r="B63" s="186"/>
      <c r="C63" s="187"/>
      <c r="D63" s="187"/>
      <c r="E63" s="218"/>
      <c r="F63" s="218"/>
      <c r="G63" s="218"/>
      <c r="H63" s="218"/>
      <c r="I63" s="218"/>
      <c r="J63" s="218"/>
      <c r="K63" s="218"/>
      <c r="L63" s="219"/>
      <c r="M63" s="8"/>
      <c r="O63" s="22"/>
    </row>
    <row r="64" spans="1:16" ht="15" customHeight="1" x14ac:dyDescent="0.3">
      <c r="B64" s="186" t="str">
        <f>IF(Intro!$G$22="English",O64,P64)</f>
        <v>Adresse du syndicat</v>
      </c>
      <c r="C64" s="187"/>
      <c r="D64" s="187"/>
      <c r="E64" s="218"/>
      <c r="F64" s="218"/>
      <c r="G64" s="218"/>
      <c r="H64" s="218"/>
      <c r="I64" s="218"/>
      <c r="J64" s="218"/>
      <c r="K64" s="218"/>
      <c r="L64" s="219"/>
      <c r="M64" s="8"/>
      <c r="O64" s="22" t="s">
        <v>8</v>
      </c>
      <c r="P64" s="8" t="s">
        <v>9</v>
      </c>
    </row>
    <row r="65" spans="1:16" ht="15" customHeight="1" x14ac:dyDescent="0.3">
      <c r="B65" s="186"/>
      <c r="C65" s="187"/>
      <c r="D65" s="187"/>
      <c r="E65" s="218"/>
      <c r="F65" s="218"/>
      <c r="G65" s="218"/>
      <c r="H65" s="218"/>
      <c r="I65" s="218"/>
      <c r="J65" s="218"/>
      <c r="K65" s="218"/>
      <c r="L65" s="219"/>
      <c r="M65" s="8"/>
      <c r="O65" s="22"/>
    </row>
    <row r="66" spans="1:16" ht="15" customHeight="1" x14ac:dyDescent="0.3">
      <c r="B66" s="186" t="str">
        <f>IF(Intro!$G$22="English",O66,P66)</f>
        <v>Adresse du site Web</v>
      </c>
      <c r="C66" s="187"/>
      <c r="D66" s="187"/>
      <c r="E66" s="218"/>
      <c r="F66" s="218"/>
      <c r="G66" s="218"/>
      <c r="H66" s="218"/>
      <c r="I66" s="218"/>
      <c r="J66" s="218"/>
      <c r="K66" s="218"/>
      <c r="L66" s="219"/>
      <c r="M66" s="8"/>
      <c r="O66" s="22" t="s">
        <v>10</v>
      </c>
      <c r="P66" s="8" t="s">
        <v>11</v>
      </c>
    </row>
    <row r="67" spans="1:16" ht="15" customHeight="1" x14ac:dyDescent="0.3">
      <c r="B67" s="186"/>
      <c r="C67" s="187"/>
      <c r="D67" s="187"/>
      <c r="E67" s="218"/>
      <c r="F67" s="218"/>
      <c r="G67" s="218"/>
      <c r="H67" s="218"/>
      <c r="I67" s="218"/>
      <c r="J67" s="218"/>
      <c r="K67" s="218"/>
      <c r="L67" s="219"/>
      <c r="M67" s="8"/>
      <c r="O67" s="22"/>
    </row>
    <row r="68" spans="1:16" s="33" customFormat="1" x14ac:dyDescent="0.3">
      <c r="A68" s="58"/>
      <c r="B68" s="59"/>
      <c r="C68" s="60"/>
      <c r="D68" s="60"/>
      <c r="E68" s="60"/>
      <c r="F68" s="60"/>
      <c r="G68" s="60"/>
      <c r="H68" s="60"/>
      <c r="I68" s="60"/>
      <c r="J68" s="60"/>
      <c r="K68" s="60"/>
      <c r="L68" s="61"/>
    </row>
    <row r="70" spans="1:16" x14ac:dyDescent="0.3">
      <c r="B70" s="168" t="str">
        <f>IF(Intro!$G$22="English",O70,P70)</f>
        <v>COORDONNÉES DE LA PERSONNE QUI A REMPLI LE QUESTIONNAIRE</v>
      </c>
      <c r="C70" s="169"/>
      <c r="D70" s="169"/>
      <c r="E70" s="169"/>
      <c r="F70" s="169"/>
      <c r="G70" s="169"/>
      <c r="H70" s="169"/>
      <c r="I70" s="169"/>
      <c r="J70" s="169"/>
      <c r="K70" s="169"/>
      <c r="L70" s="170"/>
      <c r="M70" s="8"/>
      <c r="O70" s="8" t="s">
        <v>257</v>
      </c>
      <c r="P70" s="8" t="s">
        <v>258</v>
      </c>
    </row>
    <row r="71" spans="1:16" x14ac:dyDescent="0.3">
      <c r="B71" s="17"/>
      <c r="C71" s="28"/>
      <c r="D71" s="29"/>
      <c r="E71" s="29"/>
      <c r="F71" s="29"/>
      <c r="G71" s="29"/>
      <c r="H71" s="29"/>
      <c r="I71" s="29"/>
      <c r="J71" s="29"/>
      <c r="K71" s="29"/>
      <c r="L71" s="18"/>
      <c r="M71" s="8"/>
    </row>
    <row r="72" spans="1:16" x14ac:dyDescent="0.3">
      <c r="B72" s="171" t="str">
        <f>IF(Intro!$G$22="English",O72,P72)</f>
        <v>Nom</v>
      </c>
      <c r="C72" s="172"/>
      <c r="D72" s="173"/>
      <c r="E72" s="177"/>
      <c r="F72" s="178"/>
      <c r="G72" s="178"/>
      <c r="H72" s="178"/>
      <c r="I72" s="178"/>
      <c r="J72" s="178"/>
      <c r="K72" s="178"/>
      <c r="L72" s="179"/>
      <c r="M72" s="8"/>
      <c r="O72" s="22" t="s">
        <v>259</v>
      </c>
      <c r="P72" s="8" t="s">
        <v>260</v>
      </c>
    </row>
    <row r="73" spans="1:16" x14ac:dyDescent="0.3">
      <c r="B73" s="174"/>
      <c r="C73" s="175"/>
      <c r="D73" s="176"/>
      <c r="E73" s="180"/>
      <c r="F73" s="181"/>
      <c r="G73" s="181"/>
      <c r="H73" s="181"/>
      <c r="I73" s="181"/>
      <c r="J73" s="181"/>
      <c r="K73" s="181"/>
      <c r="L73" s="182"/>
      <c r="M73" s="8"/>
      <c r="O73" s="22"/>
    </row>
    <row r="74" spans="1:16" x14ac:dyDescent="0.3">
      <c r="B74" s="171" t="str">
        <f>IF(Intro!$G$22="English",O74,P74)</f>
        <v>Titre</v>
      </c>
      <c r="C74" s="172"/>
      <c r="D74" s="173"/>
      <c r="E74" s="177"/>
      <c r="F74" s="178"/>
      <c r="G74" s="178"/>
      <c r="H74" s="178"/>
      <c r="I74" s="178"/>
      <c r="J74" s="178"/>
      <c r="K74" s="178"/>
      <c r="L74" s="179"/>
      <c r="M74" s="8"/>
      <c r="O74" s="22" t="s">
        <v>261</v>
      </c>
      <c r="P74" s="8" t="s">
        <v>262</v>
      </c>
    </row>
    <row r="75" spans="1:16" x14ac:dyDescent="0.3">
      <c r="B75" s="174"/>
      <c r="C75" s="175"/>
      <c r="D75" s="176"/>
      <c r="E75" s="180"/>
      <c r="F75" s="181"/>
      <c r="G75" s="181"/>
      <c r="H75" s="181"/>
      <c r="I75" s="181"/>
      <c r="J75" s="181"/>
      <c r="K75" s="181"/>
      <c r="L75" s="182"/>
      <c r="M75" s="8"/>
      <c r="O75" s="22"/>
    </row>
    <row r="76" spans="1:16" x14ac:dyDescent="0.3">
      <c r="B76" s="171" t="str">
        <f>IF(Intro!$G$22="English",O76,P76)</f>
        <v>Adresse courriel</v>
      </c>
      <c r="C76" s="172"/>
      <c r="D76" s="173"/>
      <c r="E76" s="177"/>
      <c r="F76" s="178"/>
      <c r="G76" s="178"/>
      <c r="H76" s="178"/>
      <c r="I76" s="178"/>
      <c r="J76" s="178"/>
      <c r="K76" s="178"/>
      <c r="L76" s="179"/>
      <c r="M76" s="8"/>
      <c r="O76" s="22" t="s">
        <v>16</v>
      </c>
      <c r="P76" s="8" t="s">
        <v>263</v>
      </c>
    </row>
    <row r="77" spans="1:16" x14ac:dyDescent="0.3">
      <c r="B77" s="174"/>
      <c r="C77" s="175"/>
      <c r="D77" s="176"/>
      <c r="E77" s="180"/>
      <c r="F77" s="181"/>
      <c r="G77" s="181"/>
      <c r="H77" s="181"/>
      <c r="I77" s="181"/>
      <c r="J77" s="181"/>
      <c r="K77" s="181"/>
      <c r="L77" s="182"/>
      <c r="M77" s="8"/>
      <c r="O77" s="22"/>
    </row>
    <row r="78" spans="1:16" x14ac:dyDescent="0.3">
      <c r="B78" s="171" t="str">
        <f>IF(Intro!$G$22="English",O78,P78)</f>
        <v>Téléphone</v>
      </c>
      <c r="C78" s="172"/>
      <c r="D78" s="173"/>
      <c r="E78" s="177"/>
      <c r="F78" s="178"/>
      <c r="G78" s="178"/>
      <c r="H78" s="178"/>
      <c r="I78" s="178"/>
      <c r="J78" s="178"/>
      <c r="K78" s="178"/>
      <c r="L78" s="179"/>
      <c r="M78" s="8"/>
      <c r="O78" s="22" t="s">
        <v>17</v>
      </c>
      <c r="P78" s="8" t="s">
        <v>18</v>
      </c>
    </row>
    <row r="79" spans="1:16" x14ac:dyDescent="0.3">
      <c r="B79" s="174"/>
      <c r="C79" s="175"/>
      <c r="D79" s="176"/>
      <c r="E79" s="180"/>
      <c r="F79" s="181"/>
      <c r="G79" s="181"/>
      <c r="H79" s="181"/>
      <c r="I79" s="181"/>
      <c r="J79" s="181"/>
      <c r="K79" s="181"/>
      <c r="L79" s="182"/>
      <c r="M79" s="8"/>
      <c r="O79" s="22"/>
    </row>
    <row r="80" spans="1:16" x14ac:dyDescent="0.3">
      <c r="B80" s="69"/>
      <c r="C80" s="70"/>
      <c r="D80" s="70"/>
      <c r="E80" s="70"/>
      <c r="F80" s="70"/>
      <c r="G80" s="70"/>
      <c r="H80" s="70"/>
      <c r="I80" s="70"/>
      <c r="J80" s="70"/>
      <c r="K80" s="70"/>
      <c r="L80" s="71"/>
      <c r="M80" s="8"/>
    </row>
    <row r="81" spans="1:16" s="6" customFormat="1" x14ac:dyDescent="0.3">
      <c r="A81" s="5"/>
      <c r="B81" s="15"/>
      <c r="C81" s="15"/>
      <c r="D81" s="3"/>
      <c r="E81" s="3"/>
      <c r="F81" s="3"/>
      <c r="G81" s="3"/>
      <c r="H81" s="3"/>
      <c r="I81" s="3"/>
      <c r="J81" s="3"/>
      <c r="K81" s="3"/>
      <c r="L81" s="3"/>
      <c r="O81" s="16"/>
      <c r="P81" s="16"/>
    </row>
    <row r="82" spans="1:16" x14ac:dyDescent="0.3">
      <c r="B82" s="165" t="str">
        <f>IF(Intro!$G$22="English",O82,P82)</f>
        <v>ATTESTATION</v>
      </c>
      <c r="C82" s="166"/>
      <c r="D82" s="166"/>
      <c r="E82" s="166"/>
      <c r="F82" s="166"/>
      <c r="G82" s="166"/>
      <c r="H82" s="166"/>
      <c r="I82" s="166"/>
      <c r="J82" s="166"/>
      <c r="K82" s="166"/>
      <c r="L82" s="167"/>
      <c r="M82" s="33"/>
      <c r="O82" s="8" t="s">
        <v>4</v>
      </c>
      <c r="P82" s="8" t="s">
        <v>5</v>
      </c>
    </row>
    <row r="83" spans="1:16" x14ac:dyDescent="0.3">
      <c r="B83" s="17"/>
      <c r="C83" s="28"/>
      <c r="D83" s="28"/>
      <c r="E83" s="29"/>
      <c r="F83" s="29"/>
      <c r="G83" s="29"/>
      <c r="H83" s="29"/>
      <c r="I83" s="29"/>
      <c r="J83" s="29"/>
      <c r="K83" s="29"/>
      <c r="L83" s="18"/>
      <c r="M83" s="8"/>
    </row>
    <row r="84" spans="1:16" s="33" customFormat="1" x14ac:dyDescent="0.3">
      <c r="A84" s="58"/>
      <c r="B84" s="162" t="str">
        <f>IF(Intro!$G$22="English",O84,P84)</f>
        <v xml:space="preserve">Le soussigné déclare que, pour autant qu'il sache, les renseignements fournis aux présentes sont complets et exacts.
</v>
      </c>
      <c r="C84" s="163"/>
      <c r="D84" s="163"/>
      <c r="E84" s="163"/>
      <c r="F84" s="163"/>
      <c r="G84" s="163"/>
      <c r="H84" s="163"/>
      <c r="I84" s="163"/>
      <c r="J84" s="163"/>
      <c r="K84" s="163"/>
      <c r="L84" s="164"/>
      <c r="O84" s="33" t="s">
        <v>175</v>
      </c>
      <c r="P84" s="33" t="s">
        <v>176</v>
      </c>
    </row>
    <row r="85" spans="1:16" s="33" customFormat="1" x14ac:dyDescent="0.3">
      <c r="A85" s="58"/>
      <c r="B85" s="62"/>
      <c r="C85" s="63"/>
      <c r="D85" s="63"/>
      <c r="E85" s="63"/>
      <c r="F85" s="63"/>
      <c r="G85" s="63"/>
      <c r="H85" s="63"/>
      <c r="I85" s="63"/>
      <c r="J85" s="63"/>
      <c r="K85" s="63"/>
      <c r="L85" s="64"/>
    </row>
    <row r="86" spans="1:16" ht="15" customHeight="1" x14ac:dyDescent="0.3">
      <c r="B86" s="186" t="str">
        <f>IF(Intro!$G$22="English",O86,P86)</f>
        <v>Nom du représentant autorisé</v>
      </c>
      <c r="C86" s="187"/>
      <c r="D86" s="187"/>
      <c r="E86" s="191"/>
      <c r="F86" s="191"/>
      <c r="G86" s="191"/>
      <c r="H86" s="191"/>
      <c r="I86" s="191"/>
      <c r="J86" s="191"/>
      <c r="K86" s="191"/>
      <c r="L86" s="192"/>
      <c r="M86" s="8"/>
      <c r="O86" s="22" t="s">
        <v>12</v>
      </c>
      <c r="P86" s="8" t="s">
        <v>13</v>
      </c>
    </row>
    <row r="87" spans="1:16" ht="15" customHeight="1" x14ac:dyDescent="0.3">
      <c r="B87" s="186"/>
      <c r="C87" s="187"/>
      <c r="D87" s="187"/>
      <c r="E87" s="191"/>
      <c r="F87" s="191"/>
      <c r="G87" s="191"/>
      <c r="H87" s="191"/>
      <c r="I87" s="191"/>
      <c r="J87" s="191"/>
      <c r="K87" s="191"/>
      <c r="L87" s="192"/>
      <c r="M87" s="8"/>
      <c r="O87" s="22"/>
    </row>
    <row r="88" spans="1:16" ht="15" customHeight="1" x14ac:dyDescent="0.3">
      <c r="B88" s="186" t="str">
        <f>IF(Intro!$G$22="English",O88,P88)</f>
        <v>Titre du représentant autorisé</v>
      </c>
      <c r="C88" s="187"/>
      <c r="D88" s="187"/>
      <c r="E88" s="191"/>
      <c r="F88" s="191"/>
      <c r="G88" s="191"/>
      <c r="H88" s="191"/>
      <c r="I88" s="191"/>
      <c r="J88" s="191"/>
      <c r="K88" s="191"/>
      <c r="L88" s="192"/>
      <c r="M88" s="8"/>
      <c r="O88" s="22" t="s">
        <v>14</v>
      </c>
      <c r="P88" s="8" t="s">
        <v>15</v>
      </c>
    </row>
    <row r="89" spans="1:16" ht="15" customHeight="1" x14ac:dyDescent="0.3">
      <c r="B89" s="186"/>
      <c r="C89" s="187"/>
      <c r="D89" s="187"/>
      <c r="E89" s="191"/>
      <c r="F89" s="191"/>
      <c r="G89" s="191"/>
      <c r="H89" s="191"/>
      <c r="I89" s="191"/>
      <c r="J89" s="191"/>
      <c r="K89" s="191"/>
      <c r="L89" s="192"/>
      <c r="M89" s="8"/>
      <c r="O89" s="22"/>
    </row>
    <row r="90" spans="1:16" ht="15" customHeight="1" x14ac:dyDescent="0.3">
      <c r="B90" s="186" t="str">
        <f>IF(Intro!$G$22="English",O90,P90)</f>
        <v>Adresse de courrier électronique</v>
      </c>
      <c r="C90" s="187"/>
      <c r="D90" s="187"/>
      <c r="E90" s="191"/>
      <c r="F90" s="191"/>
      <c r="G90" s="191"/>
      <c r="H90" s="191"/>
      <c r="I90" s="191"/>
      <c r="J90" s="191"/>
      <c r="K90" s="191"/>
      <c r="L90" s="192"/>
      <c r="M90" s="8"/>
      <c r="O90" s="22" t="s">
        <v>16</v>
      </c>
      <c r="P90" s="8" t="s">
        <v>35</v>
      </c>
    </row>
    <row r="91" spans="1:16" ht="15" customHeight="1" x14ac:dyDescent="0.3">
      <c r="B91" s="186"/>
      <c r="C91" s="187"/>
      <c r="D91" s="187"/>
      <c r="E91" s="191"/>
      <c r="F91" s="191"/>
      <c r="G91" s="191"/>
      <c r="H91" s="191"/>
      <c r="I91" s="191"/>
      <c r="J91" s="191"/>
      <c r="K91" s="191"/>
      <c r="L91" s="192"/>
      <c r="M91" s="8"/>
      <c r="O91" s="22"/>
    </row>
    <row r="92" spans="1:16" ht="15" customHeight="1" x14ac:dyDescent="0.3">
      <c r="B92" s="186" t="str">
        <f>IF(Intro!$G$22="English",O92,P92)</f>
        <v>Téléphone</v>
      </c>
      <c r="C92" s="187"/>
      <c r="D92" s="187"/>
      <c r="E92" s="191"/>
      <c r="F92" s="191"/>
      <c r="G92" s="191"/>
      <c r="H92" s="191"/>
      <c r="I92" s="191"/>
      <c r="J92" s="191"/>
      <c r="K92" s="191"/>
      <c r="L92" s="192"/>
      <c r="M92" s="8"/>
      <c r="O92" s="22" t="s">
        <v>17</v>
      </c>
      <c r="P92" s="8" t="s">
        <v>18</v>
      </c>
    </row>
    <row r="93" spans="1:16" ht="15" customHeight="1" x14ac:dyDescent="0.3">
      <c r="B93" s="186"/>
      <c r="C93" s="187"/>
      <c r="D93" s="187"/>
      <c r="E93" s="191"/>
      <c r="F93" s="191"/>
      <c r="G93" s="191"/>
      <c r="H93" s="191"/>
      <c r="I93" s="191"/>
      <c r="J93" s="191"/>
      <c r="K93" s="191"/>
      <c r="L93" s="192"/>
      <c r="M93" s="8"/>
      <c r="O93" s="22"/>
    </row>
    <row r="94" spans="1:16" x14ac:dyDescent="0.3">
      <c r="B94" s="186" t="s">
        <v>20</v>
      </c>
      <c r="C94" s="187"/>
      <c r="D94" s="187"/>
      <c r="E94" s="190"/>
      <c r="F94" s="191"/>
      <c r="G94" s="191"/>
      <c r="H94" s="191"/>
      <c r="I94" s="191"/>
      <c r="J94" s="191"/>
      <c r="K94" s="191"/>
      <c r="L94" s="192"/>
      <c r="M94" s="33"/>
      <c r="O94" s="22"/>
    </row>
    <row r="95" spans="1:16" x14ac:dyDescent="0.3">
      <c r="B95" s="186"/>
      <c r="C95" s="187"/>
      <c r="D95" s="187"/>
      <c r="E95" s="191"/>
      <c r="F95" s="191"/>
      <c r="G95" s="191"/>
      <c r="H95" s="191"/>
      <c r="I95" s="191"/>
      <c r="J95" s="191"/>
      <c r="K95" s="191"/>
      <c r="L95" s="192"/>
      <c r="M95" s="33"/>
      <c r="O95" s="22"/>
    </row>
    <row r="96" spans="1:16" s="33" customFormat="1" x14ac:dyDescent="0.3">
      <c r="A96" s="58"/>
      <c r="B96" s="62"/>
      <c r="C96" s="63"/>
      <c r="D96" s="63"/>
      <c r="E96" s="63"/>
      <c r="F96" s="63"/>
      <c r="G96" s="63"/>
      <c r="H96" s="63"/>
      <c r="I96" s="63"/>
      <c r="J96" s="63"/>
      <c r="K96" s="63"/>
      <c r="L96" s="64"/>
    </row>
    <row r="97" spans="1:16" ht="21" x14ac:dyDescent="0.3">
      <c r="B97" s="188" t="str">
        <f>IF(Intro!$G$22="English",O97,P97)</f>
        <v>Je comprends que le fait de cocher cette case constitue ma signature juridiquement contraignante.</v>
      </c>
      <c r="C97" s="189"/>
      <c r="D97" s="189"/>
      <c r="E97" s="189"/>
      <c r="F97" s="189"/>
      <c r="G97" s="189"/>
      <c r="H97" s="189"/>
      <c r="I97" s="96"/>
      <c r="J97" s="34"/>
      <c r="K97" s="34"/>
      <c r="L97" s="35"/>
      <c r="M97" s="8"/>
      <c r="O97" s="22" t="s">
        <v>30</v>
      </c>
      <c r="P97" s="8" t="s">
        <v>31</v>
      </c>
    </row>
    <row r="98" spans="1:16" s="33" customFormat="1" x14ac:dyDescent="0.3">
      <c r="A98" s="58"/>
      <c r="B98" s="59"/>
      <c r="C98" s="60"/>
      <c r="D98" s="60"/>
      <c r="E98" s="60"/>
      <c r="F98" s="60"/>
      <c r="G98" s="60"/>
      <c r="H98" s="60"/>
      <c r="I98" s="60"/>
      <c r="J98" s="60"/>
      <c r="K98" s="60"/>
      <c r="L98" s="61"/>
    </row>
    <row r="99" spans="1:16" s="6" customFormat="1" x14ac:dyDescent="0.3">
      <c r="A99" s="5"/>
      <c r="B99" s="15"/>
      <c r="C99" s="15"/>
      <c r="D99" s="15"/>
      <c r="E99" s="3"/>
      <c r="F99" s="3"/>
      <c r="G99" s="3"/>
      <c r="H99" s="3"/>
      <c r="I99" s="3"/>
      <c r="J99" s="3"/>
      <c r="K99" s="3"/>
      <c r="L99" s="3"/>
      <c r="O99" s="16"/>
      <c r="P99" s="16"/>
    </row>
    <row r="100" spans="1:16" s="1" customFormat="1" x14ac:dyDescent="0.3">
      <c r="A100" s="5"/>
      <c r="B100" s="165" t="str">
        <f>IF(Intro!$G$22="English",O100,P100)</f>
        <v>TRANSMISSION DU QUESTIONNAIRE REMPLI</v>
      </c>
      <c r="C100" s="166" t="str">
        <f>UPPER(IF(Intro!$G$22="English",P100,Q100))</f>
        <v/>
      </c>
      <c r="D100" s="166"/>
      <c r="E100" s="166" t="str">
        <f>UPPER(IF(Intro!$G$22="English",Q100,R100))</f>
        <v/>
      </c>
      <c r="F100" s="166" t="str">
        <f>UPPER(IF(Intro!$G$22="English",R100,S100))</f>
        <v/>
      </c>
      <c r="G100" s="166" t="str">
        <f>UPPER(IF(Intro!$G$22="English",S100,T100))</f>
        <v/>
      </c>
      <c r="H100" s="166" t="str">
        <f>UPPER(IF(Intro!$G$22="English",T100,U100))</f>
        <v/>
      </c>
      <c r="I100" s="166" t="str">
        <f>UPPER(IF(Intro!$G$22="English",U100,V100))</f>
        <v/>
      </c>
      <c r="J100" s="166" t="str">
        <f>UPPER(IF(Intro!$G$22="English",V100,W100))</f>
        <v/>
      </c>
      <c r="K100" s="166" t="str">
        <f>UPPER(IF(Intro!$G$22="English",W100,X100))</f>
        <v/>
      </c>
      <c r="L100" s="167" t="str">
        <f>UPPER(IF(Intro!$G$22="English",X100,Y100))</f>
        <v/>
      </c>
      <c r="M100" s="6"/>
      <c r="N100" s="13"/>
      <c r="O100" s="14" t="s">
        <v>33</v>
      </c>
      <c r="P100" s="14" t="s">
        <v>34</v>
      </c>
    </row>
    <row r="101" spans="1:16" x14ac:dyDescent="0.3">
      <c r="B101" s="17"/>
      <c r="C101" s="28"/>
      <c r="D101" s="28"/>
      <c r="E101" s="29"/>
      <c r="F101" s="29"/>
      <c r="G101" s="29"/>
      <c r="H101" s="29"/>
      <c r="I101" s="29"/>
      <c r="J101" s="29"/>
      <c r="K101" s="29"/>
      <c r="L101" s="18"/>
      <c r="M101" s="8"/>
    </row>
    <row r="102" spans="1:16" s="33" customFormat="1" x14ac:dyDescent="0.3">
      <c r="A102" s="58"/>
      <c r="B102" s="162" t="str">
        <f>IF(Intro!$G$22="English",O102,P102)</f>
        <v>Veuillez retourner le questionnaire rempli en utilisant l’une des options suivantes :</v>
      </c>
      <c r="C102" s="163"/>
      <c r="D102" s="163"/>
      <c r="E102" s="163"/>
      <c r="F102" s="163"/>
      <c r="G102" s="163"/>
      <c r="H102" s="163"/>
      <c r="I102" s="163"/>
      <c r="J102" s="163"/>
      <c r="K102" s="163"/>
      <c r="L102" s="164"/>
      <c r="O102" s="8" t="s">
        <v>78</v>
      </c>
      <c r="P102" s="8" t="s">
        <v>3</v>
      </c>
    </row>
    <row r="103" spans="1:16" s="33" customFormat="1" x14ac:dyDescent="0.3">
      <c r="A103" s="58"/>
      <c r="B103" s="183" t="str">
        <f>IF(Intro!$G$22="English",HYPERLINK("https://e-filing-depot-electronique.citt-tcce.gc.ca/submitNonRegisteredUser-eng.aspx","1. Secure E-filing service;"),IF(Intro!$G$22="Français",HYPERLINK("https://e-filing-depot-electronique.citt-tcce.gc.ca/submitNonRegisteredUser-fra.aspx?","1. Service sécurisé de dépôt électronique;"),""))</f>
        <v>1. Service sécurisé de dépôt électronique;</v>
      </c>
      <c r="C103" s="184"/>
      <c r="D103" s="184"/>
      <c r="E103" s="184"/>
      <c r="F103" s="184"/>
      <c r="G103" s="184"/>
      <c r="H103" s="184"/>
      <c r="I103" s="184"/>
      <c r="J103" s="184"/>
      <c r="K103" s="184"/>
      <c r="L103" s="185"/>
      <c r="O103" s="8"/>
      <c r="P103" s="8"/>
    </row>
    <row r="104" spans="1:16" s="33" customFormat="1" ht="15" customHeight="1" x14ac:dyDescent="0.3">
      <c r="A104" s="58"/>
      <c r="B104" s="156" t="str">
        <f>IF(Intro!$G$22="English",O104,P104)</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04" s="157"/>
      <c r="D104" s="157"/>
      <c r="E104" s="157"/>
      <c r="F104" s="157"/>
      <c r="G104" s="157"/>
      <c r="H104" s="157"/>
      <c r="I104" s="157"/>
      <c r="J104" s="157"/>
      <c r="K104" s="157"/>
      <c r="L104" s="158"/>
      <c r="O104" s="8" t="s">
        <v>152</v>
      </c>
      <c r="P104" s="8" t="s">
        <v>153</v>
      </c>
    </row>
    <row r="105" spans="1:16" s="33" customFormat="1" x14ac:dyDescent="0.3">
      <c r="A105" s="58"/>
      <c r="B105" s="156"/>
      <c r="C105" s="157"/>
      <c r="D105" s="157"/>
      <c r="E105" s="157"/>
      <c r="F105" s="157"/>
      <c r="G105" s="157"/>
      <c r="H105" s="157"/>
      <c r="I105" s="157"/>
      <c r="J105" s="157"/>
      <c r="K105" s="157"/>
      <c r="L105" s="158"/>
      <c r="O105" s="8"/>
      <c r="P105" s="8"/>
    </row>
    <row r="106" spans="1:16" s="33" customFormat="1" ht="15" customHeight="1" x14ac:dyDescent="0.3">
      <c r="A106" s="58"/>
      <c r="B106" s="153" t="str">
        <f>IF(Intro!$G$22="English",O106,P106)</f>
        <v>2. Par courriel à l'adresse tcce-citt@tribunal.gc.ca si vous acceptez les risques connexes et vous transmettez des renseignements qui sont ceux de votre syndicat seulement.</v>
      </c>
      <c r="C106" s="154"/>
      <c r="D106" s="154"/>
      <c r="E106" s="154"/>
      <c r="F106" s="154"/>
      <c r="G106" s="154"/>
      <c r="H106" s="154"/>
      <c r="I106" s="154"/>
      <c r="J106" s="154"/>
      <c r="K106" s="154"/>
      <c r="L106" s="155"/>
      <c r="O106" s="8" t="s">
        <v>253</v>
      </c>
      <c r="P106" s="8" t="s">
        <v>255</v>
      </c>
    </row>
    <row r="107" spans="1:16" s="33" customFormat="1" x14ac:dyDescent="0.3">
      <c r="A107" s="58"/>
      <c r="B107" s="59"/>
      <c r="C107" s="60"/>
      <c r="D107" s="60"/>
      <c r="E107" s="60"/>
      <c r="F107" s="60"/>
      <c r="G107" s="60"/>
      <c r="H107" s="60"/>
      <c r="I107" s="60"/>
      <c r="J107" s="60"/>
      <c r="K107" s="60"/>
      <c r="L107" s="61"/>
    </row>
    <row r="109" spans="1:16" s="1" customFormat="1" x14ac:dyDescent="0.3">
      <c r="A109" s="5"/>
      <c r="B109" s="165" t="s">
        <v>212</v>
      </c>
      <c r="C109" s="166" t="str">
        <f>UPPER(IF(Intro!$G$22="English",P109,Q109))</f>
        <v/>
      </c>
      <c r="D109" s="166"/>
      <c r="E109" s="166" t="str">
        <f>UPPER(IF(Intro!$G$22="English",Q109,R109))</f>
        <v/>
      </c>
      <c r="F109" s="166" t="str">
        <f>UPPER(IF(Intro!$G$22="English",R109,S109))</f>
        <v/>
      </c>
      <c r="G109" s="166" t="str">
        <f>UPPER(IF(Intro!$G$22="English",S109,T109))</f>
        <v/>
      </c>
      <c r="H109" s="166" t="str">
        <f>UPPER(IF(Intro!$G$22="English",T109,U109))</f>
        <v/>
      </c>
      <c r="I109" s="166" t="str">
        <f>UPPER(IF(Intro!$G$22="English",U109,V109))</f>
        <v/>
      </c>
      <c r="J109" s="166" t="str">
        <f>UPPER(IF(Intro!$G$22="English",V109,W109))</f>
        <v/>
      </c>
      <c r="K109" s="166" t="str">
        <f>UPPER(IF(Intro!$G$22="English",W109,X109))</f>
        <v/>
      </c>
      <c r="L109" s="167" t="str">
        <f>UPPER(IF(Intro!$G$22="English",X109,Y109))</f>
        <v/>
      </c>
      <c r="M109" s="6"/>
      <c r="N109" s="13"/>
      <c r="O109" s="14"/>
      <c r="P109" s="14"/>
    </row>
    <row r="110" spans="1:16" x14ac:dyDescent="0.3">
      <c r="B110" s="17"/>
      <c r="C110" s="28"/>
      <c r="D110" s="28"/>
      <c r="E110" s="29"/>
      <c r="F110" s="29"/>
      <c r="G110" s="29"/>
      <c r="H110" s="29"/>
      <c r="I110" s="29"/>
      <c r="J110" s="29"/>
      <c r="K110" s="29"/>
      <c r="L110" s="18"/>
      <c r="M110" s="8"/>
    </row>
    <row r="111" spans="1:16" s="33" customFormat="1" x14ac:dyDescent="0.3">
      <c r="A111" s="58"/>
      <c r="B111" s="162" t="str">
        <f>IF(Intro!$G$22="English",O111,P111)</f>
        <v xml:space="preserve">Toutes les questions relatives au présent questionnaire doivent être adressées à :
</v>
      </c>
      <c r="C111" s="163"/>
      <c r="D111" s="163"/>
      <c r="E111" s="163"/>
      <c r="F111" s="163"/>
      <c r="G111" s="163"/>
      <c r="H111" s="163"/>
      <c r="I111" s="163"/>
      <c r="J111" s="163"/>
      <c r="K111" s="163"/>
      <c r="L111" s="164"/>
      <c r="O111" s="8" t="s">
        <v>161</v>
      </c>
      <c r="P111" s="8" t="s">
        <v>159</v>
      </c>
    </row>
    <row r="112" spans="1:16" s="33" customFormat="1" x14ac:dyDescent="0.3">
      <c r="A112" s="58"/>
      <c r="B112" s="51"/>
      <c r="C112" s="52"/>
      <c r="D112" s="52"/>
      <c r="E112" s="52"/>
      <c r="F112" s="52"/>
      <c r="G112" s="52"/>
      <c r="H112" s="52"/>
      <c r="I112" s="52"/>
      <c r="J112" s="52"/>
      <c r="K112" s="52"/>
      <c r="L112" s="53"/>
      <c r="O112" s="8"/>
      <c r="P112" s="8"/>
    </row>
    <row r="113" spans="1:15" ht="15" customHeight="1" x14ac:dyDescent="0.3">
      <c r="B113" s="159" t="str">
        <f>Variables!B32</f>
        <v>Nicole Lalonde</v>
      </c>
      <c r="C113" s="160"/>
      <c r="D113" s="160"/>
      <c r="E113" s="160"/>
      <c r="F113" s="160" t="str">
        <f>Variables!C32</f>
        <v>nicole.lalonde@tribunal.gc.ca</v>
      </c>
      <c r="G113" s="160"/>
      <c r="H113" s="160"/>
      <c r="I113" s="160"/>
      <c r="J113" s="160" t="str">
        <f>Variables!D32</f>
        <v>343-574-8274</v>
      </c>
      <c r="K113" s="160"/>
      <c r="L113" s="161"/>
      <c r="M113" s="8"/>
      <c r="O113" s="22"/>
    </row>
    <row r="114" spans="1:15" ht="15" customHeight="1" x14ac:dyDescent="0.3">
      <c r="B114" s="159" t="str">
        <f>Variables!B33</f>
        <v>Paula Place</v>
      </c>
      <c r="C114" s="160"/>
      <c r="D114" s="160"/>
      <c r="E114" s="160"/>
      <c r="F114" s="160" t="str">
        <f>Variables!C33</f>
        <v>paula.place@tribunal.gc.ca</v>
      </c>
      <c r="G114" s="160"/>
      <c r="H114" s="160"/>
      <c r="I114" s="160"/>
      <c r="J114" s="160" t="str">
        <f>Variables!D33</f>
        <v xml:space="preserve">343-574-3196 </v>
      </c>
      <c r="K114" s="160"/>
      <c r="L114" s="161"/>
      <c r="M114" s="8"/>
      <c r="O114" s="22"/>
    </row>
    <row r="115" spans="1:15" s="33" customFormat="1" x14ac:dyDescent="0.3">
      <c r="A115" s="58"/>
      <c r="B115" s="59"/>
      <c r="C115" s="60"/>
      <c r="D115" s="60"/>
      <c r="E115" s="60"/>
      <c r="F115" s="60"/>
      <c r="G115" s="60"/>
      <c r="H115" s="60"/>
      <c r="I115" s="60"/>
      <c r="J115" s="60"/>
      <c r="K115" s="60"/>
      <c r="L115" s="61"/>
    </row>
  </sheetData>
  <sheetProtection algorithmName="SHA-512" hashValue="fjfubGhixzL+3+yZ5H6rWmCSD9v7qCRRfP564rwa6qYfQ3YcMlkTzIYtth6i0ADIXRm42ReE5WbqZltD0IT5Ow==" saltValue="30UhHBTiMmsZBP+I/cgb8A==" spinCount="100000" sheet="1" objects="1" scenarios="1" selectLockedCells="1"/>
  <mergeCells count="66">
    <mergeCell ref="B64:D65"/>
    <mergeCell ref="B66:D67"/>
    <mergeCell ref="E64:L65"/>
    <mergeCell ref="E66:L67"/>
    <mergeCell ref="O9:P19"/>
    <mergeCell ref="B56:L57"/>
    <mergeCell ref="B62:D63"/>
    <mergeCell ref="E62:L63"/>
    <mergeCell ref="C50:K51"/>
    <mergeCell ref="B40:L40"/>
    <mergeCell ref="B60:L60"/>
    <mergeCell ref="B22:F23"/>
    <mergeCell ref="H22:L23"/>
    <mergeCell ref="G22:G23"/>
    <mergeCell ref="B20:L20"/>
    <mergeCell ref="H10:L18"/>
    <mergeCell ref="B4:L4"/>
    <mergeCell ref="B5:L5"/>
    <mergeCell ref="B8:L8"/>
    <mergeCell ref="B48:L48"/>
    <mergeCell ref="B6:L6"/>
    <mergeCell ref="G9:G18"/>
    <mergeCell ref="B10:F18"/>
    <mergeCell ref="B54:L54"/>
    <mergeCell ref="B25:L25"/>
    <mergeCell ref="B27:L27"/>
    <mergeCell ref="B42:L42"/>
    <mergeCell ref="C29:K37"/>
    <mergeCell ref="C44:D45"/>
    <mergeCell ref="E44:E45"/>
    <mergeCell ref="F44:K45"/>
    <mergeCell ref="B100:L100"/>
    <mergeCell ref="B102:L102"/>
    <mergeCell ref="B103:L103"/>
    <mergeCell ref="B84:L84"/>
    <mergeCell ref="B86:D87"/>
    <mergeCell ref="B88:D89"/>
    <mergeCell ref="B90:D91"/>
    <mergeCell ref="B97:H97"/>
    <mergeCell ref="B94:D95"/>
    <mergeCell ref="E94:L95"/>
    <mergeCell ref="B92:D93"/>
    <mergeCell ref="E86:L87"/>
    <mergeCell ref="E88:L89"/>
    <mergeCell ref="E90:L91"/>
    <mergeCell ref="E92:L93"/>
    <mergeCell ref="B82:L82"/>
    <mergeCell ref="B70:L70"/>
    <mergeCell ref="B72:D73"/>
    <mergeCell ref="E72:L73"/>
    <mergeCell ref="B74:D75"/>
    <mergeCell ref="E74:L75"/>
    <mergeCell ref="B76:D77"/>
    <mergeCell ref="E76:L77"/>
    <mergeCell ref="B78:D79"/>
    <mergeCell ref="E78:L79"/>
    <mergeCell ref="B106:L106"/>
    <mergeCell ref="B104:L105"/>
    <mergeCell ref="B113:E113"/>
    <mergeCell ref="B114:E114"/>
    <mergeCell ref="F113:I113"/>
    <mergeCell ref="F114:I114"/>
    <mergeCell ref="J113:L113"/>
    <mergeCell ref="J114:L114"/>
    <mergeCell ref="B111:L111"/>
    <mergeCell ref="B109:L109"/>
  </mergeCells>
  <dataValidations count="2">
    <dataValidation type="list" allowBlank="1" showInputMessage="1" showErrorMessage="1" sqref="I97" xr:uid="{BE4220D3-E7AD-4E43-A922-D611C03C51F0}">
      <formula1>"X"</formula1>
    </dataValidation>
    <dataValidation type="list" allowBlank="1" showInputMessage="1" showErrorMessage="1" sqref="G22"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9"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Variables!$D$42:$D$43</xm:f>
          </x14:formula1>
          <xm:sqref>E44:E45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Q38"/>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5" width="14.5546875" style="7" hidden="1" customWidth="1"/>
    <col min="16" max="16" width="14.5546875" style="8" hidden="1" customWidth="1"/>
    <col min="17" max="17" width="9.109375" style="8" customWidth="1"/>
    <col min="18" max="16384" width="9.109375" style="8"/>
  </cols>
  <sheetData>
    <row r="1" spans="1:17" x14ac:dyDescent="0.3">
      <c r="O1" s="8" t="s">
        <v>248</v>
      </c>
      <c r="P1" s="8" t="s">
        <v>248</v>
      </c>
    </row>
    <row r="2" spans="1:17" x14ac:dyDescent="0.3">
      <c r="B2" s="10" t="s">
        <v>0</v>
      </c>
      <c r="C2" s="10"/>
      <c r="D2" s="10"/>
      <c r="O2" s="9" t="s">
        <v>64</v>
      </c>
      <c r="P2" s="9" t="s">
        <v>74</v>
      </c>
    </row>
    <row r="3" spans="1:17" x14ac:dyDescent="0.3">
      <c r="B3" s="12"/>
      <c r="C3" s="12"/>
      <c r="D3" s="12"/>
      <c r="O3" s="11"/>
      <c r="P3" s="11"/>
    </row>
    <row r="4" spans="1:17" s="1" customFormat="1" x14ac:dyDescent="0.3">
      <c r="A4" s="5"/>
      <c r="B4" s="215" t="str">
        <f>IF(Intro!$G$22="English",O4,P4)</f>
        <v>QUESTIONNAIRE À L'INTENTION DES SYNDICATS</v>
      </c>
      <c r="C4" s="215"/>
      <c r="D4" s="215"/>
      <c r="E4" s="215"/>
      <c r="F4" s="215"/>
      <c r="G4" s="215"/>
      <c r="H4" s="215"/>
      <c r="I4" s="215"/>
      <c r="J4" s="215"/>
      <c r="K4" s="215"/>
      <c r="L4" s="215"/>
      <c r="M4" s="13"/>
      <c r="N4" s="13"/>
      <c r="O4" s="14" t="s">
        <v>264</v>
      </c>
      <c r="P4" s="92" t="s">
        <v>213</v>
      </c>
    </row>
    <row r="5" spans="1:17" s="1" customFormat="1" x14ac:dyDescent="0.3">
      <c r="A5" s="5"/>
      <c r="B5" s="215" t="str">
        <f>Intro!B5</f>
        <v>RR-2026-001</v>
      </c>
      <c r="C5" s="215"/>
      <c r="D5" s="215"/>
      <c r="E5" s="215"/>
      <c r="F5" s="215"/>
      <c r="G5" s="215"/>
      <c r="H5" s="215"/>
      <c r="I5" s="215"/>
      <c r="J5" s="215"/>
      <c r="K5" s="215"/>
      <c r="L5" s="215"/>
      <c r="M5" s="13"/>
      <c r="N5" s="13"/>
      <c r="O5" s="14"/>
      <c r="P5" s="14"/>
    </row>
    <row r="6" spans="1:17" s="6" customFormat="1" x14ac:dyDescent="0.3">
      <c r="A6" s="5"/>
      <c r="B6" s="215" t="str">
        <f>UPPER(IF(Intro!$G$22="English",Variables!B3,Variables!C3))</f>
        <v>CERTAINES POMMES DE TERRE ENTIÈRES</v>
      </c>
      <c r="C6" s="215"/>
      <c r="D6" s="215"/>
      <c r="E6" s="215"/>
      <c r="F6" s="215"/>
      <c r="G6" s="215"/>
      <c r="H6" s="215"/>
      <c r="I6" s="215"/>
      <c r="J6" s="215"/>
      <c r="K6" s="215"/>
      <c r="L6" s="215"/>
      <c r="M6" s="24"/>
      <c r="N6" s="24"/>
      <c r="O6" s="41"/>
      <c r="P6" s="16"/>
    </row>
    <row r="7" spans="1:17" s="6" customFormat="1" x14ac:dyDescent="0.3">
      <c r="A7" s="5"/>
      <c r="B7" s="15"/>
      <c r="C7" s="15"/>
      <c r="D7" s="15"/>
      <c r="E7" s="3"/>
      <c r="F7" s="3"/>
      <c r="G7" s="3"/>
      <c r="H7" s="3"/>
      <c r="I7" s="3"/>
      <c r="J7" s="3"/>
      <c r="K7" s="3"/>
      <c r="L7" s="3"/>
      <c r="O7" s="41"/>
      <c r="P7" s="16"/>
    </row>
    <row r="8" spans="1:17" s="1" customFormat="1" x14ac:dyDescent="0.3">
      <c r="A8" s="5"/>
      <c r="B8" s="165" t="str">
        <f>IF(Intro!$G$22="English",O8,P8)</f>
        <v>APERÇU DU QUESTIONNAIRE</v>
      </c>
      <c r="C8" s="166"/>
      <c r="D8" s="166" t="e">
        <f>UPPER(IF(Intro!$G$22="English",P8,#REF!))</f>
        <v>#REF!</v>
      </c>
      <c r="E8" s="166" t="e">
        <f>UPPER(IF(Intro!$G$22="English",#REF!,#REF!))</f>
        <v>#REF!</v>
      </c>
      <c r="F8" s="166" t="str">
        <f>UPPER(IF(Intro!$G$22="English",#REF!,Q8))</f>
        <v/>
      </c>
      <c r="G8" s="166" t="str">
        <f>UPPER(IF(Intro!$G$22="English",Q8,R8))</f>
        <v/>
      </c>
      <c r="H8" s="166" t="str">
        <f>UPPER(IF(Intro!$G$22="English",R8,S8))</f>
        <v/>
      </c>
      <c r="I8" s="166" t="str">
        <f>UPPER(IF(Intro!$G$22="English",S8,T8))</f>
        <v/>
      </c>
      <c r="J8" s="166" t="str">
        <f>UPPER(IF(Intro!$G$22="English",T8,U8))</f>
        <v/>
      </c>
      <c r="K8" s="166" t="str">
        <f>UPPER(IF(Intro!$G$22="English",U8,V8))</f>
        <v/>
      </c>
      <c r="L8" s="167" t="str">
        <f>UPPER(IF(Intro!$G$22="English",V8,W8))</f>
        <v/>
      </c>
      <c r="M8" s="6"/>
      <c r="N8" s="13"/>
      <c r="O8" s="91" t="s">
        <v>214</v>
      </c>
      <c r="P8" s="91" t="s">
        <v>215</v>
      </c>
      <c r="Q8" s="91"/>
    </row>
    <row r="9" spans="1:17" x14ac:dyDescent="0.3">
      <c r="B9" s="17"/>
      <c r="C9" s="28"/>
      <c r="D9" s="28"/>
      <c r="E9" s="29"/>
      <c r="F9" s="29"/>
      <c r="G9" s="29"/>
      <c r="H9" s="29"/>
      <c r="I9" s="29"/>
      <c r="J9" s="29"/>
      <c r="K9" s="29"/>
      <c r="L9" s="18"/>
      <c r="M9" s="8"/>
    </row>
    <row r="10" spans="1:17" s="33" customFormat="1" x14ac:dyDescent="0.3">
      <c r="A10" s="58"/>
      <c r="B10" s="162" t="str">
        <f>IF(Intro!$G$22="English",O10,P10)</f>
        <v xml:space="preserve">Le présent questionnaire est divisé en deux parties :
</v>
      </c>
      <c r="C10" s="163"/>
      <c r="D10" s="163"/>
      <c r="E10" s="163"/>
      <c r="F10" s="163"/>
      <c r="G10" s="163"/>
      <c r="H10" s="163"/>
      <c r="I10" s="163"/>
      <c r="J10" s="163"/>
      <c r="K10" s="163"/>
      <c r="L10" s="164"/>
      <c r="O10" s="7" t="s">
        <v>79</v>
      </c>
      <c r="P10" s="8" t="s">
        <v>80</v>
      </c>
    </row>
    <row r="11" spans="1:17" s="33" customFormat="1" x14ac:dyDescent="0.3">
      <c r="A11" s="58"/>
      <c r="B11" s="51"/>
      <c r="C11" s="52"/>
      <c r="D11" s="52"/>
      <c r="E11" s="52"/>
      <c r="F11" s="52"/>
      <c r="G11" s="52"/>
      <c r="H11" s="52"/>
      <c r="I11" s="52"/>
      <c r="J11" s="52"/>
      <c r="K11" s="52"/>
      <c r="L11" s="53"/>
      <c r="O11" s="7"/>
      <c r="P11" s="8"/>
    </row>
    <row r="12" spans="1:17" s="33" customFormat="1" x14ac:dyDescent="0.3">
      <c r="A12" s="58"/>
      <c r="B12" s="162" t="str">
        <f>IF(Intro!$G$22="English",O12,P12)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163"/>
      <c r="D12" s="163"/>
      <c r="E12" s="163"/>
      <c r="F12" s="163"/>
      <c r="G12" s="163"/>
      <c r="H12" s="163"/>
      <c r="I12" s="163"/>
      <c r="J12" s="163"/>
      <c r="K12" s="163"/>
      <c r="L12" s="164"/>
      <c r="O12" s="7" t="s">
        <v>81</v>
      </c>
      <c r="P12" s="8" t="s">
        <v>82</v>
      </c>
    </row>
    <row r="13" spans="1:17" s="33" customFormat="1" x14ac:dyDescent="0.3">
      <c r="A13" s="58"/>
      <c r="B13" s="162"/>
      <c r="C13" s="163"/>
      <c r="D13" s="163"/>
      <c r="E13" s="163"/>
      <c r="F13" s="163"/>
      <c r="G13" s="163"/>
      <c r="H13" s="163"/>
      <c r="I13" s="163"/>
      <c r="J13" s="163"/>
      <c r="K13" s="163"/>
      <c r="L13" s="164"/>
      <c r="O13" s="7"/>
      <c r="P13" s="8"/>
    </row>
    <row r="14" spans="1:17" s="33" customFormat="1" x14ac:dyDescent="0.3">
      <c r="A14" s="58"/>
      <c r="B14" s="51"/>
      <c r="C14" s="52"/>
      <c r="D14" s="52"/>
      <c r="E14" s="52"/>
      <c r="F14" s="52"/>
      <c r="G14" s="52"/>
      <c r="H14" s="52"/>
      <c r="I14" s="52"/>
      <c r="J14" s="52"/>
      <c r="K14" s="52"/>
      <c r="L14" s="53"/>
      <c r="O14" s="7"/>
      <c r="P14" s="8"/>
    </row>
    <row r="15" spans="1:17" s="33" customFormat="1" x14ac:dyDescent="0.3">
      <c r="A15" s="58"/>
      <c r="B15" s="162" t="str">
        <f>IF(Intro!$G$22="English",O15,P15)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163"/>
      <c r="D15" s="163"/>
      <c r="E15" s="163"/>
      <c r="F15" s="163"/>
      <c r="G15" s="163"/>
      <c r="H15" s="163"/>
      <c r="I15" s="163"/>
      <c r="J15" s="163"/>
      <c r="K15" s="163"/>
      <c r="L15" s="164"/>
      <c r="O15" s="7" t="s">
        <v>83</v>
      </c>
      <c r="P15" s="8" t="s">
        <v>84</v>
      </c>
    </row>
    <row r="16" spans="1:17" s="33" customFormat="1" x14ac:dyDescent="0.3">
      <c r="A16" s="58"/>
      <c r="B16" s="162"/>
      <c r="C16" s="163"/>
      <c r="D16" s="163"/>
      <c r="E16" s="163"/>
      <c r="F16" s="163"/>
      <c r="G16" s="163"/>
      <c r="H16" s="163"/>
      <c r="I16" s="163"/>
      <c r="J16" s="163"/>
      <c r="K16" s="163"/>
      <c r="L16" s="164"/>
      <c r="O16" s="7"/>
      <c r="P16" s="8"/>
    </row>
    <row r="17" spans="1:16" s="33" customFormat="1" x14ac:dyDescent="0.3">
      <c r="A17" s="58"/>
      <c r="B17" s="59"/>
      <c r="C17" s="60"/>
      <c r="D17" s="60"/>
      <c r="E17" s="60"/>
      <c r="F17" s="60"/>
      <c r="G17" s="60"/>
      <c r="H17" s="60"/>
      <c r="I17" s="60"/>
      <c r="J17" s="60"/>
      <c r="K17" s="60"/>
      <c r="L17" s="61"/>
      <c r="O17" s="42"/>
    </row>
    <row r="18" spans="1:16" s="6" customFormat="1" x14ac:dyDescent="0.3">
      <c r="A18" s="5"/>
      <c r="B18" s="15"/>
      <c r="C18" s="15"/>
      <c r="D18" s="15"/>
      <c r="E18" s="3"/>
      <c r="F18" s="3"/>
      <c r="G18" s="3"/>
      <c r="H18" s="3"/>
      <c r="I18" s="3"/>
      <c r="J18" s="3"/>
      <c r="K18" s="3"/>
      <c r="L18" s="3"/>
      <c r="O18" s="41"/>
      <c r="P18" s="16"/>
    </row>
    <row r="19" spans="1:16" s="6" customFormat="1" x14ac:dyDescent="0.3">
      <c r="A19" s="5"/>
      <c r="B19" s="15"/>
      <c r="C19" s="15"/>
      <c r="D19" s="15"/>
      <c r="E19" s="3"/>
      <c r="F19" s="3"/>
      <c r="G19" s="3"/>
      <c r="H19" s="3"/>
      <c r="I19" s="3"/>
      <c r="J19" s="3"/>
      <c r="K19" s="3"/>
      <c r="L19" s="3"/>
      <c r="O19" s="41"/>
      <c r="P19" s="16"/>
    </row>
    <row r="20" spans="1:16" s="1" customFormat="1" x14ac:dyDescent="0.3">
      <c r="A20" s="5"/>
      <c r="B20" s="168" t="str">
        <f>IF(Intro!$G$22="English",O20,P20)</f>
        <v>TARIF DES DOUANES</v>
      </c>
      <c r="C20" s="169"/>
      <c r="D20" s="169" t="e">
        <f>UPPER(IF(Intro!$G$22="English",P20,#REF!))</f>
        <v>#REF!</v>
      </c>
      <c r="E20" s="169" t="e">
        <f>UPPER(IF(Intro!$G$22="English",#REF!,#REF!))</f>
        <v>#REF!</v>
      </c>
      <c r="F20" s="169" t="str">
        <f>UPPER(IF(Intro!$G$22="English",#REF!,Q20))</f>
        <v/>
      </c>
      <c r="G20" s="169" t="str">
        <f>UPPER(IF(Intro!$G$22="English",Q20,R20))</f>
        <v/>
      </c>
      <c r="H20" s="169" t="str">
        <f>UPPER(IF(Intro!$G$22="English",R20,S20))</f>
        <v/>
      </c>
      <c r="I20" s="169" t="str">
        <f>UPPER(IF(Intro!$G$22="English",S20,T20))</f>
        <v/>
      </c>
      <c r="J20" s="169" t="str">
        <f>UPPER(IF(Intro!$G$22="English",T20,U20))</f>
        <v/>
      </c>
      <c r="K20" s="169" t="str">
        <f>UPPER(IF(Intro!$G$22="English",U20,V20))</f>
        <v/>
      </c>
      <c r="L20" s="170" t="str">
        <f>UPPER(IF(Intro!$G$22="English",V20,W20))</f>
        <v/>
      </c>
      <c r="M20" s="6"/>
      <c r="N20" s="13"/>
      <c r="O20" s="14" t="s">
        <v>37</v>
      </c>
      <c r="P20" s="14" t="s">
        <v>38</v>
      </c>
    </row>
    <row r="21" spans="1:16" x14ac:dyDescent="0.3">
      <c r="B21" s="17"/>
      <c r="C21" s="28"/>
      <c r="D21" s="28"/>
      <c r="E21" s="29"/>
      <c r="F21" s="29"/>
      <c r="G21" s="29"/>
      <c r="H21" s="29"/>
      <c r="I21" s="29"/>
      <c r="J21" s="29"/>
      <c r="K21" s="29"/>
      <c r="L21" s="18"/>
      <c r="M21" s="8"/>
    </row>
    <row r="22" spans="1:16" s="33" customFormat="1" x14ac:dyDescent="0.3">
      <c r="A22" s="58"/>
      <c r="B22" s="162" t="str">
        <f>IF(Intro!$G$22="English",O22,P22)</f>
        <v xml:space="preserve">Les marchandises sont généralement classées dans le Tarif des douanes sous les numéros suivants du Système harmonisé de désignation et de codification des marchandises (SH) :
</v>
      </c>
      <c r="C22" s="163"/>
      <c r="D22" s="163"/>
      <c r="E22" s="163"/>
      <c r="F22" s="163"/>
      <c r="G22" s="163"/>
      <c r="H22" s="163"/>
      <c r="I22" s="163"/>
      <c r="J22" s="163"/>
      <c r="K22" s="163"/>
      <c r="L22" s="164"/>
      <c r="O22" s="7" t="s">
        <v>252</v>
      </c>
      <c r="P22" s="8" t="s">
        <v>85</v>
      </c>
    </row>
    <row r="23" spans="1:16" s="33" customFormat="1" x14ac:dyDescent="0.3">
      <c r="A23" s="58"/>
      <c r="B23" s="162"/>
      <c r="C23" s="163"/>
      <c r="D23" s="163"/>
      <c r="E23" s="163"/>
      <c r="F23" s="163"/>
      <c r="G23" s="163"/>
      <c r="H23" s="163"/>
      <c r="I23" s="163"/>
      <c r="J23" s="163"/>
      <c r="K23" s="163"/>
      <c r="L23" s="164"/>
      <c r="O23" s="7"/>
      <c r="P23" s="8"/>
    </row>
    <row r="24" spans="1:16" s="33" customFormat="1" x14ac:dyDescent="0.3">
      <c r="A24" s="58"/>
      <c r="B24" s="253"/>
      <c r="C24" s="254"/>
      <c r="D24" s="247" t="str">
        <f>Variables!B39</f>
        <v xml:space="preserve">     0701.90.00.20</v>
      </c>
      <c r="E24" s="248"/>
      <c r="F24" s="248"/>
      <c r="G24" s="248"/>
      <c r="H24" s="248"/>
      <c r="I24" s="248"/>
      <c r="J24" s="249"/>
      <c r="K24" s="55"/>
      <c r="L24" s="56"/>
      <c r="O24" s="7" t="str">
        <f>"Prior to "&amp;Variables!B38&amp;":"</f>
        <v>Prior to Date of change:</v>
      </c>
      <c r="P24" s="7" t="s">
        <v>464</v>
      </c>
    </row>
    <row r="25" spans="1:16" s="33" customFormat="1" x14ac:dyDescent="0.3">
      <c r="A25" s="58"/>
      <c r="B25" s="253"/>
      <c r="C25" s="254"/>
      <c r="D25" s="250"/>
      <c r="E25" s="251"/>
      <c r="F25" s="251"/>
      <c r="G25" s="251"/>
      <c r="H25" s="251"/>
      <c r="I25" s="251"/>
      <c r="J25" s="252"/>
      <c r="K25" s="55"/>
      <c r="L25" s="56"/>
      <c r="O25" s="39"/>
      <c r="P25" s="7"/>
    </row>
    <row r="26" spans="1:16" s="33" customFormat="1" x14ac:dyDescent="0.3">
      <c r="A26" s="58"/>
      <c r="B26" s="99"/>
      <c r="C26" s="97"/>
      <c r="D26" s="97"/>
      <c r="E26" s="97"/>
      <c r="F26" s="97"/>
      <c r="G26" s="97"/>
      <c r="H26" s="97"/>
      <c r="I26" s="97"/>
      <c r="J26" s="97"/>
      <c r="K26" s="97"/>
      <c r="L26" s="98"/>
    </row>
    <row r="27" spans="1:16" s="6" customFormat="1" x14ac:dyDescent="0.3">
      <c r="A27" s="5"/>
      <c r="B27" s="93"/>
      <c r="C27" s="93"/>
      <c r="D27" s="93"/>
      <c r="E27" s="94"/>
      <c r="F27" s="94"/>
      <c r="G27" s="94"/>
      <c r="H27" s="94"/>
      <c r="I27" s="94"/>
      <c r="J27" s="94"/>
      <c r="K27" s="94"/>
      <c r="L27" s="94"/>
      <c r="O27" s="24"/>
    </row>
    <row r="28" spans="1:16" s="1" customFormat="1" x14ac:dyDescent="0.3">
      <c r="A28" s="5"/>
      <c r="B28" s="168" t="str">
        <f>IF(Intro!$G$22="English",O28,P28)</f>
        <v>GLOSSAIRE</v>
      </c>
      <c r="C28" s="169"/>
      <c r="D28" s="169" t="s">
        <v>157</v>
      </c>
      <c r="E28" s="169" t="s">
        <v>158</v>
      </c>
      <c r="F28" s="169" t="s">
        <v>158</v>
      </c>
      <c r="G28" s="169" t="s">
        <v>158</v>
      </c>
      <c r="H28" s="169" t="s">
        <v>158</v>
      </c>
      <c r="I28" s="169" t="s">
        <v>158</v>
      </c>
      <c r="J28" s="169" t="s">
        <v>158</v>
      </c>
      <c r="K28" s="169" t="s">
        <v>158</v>
      </c>
      <c r="L28" s="170" t="s">
        <v>158</v>
      </c>
      <c r="M28" s="6"/>
      <c r="N28" s="13"/>
      <c r="O28" s="91" t="s">
        <v>216</v>
      </c>
      <c r="P28" s="91" t="s">
        <v>157</v>
      </c>
    </row>
    <row r="29" spans="1:16" s="33" customFormat="1" x14ac:dyDescent="0.3">
      <c r="A29" s="58"/>
      <c r="B29" s="236" t="str">
        <f>IF(Intro!$G$22="English",O29,P29)</f>
        <v>L’emploi direct</v>
      </c>
      <c r="C29" s="237"/>
      <c r="D29" s="187" t="str">
        <f>IF(Intro!$G$22="English",O31,P31)</f>
        <v>Employés dont les tâches peuvent être directement attribuées (par observation) à la culture ou à la récolte de certaines pommes de terre entières.</v>
      </c>
      <c r="E29" s="187"/>
      <c r="F29" s="187"/>
      <c r="G29" s="187"/>
      <c r="H29" s="187"/>
      <c r="I29" s="187"/>
      <c r="J29" s="187"/>
      <c r="K29" s="187"/>
      <c r="L29" s="238"/>
      <c r="O29" s="7" t="s">
        <v>155</v>
      </c>
      <c r="P29" s="8" t="s">
        <v>156</v>
      </c>
    </row>
    <row r="30" spans="1:16" s="33" customFormat="1" x14ac:dyDescent="0.3">
      <c r="A30" s="58"/>
      <c r="B30" s="236"/>
      <c r="C30" s="237"/>
      <c r="D30" s="187"/>
      <c r="E30" s="187"/>
      <c r="F30" s="187"/>
      <c r="G30" s="187"/>
      <c r="H30" s="187"/>
      <c r="I30" s="187"/>
      <c r="J30" s="187"/>
      <c r="K30" s="187"/>
      <c r="L30" s="238"/>
      <c r="O30" s="7"/>
      <c r="P30" s="8"/>
    </row>
    <row r="31" spans="1:16" s="33" customFormat="1" x14ac:dyDescent="0.3">
      <c r="A31" s="58"/>
      <c r="B31" s="236"/>
      <c r="C31" s="237"/>
      <c r="D31" s="187"/>
      <c r="E31" s="187"/>
      <c r="F31" s="187"/>
      <c r="G31" s="187"/>
      <c r="H31" s="187"/>
      <c r="I31" s="187"/>
      <c r="J31" s="187"/>
      <c r="K31" s="187"/>
      <c r="L31" s="238"/>
      <c r="O31" s="7" t="s">
        <v>289</v>
      </c>
      <c r="P31" s="8" t="s">
        <v>292</v>
      </c>
    </row>
    <row r="32" spans="1:16" s="33" customFormat="1" x14ac:dyDescent="0.3">
      <c r="A32" s="58"/>
      <c r="B32" s="236"/>
      <c r="C32" s="237"/>
      <c r="D32" s="187"/>
      <c r="E32" s="187"/>
      <c r="F32" s="187"/>
      <c r="G32" s="187"/>
      <c r="H32" s="187"/>
      <c r="I32" s="187"/>
      <c r="J32" s="187"/>
      <c r="K32" s="187"/>
      <c r="L32" s="238"/>
      <c r="O32" s="7"/>
      <c r="P32" s="8"/>
    </row>
    <row r="33" spans="1:16" s="33" customFormat="1" x14ac:dyDescent="0.3">
      <c r="A33" s="58"/>
      <c r="B33" s="236" t="str">
        <f>IF(Intro!$G$22="English",O33,P33)</f>
        <v>L'emploi indirect</v>
      </c>
      <c r="C33" s="237"/>
      <c r="D33" s="187" t="str">
        <f>IF(Intro!$G$22="English",O35,P35)</f>
        <v>Comprend le personnel agricole, notamment les superviseurs, les surintendants et les employés responsables du contrôle de la qualité, ainsi que le personnel des ventes et de l’administration.</v>
      </c>
      <c r="E33" s="187"/>
      <c r="F33" s="187"/>
      <c r="G33" s="187"/>
      <c r="H33" s="187"/>
      <c r="I33" s="187"/>
      <c r="J33" s="187"/>
      <c r="K33" s="187"/>
      <c r="L33" s="238"/>
      <c r="O33" s="7" t="s">
        <v>174</v>
      </c>
      <c r="P33" s="8" t="s">
        <v>183</v>
      </c>
    </row>
    <row r="34" spans="1:16" s="33" customFormat="1" x14ac:dyDescent="0.3">
      <c r="A34" s="58"/>
      <c r="B34" s="239"/>
      <c r="C34" s="240"/>
      <c r="D34" s="243"/>
      <c r="E34" s="243"/>
      <c r="F34" s="243"/>
      <c r="G34" s="243"/>
      <c r="H34" s="243"/>
      <c r="I34" s="243"/>
      <c r="J34" s="243"/>
      <c r="K34" s="243"/>
      <c r="L34" s="244"/>
      <c r="O34" s="7"/>
      <c r="P34" s="8"/>
    </row>
    <row r="35" spans="1:16" x14ac:dyDescent="0.3">
      <c r="B35" s="241"/>
      <c r="C35" s="242"/>
      <c r="D35" s="245"/>
      <c r="E35" s="245"/>
      <c r="F35" s="245"/>
      <c r="G35" s="245"/>
      <c r="H35" s="245"/>
      <c r="I35" s="245"/>
      <c r="J35" s="245"/>
      <c r="K35" s="245"/>
      <c r="L35" s="246"/>
      <c r="O35" s="7" t="s">
        <v>290</v>
      </c>
      <c r="P35" s="8" t="s">
        <v>293</v>
      </c>
    </row>
    <row r="37" spans="1:16" x14ac:dyDescent="0.3">
      <c r="O37" s="144" t="s">
        <v>184</v>
      </c>
    </row>
    <row r="38" spans="1:16" x14ac:dyDescent="0.3">
      <c r="O38" s="144" t="s">
        <v>291</v>
      </c>
    </row>
  </sheetData>
  <sheetProtection algorithmName="SHA-512" hashValue="X8YjoTI27hEaG/n+5nzKZmQbcndS4LDHRjz1H0xd6B6cBbbYS6HV8YJgWvjxyJPqHWzZQKh/gVjUuhfOpU4YaA==" saltValue="5xV2ZsGIgVXibDTjdhsifw==" spinCount="100000" sheet="1" objects="1" scenarios="1" selectLockedCells="1"/>
  <mergeCells count="16">
    <mergeCell ref="D24:J25"/>
    <mergeCell ref="B22:L23"/>
    <mergeCell ref="B24:C25"/>
    <mergeCell ref="B4:L4"/>
    <mergeCell ref="B5:L5"/>
    <mergeCell ref="B6:L6"/>
    <mergeCell ref="B20:L20"/>
    <mergeCell ref="B8:L8"/>
    <mergeCell ref="B10:L10"/>
    <mergeCell ref="B12:L13"/>
    <mergeCell ref="B15:L16"/>
    <mergeCell ref="B29:C32"/>
    <mergeCell ref="D29:L32"/>
    <mergeCell ref="B33:C35"/>
    <mergeCell ref="D33:L35"/>
    <mergeCell ref="B28:L28"/>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99"/>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5546875" style="8" customWidth="1"/>
    <col min="18" max="18" width="12.88671875" style="8" customWidth="1"/>
    <col min="19" max="16384" width="9.109375" style="8"/>
  </cols>
  <sheetData>
    <row r="1" spans="1:18" x14ac:dyDescent="0.3">
      <c r="O1" s="8" t="s">
        <v>248</v>
      </c>
      <c r="P1" s="8" t="s">
        <v>248</v>
      </c>
      <c r="Q1" s="9"/>
      <c r="R1" s="9"/>
    </row>
    <row r="2" spans="1:18" x14ac:dyDescent="0.3">
      <c r="B2" s="10" t="s">
        <v>0</v>
      </c>
      <c r="C2" s="10"/>
      <c r="D2" s="10"/>
      <c r="O2" s="9" t="s">
        <v>64</v>
      </c>
      <c r="P2" s="9" t="s">
        <v>74</v>
      </c>
    </row>
    <row r="3" spans="1:18" x14ac:dyDescent="0.3">
      <c r="B3" s="12"/>
      <c r="C3" s="12"/>
      <c r="D3" s="12"/>
      <c r="O3" s="11"/>
      <c r="P3" s="11"/>
    </row>
    <row r="4" spans="1:18" s="1" customFormat="1" x14ac:dyDescent="0.3">
      <c r="A4" s="5"/>
      <c r="B4" s="215" t="str">
        <f>Info!B4</f>
        <v>QUESTIONNAIRE À L'INTENTION DES SYNDICATS</v>
      </c>
      <c r="C4" s="215"/>
      <c r="D4" s="215"/>
      <c r="E4" s="215"/>
      <c r="F4" s="215"/>
      <c r="G4" s="215"/>
      <c r="H4" s="215"/>
      <c r="I4" s="215"/>
      <c r="J4" s="215"/>
      <c r="K4" s="215"/>
      <c r="L4" s="215"/>
      <c r="M4" s="13"/>
      <c r="N4" s="13"/>
      <c r="O4" s="220" t="s">
        <v>233</v>
      </c>
      <c r="P4" s="220"/>
    </row>
    <row r="5" spans="1:18" s="1" customFormat="1" x14ac:dyDescent="0.3">
      <c r="A5" s="5"/>
      <c r="B5" s="215" t="str">
        <f>Info!B5</f>
        <v>RR-2026-001</v>
      </c>
      <c r="C5" s="215"/>
      <c r="D5" s="215"/>
      <c r="E5" s="215"/>
      <c r="F5" s="215"/>
      <c r="G5" s="215"/>
      <c r="H5" s="215"/>
      <c r="I5" s="215"/>
      <c r="J5" s="215"/>
      <c r="K5" s="215"/>
      <c r="L5" s="215"/>
      <c r="M5" s="13"/>
      <c r="N5" s="13"/>
      <c r="O5" s="220"/>
      <c r="P5" s="220"/>
    </row>
    <row r="6" spans="1:18" s="6" customFormat="1" x14ac:dyDescent="0.3">
      <c r="A6" s="5"/>
      <c r="B6" s="215" t="str">
        <f>Info!B6</f>
        <v>CERTAINES POMMES DE TERRE ENTIÈRES</v>
      </c>
      <c r="C6" s="215"/>
      <c r="D6" s="215"/>
      <c r="E6" s="215"/>
      <c r="F6" s="215"/>
      <c r="G6" s="215"/>
      <c r="H6" s="215"/>
      <c r="I6" s="215"/>
      <c r="J6" s="215"/>
      <c r="K6" s="215"/>
      <c r="L6" s="215"/>
      <c r="M6" s="24"/>
      <c r="N6" s="24"/>
      <c r="O6" s="220"/>
      <c r="P6" s="220"/>
    </row>
    <row r="7" spans="1:18" s="6" customFormat="1" x14ac:dyDescent="0.3">
      <c r="A7" s="5"/>
      <c r="B7" s="89"/>
      <c r="C7" s="89"/>
      <c r="D7" s="89"/>
      <c r="E7" s="89"/>
      <c r="F7" s="89"/>
      <c r="G7" s="89"/>
      <c r="H7" s="89"/>
      <c r="I7" s="89"/>
      <c r="J7" s="89"/>
      <c r="K7" s="89"/>
      <c r="L7" s="89"/>
      <c r="M7" s="24"/>
      <c r="N7" s="24"/>
      <c r="O7" s="220"/>
      <c r="P7" s="220"/>
    </row>
    <row r="8" spans="1:18" s="6" customFormat="1" x14ac:dyDescent="0.3">
      <c r="A8" s="5"/>
      <c r="B8" s="291" t="str">
        <f>IF(Intro!$G$22="English",O8,P8)</f>
        <v>Les marchandises dans les questions suivantes font référence à certaines pommes de terre entières telles que définies dans la description du produit de l'onglet Intro.</v>
      </c>
      <c r="C8" s="291"/>
      <c r="D8" s="291"/>
      <c r="E8" s="291"/>
      <c r="F8" s="291"/>
      <c r="G8" s="291"/>
      <c r="H8" s="291"/>
      <c r="I8" s="291"/>
      <c r="J8" s="291"/>
      <c r="K8" s="291"/>
      <c r="L8" s="291"/>
      <c r="M8" s="24"/>
      <c r="N8" s="24"/>
      <c r="O8" s="16" t="str">
        <f>"The goods in the following questions refer to "&amp;Variables!B3&amp;" as defined in the product description on the Intro tab."</f>
        <v>The goods in the following questions refer to certain whole potatoes as defined in the product description on the Intro tab.</v>
      </c>
      <c r="P8" s="16" t="str">
        <f>"Les marchandises dans les questions suivantes font référence à "&amp;Variables!C3&amp;" telles que définies dans la description du produit de l'onglet Intro."</f>
        <v>Les marchandises dans les questions suivantes font référence à certaines pommes de terre entières telles que définies dans la description du produit de l'onglet Intro.</v>
      </c>
    </row>
    <row r="9" spans="1:18" s="6" customFormat="1" x14ac:dyDescent="0.3">
      <c r="A9" s="5"/>
      <c r="B9" s="291" t="str">
        <f>IF(Intro!$G$22="English",O9,P9)</f>
        <v>Des informations sur le produit et un glossaire de termes sont disponibles dans l'onglet Info.</v>
      </c>
      <c r="C9" s="291"/>
      <c r="D9" s="291"/>
      <c r="E9" s="291"/>
      <c r="F9" s="291"/>
      <c r="G9" s="291"/>
      <c r="H9" s="291"/>
      <c r="I9" s="291"/>
      <c r="J9" s="291"/>
      <c r="K9" s="291"/>
      <c r="L9" s="291"/>
      <c r="M9" s="24"/>
      <c r="N9" s="24"/>
      <c r="O9" s="16" t="s">
        <v>86</v>
      </c>
      <c r="P9" s="6" t="s">
        <v>87</v>
      </c>
    </row>
    <row r="10" spans="1:18" s="6" customFormat="1" x14ac:dyDescent="0.3">
      <c r="A10" s="5"/>
      <c r="B10" s="291" t="str">
        <f>IF(Intro!$G$22="English",O10,P10)</f>
        <v>Utilisez l'onglet AddPub si vous avez besoin de plus d'espace.</v>
      </c>
      <c r="C10" s="291"/>
      <c r="D10" s="291"/>
      <c r="E10" s="291"/>
      <c r="F10" s="291"/>
      <c r="G10" s="291"/>
      <c r="H10" s="291"/>
      <c r="I10" s="291"/>
      <c r="J10" s="291"/>
      <c r="K10" s="291"/>
      <c r="L10" s="291"/>
      <c r="M10" s="24"/>
      <c r="N10" s="24"/>
      <c r="O10" s="16" t="s">
        <v>88</v>
      </c>
      <c r="P10" s="16" t="s">
        <v>89</v>
      </c>
    </row>
    <row r="11" spans="1:18" s="6" customFormat="1" x14ac:dyDescent="0.3">
      <c r="A11" s="5"/>
      <c r="B11" s="15"/>
      <c r="C11" s="15"/>
      <c r="D11" s="15"/>
      <c r="E11" s="3"/>
      <c r="F11" s="3"/>
      <c r="G11" s="3"/>
      <c r="H11" s="3"/>
      <c r="I11" s="3"/>
      <c r="J11" s="3"/>
      <c r="K11" s="3"/>
      <c r="L11" s="3"/>
      <c r="O11" s="16"/>
      <c r="P11" s="16"/>
    </row>
    <row r="12" spans="1:18" x14ac:dyDescent="0.3">
      <c r="B12" s="165" t="str">
        <f>IF(Intro!$G$22="English",O12,P12)</f>
        <v>GÉNÉRAL</v>
      </c>
      <c r="C12" s="166"/>
      <c r="D12" s="166"/>
      <c r="E12" s="166"/>
      <c r="F12" s="166"/>
      <c r="G12" s="166"/>
      <c r="H12" s="166"/>
      <c r="I12" s="166"/>
      <c r="J12" s="166"/>
      <c r="K12" s="166"/>
      <c r="L12" s="167"/>
      <c r="M12" s="33"/>
      <c r="O12" s="8" t="s">
        <v>202</v>
      </c>
      <c r="P12" s="7" t="s">
        <v>206</v>
      </c>
    </row>
    <row r="13" spans="1:18" x14ac:dyDescent="0.3">
      <c r="B13" s="301" t="s">
        <v>21</v>
      </c>
      <c r="C13" s="302"/>
      <c r="D13" s="302"/>
      <c r="E13" s="302"/>
      <c r="F13" s="302"/>
      <c r="G13" s="302"/>
      <c r="H13" s="302"/>
      <c r="I13" s="302"/>
      <c r="J13" s="302"/>
      <c r="K13" s="302"/>
      <c r="L13" s="303"/>
      <c r="M13" s="8"/>
    </row>
    <row r="14" spans="1:18" x14ac:dyDescent="0.3">
      <c r="B14" s="17"/>
      <c r="C14" s="28"/>
      <c r="D14" s="28"/>
      <c r="E14" s="29"/>
      <c r="F14" s="29"/>
      <c r="G14" s="29"/>
      <c r="H14" s="29"/>
      <c r="I14" s="29"/>
      <c r="J14" s="29"/>
      <c r="K14" s="29"/>
      <c r="L14" s="18"/>
      <c r="M14" s="8"/>
    </row>
    <row r="15" spans="1:18" x14ac:dyDescent="0.3">
      <c r="B15" s="162" t="str">
        <f>IF(Intro!$G$22="English",O15,P15)</f>
        <v>Donnez un bref historique de votre syndicat, en insistant plus particulièrement sur les activités concernant les employés ayant produit les marchandises.</v>
      </c>
      <c r="C15" s="163"/>
      <c r="D15" s="163"/>
      <c r="E15" s="163"/>
      <c r="F15" s="163"/>
      <c r="G15" s="163"/>
      <c r="H15" s="163"/>
      <c r="I15" s="163"/>
      <c r="J15" s="163"/>
      <c r="K15" s="163"/>
      <c r="L15" s="164"/>
      <c r="M15" s="8"/>
      <c r="O15" s="22" t="s">
        <v>39</v>
      </c>
      <c r="P15" s="8" t="s">
        <v>40</v>
      </c>
    </row>
    <row r="16" spans="1:18" s="33" customFormat="1" x14ac:dyDescent="0.3">
      <c r="A16" s="58"/>
      <c r="B16" s="62"/>
      <c r="C16" s="63"/>
      <c r="D16" s="63"/>
      <c r="E16" s="63"/>
      <c r="F16" s="63"/>
      <c r="G16" s="63"/>
      <c r="H16" s="63"/>
      <c r="I16" s="63"/>
      <c r="J16" s="63"/>
      <c r="K16" s="63"/>
      <c r="L16" s="64"/>
    </row>
    <row r="17" spans="1:16" s="9" customFormat="1" x14ac:dyDescent="0.3">
      <c r="A17" s="4"/>
      <c r="B17" s="292"/>
      <c r="C17" s="293"/>
      <c r="D17" s="293"/>
      <c r="E17" s="293"/>
      <c r="F17" s="293"/>
      <c r="G17" s="293"/>
      <c r="H17" s="293"/>
      <c r="I17" s="293"/>
      <c r="J17" s="293"/>
      <c r="K17" s="293"/>
      <c r="L17" s="294"/>
      <c r="M17" s="33"/>
    </row>
    <row r="18" spans="1:16" s="9" customFormat="1" x14ac:dyDescent="0.3">
      <c r="A18" s="4"/>
      <c r="B18" s="292"/>
      <c r="C18" s="293"/>
      <c r="D18" s="293"/>
      <c r="E18" s="293"/>
      <c r="F18" s="293"/>
      <c r="G18" s="293"/>
      <c r="H18" s="293"/>
      <c r="I18" s="293"/>
      <c r="J18" s="293"/>
      <c r="K18" s="293"/>
      <c r="L18" s="294"/>
      <c r="M18" s="33"/>
    </row>
    <row r="19" spans="1:16" s="9" customFormat="1" x14ac:dyDescent="0.3">
      <c r="A19" s="4"/>
      <c r="B19" s="292"/>
      <c r="C19" s="293"/>
      <c r="D19" s="293"/>
      <c r="E19" s="293"/>
      <c r="F19" s="293"/>
      <c r="G19" s="293"/>
      <c r="H19" s="293"/>
      <c r="I19" s="293"/>
      <c r="J19" s="293"/>
      <c r="K19" s="293"/>
      <c r="L19" s="294"/>
      <c r="M19" s="33"/>
    </row>
    <row r="20" spans="1:16" s="9" customFormat="1" x14ac:dyDescent="0.3">
      <c r="A20" s="4"/>
      <c r="B20" s="292"/>
      <c r="C20" s="293"/>
      <c r="D20" s="293"/>
      <c r="E20" s="293"/>
      <c r="F20" s="293"/>
      <c r="G20" s="293"/>
      <c r="H20" s="293"/>
      <c r="I20" s="293"/>
      <c r="J20" s="293"/>
      <c r="K20" s="293"/>
      <c r="L20" s="294"/>
      <c r="M20" s="33"/>
    </row>
    <row r="21" spans="1:16" s="9" customFormat="1" x14ac:dyDescent="0.3">
      <c r="A21" s="4"/>
      <c r="B21" s="292"/>
      <c r="C21" s="293"/>
      <c r="D21" s="293"/>
      <c r="E21" s="293"/>
      <c r="F21" s="293"/>
      <c r="G21" s="293"/>
      <c r="H21" s="293"/>
      <c r="I21" s="293"/>
      <c r="J21" s="293"/>
      <c r="K21" s="293"/>
      <c r="L21" s="294"/>
      <c r="M21" s="33"/>
    </row>
    <row r="22" spans="1:16" s="9" customFormat="1" x14ac:dyDescent="0.3">
      <c r="A22" s="4"/>
      <c r="B22" s="292"/>
      <c r="C22" s="293"/>
      <c r="D22" s="293"/>
      <c r="E22" s="293"/>
      <c r="F22" s="293"/>
      <c r="G22" s="293"/>
      <c r="H22" s="293"/>
      <c r="I22" s="293"/>
      <c r="J22" s="293"/>
      <c r="K22" s="293"/>
      <c r="L22" s="294"/>
      <c r="M22" s="33"/>
    </row>
    <row r="23" spans="1:16" s="9" customFormat="1" x14ac:dyDescent="0.3">
      <c r="A23" s="4"/>
      <c r="B23" s="292"/>
      <c r="C23" s="293"/>
      <c r="D23" s="293"/>
      <c r="E23" s="293"/>
      <c r="F23" s="293"/>
      <c r="G23" s="293"/>
      <c r="H23" s="293"/>
      <c r="I23" s="293"/>
      <c r="J23" s="293"/>
      <c r="K23" s="293"/>
      <c r="L23" s="294"/>
      <c r="M23" s="33"/>
    </row>
    <row r="24" spans="1:16" s="9" customFormat="1" x14ac:dyDescent="0.3">
      <c r="A24" s="4"/>
      <c r="B24" s="292"/>
      <c r="C24" s="293"/>
      <c r="D24" s="293"/>
      <c r="E24" s="293"/>
      <c r="F24" s="293"/>
      <c r="G24" s="293"/>
      <c r="H24" s="293"/>
      <c r="I24" s="293"/>
      <c r="J24" s="293"/>
      <c r="K24" s="293"/>
      <c r="L24" s="294"/>
      <c r="M24" s="33"/>
    </row>
    <row r="25" spans="1:16" s="33" customFormat="1" x14ac:dyDescent="0.3">
      <c r="A25" s="58"/>
      <c r="B25" s="59"/>
      <c r="C25" s="60"/>
      <c r="D25" s="60"/>
      <c r="E25" s="60"/>
      <c r="F25" s="60"/>
      <c r="G25" s="60"/>
      <c r="H25" s="60"/>
      <c r="I25" s="60"/>
      <c r="J25" s="60"/>
      <c r="K25" s="60"/>
      <c r="L25" s="61"/>
    </row>
    <row r="26" spans="1:16" s="6" customFormat="1" x14ac:dyDescent="0.3">
      <c r="A26" s="5"/>
      <c r="B26" s="15"/>
      <c r="C26" s="15"/>
      <c r="D26" s="15"/>
      <c r="E26" s="3"/>
      <c r="F26" s="3"/>
      <c r="G26" s="3"/>
      <c r="H26" s="3"/>
      <c r="I26" s="3"/>
      <c r="J26" s="3"/>
      <c r="K26" s="3"/>
      <c r="L26" s="3"/>
      <c r="O26" s="16"/>
      <c r="P26" s="16"/>
    </row>
    <row r="27" spans="1:16" x14ac:dyDescent="0.3">
      <c r="B27" s="320" t="s">
        <v>185</v>
      </c>
      <c r="C27" s="321"/>
      <c r="D27" s="321"/>
      <c r="E27" s="321"/>
      <c r="F27" s="321"/>
      <c r="G27" s="321"/>
      <c r="H27" s="321"/>
      <c r="I27" s="321"/>
      <c r="J27" s="321"/>
      <c r="K27" s="321"/>
      <c r="L27" s="322"/>
      <c r="M27" s="33"/>
    </row>
    <row r="28" spans="1:16" s="9" customFormat="1" x14ac:dyDescent="0.3">
      <c r="A28" s="4"/>
      <c r="B28" s="304" t="s">
        <v>22</v>
      </c>
      <c r="C28" s="305"/>
      <c r="D28" s="305"/>
      <c r="E28" s="305"/>
      <c r="F28" s="305"/>
      <c r="G28" s="305"/>
      <c r="H28" s="305"/>
      <c r="I28" s="305"/>
      <c r="J28" s="305"/>
      <c r="K28" s="305"/>
      <c r="L28" s="306"/>
      <c r="M28" s="76"/>
    </row>
    <row r="29" spans="1:16" s="33" customFormat="1" x14ac:dyDescent="0.3">
      <c r="A29" s="58"/>
      <c r="B29" s="62"/>
      <c r="C29" s="63"/>
      <c r="D29" s="63"/>
      <c r="E29" s="63"/>
      <c r="F29" s="63"/>
      <c r="G29" s="63"/>
      <c r="H29" s="63"/>
      <c r="I29" s="63"/>
      <c r="J29" s="63"/>
      <c r="K29" s="63"/>
      <c r="L29" s="64"/>
    </row>
    <row r="30" spans="1:16" s="33" customFormat="1" x14ac:dyDescent="0.3">
      <c r="A30" s="58"/>
      <c r="B30" s="162" t="str">
        <f>IF(Intro!$G$22="English",O30,P30)</f>
        <v>Dresser la liste des dénominations sociales et des adresses de toutes les installations en Colombie-Britannique qui emploient vos membres impliqués dans la production des marchandises depuis le 1er août 2023.</v>
      </c>
      <c r="C30" s="163"/>
      <c r="D30" s="163"/>
      <c r="E30" s="163"/>
      <c r="F30" s="163"/>
      <c r="G30" s="163"/>
      <c r="H30" s="163"/>
      <c r="I30" s="163"/>
      <c r="J30" s="163"/>
      <c r="K30" s="163"/>
      <c r="L30" s="164"/>
      <c r="O30" s="33" t="str">
        <f>"List the names and addresses of all facilities in British Columbia that have employed your members involved in the production of the goods since August 1, "&amp;Variables!B6&amp;"."</f>
        <v>List the names and addresses of all facilities in British Columbia that have employed your members involved in the production of the goods since August 1, 2023.</v>
      </c>
      <c r="P30" s="33" t="str">
        <f>"Dresser la liste des dénominations sociales et des adresses de toutes les installations en Colombie-Britannique qui emploient vos membres impliqués dans la production des marchandises depuis le 1er août "&amp;Variables!B6&amp;"."</f>
        <v>Dresser la liste des dénominations sociales et des adresses de toutes les installations en Colombie-Britannique qui emploient vos membres impliqués dans la production des marchandises depuis le 1er août 2023.</v>
      </c>
    </row>
    <row r="31" spans="1:16" s="33" customFormat="1" x14ac:dyDescent="0.3">
      <c r="A31" s="58"/>
      <c r="B31" s="162"/>
      <c r="C31" s="163"/>
      <c r="D31" s="163"/>
      <c r="E31" s="163"/>
      <c r="F31" s="163"/>
      <c r="G31" s="163"/>
      <c r="H31" s="163"/>
      <c r="I31" s="163"/>
      <c r="J31" s="163"/>
      <c r="K31" s="163"/>
      <c r="L31" s="164"/>
    </row>
    <row r="32" spans="1:16" s="33" customFormat="1" x14ac:dyDescent="0.3">
      <c r="A32" s="58"/>
      <c r="B32" s="62"/>
      <c r="C32" s="63"/>
      <c r="D32" s="63"/>
      <c r="E32" s="63"/>
      <c r="F32" s="63"/>
      <c r="G32" s="63"/>
      <c r="H32" s="63"/>
      <c r="I32" s="63"/>
      <c r="J32" s="63"/>
      <c r="K32" s="63"/>
      <c r="L32" s="64"/>
    </row>
    <row r="33" spans="2:16" x14ac:dyDescent="0.3">
      <c r="B33" s="43"/>
      <c r="C33" s="269" t="str">
        <f>IF(Intro!$G$22="English",O35,P35)</f>
        <v xml:space="preserve">Dénomination sociale de l’entreprise et installation </v>
      </c>
      <c r="D33" s="269"/>
      <c r="E33" s="269"/>
      <c r="F33" s="269" t="str">
        <f>IF(Intro!$G$22="English",O37,P37)</f>
        <v>Adresse de l’installation</v>
      </c>
      <c r="G33" s="269"/>
      <c r="H33" s="269"/>
      <c r="I33" s="269"/>
      <c r="J33" s="269" t="str">
        <f>IF(Intro!$G$22="English",O39,P39)</f>
        <v>Section locale du syndicat ou unité de négociation</v>
      </c>
      <c r="K33" s="269"/>
      <c r="L33" s="270"/>
      <c r="M33" s="8"/>
      <c r="O33" s="22"/>
    </row>
    <row r="34" spans="2:16" x14ac:dyDescent="0.3">
      <c r="B34" s="44"/>
      <c r="C34" s="269"/>
      <c r="D34" s="269"/>
      <c r="E34" s="269"/>
      <c r="F34" s="269"/>
      <c r="G34" s="269"/>
      <c r="H34" s="269"/>
      <c r="I34" s="269"/>
      <c r="J34" s="269"/>
      <c r="K34" s="269"/>
      <c r="L34" s="270"/>
      <c r="M34" s="8"/>
      <c r="O34" s="22"/>
    </row>
    <row r="35" spans="2:16" x14ac:dyDescent="0.3">
      <c r="B35" s="272">
        <v>1</v>
      </c>
      <c r="C35" s="218"/>
      <c r="D35" s="218"/>
      <c r="E35" s="218"/>
      <c r="F35" s="218"/>
      <c r="G35" s="218"/>
      <c r="H35" s="218"/>
      <c r="I35" s="218"/>
      <c r="J35" s="218"/>
      <c r="K35" s="218"/>
      <c r="L35" s="219"/>
      <c r="M35" s="8"/>
      <c r="O35" s="8" t="s">
        <v>41</v>
      </c>
      <c r="P35" s="8" t="s">
        <v>44</v>
      </c>
    </row>
    <row r="36" spans="2:16" x14ac:dyDescent="0.3">
      <c r="B36" s="272"/>
      <c r="C36" s="218"/>
      <c r="D36" s="218"/>
      <c r="E36" s="218"/>
      <c r="F36" s="218"/>
      <c r="G36" s="218"/>
      <c r="H36" s="218"/>
      <c r="I36" s="218"/>
      <c r="J36" s="218"/>
      <c r="K36" s="218"/>
      <c r="L36" s="219"/>
      <c r="M36" s="8"/>
    </row>
    <row r="37" spans="2:16" x14ac:dyDescent="0.3">
      <c r="B37" s="272">
        <v>2</v>
      </c>
      <c r="C37" s="218"/>
      <c r="D37" s="218"/>
      <c r="E37" s="218"/>
      <c r="F37" s="218"/>
      <c r="G37" s="218"/>
      <c r="H37" s="218"/>
      <c r="I37" s="218"/>
      <c r="J37" s="218"/>
      <c r="K37" s="218"/>
      <c r="L37" s="219"/>
      <c r="M37" s="8"/>
      <c r="O37" s="8" t="s">
        <v>42</v>
      </c>
      <c r="P37" s="8" t="s">
        <v>45</v>
      </c>
    </row>
    <row r="38" spans="2:16" x14ac:dyDescent="0.3">
      <c r="B38" s="272"/>
      <c r="C38" s="218"/>
      <c r="D38" s="218"/>
      <c r="E38" s="218"/>
      <c r="F38" s="218"/>
      <c r="G38" s="218"/>
      <c r="H38" s="218"/>
      <c r="I38" s="218"/>
      <c r="J38" s="218"/>
      <c r="K38" s="218"/>
      <c r="L38" s="219"/>
      <c r="M38" s="8"/>
    </row>
    <row r="39" spans="2:16" x14ac:dyDescent="0.3">
      <c r="B39" s="272">
        <v>3</v>
      </c>
      <c r="C39" s="218"/>
      <c r="D39" s="218"/>
      <c r="E39" s="218"/>
      <c r="F39" s="218"/>
      <c r="G39" s="218"/>
      <c r="H39" s="218"/>
      <c r="I39" s="218"/>
      <c r="J39" s="218"/>
      <c r="K39" s="218"/>
      <c r="L39" s="219"/>
      <c r="M39" s="8"/>
      <c r="O39" s="8" t="s">
        <v>43</v>
      </c>
      <c r="P39" s="8" t="s">
        <v>226</v>
      </c>
    </row>
    <row r="40" spans="2:16" x14ac:dyDescent="0.3">
      <c r="B40" s="272"/>
      <c r="C40" s="218"/>
      <c r="D40" s="218"/>
      <c r="E40" s="218"/>
      <c r="F40" s="218"/>
      <c r="G40" s="218"/>
      <c r="H40" s="218"/>
      <c r="I40" s="218"/>
      <c r="J40" s="218"/>
      <c r="K40" s="218"/>
      <c r="L40" s="219"/>
      <c r="M40" s="8"/>
    </row>
    <row r="41" spans="2:16" x14ac:dyDescent="0.3">
      <c r="B41" s="272">
        <v>4</v>
      </c>
      <c r="C41" s="218"/>
      <c r="D41" s="218"/>
      <c r="E41" s="218"/>
      <c r="F41" s="218"/>
      <c r="G41" s="218"/>
      <c r="H41" s="218"/>
      <c r="I41" s="218"/>
      <c r="J41" s="218"/>
      <c r="K41" s="218"/>
      <c r="L41" s="219"/>
      <c r="M41" s="8"/>
      <c r="O41" s="8" t="s">
        <v>41</v>
      </c>
      <c r="P41" s="8" t="s">
        <v>44</v>
      </c>
    </row>
    <row r="42" spans="2:16" x14ac:dyDescent="0.3">
      <c r="B42" s="272"/>
      <c r="C42" s="218"/>
      <c r="D42" s="218"/>
      <c r="E42" s="218"/>
      <c r="F42" s="218"/>
      <c r="G42" s="218"/>
      <c r="H42" s="218"/>
      <c r="I42" s="218"/>
      <c r="J42" s="218"/>
      <c r="K42" s="218"/>
      <c r="L42" s="219"/>
      <c r="M42" s="8"/>
    </row>
    <row r="43" spans="2:16" x14ac:dyDescent="0.3">
      <c r="B43" s="272">
        <v>5</v>
      </c>
      <c r="C43" s="218"/>
      <c r="D43" s="218"/>
      <c r="E43" s="218"/>
      <c r="F43" s="218"/>
      <c r="G43" s="218"/>
      <c r="H43" s="218"/>
      <c r="I43" s="218"/>
      <c r="J43" s="218"/>
      <c r="K43" s="218"/>
      <c r="L43" s="219"/>
      <c r="M43" s="8"/>
      <c r="O43" s="8" t="s">
        <v>42</v>
      </c>
      <c r="P43" s="8" t="s">
        <v>45</v>
      </c>
    </row>
    <row r="44" spans="2:16" x14ac:dyDescent="0.3">
      <c r="B44" s="272"/>
      <c r="C44" s="218"/>
      <c r="D44" s="218"/>
      <c r="E44" s="218"/>
      <c r="F44" s="218"/>
      <c r="G44" s="218"/>
      <c r="H44" s="218"/>
      <c r="I44" s="218"/>
      <c r="J44" s="218"/>
      <c r="K44" s="218"/>
      <c r="L44" s="219"/>
      <c r="M44" s="8"/>
    </row>
    <row r="45" spans="2:16" x14ac:dyDescent="0.3">
      <c r="B45" s="272">
        <v>6</v>
      </c>
      <c r="C45" s="218"/>
      <c r="D45" s="218"/>
      <c r="E45" s="218"/>
      <c r="F45" s="218"/>
      <c r="G45" s="218"/>
      <c r="H45" s="218"/>
      <c r="I45" s="218"/>
      <c r="J45" s="218"/>
      <c r="K45" s="218"/>
      <c r="L45" s="219"/>
      <c r="M45" s="8"/>
      <c r="O45" s="8" t="s">
        <v>43</v>
      </c>
      <c r="P45" s="8" t="s">
        <v>226</v>
      </c>
    </row>
    <row r="46" spans="2:16" x14ac:dyDescent="0.3">
      <c r="B46" s="272"/>
      <c r="C46" s="218"/>
      <c r="D46" s="218"/>
      <c r="E46" s="218"/>
      <c r="F46" s="218"/>
      <c r="G46" s="218"/>
      <c r="H46" s="218"/>
      <c r="I46" s="218"/>
      <c r="J46" s="218"/>
      <c r="K46" s="218"/>
      <c r="L46" s="219"/>
      <c r="M46" s="8"/>
    </row>
    <row r="47" spans="2:16" x14ac:dyDescent="0.3">
      <c r="B47" s="272">
        <v>7</v>
      </c>
      <c r="C47" s="218"/>
      <c r="D47" s="218"/>
      <c r="E47" s="218"/>
      <c r="F47" s="218"/>
      <c r="G47" s="218"/>
      <c r="H47" s="218"/>
      <c r="I47" s="218"/>
      <c r="J47" s="218"/>
      <c r="K47" s="218"/>
      <c r="L47" s="219"/>
      <c r="M47" s="8"/>
      <c r="O47" s="8" t="s">
        <v>42</v>
      </c>
      <c r="P47" s="8" t="s">
        <v>45</v>
      </c>
    </row>
    <row r="48" spans="2:16" x14ac:dyDescent="0.3">
      <c r="B48" s="272"/>
      <c r="C48" s="218"/>
      <c r="D48" s="218"/>
      <c r="E48" s="218"/>
      <c r="F48" s="218"/>
      <c r="G48" s="218"/>
      <c r="H48" s="218"/>
      <c r="I48" s="218"/>
      <c r="J48" s="218"/>
      <c r="K48" s="218"/>
      <c r="L48" s="219"/>
      <c r="M48" s="8"/>
    </row>
    <row r="49" spans="1:16" x14ac:dyDescent="0.3">
      <c r="B49" s="272">
        <v>8</v>
      </c>
      <c r="C49" s="218"/>
      <c r="D49" s="218"/>
      <c r="E49" s="218"/>
      <c r="F49" s="218"/>
      <c r="G49" s="218"/>
      <c r="H49" s="218"/>
      <c r="I49" s="218"/>
      <c r="J49" s="218"/>
      <c r="K49" s="218"/>
      <c r="L49" s="219"/>
      <c r="M49" s="8"/>
      <c r="O49" s="8" t="s">
        <v>43</v>
      </c>
      <c r="P49" s="8" t="s">
        <v>226</v>
      </c>
    </row>
    <row r="50" spans="1:16" x14ac:dyDescent="0.3">
      <c r="B50" s="272"/>
      <c r="C50" s="218"/>
      <c r="D50" s="218"/>
      <c r="E50" s="218"/>
      <c r="F50" s="218"/>
      <c r="G50" s="218"/>
      <c r="H50" s="218"/>
      <c r="I50" s="218"/>
      <c r="J50" s="218"/>
      <c r="K50" s="218"/>
      <c r="L50" s="219"/>
      <c r="M50" s="8"/>
    </row>
    <row r="51" spans="1:16" x14ac:dyDescent="0.3">
      <c r="B51" s="272">
        <v>9</v>
      </c>
      <c r="C51" s="218"/>
      <c r="D51" s="218"/>
      <c r="E51" s="218"/>
      <c r="F51" s="218"/>
      <c r="G51" s="218"/>
      <c r="H51" s="218"/>
      <c r="I51" s="218"/>
      <c r="J51" s="218"/>
      <c r="K51" s="218"/>
      <c r="L51" s="219"/>
      <c r="M51" s="8"/>
      <c r="O51" s="8" t="s">
        <v>42</v>
      </c>
      <c r="P51" s="8" t="s">
        <v>45</v>
      </c>
    </row>
    <row r="52" spans="1:16" x14ac:dyDescent="0.3">
      <c r="B52" s="272"/>
      <c r="C52" s="218"/>
      <c r="D52" s="218"/>
      <c r="E52" s="218"/>
      <c r="F52" s="218"/>
      <c r="G52" s="218"/>
      <c r="H52" s="218"/>
      <c r="I52" s="218"/>
      <c r="J52" s="218"/>
      <c r="K52" s="218"/>
      <c r="L52" s="219"/>
      <c r="M52" s="8"/>
    </row>
    <row r="53" spans="1:16" x14ac:dyDescent="0.3">
      <c r="B53" s="272">
        <v>10</v>
      </c>
      <c r="C53" s="218"/>
      <c r="D53" s="218"/>
      <c r="E53" s="218"/>
      <c r="F53" s="218"/>
      <c r="G53" s="218"/>
      <c r="H53" s="218"/>
      <c r="I53" s="218"/>
      <c r="J53" s="218"/>
      <c r="K53" s="218"/>
      <c r="L53" s="219"/>
      <c r="M53" s="8"/>
      <c r="O53" s="8" t="s">
        <v>43</v>
      </c>
      <c r="P53" s="8" t="s">
        <v>226</v>
      </c>
    </row>
    <row r="54" spans="1:16" x14ac:dyDescent="0.3">
      <c r="B54" s="272"/>
      <c r="C54" s="218"/>
      <c r="D54" s="218"/>
      <c r="E54" s="218"/>
      <c r="F54" s="218"/>
      <c r="G54" s="218"/>
      <c r="H54" s="218"/>
      <c r="I54" s="218"/>
      <c r="J54" s="218"/>
      <c r="K54" s="218"/>
      <c r="L54" s="219"/>
      <c r="M54" s="8"/>
    </row>
    <row r="55" spans="1:16" s="33" customFormat="1" x14ac:dyDescent="0.3">
      <c r="A55" s="4"/>
      <c r="B55" s="59"/>
      <c r="C55" s="60"/>
      <c r="D55" s="60"/>
      <c r="E55" s="60"/>
      <c r="F55" s="60"/>
      <c r="G55" s="60"/>
      <c r="H55" s="60"/>
      <c r="I55" s="60"/>
      <c r="J55" s="60"/>
      <c r="K55" s="60"/>
      <c r="L55" s="61"/>
    </row>
    <row r="56" spans="1:16" x14ac:dyDescent="0.3">
      <c r="B56" s="295" t="s">
        <v>23</v>
      </c>
      <c r="C56" s="296"/>
      <c r="D56" s="296"/>
      <c r="E56" s="296"/>
      <c r="F56" s="296"/>
      <c r="G56" s="296"/>
      <c r="H56" s="296"/>
      <c r="I56" s="296"/>
      <c r="J56" s="296"/>
      <c r="K56" s="296"/>
      <c r="L56" s="297"/>
      <c r="M56" s="8"/>
    </row>
    <row r="57" spans="1:16" x14ac:dyDescent="0.3">
      <c r="B57" s="17"/>
      <c r="C57" s="28"/>
      <c r="D57" s="28"/>
      <c r="E57" s="29"/>
      <c r="F57" s="29"/>
      <c r="G57" s="29"/>
      <c r="H57" s="29"/>
      <c r="I57" s="29"/>
      <c r="J57" s="29"/>
      <c r="K57" s="29"/>
      <c r="L57" s="18"/>
      <c r="M57" s="8"/>
    </row>
    <row r="58" spans="1:16" x14ac:dyDescent="0.3">
      <c r="B58" s="162" t="str">
        <f>IF(Intro!$G$22="English",O58,P58)</f>
        <v>Indiquez le nombre de vos membres impliqués dans la production des marchandises depuis le 1er août 2023.</v>
      </c>
      <c r="C58" s="163"/>
      <c r="D58" s="163"/>
      <c r="E58" s="163"/>
      <c r="F58" s="163"/>
      <c r="G58" s="163"/>
      <c r="H58" s="163"/>
      <c r="I58" s="163"/>
      <c r="J58" s="163"/>
      <c r="K58" s="163"/>
      <c r="L58" s="164"/>
      <c r="M58" s="8"/>
      <c r="O58" s="22" t="str">
        <f>"Provide the number of your members involved in the production of the goods since August 1, "&amp;Variables!B6&amp;"."</f>
        <v>Provide the number of your members involved in the production of the goods since August 1, 2023.</v>
      </c>
      <c r="P58" s="8" t="str">
        <f>"Indiquez le nombre de vos membres impliqués dans la production des marchandises depuis le 1er août "&amp;Variables!B6&amp;"."</f>
        <v>Indiquez le nombre de vos membres impliqués dans la production des marchandises depuis le 1er août 2023.</v>
      </c>
    </row>
    <row r="59" spans="1:16" x14ac:dyDescent="0.3">
      <c r="B59" s="51"/>
      <c r="C59" s="52"/>
      <c r="D59" s="28"/>
      <c r="E59" s="29"/>
      <c r="F59" s="29"/>
      <c r="G59" s="29"/>
      <c r="H59" s="29"/>
      <c r="I59" s="29"/>
      <c r="J59" s="29"/>
      <c r="K59" s="29"/>
      <c r="L59" s="18"/>
      <c r="M59" s="8"/>
      <c r="O59" s="22"/>
    </row>
    <row r="60" spans="1:16" ht="14.25" customHeight="1" x14ac:dyDescent="0.3">
      <c r="B60" s="287" t="str">
        <f>IF(Intro!$G$22="English",O60,P60)</f>
        <v xml:space="preserve">Dénomination sociale de l’entreprise et installation </v>
      </c>
      <c r="C60" s="288"/>
      <c r="D60" s="288"/>
      <c r="E60" s="288"/>
      <c r="F60" s="288"/>
      <c r="G60" s="288"/>
      <c r="H60" s="281" t="str">
        <f>IF(Intro!$G$22="English",Variables!B13,Variables!C13)</f>
        <v>1er août 2023 au 30 avril 2024</v>
      </c>
      <c r="I60" s="281" t="str">
        <f>IF(Intro!$G$22="English",Variables!$B14,Variables!$C14)</f>
        <v>1er août 2024 au 30 avril 2025</v>
      </c>
      <c r="J60" s="283" t="str">
        <f>IF(Intro!$G$22="English",Variables!$B15,Variables!$C15)</f>
        <v>1er août 2025 au 30 avril 2026</v>
      </c>
      <c r="K60" s="285"/>
      <c r="L60" s="286"/>
      <c r="M60" s="8"/>
      <c r="O60" s="22" t="str">
        <f>O35</f>
        <v>Firm Name and Facility</v>
      </c>
      <c r="P60" s="8" t="str">
        <f>P35</f>
        <v xml:space="preserve">Dénomination sociale de l’entreprise et installation </v>
      </c>
    </row>
    <row r="61" spans="1:16" x14ac:dyDescent="0.3">
      <c r="B61" s="289"/>
      <c r="C61" s="290"/>
      <c r="D61" s="290"/>
      <c r="E61" s="290"/>
      <c r="F61" s="290"/>
      <c r="G61" s="290"/>
      <c r="H61" s="282"/>
      <c r="I61" s="282"/>
      <c r="J61" s="284"/>
      <c r="K61" s="285"/>
      <c r="L61" s="286"/>
      <c r="M61" s="8"/>
      <c r="O61" s="22"/>
    </row>
    <row r="62" spans="1:16" x14ac:dyDescent="0.3">
      <c r="B62" s="278" t="str">
        <f>IF(C35="","-",C35)</f>
        <v>-</v>
      </c>
      <c r="C62" s="279"/>
      <c r="D62" s="279"/>
      <c r="E62" s="279"/>
      <c r="F62" s="279"/>
      <c r="G62" s="130" t="s">
        <v>106</v>
      </c>
      <c r="H62" s="131"/>
      <c r="I62" s="131"/>
      <c r="J62" s="132"/>
      <c r="K62" s="123"/>
      <c r="L62" s="145"/>
      <c r="M62" s="8"/>
    </row>
    <row r="63" spans="1:16" x14ac:dyDescent="0.3">
      <c r="B63" s="278" t="str">
        <f>IF(C37="","-",C37)</f>
        <v>-</v>
      </c>
      <c r="C63" s="279"/>
      <c r="D63" s="279"/>
      <c r="E63" s="279"/>
      <c r="F63" s="279"/>
      <c r="G63" s="130" t="s">
        <v>106</v>
      </c>
      <c r="H63" s="131"/>
      <c r="I63" s="131"/>
      <c r="J63" s="132"/>
      <c r="K63" s="123"/>
      <c r="L63" s="145"/>
      <c r="M63" s="8"/>
    </row>
    <row r="64" spans="1:16" x14ac:dyDescent="0.3">
      <c r="B64" s="278" t="str">
        <f>IF(C39="","-",C39)</f>
        <v>-</v>
      </c>
      <c r="C64" s="279"/>
      <c r="D64" s="279"/>
      <c r="E64" s="279"/>
      <c r="F64" s="279"/>
      <c r="G64" s="130" t="s">
        <v>106</v>
      </c>
      <c r="H64" s="131"/>
      <c r="I64" s="131"/>
      <c r="J64" s="132"/>
      <c r="K64" s="123"/>
      <c r="L64" s="145"/>
      <c r="M64" s="8"/>
    </row>
    <row r="65" spans="1:16" x14ac:dyDescent="0.3">
      <c r="B65" s="278" t="str">
        <f>IF(C41="","-",C41)</f>
        <v>-</v>
      </c>
      <c r="C65" s="279"/>
      <c r="D65" s="279"/>
      <c r="E65" s="279"/>
      <c r="F65" s="279"/>
      <c r="G65" s="130" t="s">
        <v>106</v>
      </c>
      <c r="H65" s="131"/>
      <c r="I65" s="131"/>
      <c r="J65" s="132"/>
      <c r="K65" s="123"/>
      <c r="L65" s="145"/>
      <c r="M65" s="8"/>
    </row>
    <row r="66" spans="1:16" x14ac:dyDescent="0.3">
      <c r="B66" s="278" t="str">
        <f>IF(C43="","-",C43)</f>
        <v>-</v>
      </c>
      <c r="C66" s="279"/>
      <c r="D66" s="279"/>
      <c r="E66" s="279"/>
      <c r="F66" s="279"/>
      <c r="G66" s="130" t="s">
        <v>106</v>
      </c>
      <c r="H66" s="131"/>
      <c r="I66" s="131"/>
      <c r="J66" s="132"/>
      <c r="K66" s="123"/>
      <c r="L66" s="145"/>
      <c r="M66" s="8"/>
    </row>
    <row r="67" spans="1:16" x14ac:dyDescent="0.3">
      <c r="B67" s="278" t="str">
        <f>IF(C45="","-",C45)</f>
        <v>-</v>
      </c>
      <c r="C67" s="279"/>
      <c r="D67" s="279"/>
      <c r="E67" s="279"/>
      <c r="F67" s="279"/>
      <c r="G67" s="130" t="s">
        <v>106</v>
      </c>
      <c r="H67" s="131"/>
      <c r="I67" s="131"/>
      <c r="J67" s="132"/>
      <c r="K67" s="123"/>
      <c r="L67" s="145"/>
      <c r="M67" s="8"/>
    </row>
    <row r="68" spans="1:16" x14ac:dyDescent="0.3">
      <c r="B68" s="278" t="str">
        <f>IF(C47="","-",C47)</f>
        <v>-</v>
      </c>
      <c r="C68" s="279"/>
      <c r="D68" s="279"/>
      <c r="E68" s="279"/>
      <c r="F68" s="279"/>
      <c r="G68" s="130" t="s">
        <v>106</v>
      </c>
      <c r="H68" s="131"/>
      <c r="I68" s="131"/>
      <c r="J68" s="132"/>
      <c r="K68" s="123"/>
      <c r="L68" s="145"/>
      <c r="M68" s="8"/>
    </row>
    <row r="69" spans="1:16" x14ac:dyDescent="0.3">
      <c r="B69" s="278" t="str">
        <f>IF(C49="","-",C49)</f>
        <v>-</v>
      </c>
      <c r="C69" s="279"/>
      <c r="D69" s="279"/>
      <c r="E69" s="279"/>
      <c r="F69" s="279"/>
      <c r="G69" s="130" t="s">
        <v>106</v>
      </c>
      <c r="H69" s="131"/>
      <c r="I69" s="131"/>
      <c r="J69" s="132"/>
      <c r="K69" s="123"/>
      <c r="L69" s="145"/>
      <c r="M69" s="8"/>
    </row>
    <row r="70" spans="1:16" x14ac:dyDescent="0.3">
      <c r="B70" s="278" t="str">
        <f>IF(C51="","-",C51)</f>
        <v>-</v>
      </c>
      <c r="C70" s="279"/>
      <c r="D70" s="279"/>
      <c r="E70" s="279"/>
      <c r="F70" s="279"/>
      <c r="G70" s="130" t="s">
        <v>106</v>
      </c>
      <c r="H70" s="131"/>
      <c r="I70" s="131"/>
      <c r="J70" s="132"/>
      <c r="K70" s="123"/>
      <c r="L70" s="145"/>
      <c r="M70" s="8"/>
    </row>
    <row r="71" spans="1:16" x14ac:dyDescent="0.3">
      <c r="B71" s="278" t="str">
        <f t="shared" ref="B71" si="0">IF(C53="","-",C53)</f>
        <v>-</v>
      </c>
      <c r="C71" s="279"/>
      <c r="D71" s="279"/>
      <c r="E71" s="279"/>
      <c r="F71" s="279"/>
      <c r="G71" s="130" t="s">
        <v>106</v>
      </c>
      <c r="H71" s="131"/>
      <c r="I71" s="131"/>
      <c r="J71" s="132"/>
      <c r="K71" s="123"/>
      <c r="L71" s="145"/>
      <c r="M71" s="8"/>
    </row>
    <row r="72" spans="1:16" s="9" customFormat="1" x14ac:dyDescent="0.3">
      <c r="A72" s="4"/>
      <c r="B72" s="310" t="str">
        <f>IF(Intro!$G$22="English",O72,P72)</f>
        <v>Nombre total de membres employés</v>
      </c>
      <c r="C72" s="311"/>
      <c r="D72" s="311"/>
      <c r="E72" s="311"/>
      <c r="F72" s="311"/>
      <c r="G72" s="133" t="s">
        <v>106</v>
      </c>
      <c r="H72" s="134">
        <f>SUM(H62:H71)</f>
        <v>0</v>
      </c>
      <c r="I72" s="134">
        <f t="shared" ref="I72" si="1">SUM(I62:I71)</f>
        <v>0</v>
      </c>
      <c r="J72" s="135">
        <f>SUM(J62:J71)</f>
        <v>0</v>
      </c>
      <c r="K72" s="121"/>
      <c r="L72" s="122"/>
      <c r="O72" s="9" t="s">
        <v>120</v>
      </c>
      <c r="P72" s="9" t="s">
        <v>122</v>
      </c>
    </row>
    <row r="73" spans="1:16" s="9" customFormat="1" x14ac:dyDescent="0.3">
      <c r="A73" s="4"/>
      <c r="B73" s="312" t="str">
        <f>IF(Intro!$G$22="English",O73,P73)</f>
        <v>Total des lieux de travail syndiqués</v>
      </c>
      <c r="C73" s="313"/>
      <c r="D73" s="313"/>
      <c r="E73" s="313"/>
      <c r="F73" s="313"/>
      <c r="G73" s="136" t="s">
        <v>106</v>
      </c>
      <c r="H73" s="137">
        <f>COUNTIFS(H62:H71,"&gt;0")</f>
        <v>0</v>
      </c>
      <c r="I73" s="137">
        <f t="shared" ref="I73" si="2">COUNTIFS(I62:I71,"&gt;0")</f>
        <v>0</v>
      </c>
      <c r="J73" s="138">
        <f>COUNTIFS(J62:J71,"&gt;0")</f>
        <v>0</v>
      </c>
      <c r="K73" s="121"/>
      <c r="L73" s="122"/>
      <c r="O73" s="9" t="s">
        <v>121</v>
      </c>
      <c r="P73" s="9" t="s">
        <v>123</v>
      </c>
    </row>
    <row r="74" spans="1:16" s="33" customFormat="1" x14ac:dyDescent="0.3">
      <c r="A74" s="58"/>
      <c r="B74" s="59"/>
      <c r="C74" s="60"/>
      <c r="D74" s="60"/>
      <c r="E74" s="60"/>
      <c r="F74" s="60"/>
      <c r="G74" s="60"/>
      <c r="H74" s="60"/>
      <c r="I74" s="60"/>
      <c r="J74" s="60"/>
      <c r="K74" s="60"/>
      <c r="L74" s="61"/>
    </row>
    <row r="75" spans="1:16" s="9" customFormat="1" x14ac:dyDescent="0.3">
      <c r="A75" s="4"/>
      <c r="B75" s="295" t="s">
        <v>24</v>
      </c>
      <c r="C75" s="296"/>
      <c r="D75" s="296"/>
      <c r="E75" s="296"/>
      <c r="F75" s="296"/>
      <c r="G75" s="296"/>
      <c r="H75" s="296"/>
      <c r="I75" s="296"/>
      <c r="J75" s="296"/>
      <c r="K75" s="296"/>
      <c r="L75" s="297"/>
      <c r="M75" s="76"/>
    </row>
    <row r="76" spans="1:16" s="33" customFormat="1" x14ac:dyDescent="0.3">
      <c r="A76" s="58"/>
      <c r="B76" s="62"/>
      <c r="C76" s="63"/>
      <c r="D76" s="63"/>
      <c r="E76" s="63"/>
      <c r="F76" s="63"/>
      <c r="G76" s="63"/>
      <c r="H76" s="63"/>
      <c r="I76" s="63"/>
      <c r="J76" s="63"/>
      <c r="K76" s="63"/>
      <c r="L76" s="64"/>
    </row>
    <row r="77" spans="1:16" s="33" customFormat="1" ht="14.25" customHeight="1" x14ac:dyDescent="0.3">
      <c r="A77" s="58"/>
      <c r="B77" s="255" t="str">
        <f>IF(Intro!$G$22="English",O77,P77)</f>
        <v>Fournissez des détails sur tout changement important dans l’adhésion et la syndicalisation des lieux de travail impliqués dans la production des marchandises depuis le 1er août 2023.</v>
      </c>
      <c r="C77" s="256"/>
      <c r="D77" s="256"/>
      <c r="E77" s="256"/>
      <c r="F77" s="256"/>
      <c r="G77" s="256"/>
      <c r="H77" s="256"/>
      <c r="I77" s="256"/>
      <c r="J77" s="256"/>
      <c r="K77" s="256"/>
      <c r="L77" s="257"/>
      <c r="O77" s="33" t="str">
        <f>"Provide details of any significant changes in membership and unionization of workplaces involved in the production of the goods since August 1, "&amp;Variables!B6&amp;"."</f>
        <v>Provide details of any significant changes in membership and unionization of workplaces involved in the production of the goods since August 1, 2023.</v>
      </c>
      <c r="P77" s="33" t="str">
        <f>"Fournissez des détails sur tout changement important dans l’adhésion et la syndicalisation des lieux de travail impliqués dans la production des marchandises depuis le 1er août "&amp;Variables!B6&amp;"."</f>
        <v>Fournissez des détails sur tout changement important dans l’adhésion et la syndicalisation des lieux de travail impliqués dans la production des marchandises depuis le 1er août 2023.</v>
      </c>
    </row>
    <row r="78" spans="1:16" s="33" customFormat="1" x14ac:dyDescent="0.3">
      <c r="A78" s="58"/>
      <c r="B78" s="255"/>
      <c r="C78" s="256"/>
      <c r="D78" s="256"/>
      <c r="E78" s="256"/>
      <c r="F78" s="256"/>
      <c r="G78" s="256"/>
      <c r="H78" s="256"/>
      <c r="I78" s="256"/>
      <c r="J78" s="256"/>
      <c r="K78" s="256"/>
      <c r="L78" s="257"/>
    </row>
    <row r="79" spans="1:16" s="33" customFormat="1" x14ac:dyDescent="0.3">
      <c r="A79" s="58"/>
      <c r="B79" s="62"/>
      <c r="C79" s="63"/>
      <c r="D79" s="63"/>
      <c r="E79" s="63"/>
      <c r="F79" s="63"/>
      <c r="G79" s="63"/>
      <c r="H79" s="63"/>
      <c r="I79" s="63"/>
      <c r="J79" s="63"/>
      <c r="K79" s="63"/>
      <c r="L79" s="64"/>
    </row>
    <row r="80" spans="1:16" x14ac:dyDescent="0.3">
      <c r="B80" s="280"/>
      <c r="C80" s="314" t="str">
        <f>IF(Intro!$G$22="English",O80,P80)</f>
        <v xml:space="preserve">Dénomination sociale de l’entreprise et installation </v>
      </c>
      <c r="D80" s="314"/>
      <c r="E80" s="314"/>
      <c r="F80" s="316" t="str">
        <f>IF(Intro!$G$22="English",O82,P82)</f>
        <v>Actions touchant les membres (fermeture, cession d'actifs, des changements technologiques ou autres changements)</v>
      </c>
      <c r="G80" s="316"/>
      <c r="H80" s="316"/>
      <c r="I80" s="316"/>
      <c r="J80" s="316"/>
      <c r="K80" s="316"/>
      <c r="L80" s="317"/>
      <c r="M80" s="8"/>
      <c r="O80" s="8" t="s">
        <v>41</v>
      </c>
      <c r="P80" s="8" t="s">
        <v>44</v>
      </c>
    </row>
    <row r="81" spans="2:16" x14ac:dyDescent="0.3">
      <c r="B81" s="280"/>
      <c r="C81" s="315"/>
      <c r="D81" s="315"/>
      <c r="E81" s="315"/>
      <c r="F81" s="318"/>
      <c r="G81" s="318"/>
      <c r="H81" s="318"/>
      <c r="I81" s="318"/>
      <c r="J81" s="318"/>
      <c r="K81" s="318"/>
      <c r="L81" s="319"/>
      <c r="M81" s="8"/>
    </row>
    <row r="82" spans="2:16" x14ac:dyDescent="0.3">
      <c r="B82" s="272">
        <v>1</v>
      </c>
      <c r="C82" s="273">
        <f>C35</f>
        <v>0</v>
      </c>
      <c r="D82" s="273"/>
      <c r="E82" s="273"/>
      <c r="F82" s="218"/>
      <c r="G82" s="218"/>
      <c r="H82" s="218"/>
      <c r="I82" s="218"/>
      <c r="J82" s="218"/>
      <c r="K82" s="218"/>
      <c r="L82" s="219"/>
      <c r="M82" s="8"/>
      <c r="O82" s="8" t="s">
        <v>124</v>
      </c>
      <c r="P82" s="8" t="s">
        <v>125</v>
      </c>
    </row>
    <row r="83" spans="2:16" x14ac:dyDescent="0.3">
      <c r="B83" s="272"/>
      <c r="C83" s="273"/>
      <c r="D83" s="273"/>
      <c r="E83" s="273"/>
      <c r="F83" s="218"/>
      <c r="G83" s="218"/>
      <c r="H83" s="218"/>
      <c r="I83" s="218"/>
      <c r="J83" s="218"/>
      <c r="K83" s="218"/>
      <c r="L83" s="219"/>
      <c r="M83" s="8"/>
    </row>
    <row r="84" spans="2:16" x14ac:dyDescent="0.3">
      <c r="B84" s="272">
        <v>2</v>
      </c>
      <c r="C84" s="273">
        <f t="shared" ref="C84" si="3">C37</f>
        <v>0</v>
      </c>
      <c r="D84" s="273"/>
      <c r="E84" s="273"/>
      <c r="F84" s="218"/>
      <c r="G84" s="218"/>
      <c r="H84" s="218"/>
      <c r="I84" s="218"/>
      <c r="J84" s="218"/>
      <c r="K84" s="218"/>
      <c r="L84" s="219"/>
      <c r="M84" s="8"/>
    </row>
    <row r="85" spans="2:16" x14ac:dyDescent="0.3">
      <c r="B85" s="272"/>
      <c r="C85" s="273"/>
      <c r="D85" s="273"/>
      <c r="E85" s="273"/>
      <c r="F85" s="218"/>
      <c r="G85" s="218"/>
      <c r="H85" s="218"/>
      <c r="I85" s="218"/>
      <c r="J85" s="218"/>
      <c r="K85" s="218"/>
      <c r="L85" s="219"/>
      <c r="M85" s="8"/>
    </row>
    <row r="86" spans="2:16" x14ac:dyDescent="0.3">
      <c r="B86" s="272">
        <v>3</v>
      </c>
      <c r="C86" s="273">
        <f t="shared" ref="C86" si="4">C39</f>
        <v>0</v>
      </c>
      <c r="D86" s="273"/>
      <c r="E86" s="273"/>
      <c r="F86" s="218"/>
      <c r="G86" s="218"/>
      <c r="H86" s="218"/>
      <c r="I86" s="218"/>
      <c r="J86" s="218"/>
      <c r="K86" s="218"/>
      <c r="L86" s="219"/>
      <c r="M86" s="8"/>
    </row>
    <row r="87" spans="2:16" x14ac:dyDescent="0.3">
      <c r="B87" s="272"/>
      <c r="C87" s="273"/>
      <c r="D87" s="273"/>
      <c r="E87" s="273"/>
      <c r="F87" s="218"/>
      <c r="G87" s="218"/>
      <c r="H87" s="218"/>
      <c r="I87" s="218"/>
      <c r="J87" s="218"/>
      <c r="K87" s="218"/>
      <c r="L87" s="219"/>
      <c r="M87" s="8"/>
    </row>
    <row r="88" spans="2:16" x14ac:dyDescent="0.3">
      <c r="B88" s="272">
        <v>4</v>
      </c>
      <c r="C88" s="273">
        <f t="shared" ref="C88" si="5">C41</f>
        <v>0</v>
      </c>
      <c r="D88" s="273"/>
      <c r="E88" s="273"/>
      <c r="F88" s="218"/>
      <c r="G88" s="218"/>
      <c r="H88" s="218"/>
      <c r="I88" s="218"/>
      <c r="J88" s="218"/>
      <c r="K88" s="218"/>
      <c r="L88" s="219"/>
      <c r="M88" s="8"/>
    </row>
    <row r="89" spans="2:16" x14ac:dyDescent="0.3">
      <c r="B89" s="272"/>
      <c r="C89" s="273"/>
      <c r="D89" s="273"/>
      <c r="E89" s="273"/>
      <c r="F89" s="218"/>
      <c r="G89" s="218"/>
      <c r="H89" s="218"/>
      <c r="I89" s="218"/>
      <c r="J89" s="218"/>
      <c r="K89" s="218"/>
      <c r="L89" s="219"/>
      <c r="M89" s="8"/>
    </row>
    <row r="90" spans="2:16" x14ac:dyDescent="0.3">
      <c r="B90" s="272">
        <v>5</v>
      </c>
      <c r="C90" s="273">
        <f t="shared" ref="C90" si="6">C43</f>
        <v>0</v>
      </c>
      <c r="D90" s="273"/>
      <c r="E90" s="273"/>
      <c r="F90" s="218"/>
      <c r="G90" s="218"/>
      <c r="H90" s="218"/>
      <c r="I90" s="218"/>
      <c r="J90" s="218"/>
      <c r="K90" s="218"/>
      <c r="L90" s="219"/>
      <c r="M90" s="8"/>
    </row>
    <row r="91" spans="2:16" x14ac:dyDescent="0.3">
      <c r="B91" s="272"/>
      <c r="C91" s="273"/>
      <c r="D91" s="273"/>
      <c r="E91" s="273"/>
      <c r="F91" s="218"/>
      <c r="G91" s="218"/>
      <c r="H91" s="218"/>
      <c r="I91" s="218"/>
      <c r="J91" s="218"/>
      <c r="K91" s="218"/>
      <c r="L91" s="219"/>
      <c r="M91" s="8"/>
    </row>
    <row r="92" spans="2:16" x14ac:dyDescent="0.3">
      <c r="B92" s="272">
        <v>6</v>
      </c>
      <c r="C92" s="273">
        <f t="shared" ref="C92" si="7">C45</f>
        <v>0</v>
      </c>
      <c r="D92" s="273"/>
      <c r="E92" s="273"/>
      <c r="F92" s="218"/>
      <c r="G92" s="218"/>
      <c r="H92" s="218"/>
      <c r="I92" s="218"/>
      <c r="J92" s="218"/>
      <c r="K92" s="218"/>
      <c r="L92" s="219"/>
      <c r="M92" s="8"/>
    </row>
    <row r="93" spans="2:16" x14ac:dyDescent="0.3">
      <c r="B93" s="272"/>
      <c r="C93" s="273"/>
      <c r="D93" s="273"/>
      <c r="E93" s="273"/>
      <c r="F93" s="218"/>
      <c r="G93" s="218"/>
      <c r="H93" s="218"/>
      <c r="I93" s="218"/>
      <c r="J93" s="218"/>
      <c r="K93" s="218"/>
      <c r="L93" s="219"/>
      <c r="M93" s="8"/>
    </row>
    <row r="94" spans="2:16" x14ac:dyDescent="0.3">
      <c r="B94" s="272">
        <v>7</v>
      </c>
      <c r="C94" s="273">
        <f t="shared" ref="C94" si="8">C47</f>
        <v>0</v>
      </c>
      <c r="D94" s="273"/>
      <c r="E94" s="273"/>
      <c r="F94" s="218"/>
      <c r="G94" s="218"/>
      <c r="H94" s="218"/>
      <c r="I94" s="218"/>
      <c r="J94" s="218"/>
      <c r="K94" s="218"/>
      <c r="L94" s="219"/>
      <c r="M94" s="8"/>
    </row>
    <row r="95" spans="2:16" x14ac:dyDescent="0.3">
      <c r="B95" s="272"/>
      <c r="C95" s="273"/>
      <c r="D95" s="273"/>
      <c r="E95" s="273"/>
      <c r="F95" s="218"/>
      <c r="G95" s="218"/>
      <c r="H95" s="218"/>
      <c r="I95" s="218"/>
      <c r="J95" s="218"/>
      <c r="K95" s="218"/>
      <c r="L95" s="219"/>
      <c r="M95" s="8"/>
    </row>
    <row r="96" spans="2:16" x14ac:dyDescent="0.3">
      <c r="B96" s="272">
        <v>8</v>
      </c>
      <c r="C96" s="273">
        <f t="shared" ref="C96" si="9">C49</f>
        <v>0</v>
      </c>
      <c r="D96" s="273"/>
      <c r="E96" s="273"/>
      <c r="F96" s="218"/>
      <c r="G96" s="218"/>
      <c r="H96" s="218"/>
      <c r="I96" s="218"/>
      <c r="J96" s="218"/>
      <c r="K96" s="218"/>
      <c r="L96" s="219"/>
      <c r="M96" s="8"/>
    </row>
    <row r="97" spans="1:16" x14ac:dyDescent="0.3">
      <c r="B97" s="272"/>
      <c r="C97" s="273"/>
      <c r="D97" s="273"/>
      <c r="E97" s="273"/>
      <c r="F97" s="218"/>
      <c r="G97" s="218"/>
      <c r="H97" s="218"/>
      <c r="I97" s="218"/>
      <c r="J97" s="218"/>
      <c r="K97" s="218"/>
      <c r="L97" s="219"/>
      <c r="M97" s="8"/>
    </row>
    <row r="98" spans="1:16" x14ac:dyDescent="0.3">
      <c r="B98" s="272">
        <v>9</v>
      </c>
      <c r="C98" s="273">
        <f t="shared" ref="C98" si="10">C51</f>
        <v>0</v>
      </c>
      <c r="D98" s="273"/>
      <c r="E98" s="273"/>
      <c r="F98" s="218"/>
      <c r="G98" s="218"/>
      <c r="H98" s="218"/>
      <c r="I98" s="218"/>
      <c r="J98" s="218"/>
      <c r="K98" s="218"/>
      <c r="L98" s="219"/>
      <c r="M98" s="8"/>
    </row>
    <row r="99" spans="1:16" x14ac:dyDescent="0.3">
      <c r="B99" s="272"/>
      <c r="C99" s="273"/>
      <c r="D99" s="273"/>
      <c r="E99" s="273"/>
      <c r="F99" s="218"/>
      <c r="G99" s="218"/>
      <c r="H99" s="218"/>
      <c r="I99" s="218"/>
      <c r="J99" s="218"/>
      <c r="K99" s="218"/>
      <c r="L99" s="219"/>
      <c r="M99" s="8"/>
    </row>
    <row r="100" spans="1:16" x14ac:dyDescent="0.3">
      <c r="B100" s="272">
        <v>10</v>
      </c>
      <c r="C100" s="273">
        <f t="shared" ref="C100" si="11">C53</f>
        <v>0</v>
      </c>
      <c r="D100" s="273"/>
      <c r="E100" s="273"/>
      <c r="F100" s="218"/>
      <c r="G100" s="218"/>
      <c r="H100" s="218"/>
      <c r="I100" s="218"/>
      <c r="J100" s="218"/>
      <c r="K100" s="218"/>
      <c r="L100" s="219"/>
      <c r="M100" s="8"/>
    </row>
    <row r="101" spans="1:16" x14ac:dyDescent="0.3">
      <c r="B101" s="274"/>
      <c r="C101" s="275"/>
      <c r="D101" s="275"/>
      <c r="E101" s="275"/>
      <c r="F101" s="276"/>
      <c r="G101" s="276"/>
      <c r="H101" s="276"/>
      <c r="I101" s="276"/>
      <c r="J101" s="276"/>
      <c r="K101" s="276"/>
      <c r="L101" s="277"/>
      <c r="M101" s="8"/>
    </row>
    <row r="102" spans="1:16" s="33" customFormat="1" x14ac:dyDescent="0.3">
      <c r="A102" s="58"/>
      <c r="B102" s="60"/>
      <c r="C102" s="60"/>
      <c r="D102" s="60"/>
      <c r="E102" s="60"/>
      <c r="F102" s="60"/>
      <c r="G102" s="60"/>
      <c r="H102" s="60"/>
      <c r="I102" s="60"/>
      <c r="J102" s="60"/>
      <c r="K102" s="60"/>
      <c r="L102" s="60"/>
    </row>
    <row r="103" spans="1:16" x14ac:dyDescent="0.3">
      <c r="B103" s="298" t="str">
        <f>IF(Intro!$G$22="English",O103,P103)</f>
        <v>CONVENTIONS COLLECTIVES</v>
      </c>
      <c r="C103" s="299"/>
      <c r="D103" s="299"/>
      <c r="E103" s="299"/>
      <c r="F103" s="299"/>
      <c r="G103" s="299"/>
      <c r="H103" s="299"/>
      <c r="I103" s="299"/>
      <c r="J103" s="299"/>
      <c r="K103" s="299"/>
      <c r="L103" s="300"/>
      <c r="M103" s="33"/>
      <c r="O103" s="8" t="s">
        <v>200</v>
      </c>
      <c r="P103" s="8" t="s">
        <v>201</v>
      </c>
    </row>
    <row r="104" spans="1:16" s="9" customFormat="1" x14ac:dyDescent="0.3">
      <c r="A104" s="4"/>
      <c r="B104" s="295" t="s">
        <v>25</v>
      </c>
      <c r="C104" s="296"/>
      <c r="D104" s="296"/>
      <c r="E104" s="296"/>
      <c r="F104" s="296"/>
      <c r="G104" s="296"/>
      <c r="H104" s="296"/>
      <c r="I104" s="296"/>
      <c r="J104" s="296"/>
      <c r="K104" s="296"/>
      <c r="L104" s="297"/>
      <c r="M104" s="76"/>
    </row>
    <row r="105" spans="1:16" s="33" customFormat="1" x14ac:dyDescent="0.3">
      <c r="A105" s="58"/>
      <c r="B105" s="62"/>
      <c r="C105" s="63"/>
      <c r="D105" s="63"/>
      <c r="E105" s="63"/>
      <c r="F105" s="63"/>
      <c r="G105" s="63"/>
      <c r="H105" s="63"/>
      <c r="I105" s="63"/>
      <c r="J105" s="63"/>
      <c r="K105" s="63"/>
      <c r="L105" s="64"/>
    </row>
    <row r="106" spans="1:16" s="33" customFormat="1" ht="14.25" customHeight="1" x14ac:dyDescent="0.3">
      <c r="A106" s="58"/>
      <c r="B106" s="255" t="str">
        <f>IF(Intro!$G$22="English",O106,P106)</f>
        <v>Fournissez des informations sur toutes les conventions collectives en vigueur pour les membres impliqués dans la production des marchandises depuis le 1er août 2023.</v>
      </c>
      <c r="C106" s="256"/>
      <c r="D106" s="256"/>
      <c r="E106" s="256"/>
      <c r="F106" s="256"/>
      <c r="G106" s="256"/>
      <c r="H106" s="256"/>
      <c r="I106" s="256"/>
      <c r="J106" s="256"/>
      <c r="K106" s="256"/>
      <c r="L106" s="257"/>
      <c r="O106" s="33" t="str">
        <f>"Provide information for all the collective agreements that were in place for members involved in the production of the goods since August 1, "&amp;Variables!B6&amp;"."</f>
        <v>Provide information for all the collective agreements that were in place for members involved in the production of the goods since August 1, 2023.</v>
      </c>
      <c r="P106" s="33" t="str">
        <f>"Fournissez des informations sur toutes les conventions collectives en vigueur pour les membres impliqués dans la production des marchandises depuis le 1er août "&amp;Variables!B6&amp;"."</f>
        <v>Fournissez des informations sur toutes les conventions collectives en vigueur pour les membres impliqués dans la production des marchandises depuis le 1er août 2023.</v>
      </c>
    </row>
    <row r="107" spans="1:16" s="33" customFormat="1" x14ac:dyDescent="0.3">
      <c r="A107" s="58"/>
      <c r="B107" s="255"/>
      <c r="C107" s="256"/>
      <c r="D107" s="256"/>
      <c r="E107" s="256"/>
      <c r="F107" s="256"/>
      <c r="G107" s="256"/>
      <c r="H107" s="256"/>
      <c r="I107" s="256"/>
      <c r="J107" s="256"/>
      <c r="K107" s="256"/>
      <c r="L107" s="257"/>
    </row>
    <row r="108" spans="1:16" s="33" customFormat="1" x14ac:dyDescent="0.3">
      <c r="A108" s="58"/>
      <c r="B108" s="62"/>
      <c r="C108" s="63"/>
      <c r="D108" s="63"/>
      <c r="E108" s="63"/>
      <c r="F108" s="63"/>
      <c r="G108" s="63"/>
      <c r="H108" s="63"/>
      <c r="I108" s="63"/>
      <c r="J108" s="63"/>
      <c r="K108" s="63"/>
      <c r="L108" s="64"/>
    </row>
    <row r="109" spans="1:16" x14ac:dyDescent="0.3">
      <c r="B109" s="268" t="str">
        <f>IF(Intro!$G$22="English",O111,P111)</f>
        <v>Section locale du syndicat</v>
      </c>
      <c r="C109" s="269"/>
      <c r="D109" s="269"/>
      <c r="E109" s="269" t="str">
        <f>IF(Intro!$G$22="English",O113,P113)</f>
        <v>Période de négociation précédente</v>
      </c>
      <c r="F109" s="269"/>
      <c r="G109" s="269" t="str">
        <f>IF(Intro!$G$22="English",O114,P114)</f>
        <v>Date de début de la convention collective</v>
      </c>
      <c r="H109" s="269"/>
      <c r="I109" s="269" t="str">
        <f>IF(Intro!$G$22="English",O115,P115)</f>
        <v>Date de fin de la convention collective</v>
      </c>
      <c r="J109" s="269"/>
      <c r="K109" s="269" t="str">
        <f>IF(Intro!$G$22="English",O116,P116)</f>
        <v>Prochaine période de négociation</v>
      </c>
      <c r="L109" s="270"/>
      <c r="M109" s="8"/>
      <c r="O109" s="22"/>
    </row>
    <row r="110" spans="1:16" x14ac:dyDescent="0.3">
      <c r="B110" s="268"/>
      <c r="C110" s="269"/>
      <c r="D110" s="269"/>
      <c r="E110" s="269"/>
      <c r="F110" s="269"/>
      <c r="G110" s="269"/>
      <c r="H110" s="269"/>
      <c r="I110" s="269"/>
      <c r="J110" s="269"/>
      <c r="K110" s="269"/>
      <c r="L110" s="270"/>
      <c r="M110" s="8"/>
      <c r="O110" s="22"/>
    </row>
    <row r="111" spans="1:16" x14ac:dyDescent="0.3">
      <c r="B111" s="267"/>
      <c r="C111" s="218"/>
      <c r="D111" s="218"/>
      <c r="E111" s="218"/>
      <c r="F111" s="218"/>
      <c r="G111" s="271"/>
      <c r="H111" s="218"/>
      <c r="I111" s="218"/>
      <c r="J111" s="218"/>
      <c r="K111" s="218"/>
      <c r="L111" s="219"/>
      <c r="M111" s="8"/>
      <c r="O111" s="8" t="s">
        <v>46</v>
      </c>
      <c r="P111" s="8" t="s">
        <v>227</v>
      </c>
    </row>
    <row r="112" spans="1:16" x14ac:dyDescent="0.3">
      <c r="B112" s="267"/>
      <c r="C112" s="218"/>
      <c r="D112" s="218"/>
      <c r="E112" s="218"/>
      <c r="F112" s="218"/>
      <c r="G112" s="218"/>
      <c r="H112" s="218"/>
      <c r="I112" s="218"/>
      <c r="J112" s="218"/>
      <c r="K112" s="218"/>
      <c r="L112" s="219"/>
      <c r="M112" s="8"/>
    </row>
    <row r="113" spans="2:16" x14ac:dyDescent="0.3">
      <c r="B113" s="267"/>
      <c r="C113" s="218"/>
      <c r="D113" s="218"/>
      <c r="E113" s="218"/>
      <c r="F113" s="218"/>
      <c r="G113" s="218"/>
      <c r="H113" s="218"/>
      <c r="I113" s="218"/>
      <c r="J113" s="218"/>
      <c r="K113" s="218"/>
      <c r="L113" s="219"/>
      <c r="M113" s="8"/>
      <c r="O113" s="8" t="s">
        <v>47</v>
      </c>
      <c r="P113" s="8" t="s">
        <v>48</v>
      </c>
    </row>
    <row r="114" spans="2:16" x14ac:dyDescent="0.3">
      <c r="B114" s="267"/>
      <c r="C114" s="218"/>
      <c r="D114" s="218"/>
      <c r="E114" s="218"/>
      <c r="F114" s="218"/>
      <c r="G114" s="218"/>
      <c r="H114" s="218"/>
      <c r="I114" s="218"/>
      <c r="J114" s="218"/>
      <c r="K114" s="218"/>
      <c r="L114" s="219"/>
      <c r="M114" s="8"/>
      <c r="O114" s="8" t="s">
        <v>49</v>
      </c>
      <c r="P114" s="8" t="s">
        <v>50</v>
      </c>
    </row>
    <row r="115" spans="2:16" x14ac:dyDescent="0.3">
      <c r="B115" s="267"/>
      <c r="C115" s="218"/>
      <c r="D115" s="218"/>
      <c r="E115" s="218"/>
      <c r="F115" s="218"/>
      <c r="G115" s="218"/>
      <c r="H115" s="218"/>
      <c r="I115" s="218"/>
      <c r="J115" s="218"/>
      <c r="K115" s="218"/>
      <c r="L115" s="219"/>
      <c r="M115" s="8"/>
      <c r="O115" s="8" t="s">
        <v>51</v>
      </c>
      <c r="P115" s="8" t="s">
        <v>52</v>
      </c>
    </row>
    <row r="116" spans="2:16" x14ac:dyDescent="0.3">
      <c r="B116" s="267"/>
      <c r="C116" s="218"/>
      <c r="D116" s="218"/>
      <c r="E116" s="218"/>
      <c r="F116" s="218"/>
      <c r="G116" s="218"/>
      <c r="H116" s="218"/>
      <c r="I116" s="218"/>
      <c r="J116" s="218"/>
      <c r="K116" s="218"/>
      <c r="L116" s="219"/>
      <c r="M116" s="8"/>
      <c r="O116" s="8" t="s">
        <v>53</v>
      </c>
      <c r="P116" s="8" t="s">
        <v>54</v>
      </c>
    </row>
    <row r="117" spans="2:16" x14ac:dyDescent="0.3">
      <c r="B117" s="267"/>
      <c r="C117" s="218"/>
      <c r="D117" s="218"/>
      <c r="E117" s="218"/>
      <c r="F117" s="218"/>
      <c r="G117" s="218"/>
      <c r="H117" s="218"/>
      <c r="I117" s="218"/>
      <c r="J117" s="218"/>
      <c r="K117" s="218"/>
      <c r="L117" s="219"/>
      <c r="M117" s="8"/>
    </row>
    <row r="118" spans="2:16" x14ac:dyDescent="0.3">
      <c r="B118" s="267"/>
      <c r="C118" s="218"/>
      <c r="D118" s="218"/>
      <c r="E118" s="218"/>
      <c r="F118" s="218"/>
      <c r="G118" s="218"/>
      <c r="H118" s="218"/>
      <c r="I118" s="218"/>
      <c r="J118" s="218"/>
      <c r="K118" s="218"/>
      <c r="L118" s="219"/>
      <c r="M118" s="8"/>
    </row>
    <row r="119" spans="2:16" x14ac:dyDescent="0.3">
      <c r="B119" s="267"/>
      <c r="C119" s="218"/>
      <c r="D119" s="218"/>
      <c r="E119" s="218"/>
      <c r="F119" s="218"/>
      <c r="G119" s="218"/>
      <c r="H119" s="218"/>
      <c r="I119" s="218"/>
      <c r="J119" s="218"/>
      <c r="K119" s="218"/>
      <c r="L119" s="219"/>
      <c r="M119" s="8"/>
    </row>
    <row r="120" spans="2:16" x14ac:dyDescent="0.3">
      <c r="B120" s="267"/>
      <c r="C120" s="218"/>
      <c r="D120" s="218"/>
      <c r="E120" s="218"/>
      <c r="F120" s="218"/>
      <c r="G120" s="218"/>
      <c r="H120" s="218"/>
      <c r="I120" s="218"/>
      <c r="J120" s="218"/>
      <c r="K120" s="218"/>
      <c r="L120" s="219"/>
      <c r="M120" s="8"/>
    </row>
    <row r="121" spans="2:16" x14ac:dyDescent="0.3">
      <c r="B121" s="267"/>
      <c r="C121" s="218"/>
      <c r="D121" s="218"/>
      <c r="E121" s="218"/>
      <c r="F121" s="218"/>
      <c r="G121" s="218"/>
      <c r="H121" s="218"/>
      <c r="I121" s="218"/>
      <c r="J121" s="218"/>
      <c r="K121" s="218"/>
      <c r="L121" s="219"/>
      <c r="M121" s="8"/>
    </row>
    <row r="122" spans="2:16" x14ac:dyDescent="0.3">
      <c r="B122" s="267"/>
      <c r="C122" s="218"/>
      <c r="D122" s="218"/>
      <c r="E122" s="218"/>
      <c r="F122" s="218"/>
      <c r="G122" s="218"/>
      <c r="H122" s="218"/>
      <c r="I122" s="218"/>
      <c r="J122" s="218"/>
      <c r="K122" s="218"/>
      <c r="L122" s="219"/>
      <c r="M122" s="8"/>
    </row>
    <row r="123" spans="2:16" x14ac:dyDescent="0.3">
      <c r="B123" s="267"/>
      <c r="C123" s="218"/>
      <c r="D123" s="218"/>
      <c r="E123" s="218"/>
      <c r="F123" s="218"/>
      <c r="G123" s="218"/>
      <c r="H123" s="218"/>
      <c r="I123" s="218"/>
      <c r="J123" s="218"/>
      <c r="K123" s="218"/>
      <c r="L123" s="219"/>
      <c r="M123" s="8"/>
    </row>
    <row r="124" spans="2:16" x14ac:dyDescent="0.3">
      <c r="B124" s="267"/>
      <c r="C124" s="218"/>
      <c r="D124" s="218"/>
      <c r="E124" s="218"/>
      <c r="F124" s="218"/>
      <c r="G124" s="218"/>
      <c r="H124" s="218"/>
      <c r="I124" s="218"/>
      <c r="J124" s="218"/>
      <c r="K124" s="218"/>
      <c r="L124" s="219"/>
      <c r="M124" s="8"/>
    </row>
    <row r="125" spans="2:16" x14ac:dyDescent="0.3">
      <c r="B125" s="267"/>
      <c r="C125" s="218"/>
      <c r="D125" s="218"/>
      <c r="E125" s="218"/>
      <c r="F125" s="218"/>
      <c r="G125" s="218"/>
      <c r="H125" s="218"/>
      <c r="I125" s="218"/>
      <c r="J125" s="218"/>
      <c r="K125" s="218"/>
      <c r="L125" s="219"/>
      <c r="M125" s="8"/>
    </row>
    <row r="126" spans="2:16" x14ac:dyDescent="0.3">
      <c r="B126" s="267"/>
      <c r="C126" s="218"/>
      <c r="D126" s="218"/>
      <c r="E126" s="218"/>
      <c r="F126" s="218"/>
      <c r="G126" s="218"/>
      <c r="H126" s="218"/>
      <c r="I126" s="218"/>
      <c r="J126" s="218"/>
      <c r="K126" s="218"/>
      <c r="L126" s="219"/>
      <c r="M126" s="8"/>
    </row>
    <row r="127" spans="2:16" x14ac:dyDescent="0.3">
      <c r="B127" s="267"/>
      <c r="C127" s="218"/>
      <c r="D127" s="218"/>
      <c r="E127" s="218"/>
      <c r="F127" s="218"/>
      <c r="G127" s="218"/>
      <c r="H127" s="218"/>
      <c r="I127" s="218"/>
      <c r="J127" s="218"/>
      <c r="K127" s="218"/>
      <c r="L127" s="219"/>
      <c r="M127" s="8"/>
    </row>
    <row r="128" spans="2:16" x14ac:dyDescent="0.3">
      <c r="B128" s="267"/>
      <c r="C128" s="218"/>
      <c r="D128" s="218"/>
      <c r="E128" s="218"/>
      <c r="F128" s="218"/>
      <c r="G128" s="218"/>
      <c r="H128" s="218"/>
      <c r="I128" s="218"/>
      <c r="J128" s="218"/>
      <c r="K128" s="218"/>
      <c r="L128" s="219"/>
      <c r="M128" s="8"/>
    </row>
    <row r="129" spans="1:16" x14ac:dyDescent="0.3">
      <c r="B129" s="267"/>
      <c r="C129" s="218"/>
      <c r="D129" s="218"/>
      <c r="E129" s="218"/>
      <c r="F129" s="218"/>
      <c r="G129" s="218"/>
      <c r="H129" s="218"/>
      <c r="I129" s="218"/>
      <c r="J129" s="218"/>
      <c r="K129" s="218"/>
      <c r="L129" s="219"/>
      <c r="M129" s="8"/>
    </row>
    <row r="130" spans="1:16" x14ac:dyDescent="0.3">
      <c r="B130" s="267"/>
      <c r="C130" s="218"/>
      <c r="D130" s="218"/>
      <c r="E130" s="218"/>
      <c r="F130" s="218"/>
      <c r="G130" s="218"/>
      <c r="H130" s="218"/>
      <c r="I130" s="218"/>
      <c r="J130" s="218"/>
      <c r="K130" s="218"/>
      <c r="L130" s="219"/>
      <c r="M130" s="8"/>
    </row>
    <row r="131" spans="1:16" s="33" customFormat="1" x14ac:dyDescent="0.3">
      <c r="A131" s="58"/>
      <c r="B131" s="59"/>
      <c r="C131" s="60"/>
      <c r="D131" s="60"/>
      <c r="E131" s="60"/>
      <c r="F131" s="60"/>
      <c r="G131" s="60"/>
      <c r="H131" s="60"/>
      <c r="I131" s="60"/>
      <c r="J131" s="60"/>
      <c r="K131" s="60"/>
      <c r="L131" s="61"/>
    </row>
    <row r="132" spans="1:16" s="9" customFormat="1" x14ac:dyDescent="0.3">
      <c r="A132" s="4"/>
      <c r="B132" s="304" t="s">
        <v>26</v>
      </c>
      <c r="C132" s="305"/>
      <c r="D132" s="305"/>
      <c r="E132" s="305"/>
      <c r="F132" s="305"/>
      <c r="G132" s="305"/>
      <c r="H132" s="305"/>
      <c r="I132" s="305"/>
      <c r="J132" s="305"/>
      <c r="K132" s="305"/>
      <c r="L132" s="306"/>
      <c r="M132" s="76"/>
    </row>
    <row r="133" spans="1:16" s="33" customFormat="1" x14ac:dyDescent="0.3">
      <c r="A133" s="58"/>
      <c r="B133" s="62"/>
      <c r="C133" s="63"/>
      <c r="D133" s="63"/>
      <c r="E133" s="63"/>
      <c r="F133" s="63"/>
      <c r="G133" s="63"/>
      <c r="H133" s="63"/>
      <c r="I133" s="63"/>
      <c r="J133" s="63"/>
      <c r="K133" s="63"/>
      <c r="L133" s="64"/>
    </row>
    <row r="134" spans="1:16" s="33" customFormat="1" ht="15" customHeight="1" x14ac:dyDescent="0.3">
      <c r="A134" s="58"/>
      <c r="B134" s="162" t="str">
        <f>IF(Intro!$G$22="English",O134,P134)</f>
        <v>Fournissez une copie électronique de chaque convention collective en vigueur pour les membres impliqués dans la production des marchandises depuis le 1er août 2023.</v>
      </c>
      <c r="C134" s="163"/>
      <c r="D134" s="163"/>
      <c r="E134" s="163"/>
      <c r="F134" s="163"/>
      <c r="G134" s="163"/>
      <c r="H134" s="163"/>
      <c r="I134" s="163"/>
      <c r="J134" s="163"/>
      <c r="K134" s="163"/>
      <c r="L134" s="164"/>
      <c r="O134" s="33" t="str">
        <f>"Provide an electronic copy of each collective agreement that was in place for members involved in the production of the goods since August 1, "&amp;Variables!B6&amp;"."</f>
        <v>Provide an electronic copy of each collective agreement that was in place for members involved in the production of the goods since August 1, 2023.</v>
      </c>
      <c r="P134" s="33" t="str">
        <f>"Fournissez une copie électronique de chaque convention collective en vigueur pour les membres impliqués dans la production des marchandises depuis le 1er août "&amp;Variables!B6&amp;"."</f>
        <v>Fournissez une copie électronique de chaque convention collective en vigueur pour les membres impliqués dans la production des marchandises depuis le 1er août 2023.</v>
      </c>
    </row>
    <row r="135" spans="1:16" s="33" customFormat="1" x14ac:dyDescent="0.3">
      <c r="A135" s="58"/>
      <c r="B135" s="162"/>
      <c r="C135" s="163"/>
      <c r="D135" s="163"/>
      <c r="E135" s="163"/>
      <c r="F135" s="163"/>
      <c r="G135" s="163"/>
      <c r="H135" s="163"/>
      <c r="I135" s="163"/>
      <c r="J135" s="163"/>
      <c r="K135" s="163"/>
      <c r="L135" s="164"/>
    </row>
    <row r="136" spans="1:16" s="33" customFormat="1" x14ac:dyDescent="0.3">
      <c r="A136" s="58"/>
      <c r="B136" s="59"/>
      <c r="C136" s="60"/>
      <c r="D136" s="60"/>
      <c r="E136" s="60"/>
      <c r="F136" s="60"/>
      <c r="G136" s="60"/>
      <c r="H136" s="60"/>
      <c r="I136" s="60"/>
      <c r="J136" s="60"/>
      <c r="K136" s="60"/>
      <c r="L136" s="61"/>
    </row>
    <row r="137" spans="1:16" s="33" customFormat="1" x14ac:dyDescent="0.3">
      <c r="A137" s="58"/>
      <c r="B137" s="78"/>
      <c r="C137" s="78"/>
      <c r="D137" s="78"/>
      <c r="E137" s="78"/>
      <c r="F137" s="78"/>
      <c r="G137" s="78"/>
      <c r="H137" s="78"/>
      <c r="I137" s="78"/>
      <c r="J137" s="78"/>
      <c r="K137" s="78"/>
      <c r="L137" s="78"/>
    </row>
    <row r="138" spans="1:16" x14ac:dyDescent="0.3">
      <c r="B138" s="320" t="str">
        <f>IF(Intro!$G$22="English",O138,P138)</f>
        <v>EFFETS</v>
      </c>
      <c r="C138" s="321"/>
      <c r="D138" s="321"/>
      <c r="E138" s="321"/>
      <c r="F138" s="321"/>
      <c r="G138" s="321"/>
      <c r="H138" s="321"/>
      <c r="I138" s="321"/>
      <c r="J138" s="321"/>
      <c r="K138" s="321"/>
      <c r="L138" s="322"/>
      <c r="M138" s="33"/>
      <c r="O138" s="8" t="s">
        <v>198</v>
      </c>
      <c r="P138" s="8" t="s">
        <v>199</v>
      </c>
    </row>
    <row r="139" spans="1:16" s="9" customFormat="1" x14ac:dyDescent="0.3">
      <c r="A139" s="4"/>
      <c r="B139" s="304" t="s">
        <v>27</v>
      </c>
      <c r="C139" s="305"/>
      <c r="D139" s="305"/>
      <c r="E139" s="305"/>
      <c r="F139" s="305"/>
      <c r="G139" s="305"/>
      <c r="H139" s="305"/>
      <c r="I139" s="305"/>
      <c r="J139" s="305"/>
      <c r="K139" s="305"/>
      <c r="L139" s="306"/>
      <c r="M139" s="76"/>
    </row>
    <row r="140" spans="1:16" x14ac:dyDescent="0.3">
      <c r="B140" s="66"/>
      <c r="C140" s="67"/>
      <c r="D140" s="67"/>
      <c r="E140" s="67"/>
      <c r="F140" s="67"/>
      <c r="G140" s="67"/>
      <c r="H140" s="67"/>
      <c r="I140" s="67"/>
      <c r="J140" s="67"/>
      <c r="K140" s="67"/>
      <c r="L140" s="68"/>
      <c r="M140" s="8"/>
    </row>
    <row r="141" spans="1:16" x14ac:dyDescent="0.3">
      <c r="B141" s="162" t="str">
        <f>IF(Intro!$G$22="English",O141,P141)</f>
        <v>Vos membres ont-ils subi des effets concernant l’un des facteurs suivants en raison de l’importation des marchandises depuis le 1er août 2023? Fournissez des documents à l'appui dans la mesure du possible.</v>
      </c>
      <c r="C141" s="163"/>
      <c r="D141" s="163"/>
      <c r="E141" s="163"/>
      <c r="F141" s="163"/>
      <c r="G141" s="163"/>
      <c r="H141" s="163"/>
      <c r="I141" s="163"/>
      <c r="J141" s="163"/>
      <c r="K141" s="163"/>
      <c r="L141" s="164"/>
      <c r="M141" s="8"/>
      <c r="O141" s="8" t="str">
        <f>"Have your members been affected by any of the following factors as a result of imports of the goods since August 1, "&amp;Variables!B6&amp;"? Provide supporting documents to the extent available."</f>
        <v>Have your members been affected by any of the following factors as a result of imports of the goods since August 1, 2023? Provide supporting documents to the extent available.</v>
      </c>
      <c r="P141" s="8" t="str">
        <f>"Vos membres ont-ils subi des effets concernant l’un des facteurs suivants en raison de l’importation des marchandises depuis le 1er août "&amp;Variables!B6&amp;"? Fournissez des documents à l'appui dans la mesure du possible."</f>
        <v>Vos membres ont-ils subi des effets concernant l’un des facteurs suivants en raison de l’importation des marchandises depuis le 1er août 2023? Fournissez des documents à l'appui dans la mesure du possible.</v>
      </c>
    </row>
    <row r="142" spans="1:16" x14ac:dyDescent="0.3">
      <c r="B142" s="162"/>
      <c r="C142" s="163"/>
      <c r="D142" s="163"/>
      <c r="E142" s="163"/>
      <c r="F142" s="163"/>
      <c r="G142" s="163"/>
      <c r="H142" s="163"/>
      <c r="I142" s="163"/>
      <c r="J142" s="163"/>
      <c r="K142" s="163"/>
      <c r="L142" s="164"/>
      <c r="M142" s="8"/>
    </row>
    <row r="143" spans="1:16" x14ac:dyDescent="0.3">
      <c r="B143" s="66"/>
      <c r="C143" s="67"/>
      <c r="D143" s="67"/>
      <c r="E143" s="67"/>
      <c r="F143" s="67"/>
      <c r="G143" s="67"/>
      <c r="H143" s="67"/>
      <c r="I143" s="67"/>
      <c r="J143" s="67"/>
      <c r="K143" s="67"/>
      <c r="L143" s="68"/>
      <c r="M143" s="8"/>
    </row>
    <row r="144" spans="1:16" s="33" customFormat="1" x14ac:dyDescent="0.3">
      <c r="A144" s="58"/>
      <c r="B144" s="62"/>
      <c r="C144" s="63"/>
      <c r="D144" s="63"/>
      <c r="E144" s="79" t="str">
        <f>IF(Intro!$G$22="English",O144,P144)</f>
        <v>Oui ou non</v>
      </c>
      <c r="F144" s="265" t="str">
        <f>IF(Intro!$G$22="English",O145,P145)</f>
        <v>Commentaires</v>
      </c>
      <c r="G144" s="265"/>
      <c r="H144" s="265"/>
      <c r="I144" s="265"/>
      <c r="J144" s="265"/>
      <c r="K144" s="265"/>
      <c r="L144" s="266"/>
      <c r="O144" s="33" t="s">
        <v>76</v>
      </c>
      <c r="P144" s="33" t="s">
        <v>154</v>
      </c>
    </row>
    <row r="145" spans="2:16" x14ac:dyDescent="0.3">
      <c r="B145" s="263" t="str">
        <f>IF(Intro!$G$22="English",O146,P146)</f>
        <v>Concessions de négociation</v>
      </c>
      <c r="C145" s="264"/>
      <c r="D145" s="264"/>
      <c r="E145" s="260"/>
      <c r="F145" s="258"/>
      <c r="G145" s="258"/>
      <c r="H145" s="258"/>
      <c r="I145" s="258"/>
      <c r="J145" s="258"/>
      <c r="K145" s="258"/>
      <c r="L145" s="259"/>
      <c r="M145" s="8"/>
      <c r="O145" s="22" t="s">
        <v>90</v>
      </c>
      <c r="P145" s="8" t="s">
        <v>91</v>
      </c>
    </row>
    <row r="146" spans="2:16" x14ac:dyDescent="0.3">
      <c r="B146" s="263"/>
      <c r="C146" s="264"/>
      <c r="D146" s="264"/>
      <c r="E146" s="260"/>
      <c r="F146" s="258"/>
      <c r="G146" s="258"/>
      <c r="H146" s="258"/>
      <c r="I146" s="258"/>
      <c r="J146" s="258"/>
      <c r="K146" s="258"/>
      <c r="L146" s="259"/>
      <c r="M146" s="8"/>
      <c r="O146" s="22" t="s">
        <v>129</v>
      </c>
      <c r="P146" s="22" t="s">
        <v>130</v>
      </c>
    </row>
    <row r="147" spans="2:16" x14ac:dyDescent="0.3">
      <c r="B147" s="263"/>
      <c r="C147" s="264"/>
      <c r="D147" s="264"/>
      <c r="E147" s="260"/>
      <c r="F147" s="258"/>
      <c r="G147" s="258"/>
      <c r="H147" s="258"/>
      <c r="I147" s="258"/>
      <c r="J147" s="258"/>
      <c r="K147" s="258"/>
      <c r="L147" s="259"/>
      <c r="M147" s="8"/>
      <c r="O147" s="22"/>
      <c r="P147" s="22"/>
    </row>
    <row r="148" spans="2:16" x14ac:dyDescent="0.3">
      <c r="B148" s="263"/>
      <c r="C148" s="264"/>
      <c r="D148" s="264"/>
      <c r="E148" s="260"/>
      <c r="F148" s="258"/>
      <c r="G148" s="258"/>
      <c r="H148" s="258"/>
      <c r="I148" s="258"/>
      <c r="J148" s="258"/>
      <c r="K148" s="258"/>
      <c r="L148" s="259"/>
      <c r="M148" s="8"/>
      <c r="O148" s="22"/>
      <c r="P148" s="22"/>
    </row>
    <row r="149" spans="2:16" x14ac:dyDescent="0.3">
      <c r="B149" s="263"/>
      <c r="C149" s="264"/>
      <c r="D149" s="264"/>
      <c r="E149" s="260"/>
      <c r="F149" s="258"/>
      <c r="G149" s="258"/>
      <c r="H149" s="258"/>
      <c r="I149" s="258"/>
      <c r="J149" s="258"/>
      <c r="K149" s="258"/>
      <c r="L149" s="259"/>
      <c r="M149" s="8"/>
      <c r="O149" s="22"/>
      <c r="P149" s="22"/>
    </row>
    <row r="150" spans="2:16" x14ac:dyDescent="0.3">
      <c r="B150" s="263"/>
      <c r="C150" s="264"/>
      <c r="D150" s="264"/>
      <c r="E150" s="260"/>
      <c r="F150" s="258"/>
      <c r="G150" s="258"/>
      <c r="H150" s="258"/>
      <c r="I150" s="258"/>
      <c r="J150" s="258"/>
      <c r="K150" s="258"/>
      <c r="L150" s="259"/>
      <c r="M150" s="8"/>
      <c r="O150" s="22"/>
      <c r="P150" s="22"/>
    </row>
    <row r="151" spans="2:16" x14ac:dyDescent="0.3">
      <c r="B151" s="263"/>
      <c r="C151" s="264"/>
      <c r="D151" s="264"/>
      <c r="E151" s="260"/>
      <c r="F151" s="258"/>
      <c r="G151" s="258"/>
      <c r="H151" s="258"/>
      <c r="I151" s="258"/>
      <c r="J151" s="258"/>
      <c r="K151" s="258"/>
      <c r="L151" s="259"/>
      <c r="M151" s="8"/>
      <c r="O151" s="22"/>
      <c r="P151" s="22"/>
    </row>
    <row r="152" spans="2:16" x14ac:dyDescent="0.3">
      <c r="B152" s="263"/>
      <c r="C152" s="264"/>
      <c r="D152" s="264"/>
      <c r="E152" s="260"/>
      <c r="F152" s="258"/>
      <c r="G152" s="258"/>
      <c r="H152" s="258"/>
      <c r="I152" s="258"/>
      <c r="J152" s="258"/>
      <c r="K152" s="258"/>
      <c r="L152" s="259"/>
      <c r="M152" s="8"/>
      <c r="O152" s="22"/>
      <c r="P152" s="22"/>
    </row>
    <row r="153" spans="2:16" x14ac:dyDescent="0.3">
      <c r="B153" s="263"/>
      <c r="C153" s="264"/>
      <c r="D153" s="264"/>
      <c r="E153" s="260"/>
      <c r="F153" s="258"/>
      <c r="G153" s="258"/>
      <c r="H153" s="258"/>
      <c r="I153" s="258"/>
      <c r="J153" s="258"/>
      <c r="K153" s="258"/>
      <c r="L153" s="259"/>
      <c r="M153" s="8"/>
      <c r="O153" s="22"/>
      <c r="P153" s="22"/>
    </row>
    <row r="154" spans="2:16" x14ac:dyDescent="0.3">
      <c r="B154" s="263"/>
      <c r="C154" s="264"/>
      <c r="D154" s="264"/>
      <c r="E154" s="260"/>
      <c r="F154" s="258"/>
      <c r="G154" s="258"/>
      <c r="H154" s="258"/>
      <c r="I154" s="258"/>
      <c r="J154" s="258"/>
      <c r="K154" s="258"/>
      <c r="L154" s="259"/>
      <c r="M154" s="8"/>
      <c r="O154" s="22"/>
      <c r="P154" s="22"/>
    </row>
    <row r="155" spans="2:16" x14ac:dyDescent="0.3">
      <c r="B155" s="263" t="str">
        <f>IF(Intro!$G$22="English",O155,P155)</f>
        <v>Licenciements et réduction des heures</v>
      </c>
      <c r="C155" s="264"/>
      <c r="D155" s="264"/>
      <c r="E155" s="260"/>
      <c r="F155" s="258"/>
      <c r="G155" s="258"/>
      <c r="H155" s="258"/>
      <c r="I155" s="258"/>
      <c r="J155" s="258"/>
      <c r="K155" s="258"/>
      <c r="L155" s="259"/>
      <c r="M155" s="8"/>
      <c r="O155" s="22" t="s">
        <v>131</v>
      </c>
      <c r="P155" s="22" t="s">
        <v>132</v>
      </c>
    </row>
    <row r="156" spans="2:16" x14ac:dyDescent="0.3">
      <c r="B156" s="263"/>
      <c r="C156" s="264"/>
      <c r="D156" s="264"/>
      <c r="E156" s="260"/>
      <c r="F156" s="258"/>
      <c r="G156" s="258"/>
      <c r="H156" s="258"/>
      <c r="I156" s="258"/>
      <c r="J156" s="258"/>
      <c r="K156" s="258"/>
      <c r="L156" s="259"/>
      <c r="M156" s="8"/>
      <c r="O156" s="22"/>
      <c r="P156" s="22"/>
    </row>
    <row r="157" spans="2:16" x14ac:dyDescent="0.3">
      <c r="B157" s="263"/>
      <c r="C157" s="264"/>
      <c r="D157" s="264"/>
      <c r="E157" s="260"/>
      <c r="F157" s="258"/>
      <c r="G157" s="258"/>
      <c r="H157" s="258"/>
      <c r="I157" s="258"/>
      <c r="J157" s="258"/>
      <c r="K157" s="258"/>
      <c r="L157" s="259"/>
      <c r="M157" s="8"/>
      <c r="O157" s="22"/>
      <c r="P157" s="22"/>
    </row>
    <row r="158" spans="2:16" x14ac:dyDescent="0.3">
      <c r="B158" s="263"/>
      <c r="C158" s="264"/>
      <c r="D158" s="264"/>
      <c r="E158" s="260"/>
      <c r="F158" s="258"/>
      <c r="G158" s="258"/>
      <c r="H158" s="258"/>
      <c r="I158" s="258"/>
      <c r="J158" s="258"/>
      <c r="K158" s="258"/>
      <c r="L158" s="259"/>
      <c r="M158" s="8"/>
      <c r="O158" s="22"/>
      <c r="P158" s="22"/>
    </row>
    <row r="159" spans="2:16" x14ac:dyDescent="0.3">
      <c r="B159" s="263"/>
      <c r="C159" s="264"/>
      <c r="D159" s="264"/>
      <c r="E159" s="260"/>
      <c r="F159" s="258"/>
      <c r="G159" s="258"/>
      <c r="H159" s="258"/>
      <c r="I159" s="258"/>
      <c r="J159" s="258"/>
      <c r="K159" s="258"/>
      <c r="L159" s="259"/>
      <c r="M159" s="8"/>
      <c r="O159" s="22"/>
      <c r="P159" s="22"/>
    </row>
    <row r="160" spans="2:16" x14ac:dyDescent="0.3">
      <c r="B160" s="263"/>
      <c r="C160" s="264"/>
      <c r="D160" s="264"/>
      <c r="E160" s="260"/>
      <c r="F160" s="258"/>
      <c r="G160" s="258"/>
      <c r="H160" s="258"/>
      <c r="I160" s="258"/>
      <c r="J160" s="258"/>
      <c r="K160" s="258"/>
      <c r="L160" s="259"/>
      <c r="M160" s="8"/>
      <c r="O160" s="22"/>
      <c r="P160" s="22"/>
    </row>
    <row r="161" spans="2:16" x14ac:dyDescent="0.3">
      <c r="B161" s="263"/>
      <c r="C161" s="264"/>
      <c r="D161" s="264"/>
      <c r="E161" s="260"/>
      <c r="F161" s="258"/>
      <c r="G161" s="258"/>
      <c r="H161" s="258"/>
      <c r="I161" s="258"/>
      <c r="J161" s="258"/>
      <c r="K161" s="258"/>
      <c r="L161" s="259"/>
      <c r="M161" s="8"/>
      <c r="O161" s="22"/>
      <c r="P161" s="22"/>
    </row>
    <row r="162" spans="2:16" x14ac:dyDescent="0.3">
      <c r="B162" s="263"/>
      <c r="C162" s="264"/>
      <c r="D162" s="264"/>
      <c r="E162" s="260"/>
      <c r="F162" s="258"/>
      <c r="G162" s="258"/>
      <c r="H162" s="258"/>
      <c r="I162" s="258"/>
      <c r="J162" s="258"/>
      <c r="K162" s="258"/>
      <c r="L162" s="259"/>
      <c r="M162" s="8"/>
      <c r="O162" s="22"/>
      <c r="P162" s="22"/>
    </row>
    <row r="163" spans="2:16" x14ac:dyDescent="0.3">
      <c r="B163" s="263"/>
      <c r="C163" s="264"/>
      <c r="D163" s="264"/>
      <c r="E163" s="260"/>
      <c r="F163" s="258"/>
      <c r="G163" s="258"/>
      <c r="H163" s="258"/>
      <c r="I163" s="258"/>
      <c r="J163" s="258"/>
      <c r="K163" s="258"/>
      <c r="L163" s="259"/>
      <c r="M163" s="8"/>
      <c r="O163" s="22"/>
      <c r="P163" s="22"/>
    </row>
    <row r="164" spans="2:16" x14ac:dyDescent="0.3">
      <c r="B164" s="263"/>
      <c r="C164" s="264"/>
      <c r="D164" s="264"/>
      <c r="E164" s="260"/>
      <c r="F164" s="258"/>
      <c r="G164" s="258"/>
      <c r="H164" s="258"/>
      <c r="I164" s="258"/>
      <c r="J164" s="258"/>
      <c r="K164" s="258"/>
      <c r="L164" s="259"/>
      <c r="M164" s="8"/>
      <c r="O164" s="22"/>
      <c r="P164" s="22"/>
    </row>
    <row r="165" spans="2:16" ht="15" customHeight="1" x14ac:dyDescent="0.3">
      <c r="B165" s="263" t="str">
        <f>IF(Intro!$G$22="English",O165,P165)</f>
        <v>Grèves et autres actions syndicales</v>
      </c>
      <c r="C165" s="264"/>
      <c r="D165" s="264"/>
      <c r="E165" s="260"/>
      <c r="F165" s="258"/>
      <c r="G165" s="258"/>
      <c r="H165" s="258"/>
      <c r="I165" s="258"/>
      <c r="J165" s="258"/>
      <c r="K165" s="258"/>
      <c r="L165" s="259"/>
      <c r="M165" s="8"/>
      <c r="O165" s="22" t="s">
        <v>133</v>
      </c>
      <c r="P165" s="22" t="s">
        <v>134</v>
      </c>
    </row>
    <row r="166" spans="2:16" x14ac:dyDescent="0.3">
      <c r="B166" s="263"/>
      <c r="C166" s="264"/>
      <c r="D166" s="264"/>
      <c r="E166" s="260"/>
      <c r="F166" s="258"/>
      <c r="G166" s="258"/>
      <c r="H166" s="258"/>
      <c r="I166" s="258"/>
      <c r="J166" s="258"/>
      <c r="K166" s="258"/>
      <c r="L166" s="259"/>
      <c r="M166" s="8"/>
      <c r="O166" s="22"/>
      <c r="P166" s="22"/>
    </row>
    <row r="167" spans="2:16" x14ac:dyDescent="0.3">
      <c r="B167" s="263"/>
      <c r="C167" s="264"/>
      <c r="D167" s="264"/>
      <c r="E167" s="260"/>
      <c r="F167" s="258"/>
      <c r="G167" s="258"/>
      <c r="H167" s="258"/>
      <c r="I167" s="258"/>
      <c r="J167" s="258"/>
      <c r="K167" s="258"/>
      <c r="L167" s="259"/>
      <c r="M167" s="8"/>
      <c r="O167" s="22"/>
      <c r="P167" s="22"/>
    </row>
    <row r="168" spans="2:16" x14ac:dyDescent="0.3">
      <c r="B168" s="263"/>
      <c r="C168" s="264"/>
      <c r="D168" s="264"/>
      <c r="E168" s="260"/>
      <c r="F168" s="258"/>
      <c r="G168" s="258"/>
      <c r="H168" s="258"/>
      <c r="I168" s="258"/>
      <c r="J168" s="258"/>
      <c r="K168" s="258"/>
      <c r="L168" s="259"/>
      <c r="M168" s="8"/>
      <c r="O168" s="22"/>
      <c r="P168" s="22"/>
    </row>
    <row r="169" spans="2:16" x14ac:dyDescent="0.3">
      <c r="B169" s="263"/>
      <c r="C169" s="264"/>
      <c r="D169" s="264"/>
      <c r="E169" s="260"/>
      <c r="F169" s="258"/>
      <c r="G169" s="258"/>
      <c r="H169" s="258"/>
      <c r="I169" s="258"/>
      <c r="J169" s="258"/>
      <c r="K169" s="258"/>
      <c r="L169" s="259"/>
      <c r="M169" s="8"/>
      <c r="O169" s="22"/>
      <c r="P169" s="22"/>
    </row>
    <row r="170" spans="2:16" x14ac:dyDescent="0.3">
      <c r="B170" s="263"/>
      <c r="C170" s="264"/>
      <c r="D170" s="264"/>
      <c r="E170" s="260"/>
      <c r="F170" s="258"/>
      <c r="G170" s="258"/>
      <c r="H170" s="258"/>
      <c r="I170" s="258"/>
      <c r="J170" s="258"/>
      <c r="K170" s="258"/>
      <c r="L170" s="259"/>
      <c r="M170" s="8"/>
      <c r="O170" s="22"/>
      <c r="P170" s="22"/>
    </row>
    <row r="171" spans="2:16" x14ac:dyDescent="0.3">
      <c r="B171" s="263"/>
      <c r="C171" s="264"/>
      <c r="D171" s="264"/>
      <c r="E171" s="260"/>
      <c r="F171" s="258"/>
      <c r="G171" s="258"/>
      <c r="H171" s="258"/>
      <c r="I171" s="258"/>
      <c r="J171" s="258"/>
      <c r="K171" s="258"/>
      <c r="L171" s="259"/>
      <c r="M171" s="8"/>
      <c r="O171" s="22"/>
      <c r="P171" s="22"/>
    </row>
    <row r="172" spans="2:16" x14ac:dyDescent="0.3">
      <c r="B172" s="263"/>
      <c r="C172" s="264"/>
      <c r="D172" s="264"/>
      <c r="E172" s="260"/>
      <c r="F172" s="258"/>
      <c r="G172" s="258"/>
      <c r="H172" s="258"/>
      <c r="I172" s="258"/>
      <c r="J172" s="258"/>
      <c r="K172" s="258"/>
      <c r="L172" s="259"/>
      <c r="M172" s="8"/>
      <c r="O172" s="22"/>
      <c r="P172" s="22"/>
    </row>
    <row r="173" spans="2:16" x14ac:dyDescent="0.3">
      <c r="B173" s="263"/>
      <c r="C173" s="264"/>
      <c r="D173" s="264"/>
      <c r="E173" s="260"/>
      <c r="F173" s="258"/>
      <c r="G173" s="258"/>
      <c r="H173" s="258"/>
      <c r="I173" s="258"/>
      <c r="J173" s="258"/>
      <c r="K173" s="258"/>
      <c r="L173" s="259"/>
      <c r="M173" s="8"/>
      <c r="O173" s="22"/>
      <c r="P173" s="22"/>
    </row>
    <row r="174" spans="2:16" x14ac:dyDescent="0.3">
      <c r="B174" s="263"/>
      <c r="C174" s="264"/>
      <c r="D174" s="264"/>
      <c r="E174" s="260"/>
      <c r="F174" s="258"/>
      <c r="G174" s="258"/>
      <c r="H174" s="258"/>
      <c r="I174" s="258"/>
      <c r="J174" s="258"/>
      <c r="K174" s="258"/>
      <c r="L174" s="259"/>
      <c r="M174" s="8"/>
      <c r="O174" s="22"/>
      <c r="P174" s="22"/>
    </row>
    <row r="175" spans="2:16" x14ac:dyDescent="0.3">
      <c r="B175" s="263" t="str">
        <f>IF(Intro!$G$22="English",O175,P175)</f>
        <v>Pratiques d’embauche</v>
      </c>
      <c r="C175" s="264"/>
      <c r="D175" s="264"/>
      <c r="E175" s="260"/>
      <c r="F175" s="258"/>
      <c r="G175" s="258"/>
      <c r="H175" s="258"/>
      <c r="I175" s="258"/>
      <c r="J175" s="258"/>
      <c r="K175" s="258"/>
      <c r="L175" s="259"/>
      <c r="M175" s="8"/>
      <c r="O175" s="22" t="s">
        <v>136</v>
      </c>
      <c r="P175" s="22" t="s">
        <v>137</v>
      </c>
    </row>
    <row r="176" spans="2:16" x14ac:dyDescent="0.3">
      <c r="B176" s="263"/>
      <c r="C176" s="264"/>
      <c r="D176" s="264"/>
      <c r="E176" s="260"/>
      <c r="F176" s="258"/>
      <c r="G176" s="258"/>
      <c r="H176" s="258"/>
      <c r="I176" s="258"/>
      <c r="J176" s="258"/>
      <c r="K176" s="258"/>
      <c r="L176" s="259"/>
      <c r="M176" s="8"/>
      <c r="O176" s="22"/>
      <c r="P176" s="22"/>
    </row>
    <row r="177" spans="2:16" x14ac:dyDescent="0.3">
      <c r="B177" s="263"/>
      <c r="C177" s="264"/>
      <c r="D177" s="264"/>
      <c r="E177" s="260"/>
      <c r="F177" s="258"/>
      <c r="G177" s="258"/>
      <c r="H177" s="258"/>
      <c r="I177" s="258"/>
      <c r="J177" s="258"/>
      <c r="K177" s="258"/>
      <c r="L177" s="259"/>
      <c r="M177" s="8"/>
      <c r="O177" s="22"/>
      <c r="P177" s="22"/>
    </row>
    <row r="178" spans="2:16" x14ac:dyDescent="0.3">
      <c r="B178" s="263"/>
      <c r="C178" s="264"/>
      <c r="D178" s="264"/>
      <c r="E178" s="260"/>
      <c r="F178" s="258"/>
      <c r="G178" s="258"/>
      <c r="H178" s="258"/>
      <c r="I178" s="258"/>
      <c r="J178" s="258"/>
      <c r="K178" s="258"/>
      <c r="L178" s="259"/>
      <c r="M178" s="8"/>
      <c r="O178" s="22"/>
      <c r="P178" s="22"/>
    </row>
    <row r="179" spans="2:16" x14ac:dyDescent="0.3">
      <c r="B179" s="263"/>
      <c r="C179" s="264"/>
      <c r="D179" s="264"/>
      <c r="E179" s="260"/>
      <c r="F179" s="258"/>
      <c r="G179" s="258"/>
      <c r="H179" s="258"/>
      <c r="I179" s="258"/>
      <c r="J179" s="258"/>
      <c r="K179" s="258"/>
      <c r="L179" s="259"/>
      <c r="M179" s="8"/>
      <c r="O179" s="22"/>
      <c r="P179" s="22"/>
    </row>
    <row r="180" spans="2:16" x14ac:dyDescent="0.3">
      <c r="B180" s="263"/>
      <c r="C180" s="264"/>
      <c r="D180" s="264"/>
      <c r="E180" s="260"/>
      <c r="F180" s="258"/>
      <c r="G180" s="258"/>
      <c r="H180" s="258"/>
      <c r="I180" s="258"/>
      <c r="J180" s="258"/>
      <c r="K180" s="258"/>
      <c r="L180" s="259"/>
      <c r="M180" s="8"/>
      <c r="O180" s="22"/>
      <c r="P180" s="22"/>
    </row>
    <row r="181" spans="2:16" x14ac:dyDescent="0.3">
      <c r="B181" s="263"/>
      <c r="C181" s="264"/>
      <c r="D181" s="264"/>
      <c r="E181" s="260"/>
      <c r="F181" s="258"/>
      <c r="G181" s="258"/>
      <c r="H181" s="258"/>
      <c r="I181" s="258"/>
      <c r="J181" s="258"/>
      <c r="K181" s="258"/>
      <c r="L181" s="259"/>
      <c r="M181" s="8"/>
      <c r="O181" s="22"/>
      <c r="P181" s="22"/>
    </row>
    <row r="182" spans="2:16" x14ac:dyDescent="0.3">
      <c r="B182" s="263"/>
      <c r="C182" s="264"/>
      <c r="D182" s="264"/>
      <c r="E182" s="260"/>
      <c r="F182" s="258"/>
      <c r="G182" s="258"/>
      <c r="H182" s="258"/>
      <c r="I182" s="258"/>
      <c r="J182" s="258"/>
      <c r="K182" s="258"/>
      <c r="L182" s="259"/>
      <c r="M182" s="8"/>
      <c r="O182" s="22"/>
      <c r="P182" s="22"/>
    </row>
    <row r="183" spans="2:16" x14ac:dyDescent="0.3">
      <c r="B183" s="263"/>
      <c r="C183" s="264"/>
      <c r="D183" s="264"/>
      <c r="E183" s="260"/>
      <c r="F183" s="258"/>
      <c r="G183" s="258"/>
      <c r="H183" s="258"/>
      <c r="I183" s="258"/>
      <c r="J183" s="258"/>
      <c r="K183" s="258"/>
      <c r="L183" s="259"/>
      <c r="M183" s="8"/>
      <c r="O183" s="22"/>
      <c r="P183" s="22"/>
    </row>
    <row r="184" spans="2:16" x14ac:dyDescent="0.3">
      <c r="B184" s="263"/>
      <c r="C184" s="264"/>
      <c r="D184" s="264"/>
      <c r="E184" s="260"/>
      <c r="F184" s="258"/>
      <c r="G184" s="258"/>
      <c r="H184" s="258"/>
      <c r="I184" s="258"/>
      <c r="J184" s="258"/>
      <c r="K184" s="258"/>
      <c r="L184" s="259"/>
      <c r="M184" s="8"/>
      <c r="O184" s="22"/>
      <c r="P184" s="22"/>
    </row>
    <row r="185" spans="2:16" x14ac:dyDescent="0.3">
      <c r="B185" s="263" t="str">
        <f>IF(Intro!$G$22="English",O185,P185)</f>
        <v>Salaires</v>
      </c>
      <c r="C185" s="264"/>
      <c r="D185" s="264"/>
      <c r="E185" s="260"/>
      <c r="F185" s="258"/>
      <c r="G185" s="258"/>
      <c r="H185" s="258"/>
      <c r="I185" s="258"/>
      <c r="J185" s="258"/>
      <c r="K185" s="258"/>
      <c r="L185" s="259"/>
      <c r="M185" s="8"/>
      <c r="O185" s="22" t="s">
        <v>138</v>
      </c>
      <c r="P185" s="22" t="s">
        <v>139</v>
      </c>
    </row>
    <row r="186" spans="2:16" x14ac:dyDescent="0.3">
      <c r="B186" s="263"/>
      <c r="C186" s="264"/>
      <c r="D186" s="264"/>
      <c r="E186" s="260"/>
      <c r="F186" s="258"/>
      <c r="G186" s="258"/>
      <c r="H186" s="258"/>
      <c r="I186" s="258"/>
      <c r="J186" s="258"/>
      <c r="K186" s="258"/>
      <c r="L186" s="259"/>
      <c r="M186" s="8"/>
      <c r="O186" s="22"/>
      <c r="P186" s="22"/>
    </row>
    <row r="187" spans="2:16" x14ac:dyDescent="0.3">
      <c r="B187" s="263"/>
      <c r="C187" s="264"/>
      <c r="D187" s="264"/>
      <c r="E187" s="260"/>
      <c r="F187" s="258"/>
      <c r="G187" s="258"/>
      <c r="H187" s="258"/>
      <c r="I187" s="258"/>
      <c r="J187" s="258"/>
      <c r="K187" s="258"/>
      <c r="L187" s="259"/>
      <c r="M187" s="8"/>
      <c r="O187" s="22"/>
      <c r="P187" s="22"/>
    </row>
    <row r="188" spans="2:16" x14ac:dyDescent="0.3">
      <c r="B188" s="263"/>
      <c r="C188" s="264"/>
      <c r="D188" s="264"/>
      <c r="E188" s="260"/>
      <c r="F188" s="258"/>
      <c r="G188" s="258"/>
      <c r="H188" s="258"/>
      <c r="I188" s="258"/>
      <c r="J188" s="258"/>
      <c r="K188" s="258"/>
      <c r="L188" s="259"/>
      <c r="M188" s="8"/>
      <c r="O188" s="22"/>
      <c r="P188" s="22"/>
    </row>
    <row r="189" spans="2:16" x14ac:dyDescent="0.3">
      <c r="B189" s="263"/>
      <c r="C189" s="264"/>
      <c r="D189" s="264"/>
      <c r="E189" s="260"/>
      <c r="F189" s="258"/>
      <c r="G189" s="258"/>
      <c r="H189" s="258"/>
      <c r="I189" s="258"/>
      <c r="J189" s="258"/>
      <c r="K189" s="258"/>
      <c r="L189" s="259"/>
      <c r="M189" s="8"/>
      <c r="O189" s="22"/>
      <c r="P189" s="22"/>
    </row>
    <row r="190" spans="2:16" x14ac:dyDescent="0.3">
      <c r="B190" s="263"/>
      <c r="C190" s="264"/>
      <c r="D190" s="264"/>
      <c r="E190" s="260"/>
      <c r="F190" s="258"/>
      <c r="G190" s="258"/>
      <c r="H190" s="258"/>
      <c r="I190" s="258"/>
      <c r="J190" s="258"/>
      <c r="K190" s="258"/>
      <c r="L190" s="259"/>
      <c r="M190" s="8"/>
      <c r="O190" s="22"/>
      <c r="P190" s="22"/>
    </row>
    <row r="191" spans="2:16" x14ac:dyDescent="0.3">
      <c r="B191" s="263"/>
      <c r="C191" s="264"/>
      <c r="D191" s="264"/>
      <c r="E191" s="260"/>
      <c r="F191" s="258"/>
      <c r="G191" s="258"/>
      <c r="H191" s="258"/>
      <c r="I191" s="258"/>
      <c r="J191" s="258"/>
      <c r="K191" s="258"/>
      <c r="L191" s="259"/>
      <c r="M191" s="8"/>
      <c r="O191" s="22"/>
      <c r="P191" s="22"/>
    </row>
    <row r="192" spans="2:16" x14ac:dyDescent="0.3">
      <c r="B192" s="263"/>
      <c r="C192" s="264"/>
      <c r="D192" s="264"/>
      <c r="E192" s="260"/>
      <c r="F192" s="258"/>
      <c r="G192" s="258"/>
      <c r="H192" s="258"/>
      <c r="I192" s="258"/>
      <c r="J192" s="258"/>
      <c r="K192" s="258"/>
      <c r="L192" s="259"/>
      <c r="M192" s="8"/>
      <c r="O192" s="22"/>
      <c r="P192" s="22"/>
    </row>
    <row r="193" spans="2:16" x14ac:dyDescent="0.3">
      <c r="B193" s="263"/>
      <c r="C193" s="264"/>
      <c r="D193" s="264"/>
      <c r="E193" s="260"/>
      <c r="F193" s="258"/>
      <c r="G193" s="258"/>
      <c r="H193" s="258"/>
      <c r="I193" s="258"/>
      <c r="J193" s="258"/>
      <c r="K193" s="258"/>
      <c r="L193" s="259"/>
      <c r="M193" s="8"/>
      <c r="O193" s="22"/>
      <c r="P193" s="22"/>
    </row>
    <row r="194" spans="2:16" x14ac:dyDescent="0.3">
      <c r="B194" s="263"/>
      <c r="C194" s="264"/>
      <c r="D194" s="264"/>
      <c r="E194" s="260"/>
      <c r="F194" s="258"/>
      <c r="G194" s="258"/>
      <c r="H194" s="258"/>
      <c r="I194" s="258"/>
      <c r="J194" s="258"/>
      <c r="K194" s="258"/>
      <c r="L194" s="259"/>
      <c r="M194" s="8"/>
      <c r="O194" s="22"/>
      <c r="P194" s="22"/>
    </row>
    <row r="195" spans="2:16" x14ac:dyDescent="0.3">
      <c r="B195" s="263" t="str">
        <f>IF(Intro!$G$22="English",O195,P195)</f>
        <v>Qualité de l'emploi</v>
      </c>
      <c r="C195" s="264"/>
      <c r="D195" s="264"/>
      <c r="E195" s="260"/>
      <c r="F195" s="258"/>
      <c r="G195" s="258"/>
      <c r="H195" s="258"/>
      <c r="I195" s="258"/>
      <c r="J195" s="258"/>
      <c r="K195" s="258"/>
      <c r="L195" s="259"/>
      <c r="M195" s="8"/>
      <c r="O195" s="22" t="s">
        <v>140</v>
      </c>
      <c r="P195" s="22" t="s">
        <v>141</v>
      </c>
    </row>
    <row r="196" spans="2:16" x14ac:dyDescent="0.3">
      <c r="B196" s="263"/>
      <c r="C196" s="264"/>
      <c r="D196" s="264"/>
      <c r="E196" s="260"/>
      <c r="F196" s="258"/>
      <c r="G196" s="258"/>
      <c r="H196" s="258"/>
      <c r="I196" s="258"/>
      <c r="J196" s="258"/>
      <c r="K196" s="258"/>
      <c r="L196" s="259"/>
      <c r="M196" s="8"/>
      <c r="O196" s="22"/>
      <c r="P196" s="22"/>
    </row>
    <row r="197" spans="2:16" x14ac:dyDescent="0.3">
      <c r="B197" s="263"/>
      <c r="C197" s="264"/>
      <c r="D197" s="264"/>
      <c r="E197" s="260"/>
      <c r="F197" s="258"/>
      <c r="G197" s="258"/>
      <c r="H197" s="258"/>
      <c r="I197" s="258"/>
      <c r="J197" s="258"/>
      <c r="K197" s="258"/>
      <c r="L197" s="259"/>
      <c r="M197" s="8"/>
      <c r="O197" s="22"/>
      <c r="P197" s="22"/>
    </row>
    <row r="198" spans="2:16" x14ac:dyDescent="0.3">
      <c r="B198" s="263"/>
      <c r="C198" s="264"/>
      <c r="D198" s="264"/>
      <c r="E198" s="260"/>
      <c r="F198" s="258"/>
      <c r="G198" s="258"/>
      <c r="H198" s="258"/>
      <c r="I198" s="258"/>
      <c r="J198" s="258"/>
      <c r="K198" s="258"/>
      <c r="L198" s="259"/>
      <c r="M198" s="8"/>
      <c r="O198" s="22"/>
      <c r="P198" s="22"/>
    </row>
    <row r="199" spans="2:16" x14ac:dyDescent="0.3">
      <c r="B199" s="263"/>
      <c r="C199" s="264"/>
      <c r="D199" s="264"/>
      <c r="E199" s="260"/>
      <c r="F199" s="258"/>
      <c r="G199" s="258"/>
      <c r="H199" s="258"/>
      <c r="I199" s="258"/>
      <c r="J199" s="258"/>
      <c r="K199" s="258"/>
      <c r="L199" s="259"/>
      <c r="M199" s="8"/>
      <c r="O199" s="22"/>
      <c r="P199" s="22"/>
    </row>
    <row r="200" spans="2:16" x14ac:dyDescent="0.3">
      <c r="B200" s="263"/>
      <c r="C200" s="264"/>
      <c r="D200" s="264"/>
      <c r="E200" s="260"/>
      <c r="F200" s="258"/>
      <c r="G200" s="258"/>
      <c r="H200" s="258"/>
      <c r="I200" s="258"/>
      <c r="J200" s="258"/>
      <c r="K200" s="258"/>
      <c r="L200" s="259"/>
      <c r="M200" s="8"/>
      <c r="O200" s="22"/>
      <c r="P200" s="22"/>
    </row>
    <row r="201" spans="2:16" x14ac:dyDescent="0.3">
      <c r="B201" s="263"/>
      <c r="C201" s="264"/>
      <c r="D201" s="264"/>
      <c r="E201" s="260"/>
      <c r="F201" s="258"/>
      <c r="G201" s="258"/>
      <c r="H201" s="258"/>
      <c r="I201" s="258"/>
      <c r="J201" s="258"/>
      <c r="K201" s="258"/>
      <c r="L201" s="259"/>
      <c r="M201" s="8"/>
      <c r="O201" s="22"/>
      <c r="P201" s="22"/>
    </row>
    <row r="202" spans="2:16" x14ac:dyDescent="0.3">
      <c r="B202" s="263"/>
      <c r="C202" s="264"/>
      <c r="D202" s="264"/>
      <c r="E202" s="260"/>
      <c r="F202" s="258"/>
      <c r="G202" s="258"/>
      <c r="H202" s="258"/>
      <c r="I202" s="258"/>
      <c r="J202" s="258"/>
      <c r="K202" s="258"/>
      <c r="L202" s="259"/>
      <c r="M202" s="8"/>
      <c r="O202" s="22"/>
      <c r="P202" s="22"/>
    </row>
    <row r="203" spans="2:16" x14ac:dyDescent="0.3">
      <c r="B203" s="263"/>
      <c r="C203" s="264"/>
      <c r="D203" s="264"/>
      <c r="E203" s="260"/>
      <c r="F203" s="258"/>
      <c r="G203" s="258"/>
      <c r="H203" s="258"/>
      <c r="I203" s="258"/>
      <c r="J203" s="258"/>
      <c r="K203" s="258"/>
      <c r="L203" s="259"/>
      <c r="M203" s="8"/>
      <c r="O203" s="22"/>
      <c r="P203" s="22"/>
    </row>
    <row r="204" spans="2:16" x14ac:dyDescent="0.3">
      <c r="B204" s="263"/>
      <c r="C204" s="264"/>
      <c r="D204" s="264"/>
      <c r="E204" s="260"/>
      <c r="F204" s="258"/>
      <c r="G204" s="258"/>
      <c r="H204" s="258"/>
      <c r="I204" s="258"/>
      <c r="J204" s="258"/>
      <c r="K204" s="258"/>
      <c r="L204" s="259"/>
      <c r="M204" s="8"/>
      <c r="O204" s="22"/>
      <c r="P204" s="22"/>
    </row>
    <row r="205" spans="2:16" ht="15" customHeight="1" x14ac:dyDescent="0.3">
      <c r="B205" s="263" t="str">
        <f>IF(Intro!$G$22="English",O205,P205)</f>
        <v>Avantages en matière d’emploi</v>
      </c>
      <c r="C205" s="264"/>
      <c r="D205" s="264"/>
      <c r="E205" s="260"/>
      <c r="F205" s="258"/>
      <c r="G205" s="258"/>
      <c r="H205" s="258"/>
      <c r="I205" s="258"/>
      <c r="J205" s="258"/>
      <c r="K205" s="258"/>
      <c r="L205" s="259"/>
      <c r="M205" s="8"/>
      <c r="O205" s="22" t="s">
        <v>142</v>
      </c>
      <c r="P205" s="22" t="s">
        <v>143</v>
      </c>
    </row>
    <row r="206" spans="2:16" x14ac:dyDescent="0.3">
      <c r="B206" s="263"/>
      <c r="C206" s="264"/>
      <c r="D206" s="264"/>
      <c r="E206" s="260"/>
      <c r="F206" s="258"/>
      <c r="G206" s="258"/>
      <c r="H206" s="258"/>
      <c r="I206" s="258"/>
      <c r="J206" s="258"/>
      <c r="K206" s="258"/>
      <c r="L206" s="259"/>
      <c r="M206" s="8"/>
      <c r="O206" s="22"/>
      <c r="P206" s="22"/>
    </row>
    <row r="207" spans="2:16" x14ac:dyDescent="0.3">
      <c r="B207" s="263"/>
      <c r="C207" s="264"/>
      <c r="D207" s="264"/>
      <c r="E207" s="260"/>
      <c r="F207" s="258"/>
      <c r="G207" s="258"/>
      <c r="H207" s="258"/>
      <c r="I207" s="258"/>
      <c r="J207" s="258"/>
      <c r="K207" s="258"/>
      <c r="L207" s="259"/>
      <c r="M207" s="8"/>
      <c r="O207" s="22"/>
      <c r="P207" s="22"/>
    </row>
    <row r="208" spans="2:16" x14ac:dyDescent="0.3">
      <c r="B208" s="263"/>
      <c r="C208" s="264"/>
      <c r="D208" s="264"/>
      <c r="E208" s="260"/>
      <c r="F208" s="258"/>
      <c r="G208" s="258"/>
      <c r="H208" s="258"/>
      <c r="I208" s="258"/>
      <c r="J208" s="258"/>
      <c r="K208" s="258"/>
      <c r="L208" s="259"/>
      <c r="M208" s="8"/>
      <c r="O208" s="22"/>
      <c r="P208" s="22"/>
    </row>
    <row r="209" spans="2:16" x14ac:dyDescent="0.3">
      <c r="B209" s="263"/>
      <c r="C209" s="264"/>
      <c r="D209" s="264"/>
      <c r="E209" s="260"/>
      <c r="F209" s="258"/>
      <c r="G209" s="258"/>
      <c r="H209" s="258"/>
      <c r="I209" s="258"/>
      <c r="J209" s="258"/>
      <c r="K209" s="258"/>
      <c r="L209" s="259"/>
      <c r="M209" s="8"/>
      <c r="O209" s="22"/>
      <c r="P209" s="22"/>
    </row>
    <row r="210" spans="2:16" x14ac:dyDescent="0.3">
      <c r="B210" s="263"/>
      <c r="C210" s="264"/>
      <c r="D210" s="264"/>
      <c r="E210" s="260"/>
      <c r="F210" s="258"/>
      <c r="G210" s="258"/>
      <c r="H210" s="258"/>
      <c r="I210" s="258"/>
      <c r="J210" s="258"/>
      <c r="K210" s="258"/>
      <c r="L210" s="259"/>
      <c r="M210" s="8"/>
      <c r="O210" s="22"/>
      <c r="P210" s="22"/>
    </row>
    <row r="211" spans="2:16" x14ac:dyDescent="0.3">
      <c r="B211" s="263"/>
      <c r="C211" s="264"/>
      <c r="D211" s="264"/>
      <c r="E211" s="260"/>
      <c r="F211" s="258"/>
      <c r="G211" s="258"/>
      <c r="H211" s="258"/>
      <c r="I211" s="258"/>
      <c r="J211" s="258"/>
      <c r="K211" s="258"/>
      <c r="L211" s="259"/>
      <c r="M211" s="8"/>
      <c r="O211" s="22"/>
      <c r="P211" s="22"/>
    </row>
    <row r="212" spans="2:16" x14ac:dyDescent="0.3">
      <c r="B212" s="263"/>
      <c r="C212" s="264"/>
      <c r="D212" s="264"/>
      <c r="E212" s="260"/>
      <c r="F212" s="258"/>
      <c r="G212" s="258"/>
      <c r="H212" s="258"/>
      <c r="I212" s="258"/>
      <c r="J212" s="258"/>
      <c r="K212" s="258"/>
      <c r="L212" s="259"/>
      <c r="M212" s="8"/>
      <c r="O212" s="22"/>
      <c r="P212" s="22"/>
    </row>
    <row r="213" spans="2:16" x14ac:dyDescent="0.3">
      <c r="B213" s="263"/>
      <c r="C213" s="264"/>
      <c r="D213" s="264"/>
      <c r="E213" s="260"/>
      <c r="F213" s="258"/>
      <c r="G213" s="258"/>
      <c r="H213" s="258"/>
      <c r="I213" s="258"/>
      <c r="J213" s="258"/>
      <c r="K213" s="258"/>
      <c r="L213" s="259"/>
      <c r="M213" s="8"/>
      <c r="O213" s="22"/>
      <c r="P213" s="22"/>
    </row>
    <row r="214" spans="2:16" x14ac:dyDescent="0.3">
      <c r="B214" s="263"/>
      <c r="C214" s="264"/>
      <c r="D214" s="264"/>
      <c r="E214" s="260"/>
      <c r="F214" s="258"/>
      <c r="G214" s="258"/>
      <c r="H214" s="258"/>
      <c r="I214" s="258"/>
      <c r="J214" s="258"/>
      <c r="K214" s="258"/>
      <c r="L214" s="259"/>
      <c r="M214" s="8"/>
      <c r="O214" s="22"/>
      <c r="P214" s="22"/>
    </row>
    <row r="215" spans="2:16" x14ac:dyDescent="0.3">
      <c r="B215" s="263" t="str">
        <f>IF(Intro!$G$22="English",O215,P215)</f>
        <v>Incidence sur la communauté</v>
      </c>
      <c r="C215" s="264"/>
      <c r="D215" s="264"/>
      <c r="E215" s="260"/>
      <c r="F215" s="258"/>
      <c r="G215" s="258"/>
      <c r="H215" s="258"/>
      <c r="I215" s="258"/>
      <c r="J215" s="258"/>
      <c r="K215" s="258"/>
      <c r="L215" s="259"/>
      <c r="M215" s="8"/>
      <c r="O215" s="22" t="s">
        <v>144</v>
      </c>
      <c r="P215" s="22" t="s">
        <v>165</v>
      </c>
    </row>
    <row r="216" spans="2:16" x14ac:dyDescent="0.3">
      <c r="B216" s="263"/>
      <c r="C216" s="264"/>
      <c r="D216" s="264"/>
      <c r="E216" s="260"/>
      <c r="F216" s="258"/>
      <c r="G216" s="258"/>
      <c r="H216" s="258"/>
      <c r="I216" s="258"/>
      <c r="J216" s="258"/>
      <c r="K216" s="258"/>
      <c r="L216" s="259"/>
      <c r="M216" s="8"/>
      <c r="O216" s="22"/>
      <c r="P216" s="22"/>
    </row>
    <row r="217" spans="2:16" x14ac:dyDescent="0.3">
      <c r="B217" s="263"/>
      <c r="C217" s="264"/>
      <c r="D217" s="264"/>
      <c r="E217" s="260"/>
      <c r="F217" s="258"/>
      <c r="G217" s="258"/>
      <c r="H217" s="258"/>
      <c r="I217" s="258"/>
      <c r="J217" s="258"/>
      <c r="K217" s="258"/>
      <c r="L217" s="259"/>
      <c r="M217" s="8"/>
      <c r="O217" s="22"/>
      <c r="P217" s="22"/>
    </row>
    <row r="218" spans="2:16" x14ac:dyDescent="0.3">
      <c r="B218" s="263"/>
      <c r="C218" s="264"/>
      <c r="D218" s="264"/>
      <c r="E218" s="260"/>
      <c r="F218" s="258"/>
      <c r="G218" s="258"/>
      <c r="H218" s="258"/>
      <c r="I218" s="258"/>
      <c r="J218" s="258"/>
      <c r="K218" s="258"/>
      <c r="L218" s="259"/>
      <c r="M218" s="8"/>
      <c r="O218" s="22"/>
      <c r="P218" s="22"/>
    </row>
    <row r="219" spans="2:16" x14ac:dyDescent="0.3">
      <c r="B219" s="263"/>
      <c r="C219" s="264"/>
      <c r="D219" s="264"/>
      <c r="E219" s="260"/>
      <c r="F219" s="258"/>
      <c r="G219" s="258"/>
      <c r="H219" s="258"/>
      <c r="I219" s="258"/>
      <c r="J219" s="258"/>
      <c r="K219" s="258"/>
      <c r="L219" s="259"/>
      <c r="M219" s="8"/>
      <c r="O219" s="22"/>
      <c r="P219" s="22"/>
    </row>
    <row r="220" spans="2:16" x14ac:dyDescent="0.3">
      <c r="B220" s="263"/>
      <c r="C220" s="264"/>
      <c r="D220" s="264"/>
      <c r="E220" s="260"/>
      <c r="F220" s="258"/>
      <c r="G220" s="258"/>
      <c r="H220" s="258"/>
      <c r="I220" s="258"/>
      <c r="J220" s="258"/>
      <c r="K220" s="258"/>
      <c r="L220" s="259"/>
      <c r="M220" s="8"/>
      <c r="O220" s="22"/>
      <c r="P220" s="22"/>
    </row>
    <row r="221" spans="2:16" x14ac:dyDescent="0.3">
      <c r="B221" s="263"/>
      <c r="C221" s="264"/>
      <c r="D221" s="264"/>
      <c r="E221" s="260"/>
      <c r="F221" s="258"/>
      <c r="G221" s="258"/>
      <c r="H221" s="258"/>
      <c r="I221" s="258"/>
      <c r="J221" s="258"/>
      <c r="K221" s="258"/>
      <c r="L221" s="259"/>
      <c r="M221" s="8"/>
      <c r="O221" s="22"/>
      <c r="P221" s="22"/>
    </row>
    <row r="222" spans="2:16" x14ac:dyDescent="0.3">
      <c r="B222" s="263"/>
      <c r="C222" s="264"/>
      <c r="D222" s="264"/>
      <c r="E222" s="260"/>
      <c r="F222" s="258"/>
      <c r="G222" s="258"/>
      <c r="H222" s="258"/>
      <c r="I222" s="258"/>
      <c r="J222" s="258"/>
      <c r="K222" s="258"/>
      <c r="L222" s="259"/>
      <c r="M222" s="8"/>
      <c r="O222" s="22"/>
      <c r="P222" s="22"/>
    </row>
    <row r="223" spans="2:16" x14ac:dyDescent="0.3">
      <c r="B223" s="263"/>
      <c r="C223" s="264"/>
      <c r="D223" s="264"/>
      <c r="E223" s="260"/>
      <c r="F223" s="258"/>
      <c r="G223" s="258"/>
      <c r="H223" s="258"/>
      <c r="I223" s="258"/>
      <c r="J223" s="258"/>
      <c r="K223" s="258"/>
      <c r="L223" s="259"/>
      <c r="M223" s="8"/>
      <c r="O223" s="22"/>
      <c r="P223" s="22"/>
    </row>
    <row r="224" spans="2:16" x14ac:dyDescent="0.3">
      <c r="B224" s="263"/>
      <c r="C224" s="264"/>
      <c r="D224" s="264"/>
      <c r="E224" s="260"/>
      <c r="F224" s="258"/>
      <c r="G224" s="258"/>
      <c r="H224" s="258"/>
      <c r="I224" s="258"/>
      <c r="J224" s="258"/>
      <c r="K224" s="258"/>
      <c r="L224" s="259"/>
      <c r="M224" s="8"/>
      <c r="O224" s="22"/>
      <c r="P224" s="22"/>
    </row>
    <row r="225" spans="2:16" x14ac:dyDescent="0.3">
      <c r="B225" s="263" t="str">
        <f>IF(Intro!$G$22="English",O225,P225)</f>
        <v>Conditions de travail</v>
      </c>
      <c r="C225" s="264"/>
      <c r="D225" s="264"/>
      <c r="E225" s="260"/>
      <c r="F225" s="258"/>
      <c r="G225" s="258"/>
      <c r="H225" s="258"/>
      <c r="I225" s="258"/>
      <c r="J225" s="258"/>
      <c r="K225" s="258"/>
      <c r="L225" s="259"/>
      <c r="M225" s="8"/>
      <c r="O225" s="22" t="s">
        <v>145</v>
      </c>
      <c r="P225" s="22" t="s">
        <v>146</v>
      </c>
    </row>
    <row r="226" spans="2:16" x14ac:dyDescent="0.3">
      <c r="B226" s="263"/>
      <c r="C226" s="264"/>
      <c r="D226" s="264"/>
      <c r="E226" s="260"/>
      <c r="F226" s="258"/>
      <c r="G226" s="258"/>
      <c r="H226" s="258"/>
      <c r="I226" s="258"/>
      <c r="J226" s="258"/>
      <c r="K226" s="258"/>
      <c r="L226" s="259"/>
      <c r="M226" s="8"/>
      <c r="O226" s="22"/>
      <c r="P226" s="22"/>
    </row>
    <row r="227" spans="2:16" x14ac:dyDescent="0.3">
      <c r="B227" s="263"/>
      <c r="C227" s="264"/>
      <c r="D227" s="264"/>
      <c r="E227" s="260"/>
      <c r="F227" s="258"/>
      <c r="G227" s="258"/>
      <c r="H227" s="258"/>
      <c r="I227" s="258"/>
      <c r="J227" s="258"/>
      <c r="K227" s="258"/>
      <c r="L227" s="259"/>
      <c r="M227" s="8"/>
      <c r="O227" s="22"/>
      <c r="P227" s="22"/>
    </row>
    <row r="228" spans="2:16" x14ac:dyDescent="0.3">
      <c r="B228" s="263"/>
      <c r="C228" s="264"/>
      <c r="D228" s="264"/>
      <c r="E228" s="260"/>
      <c r="F228" s="258"/>
      <c r="G228" s="258"/>
      <c r="H228" s="258"/>
      <c r="I228" s="258"/>
      <c r="J228" s="258"/>
      <c r="K228" s="258"/>
      <c r="L228" s="259"/>
      <c r="M228" s="8"/>
      <c r="O228" s="22"/>
      <c r="P228" s="22"/>
    </row>
    <row r="229" spans="2:16" x14ac:dyDescent="0.3">
      <c r="B229" s="263"/>
      <c r="C229" s="264"/>
      <c r="D229" s="264"/>
      <c r="E229" s="260"/>
      <c r="F229" s="258"/>
      <c r="G229" s="258"/>
      <c r="H229" s="258"/>
      <c r="I229" s="258"/>
      <c r="J229" s="258"/>
      <c r="K229" s="258"/>
      <c r="L229" s="259"/>
      <c r="M229" s="8"/>
      <c r="O229" s="22"/>
      <c r="P229" s="22"/>
    </row>
    <row r="230" spans="2:16" x14ac:dyDescent="0.3">
      <c r="B230" s="263"/>
      <c r="C230" s="264"/>
      <c r="D230" s="264"/>
      <c r="E230" s="260"/>
      <c r="F230" s="258"/>
      <c r="G230" s="258"/>
      <c r="H230" s="258"/>
      <c r="I230" s="258"/>
      <c r="J230" s="258"/>
      <c r="K230" s="258"/>
      <c r="L230" s="259"/>
      <c r="M230" s="8"/>
      <c r="O230" s="22"/>
      <c r="P230" s="22"/>
    </row>
    <row r="231" spans="2:16" x14ac:dyDescent="0.3">
      <c r="B231" s="263"/>
      <c r="C231" s="264"/>
      <c r="D231" s="264"/>
      <c r="E231" s="260"/>
      <c r="F231" s="258"/>
      <c r="G231" s="258"/>
      <c r="H231" s="258"/>
      <c r="I231" s="258"/>
      <c r="J231" s="258"/>
      <c r="K231" s="258"/>
      <c r="L231" s="259"/>
      <c r="M231" s="8"/>
      <c r="O231" s="22"/>
      <c r="P231" s="22"/>
    </row>
    <row r="232" spans="2:16" x14ac:dyDescent="0.3">
      <c r="B232" s="263"/>
      <c r="C232" s="264"/>
      <c r="D232" s="264"/>
      <c r="E232" s="260"/>
      <c r="F232" s="258"/>
      <c r="G232" s="258"/>
      <c r="H232" s="258"/>
      <c r="I232" s="258"/>
      <c r="J232" s="258"/>
      <c r="K232" s="258"/>
      <c r="L232" s="259"/>
      <c r="M232" s="8"/>
      <c r="O232" s="22"/>
      <c r="P232" s="22"/>
    </row>
    <row r="233" spans="2:16" x14ac:dyDescent="0.3">
      <c r="B233" s="263"/>
      <c r="C233" s="264"/>
      <c r="D233" s="264"/>
      <c r="E233" s="260"/>
      <c r="F233" s="258"/>
      <c r="G233" s="258"/>
      <c r="H233" s="258"/>
      <c r="I233" s="258"/>
      <c r="J233" s="258"/>
      <c r="K233" s="258"/>
      <c r="L233" s="259"/>
      <c r="M233" s="8"/>
      <c r="O233" s="22"/>
      <c r="P233" s="22"/>
    </row>
    <row r="234" spans="2:16" x14ac:dyDescent="0.3">
      <c r="B234" s="263"/>
      <c r="C234" s="264"/>
      <c r="D234" s="264"/>
      <c r="E234" s="260"/>
      <c r="F234" s="258"/>
      <c r="G234" s="258"/>
      <c r="H234" s="258"/>
      <c r="I234" s="258"/>
      <c r="J234" s="258"/>
      <c r="K234" s="258"/>
      <c r="L234" s="259"/>
      <c r="M234" s="8"/>
      <c r="O234" s="22"/>
      <c r="P234" s="22"/>
    </row>
    <row r="235" spans="2:16" x14ac:dyDescent="0.3">
      <c r="B235" s="263" t="str">
        <f>IF(Intro!$G$22="English",O235,P235)</f>
        <v>Bien-être des employés</v>
      </c>
      <c r="C235" s="264"/>
      <c r="D235" s="264"/>
      <c r="E235" s="260"/>
      <c r="F235" s="258"/>
      <c r="G235" s="258"/>
      <c r="H235" s="258"/>
      <c r="I235" s="258"/>
      <c r="J235" s="258"/>
      <c r="K235" s="258"/>
      <c r="L235" s="259"/>
      <c r="M235" s="8"/>
      <c r="O235" s="22" t="s">
        <v>147</v>
      </c>
      <c r="P235" s="22" t="s">
        <v>148</v>
      </c>
    </row>
    <row r="236" spans="2:16" x14ac:dyDescent="0.3">
      <c r="B236" s="263"/>
      <c r="C236" s="264"/>
      <c r="D236" s="264"/>
      <c r="E236" s="260"/>
      <c r="F236" s="258"/>
      <c r="G236" s="258"/>
      <c r="H236" s="258"/>
      <c r="I236" s="258"/>
      <c r="J236" s="258"/>
      <c r="K236" s="258"/>
      <c r="L236" s="259"/>
      <c r="M236" s="8"/>
    </row>
    <row r="237" spans="2:16" x14ac:dyDescent="0.3">
      <c r="B237" s="263"/>
      <c r="C237" s="264"/>
      <c r="D237" s="264"/>
      <c r="E237" s="260"/>
      <c r="F237" s="258"/>
      <c r="G237" s="258"/>
      <c r="H237" s="258"/>
      <c r="I237" s="258"/>
      <c r="J237" s="258"/>
      <c r="K237" s="258"/>
      <c r="L237" s="259"/>
      <c r="M237" s="8"/>
    </row>
    <row r="238" spans="2:16" x14ac:dyDescent="0.3">
      <c r="B238" s="263"/>
      <c r="C238" s="264"/>
      <c r="D238" s="264"/>
      <c r="E238" s="260"/>
      <c r="F238" s="258"/>
      <c r="G238" s="258"/>
      <c r="H238" s="258"/>
      <c r="I238" s="258"/>
      <c r="J238" s="258"/>
      <c r="K238" s="258"/>
      <c r="L238" s="259"/>
      <c r="M238" s="8"/>
      <c r="O238" s="22"/>
      <c r="P238" s="22"/>
    </row>
    <row r="239" spans="2:16" x14ac:dyDescent="0.3">
      <c r="B239" s="263"/>
      <c r="C239" s="264"/>
      <c r="D239" s="264"/>
      <c r="E239" s="260"/>
      <c r="F239" s="258"/>
      <c r="G239" s="258"/>
      <c r="H239" s="258"/>
      <c r="I239" s="258"/>
      <c r="J239" s="258"/>
      <c r="K239" s="258"/>
      <c r="L239" s="259"/>
      <c r="M239" s="8"/>
      <c r="O239" s="22"/>
      <c r="P239" s="22"/>
    </row>
    <row r="240" spans="2:16" x14ac:dyDescent="0.3">
      <c r="B240" s="263"/>
      <c r="C240" s="264"/>
      <c r="D240" s="264"/>
      <c r="E240" s="260"/>
      <c r="F240" s="258"/>
      <c r="G240" s="258"/>
      <c r="H240" s="258"/>
      <c r="I240" s="258"/>
      <c r="J240" s="258"/>
      <c r="K240" s="258"/>
      <c r="L240" s="259"/>
      <c r="M240" s="8"/>
      <c r="O240" s="22"/>
      <c r="P240" s="22"/>
    </row>
    <row r="241" spans="2:16" x14ac:dyDescent="0.3">
      <c r="B241" s="263"/>
      <c r="C241" s="264"/>
      <c r="D241" s="264"/>
      <c r="E241" s="260"/>
      <c r="F241" s="258"/>
      <c r="G241" s="258"/>
      <c r="H241" s="258"/>
      <c r="I241" s="258"/>
      <c r="J241" s="258"/>
      <c r="K241" s="258"/>
      <c r="L241" s="259"/>
      <c r="M241" s="8"/>
      <c r="O241" s="22"/>
      <c r="P241" s="22"/>
    </row>
    <row r="242" spans="2:16" x14ac:dyDescent="0.3">
      <c r="B242" s="263"/>
      <c r="C242" s="264"/>
      <c r="D242" s="264"/>
      <c r="E242" s="260"/>
      <c r="F242" s="258"/>
      <c r="G242" s="258"/>
      <c r="H242" s="258"/>
      <c r="I242" s="258"/>
      <c r="J242" s="258"/>
      <c r="K242" s="258"/>
      <c r="L242" s="259"/>
      <c r="M242" s="8"/>
    </row>
    <row r="243" spans="2:16" x14ac:dyDescent="0.3">
      <c r="B243" s="263"/>
      <c r="C243" s="264"/>
      <c r="D243" s="264"/>
      <c r="E243" s="260"/>
      <c r="F243" s="258"/>
      <c r="G243" s="258"/>
      <c r="H243" s="258"/>
      <c r="I243" s="258"/>
      <c r="J243" s="258"/>
      <c r="K243" s="258"/>
      <c r="L243" s="259"/>
      <c r="M243" s="8"/>
    </row>
    <row r="244" spans="2:16" x14ac:dyDescent="0.3">
      <c r="B244" s="263"/>
      <c r="C244" s="264"/>
      <c r="D244" s="264"/>
      <c r="E244" s="260"/>
      <c r="F244" s="258"/>
      <c r="G244" s="258"/>
      <c r="H244" s="258"/>
      <c r="I244" s="258"/>
      <c r="J244" s="258"/>
      <c r="K244" s="258"/>
      <c r="L244" s="259"/>
      <c r="M244" s="8"/>
    </row>
    <row r="245" spans="2:16" x14ac:dyDescent="0.3">
      <c r="B245" s="263" t="str">
        <f>IF(Intro!$G$22="English",O245,P245)</f>
        <v>Autres facteurs</v>
      </c>
      <c r="C245" s="264"/>
      <c r="D245" s="264"/>
      <c r="E245" s="260"/>
      <c r="F245" s="258"/>
      <c r="G245" s="258"/>
      <c r="H245" s="258"/>
      <c r="I245" s="258"/>
      <c r="J245" s="258"/>
      <c r="K245" s="258"/>
      <c r="L245" s="259"/>
      <c r="M245" s="8"/>
      <c r="O245" s="22" t="s">
        <v>149</v>
      </c>
      <c r="P245" s="22" t="s">
        <v>150</v>
      </c>
    </row>
    <row r="246" spans="2:16" x14ac:dyDescent="0.3">
      <c r="B246" s="263"/>
      <c r="C246" s="264"/>
      <c r="D246" s="264"/>
      <c r="E246" s="260"/>
      <c r="F246" s="258"/>
      <c r="G246" s="258"/>
      <c r="H246" s="258"/>
      <c r="I246" s="258"/>
      <c r="J246" s="258"/>
      <c r="K246" s="258"/>
      <c r="L246" s="259"/>
      <c r="M246" s="8"/>
      <c r="O246" s="22"/>
      <c r="P246" s="22"/>
    </row>
    <row r="247" spans="2:16" x14ac:dyDescent="0.3">
      <c r="B247" s="263"/>
      <c r="C247" s="264"/>
      <c r="D247" s="264"/>
      <c r="E247" s="260"/>
      <c r="F247" s="258"/>
      <c r="G247" s="258"/>
      <c r="H247" s="258"/>
      <c r="I247" s="258"/>
      <c r="J247" s="258"/>
      <c r="K247" s="258"/>
      <c r="L247" s="259"/>
      <c r="M247" s="8"/>
      <c r="O247" s="22"/>
      <c r="P247" s="22"/>
    </row>
    <row r="248" spans="2:16" x14ac:dyDescent="0.3">
      <c r="B248" s="263"/>
      <c r="C248" s="264"/>
      <c r="D248" s="264"/>
      <c r="E248" s="260"/>
      <c r="F248" s="258"/>
      <c r="G248" s="258"/>
      <c r="H248" s="258"/>
      <c r="I248" s="258"/>
      <c r="J248" s="258"/>
      <c r="K248" s="258"/>
      <c r="L248" s="259"/>
      <c r="M248" s="8"/>
      <c r="O248" s="22"/>
      <c r="P248" s="22"/>
    </row>
    <row r="249" spans="2:16" x14ac:dyDescent="0.3">
      <c r="B249" s="263"/>
      <c r="C249" s="264"/>
      <c r="D249" s="264"/>
      <c r="E249" s="260"/>
      <c r="F249" s="258"/>
      <c r="G249" s="258"/>
      <c r="H249" s="258"/>
      <c r="I249" s="258"/>
      <c r="J249" s="258"/>
      <c r="K249" s="258"/>
      <c r="L249" s="259"/>
      <c r="M249" s="8"/>
      <c r="O249" s="22"/>
      <c r="P249" s="22"/>
    </row>
    <row r="250" spans="2:16" x14ac:dyDescent="0.3">
      <c r="B250" s="263"/>
      <c r="C250" s="264"/>
      <c r="D250" s="264"/>
      <c r="E250" s="260"/>
      <c r="F250" s="258"/>
      <c r="G250" s="258"/>
      <c r="H250" s="258"/>
      <c r="I250" s="258"/>
      <c r="J250" s="258"/>
      <c r="K250" s="258"/>
      <c r="L250" s="259"/>
      <c r="M250" s="8"/>
      <c r="O250" s="22"/>
      <c r="P250" s="22"/>
    </row>
    <row r="251" spans="2:16" x14ac:dyDescent="0.3">
      <c r="B251" s="263"/>
      <c r="C251" s="264"/>
      <c r="D251" s="264"/>
      <c r="E251" s="260"/>
      <c r="F251" s="258"/>
      <c r="G251" s="258"/>
      <c r="H251" s="258"/>
      <c r="I251" s="258"/>
      <c r="J251" s="258"/>
      <c r="K251" s="258"/>
      <c r="L251" s="259"/>
      <c r="M251" s="8"/>
      <c r="O251" s="22"/>
      <c r="P251" s="22"/>
    </row>
    <row r="252" spans="2:16" x14ac:dyDescent="0.3">
      <c r="B252" s="263"/>
      <c r="C252" s="264"/>
      <c r="D252" s="264"/>
      <c r="E252" s="260"/>
      <c r="F252" s="258"/>
      <c r="G252" s="258"/>
      <c r="H252" s="258"/>
      <c r="I252" s="258"/>
      <c r="J252" s="258"/>
      <c r="K252" s="258"/>
      <c r="L252" s="259"/>
      <c r="M252" s="8"/>
      <c r="O252" s="22"/>
      <c r="P252" s="22"/>
    </row>
    <row r="253" spans="2:16" x14ac:dyDescent="0.3">
      <c r="B253" s="263"/>
      <c r="C253" s="264"/>
      <c r="D253" s="264"/>
      <c r="E253" s="260"/>
      <c r="F253" s="258"/>
      <c r="G253" s="258"/>
      <c r="H253" s="258"/>
      <c r="I253" s="258"/>
      <c r="J253" s="258"/>
      <c r="K253" s="258"/>
      <c r="L253" s="259"/>
      <c r="M253" s="8"/>
      <c r="O253" s="22"/>
      <c r="P253" s="22"/>
    </row>
    <row r="254" spans="2:16" x14ac:dyDescent="0.3">
      <c r="B254" s="308"/>
      <c r="C254" s="309"/>
      <c r="D254" s="309"/>
      <c r="E254" s="307"/>
      <c r="F254" s="261"/>
      <c r="G254" s="261"/>
      <c r="H254" s="261"/>
      <c r="I254" s="261"/>
      <c r="J254" s="261"/>
      <c r="K254" s="261"/>
      <c r="L254" s="262"/>
      <c r="M254" s="8"/>
      <c r="O254" s="22"/>
      <c r="P254" s="22"/>
    </row>
    <row r="255" spans="2:16" x14ac:dyDescent="0.3">
      <c r="B255" s="70"/>
      <c r="C255" s="70"/>
      <c r="D255" s="70"/>
      <c r="E255" s="70"/>
      <c r="F255" s="70"/>
      <c r="G255" s="70"/>
      <c r="H255" s="70"/>
      <c r="I255" s="70"/>
      <c r="J255" s="70"/>
      <c r="K255" s="70"/>
      <c r="L255" s="70"/>
      <c r="M255" s="8"/>
    </row>
    <row r="256" spans="2:16" x14ac:dyDescent="0.3">
      <c r="B256" s="165" t="str">
        <f>IF(Intro!$G$22="English",O256,P256)</f>
        <v>MARCHÉS</v>
      </c>
      <c r="C256" s="166"/>
      <c r="D256" s="166"/>
      <c r="E256" s="166"/>
      <c r="F256" s="166"/>
      <c r="G256" s="166"/>
      <c r="H256" s="166"/>
      <c r="I256" s="166"/>
      <c r="J256" s="166"/>
      <c r="K256" s="166"/>
      <c r="L256" s="167"/>
      <c r="M256" s="33"/>
      <c r="O256" s="8" t="s">
        <v>197</v>
      </c>
      <c r="P256" s="8" t="s">
        <v>205</v>
      </c>
    </row>
    <row r="257" spans="1:16" x14ac:dyDescent="0.3">
      <c r="B257" s="301" t="s">
        <v>36</v>
      </c>
      <c r="C257" s="302"/>
      <c r="D257" s="302"/>
      <c r="E257" s="302"/>
      <c r="F257" s="302"/>
      <c r="G257" s="302"/>
      <c r="H257" s="302"/>
      <c r="I257" s="302"/>
      <c r="J257" s="302"/>
      <c r="K257" s="302"/>
      <c r="L257" s="303"/>
      <c r="M257" s="8"/>
    </row>
    <row r="258" spans="1:16" x14ac:dyDescent="0.3">
      <c r="B258" s="17"/>
      <c r="C258" s="28"/>
      <c r="D258" s="28"/>
      <c r="E258" s="29"/>
      <c r="F258" s="29"/>
      <c r="G258" s="29"/>
      <c r="H258" s="29"/>
      <c r="I258" s="29"/>
      <c r="J258" s="29"/>
      <c r="K258" s="29"/>
      <c r="L258" s="18"/>
      <c r="M258" s="8"/>
    </row>
    <row r="259" spans="1:16" ht="14.1" customHeight="1" x14ac:dyDescent="0.3">
      <c r="B259" s="162" t="str">
        <f>IF(Intro!$G$22="English",O259,P259)</f>
        <v>Décrivez les marchés des marchandises au Canada et dans le monde depuis le 1er août 2023. Les facteurs à prendre en compte dans votre réponse comprennent, sans toutefois s'y limiter, l'emploi associé à la production des marchandises au Canada.</v>
      </c>
      <c r="C259" s="163"/>
      <c r="D259" s="163"/>
      <c r="E259" s="163"/>
      <c r="F259" s="163"/>
      <c r="G259" s="163"/>
      <c r="H259" s="163"/>
      <c r="I259" s="163"/>
      <c r="J259" s="163"/>
      <c r="K259" s="163"/>
      <c r="L259" s="164"/>
      <c r="M259" s="8"/>
      <c r="O259" s="22" t="str">
        <f>"Describe the markets for the goods in Canada and globally since August 1, "&amp;Variables!B6&amp;". Factors to consider in your response include, but are not limited to, employment associated with the production of the goods in Canada."</f>
        <v>Describe the markets for the goods in Canada and globally since August 1, 2023. Factors to consider in your response include, but are not limited to, employment associated with the production of the goods in Canada.</v>
      </c>
      <c r="P259" s="8" t="str">
        <f>"Décrivez les marchés des marchandises au Canada et dans le monde depuis le 1er août "&amp;Variables!B6&amp;". Les facteurs à prendre en compte dans votre réponse comprennent, sans toutefois s'y limiter, l'emploi associé à la production des marchandises au Canada."</f>
        <v>Décrivez les marchés des marchandises au Canada et dans le monde depuis le 1er août 2023. Les facteurs à prendre en compte dans votre réponse comprennent, sans toutefois s'y limiter, l'emploi associé à la production des marchandises au Canada.</v>
      </c>
    </row>
    <row r="260" spans="1:16" x14ac:dyDescent="0.3">
      <c r="B260" s="162"/>
      <c r="C260" s="163"/>
      <c r="D260" s="163"/>
      <c r="E260" s="163"/>
      <c r="F260" s="163"/>
      <c r="G260" s="163"/>
      <c r="H260" s="163"/>
      <c r="I260" s="163"/>
      <c r="J260" s="163"/>
      <c r="K260" s="163"/>
      <c r="L260" s="164"/>
      <c r="M260" s="8"/>
      <c r="O260" s="22"/>
    </row>
    <row r="261" spans="1:16" s="33" customFormat="1" x14ac:dyDescent="0.3">
      <c r="A261" s="58"/>
      <c r="B261" s="62"/>
      <c r="C261" s="63"/>
      <c r="D261" s="63"/>
      <c r="E261" s="63"/>
      <c r="F261" s="63"/>
      <c r="G261" s="63"/>
      <c r="H261" s="63"/>
      <c r="I261" s="63"/>
      <c r="J261" s="63"/>
      <c r="K261" s="63"/>
      <c r="L261" s="64"/>
    </row>
    <row r="262" spans="1:16" s="9" customFormat="1" x14ac:dyDescent="0.3">
      <c r="A262" s="4"/>
      <c r="B262" s="292"/>
      <c r="C262" s="293"/>
      <c r="D262" s="293"/>
      <c r="E262" s="293"/>
      <c r="F262" s="293"/>
      <c r="G262" s="293"/>
      <c r="H262" s="293"/>
      <c r="I262" s="293"/>
      <c r="J262" s="293"/>
      <c r="K262" s="293"/>
      <c r="L262" s="294"/>
      <c r="M262" s="33"/>
    </row>
    <row r="263" spans="1:16" s="9" customFormat="1" x14ac:dyDescent="0.3">
      <c r="A263" s="4"/>
      <c r="B263" s="292"/>
      <c r="C263" s="293"/>
      <c r="D263" s="293"/>
      <c r="E263" s="293"/>
      <c r="F263" s="293"/>
      <c r="G263" s="293"/>
      <c r="H263" s="293"/>
      <c r="I263" s="293"/>
      <c r="J263" s="293"/>
      <c r="K263" s="293"/>
      <c r="L263" s="294"/>
      <c r="M263" s="33"/>
    </row>
    <row r="264" spans="1:16" s="9" customFormat="1" x14ac:dyDescent="0.3">
      <c r="A264" s="4"/>
      <c r="B264" s="292"/>
      <c r="C264" s="293"/>
      <c r="D264" s="293"/>
      <c r="E264" s="293"/>
      <c r="F264" s="293"/>
      <c r="G264" s="293"/>
      <c r="H264" s="293"/>
      <c r="I264" s="293"/>
      <c r="J264" s="293"/>
      <c r="K264" s="293"/>
      <c r="L264" s="294"/>
      <c r="M264" s="33"/>
    </row>
    <row r="265" spans="1:16" s="9" customFormat="1" x14ac:dyDescent="0.3">
      <c r="A265" s="4"/>
      <c r="B265" s="292"/>
      <c r="C265" s="293"/>
      <c r="D265" s="293"/>
      <c r="E265" s="293"/>
      <c r="F265" s="293"/>
      <c r="G265" s="293"/>
      <c r="H265" s="293"/>
      <c r="I265" s="293"/>
      <c r="J265" s="293"/>
      <c r="K265" s="293"/>
      <c r="L265" s="294"/>
      <c r="M265" s="33"/>
    </row>
    <row r="266" spans="1:16" s="9" customFormat="1" x14ac:dyDescent="0.3">
      <c r="A266" s="4"/>
      <c r="B266" s="292"/>
      <c r="C266" s="293"/>
      <c r="D266" s="293"/>
      <c r="E266" s="293"/>
      <c r="F266" s="293"/>
      <c r="G266" s="293"/>
      <c r="H266" s="293"/>
      <c r="I266" s="293"/>
      <c r="J266" s="293"/>
      <c r="K266" s="293"/>
      <c r="L266" s="294"/>
      <c r="M266" s="33"/>
    </row>
    <row r="267" spans="1:16" s="9" customFormat="1" x14ac:dyDescent="0.3">
      <c r="A267" s="4"/>
      <c r="B267" s="292"/>
      <c r="C267" s="293"/>
      <c r="D267" s="293"/>
      <c r="E267" s="293"/>
      <c r="F267" s="293"/>
      <c r="G267" s="293"/>
      <c r="H267" s="293"/>
      <c r="I267" s="293"/>
      <c r="J267" s="293"/>
      <c r="K267" s="293"/>
      <c r="L267" s="294"/>
      <c r="M267" s="33"/>
    </row>
    <row r="268" spans="1:16" s="9" customFormat="1" x14ac:dyDescent="0.3">
      <c r="A268" s="4"/>
      <c r="B268" s="292"/>
      <c r="C268" s="293"/>
      <c r="D268" s="293"/>
      <c r="E268" s="293"/>
      <c r="F268" s="293"/>
      <c r="G268" s="293"/>
      <c r="H268" s="293"/>
      <c r="I268" s="293"/>
      <c r="J268" s="293"/>
      <c r="K268" s="293"/>
      <c r="L268" s="294"/>
      <c r="M268" s="33"/>
    </row>
    <row r="269" spans="1:16" s="9" customFormat="1" x14ac:dyDescent="0.3">
      <c r="A269" s="4"/>
      <c r="B269" s="292"/>
      <c r="C269" s="293"/>
      <c r="D269" s="293"/>
      <c r="E269" s="293"/>
      <c r="F269" s="293"/>
      <c r="G269" s="293"/>
      <c r="H269" s="293"/>
      <c r="I269" s="293"/>
      <c r="J269" s="293"/>
      <c r="K269" s="293"/>
      <c r="L269" s="294"/>
      <c r="M269" s="33"/>
    </row>
    <row r="270" spans="1:16" s="33" customFormat="1" x14ac:dyDescent="0.3">
      <c r="A270" s="58"/>
      <c r="B270" s="59"/>
      <c r="C270" s="60"/>
      <c r="D270" s="60"/>
      <c r="E270" s="60"/>
      <c r="F270" s="60"/>
      <c r="G270" s="60"/>
      <c r="H270" s="60"/>
      <c r="I270" s="60"/>
      <c r="J270" s="60"/>
      <c r="K270" s="60"/>
      <c r="L270" s="61"/>
    </row>
    <row r="271" spans="1:16" x14ac:dyDescent="0.3">
      <c r="B271" s="295" t="s">
        <v>170</v>
      </c>
      <c r="C271" s="296"/>
      <c r="D271" s="296"/>
      <c r="E271" s="296"/>
      <c r="F271" s="296"/>
      <c r="G271" s="296"/>
      <c r="H271" s="296"/>
      <c r="I271" s="296"/>
      <c r="J271" s="296"/>
      <c r="K271" s="296"/>
      <c r="L271" s="297"/>
      <c r="M271" s="8"/>
    </row>
    <row r="272" spans="1:16" x14ac:dyDescent="0.3">
      <c r="B272" s="17"/>
      <c r="C272" s="28"/>
      <c r="D272" s="28"/>
      <c r="E272" s="29"/>
      <c r="F272" s="29"/>
      <c r="G272" s="29"/>
      <c r="H272" s="29"/>
      <c r="I272" s="29"/>
      <c r="J272" s="29"/>
      <c r="K272" s="29"/>
      <c r="L272" s="18"/>
      <c r="M272" s="8"/>
    </row>
    <row r="273" spans="1:16" ht="14.1" customHeight="1" x14ac:dyDescent="0.3">
      <c r="B273" s="162" t="str">
        <f>IF(Intro!$G$22="English",O273,P273)</f>
        <v>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v>
      </c>
      <c r="C273" s="163"/>
      <c r="D273" s="163"/>
      <c r="E273" s="163"/>
      <c r="F273" s="163"/>
      <c r="G273" s="163"/>
      <c r="H273" s="163"/>
      <c r="I273" s="163"/>
      <c r="J273" s="163"/>
      <c r="K273" s="163"/>
      <c r="L273" s="164"/>
      <c r="M273" s="8"/>
      <c r="O273" s="22" t="s">
        <v>178</v>
      </c>
      <c r="P273" s="8" t="s">
        <v>177</v>
      </c>
    </row>
    <row r="274" spans="1:16" x14ac:dyDescent="0.3">
      <c r="B274" s="162"/>
      <c r="C274" s="163"/>
      <c r="D274" s="163"/>
      <c r="E274" s="163"/>
      <c r="F274" s="163"/>
      <c r="G274" s="163"/>
      <c r="H274" s="163"/>
      <c r="I274" s="163"/>
      <c r="J274" s="163"/>
      <c r="K274" s="163"/>
      <c r="L274" s="164"/>
      <c r="M274" s="8"/>
      <c r="O274" s="22"/>
    </row>
    <row r="275" spans="1:16" s="33" customFormat="1" x14ac:dyDescent="0.3">
      <c r="A275" s="58"/>
      <c r="B275" s="62"/>
      <c r="C275" s="63"/>
      <c r="D275" s="63"/>
      <c r="E275" s="63"/>
      <c r="F275" s="63"/>
      <c r="G275" s="63"/>
      <c r="H275" s="63"/>
      <c r="I275" s="63"/>
      <c r="J275" s="63"/>
      <c r="K275" s="63"/>
      <c r="L275" s="64"/>
    </row>
    <row r="276" spans="1:16" s="9" customFormat="1" x14ac:dyDescent="0.3">
      <c r="A276" s="4"/>
      <c r="B276" s="292"/>
      <c r="C276" s="293"/>
      <c r="D276" s="293"/>
      <c r="E276" s="293"/>
      <c r="F276" s="293"/>
      <c r="G276" s="293"/>
      <c r="H276" s="293"/>
      <c r="I276" s="293"/>
      <c r="J276" s="293"/>
      <c r="K276" s="293"/>
      <c r="L276" s="294"/>
      <c r="M276" s="33"/>
    </row>
    <row r="277" spans="1:16" s="9" customFormat="1" x14ac:dyDescent="0.3">
      <c r="A277" s="4"/>
      <c r="B277" s="292"/>
      <c r="C277" s="293"/>
      <c r="D277" s="293"/>
      <c r="E277" s="293"/>
      <c r="F277" s="293"/>
      <c r="G277" s="293"/>
      <c r="H277" s="293"/>
      <c r="I277" s="293"/>
      <c r="J277" s="293"/>
      <c r="K277" s="293"/>
      <c r="L277" s="294"/>
      <c r="M277" s="33"/>
    </row>
    <row r="278" spans="1:16" s="9" customFormat="1" x14ac:dyDescent="0.3">
      <c r="A278" s="4"/>
      <c r="B278" s="292"/>
      <c r="C278" s="293"/>
      <c r="D278" s="293"/>
      <c r="E278" s="293"/>
      <c r="F278" s="293"/>
      <c r="G278" s="293"/>
      <c r="H278" s="293"/>
      <c r="I278" s="293"/>
      <c r="J278" s="293"/>
      <c r="K278" s="293"/>
      <c r="L278" s="294"/>
      <c r="M278" s="33"/>
    </row>
    <row r="279" spans="1:16" s="9" customFormat="1" x14ac:dyDescent="0.3">
      <c r="A279" s="4"/>
      <c r="B279" s="292"/>
      <c r="C279" s="293"/>
      <c r="D279" s="293"/>
      <c r="E279" s="293"/>
      <c r="F279" s="293"/>
      <c r="G279" s="293"/>
      <c r="H279" s="293"/>
      <c r="I279" s="293"/>
      <c r="J279" s="293"/>
      <c r="K279" s="293"/>
      <c r="L279" s="294"/>
      <c r="M279" s="33"/>
    </row>
    <row r="280" spans="1:16" s="9" customFormat="1" x14ac:dyDescent="0.3">
      <c r="A280" s="4"/>
      <c r="B280" s="292"/>
      <c r="C280" s="293"/>
      <c r="D280" s="293"/>
      <c r="E280" s="293"/>
      <c r="F280" s="293"/>
      <c r="G280" s="293"/>
      <c r="H280" s="293"/>
      <c r="I280" s="293"/>
      <c r="J280" s="293"/>
      <c r="K280" s="293"/>
      <c r="L280" s="294"/>
      <c r="M280" s="33"/>
    </row>
    <row r="281" spans="1:16" s="9" customFormat="1" x14ac:dyDescent="0.3">
      <c r="A281" s="4"/>
      <c r="B281" s="292"/>
      <c r="C281" s="293"/>
      <c r="D281" s="293"/>
      <c r="E281" s="293"/>
      <c r="F281" s="293"/>
      <c r="G281" s="293"/>
      <c r="H281" s="293"/>
      <c r="I281" s="293"/>
      <c r="J281" s="293"/>
      <c r="K281" s="293"/>
      <c r="L281" s="294"/>
      <c r="M281" s="33"/>
    </row>
    <row r="282" spans="1:16" s="9" customFormat="1" x14ac:dyDescent="0.3">
      <c r="A282" s="4"/>
      <c r="B282" s="292"/>
      <c r="C282" s="293"/>
      <c r="D282" s="293"/>
      <c r="E282" s="293"/>
      <c r="F282" s="293"/>
      <c r="G282" s="293"/>
      <c r="H282" s="293"/>
      <c r="I282" s="293"/>
      <c r="J282" s="293"/>
      <c r="K282" s="293"/>
      <c r="L282" s="294"/>
      <c r="M282" s="33"/>
    </row>
    <row r="283" spans="1:16" s="9" customFormat="1" x14ac:dyDescent="0.3">
      <c r="A283" s="4"/>
      <c r="B283" s="292"/>
      <c r="C283" s="293"/>
      <c r="D283" s="293"/>
      <c r="E283" s="293"/>
      <c r="F283" s="293"/>
      <c r="G283" s="293"/>
      <c r="H283" s="293"/>
      <c r="I283" s="293"/>
      <c r="J283" s="293"/>
      <c r="K283" s="293"/>
      <c r="L283" s="294"/>
      <c r="M283" s="33"/>
    </row>
    <row r="284" spans="1:16" s="33" customFormat="1" x14ac:dyDescent="0.3">
      <c r="A284" s="58"/>
      <c r="B284" s="59"/>
      <c r="C284" s="60"/>
      <c r="D284" s="60"/>
      <c r="E284" s="60"/>
      <c r="F284" s="60"/>
      <c r="G284" s="60"/>
      <c r="H284" s="60"/>
      <c r="I284" s="60"/>
      <c r="J284" s="60"/>
      <c r="K284" s="60"/>
      <c r="L284" s="61"/>
    </row>
    <row r="286" spans="1:16" x14ac:dyDescent="0.3">
      <c r="B286" s="298" t="str">
        <f>IF(Intro!$G$22="English",O286,P286)</f>
        <v>EMPLOI</v>
      </c>
      <c r="C286" s="299"/>
      <c r="D286" s="299"/>
      <c r="E286" s="299"/>
      <c r="F286" s="299"/>
      <c r="G286" s="299"/>
      <c r="H286" s="299"/>
      <c r="I286" s="299"/>
      <c r="J286" s="299"/>
      <c r="K286" s="299"/>
      <c r="L286" s="300"/>
      <c r="M286" s="8"/>
      <c r="O286" s="8" t="s">
        <v>194</v>
      </c>
      <c r="P286" s="8" t="s">
        <v>195</v>
      </c>
    </row>
    <row r="287" spans="1:16" s="9" customFormat="1" x14ac:dyDescent="0.3">
      <c r="A287" s="4"/>
      <c r="B287" s="295" t="s">
        <v>196</v>
      </c>
      <c r="C287" s="296"/>
      <c r="D287" s="296"/>
      <c r="E287" s="296"/>
      <c r="F287" s="296"/>
      <c r="G287" s="296"/>
      <c r="H287" s="296"/>
      <c r="I287" s="296"/>
      <c r="J287" s="296"/>
      <c r="K287" s="296"/>
      <c r="L287" s="297"/>
      <c r="M287" s="76"/>
    </row>
    <row r="288" spans="1:16" x14ac:dyDescent="0.3">
      <c r="B288" s="66"/>
      <c r="C288" s="67"/>
      <c r="D288" s="67"/>
      <c r="E288" s="67"/>
      <c r="F288" s="67"/>
      <c r="G288" s="67"/>
      <c r="H288" s="67"/>
      <c r="I288" s="67"/>
      <c r="J288" s="67"/>
      <c r="K288" s="67"/>
      <c r="L288" s="68"/>
      <c r="M288" s="8"/>
    </row>
    <row r="289" spans="1:16" x14ac:dyDescent="0.3">
      <c r="B289" s="162" t="str">
        <f>IF(Intro!$G$22="English",O289,P289)</f>
        <v>Sur la base de la réponse à la question 1 dans l'onglet Pro, décrivez la méthode utilisée pour répartir l’emploi, les heures travaillées et les salaires versés.</v>
      </c>
      <c r="C289" s="163"/>
      <c r="D289" s="163"/>
      <c r="E289" s="163"/>
      <c r="F289" s="163"/>
      <c r="G289" s="163"/>
      <c r="H289" s="163"/>
      <c r="I289" s="163"/>
      <c r="J289" s="163"/>
      <c r="K289" s="163"/>
      <c r="L289" s="164"/>
      <c r="M289" s="8"/>
      <c r="O289" s="8" t="s">
        <v>193</v>
      </c>
      <c r="P289" s="8" t="s">
        <v>204</v>
      </c>
    </row>
    <row r="290" spans="1:16" x14ac:dyDescent="0.3">
      <c r="B290" s="66"/>
      <c r="C290" s="67"/>
      <c r="D290" s="67"/>
      <c r="E290" s="67"/>
      <c r="F290" s="67"/>
      <c r="G290" s="67"/>
      <c r="H290" s="67"/>
      <c r="I290" s="67"/>
      <c r="J290" s="67"/>
      <c r="K290" s="67"/>
      <c r="L290" s="68"/>
      <c r="M290" s="8"/>
    </row>
    <row r="291" spans="1:16" s="9" customFormat="1" x14ac:dyDescent="0.3">
      <c r="A291" s="4"/>
      <c r="B291" s="292"/>
      <c r="C291" s="293"/>
      <c r="D291" s="293"/>
      <c r="E291" s="293"/>
      <c r="F291" s="293"/>
      <c r="G291" s="293"/>
      <c r="H291" s="293"/>
      <c r="I291" s="293"/>
      <c r="J291" s="293"/>
      <c r="K291" s="293"/>
      <c r="L291" s="294"/>
      <c r="M291" s="33"/>
    </row>
    <row r="292" spans="1:16" s="9" customFormat="1" x14ac:dyDescent="0.3">
      <c r="A292" s="4"/>
      <c r="B292" s="292"/>
      <c r="C292" s="293"/>
      <c r="D292" s="293"/>
      <c r="E292" s="293"/>
      <c r="F292" s="293"/>
      <c r="G292" s="293"/>
      <c r="H292" s="293"/>
      <c r="I292" s="293"/>
      <c r="J292" s="293"/>
      <c r="K292" s="293"/>
      <c r="L292" s="294"/>
      <c r="M292" s="33"/>
    </row>
    <row r="293" spans="1:16" s="9" customFormat="1" x14ac:dyDescent="0.3">
      <c r="A293" s="4"/>
      <c r="B293" s="292"/>
      <c r="C293" s="293"/>
      <c r="D293" s="293"/>
      <c r="E293" s="293"/>
      <c r="F293" s="293"/>
      <c r="G293" s="293"/>
      <c r="H293" s="293"/>
      <c r="I293" s="293"/>
      <c r="J293" s="293"/>
      <c r="K293" s="293"/>
      <c r="L293" s="294"/>
      <c r="M293" s="33"/>
    </row>
    <row r="294" spans="1:16" s="9" customFormat="1" x14ac:dyDescent="0.3">
      <c r="A294" s="4"/>
      <c r="B294" s="292"/>
      <c r="C294" s="293"/>
      <c r="D294" s="293"/>
      <c r="E294" s="293"/>
      <c r="F294" s="293"/>
      <c r="G294" s="293"/>
      <c r="H294" s="293"/>
      <c r="I294" s="293"/>
      <c r="J294" s="293"/>
      <c r="K294" s="293"/>
      <c r="L294" s="294"/>
      <c r="M294" s="33"/>
    </row>
    <row r="295" spans="1:16" s="9" customFormat="1" x14ac:dyDescent="0.3">
      <c r="A295" s="4"/>
      <c r="B295" s="292"/>
      <c r="C295" s="293"/>
      <c r="D295" s="293"/>
      <c r="E295" s="293"/>
      <c r="F295" s="293"/>
      <c r="G295" s="293"/>
      <c r="H295" s="293"/>
      <c r="I295" s="293"/>
      <c r="J295" s="293"/>
      <c r="K295" s="293"/>
      <c r="L295" s="294"/>
      <c r="M295" s="33"/>
    </row>
    <row r="296" spans="1:16" s="9" customFormat="1" x14ac:dyDescent="0.3">
      <c r="A296" s="4"/>
      <c r="B296" s="292"/>
      <c r="C296" s="293"/>
      <c r="D296" s="293"/>
      <c r="E296" s="293"/>
      <c r="F296" s="293"/>
      <c r="G296" s="293"/>
      <c r="H296" s="293"/>
      <c r="I296" s="293"/>
      <c r="J296" s="293"/>
      <c r="K296" s="293"/>
      <c r="L296" s="294"/>
      <c r="M296" s="33"/>
    </row>
    <row r="297" spans="1:16" s="9" customFormat="1" x14ac:dyDescent="0.3">
      <c r="A297" s="4"/>
      <c r="B297" s="292"/>
      <c r="C297" s="293"/>
      <c r="D297" s="293"/>
      <c r="E297" s="293"/>
      <c r="F297" s="293"/>
      <c r="G297" s="293"/>
      <c r="H297" s="293"/>
      <c r="I297" s="293"/>
      <c r="J297" s="293"/>
      <c r="K297" s="293"/>
      <c r="L297" s="294"/>
      <c r="M297" s="33"/>
    </row>
    <row r="298" spans="1:16" s="9" customFormat="1" x14ac:dyDescent="0.3">
      <c r="A298" s="4"/>
      <c r="B298" s="292"/>
      <c r="C298" s="293"/>
      <c r="D298" s="293"/>
      <c r="E298" s="293"/>
      <c r="F298" s="293"/>
      <c r="G298" s="293"/>
      <c r="H298" s="293"/>
      <c r="I298" s="293"/>
      <c r="J298" s="293"/>
      <c r="K298" s="293"/>
      <c r="L298" s="294"/>
      <c r="M298" s="33"/>
    </row>
    <row r="299" spans="1:16" x14ac:dyDescent="0.3">
      <c r="B299" s="69"/>
      <c r="C299" s="70"/>
      <c r="D299" s="70"/>
      <c r="E299" s="70"/>
      <c r="F299" s="70"/>
      <c r="G299" s="70"/>
      <c r="H299" s="70"/>
      <c r="I299" s="70"/>
      <c r="J299" s="70"/>
      <c r="K299" s="70"/>
      <c r="L299" s="71"/>
      <c r="M299" s="8"/>
    </row>
  </sheetData>
  <sheetProtection algorithmName="SHA-512" hashValue="PN7rgSti+Ea2vYk655sCfBiVIt3g06GFzaERQqu6rGz3NUh2Nt5G+CtJP/pvtCNzWY4Nt+9sIUgOMUCEzFOtbw==" saltValue="89ccrgVnNVvMryg1IqoiJQ==" spinCount="100000" sheet="1" objects="1" scenarios="1" selectLockedCells="1"/>
  <mergeCells count="220">
    <mergeCell ref="B271:L271"/>
    <mergeCell ref="B132:L132"/>
    <mergeCell ref="B138:L138"/>
    <mergeCell ref="B103:L103"/>
    <mergeCell ref="B75:L75"/>
    <mergeCell ref="B56:L56"/>
    <mergeCell ref="B28:L28"/>
    <mergeCell ref="B27:L27"/>
    <mergeCell ref="B119:D120"/>
    <mergeCell ref="E119:F120"/>
    <mergeCell ref="G119:H120"/>
    <mergeCell ref="I119:J120"/>
    <mergeCell ref="K119:L120"/>
    <mergeCell ref="B121:D122"/>
    <mergeCell ref="E121:F122"/>
    <mergeCell ref="G121:H122"/>
    <mergeCell ref="I121:J122"/>
    <mergeCell ref="K121:L122"/>
    <mergeCell ref="C39:E40"/>
    <mergeCell ref="F39:I40"/>
    <mergeCell ref="J39:L40"/>
    <mergeCell ref="B41:B42"/>
    <mergeCell ref="C41:E42"/>
    <mergeCell ref="F41:I42"/>
    <mergeCell ref="B4:L4"/>
    <mergeCell ref="B5:L5"/>
    <mergeCell ref="B6:L6"/>
    <mergeCell ref="B92:B93"/>
    <mergeCell ref="C92:E93"/>
    <mergeCell ref="F92:L93"/>
    <mergeCell ref="B86:B87"/>
    <mergeCell ref="C86:E87"/>
    <mergeCell ref="F86:L87"/>
    <mergeCell ref="B88:B89"/>
    <mergeCell ref="C88:E89"/>
    <mergeCell ref="F88:L89"/>
    <mergeCell ref="B90:B91"/>
    <mergeCell ref="C90:E91"/>
    <mergeCell ref="F90:L91"/>
    <mergeCell ref="C82:E83"/>
    <mergeCell ref="B71:F71"/>
    <mergeCell ref="B72:F72"/>
    <mergeCell ref="B73:F73"/>
    <mergeCell ref="C80:E81"/>
    <mergeCell ref="F80:L81"/>
    <mergeCell ref="B8:L8"/>
    <mergeCell ref="B9:L9"/>
    <mergeCell ref="B13:L13"/>
    <mergeCell ref="B291:L298"/>
    <mergeCell ref="B289:L289"/>
    <mergeCell ref="B259:L260"/>
    <mergeCell ref="B273:L274"/>
    <mergeCell ref="B286:L286"/>
    <mergeCell ref="B287:L287"/>
    <mergeCell ref="B256:L256"/>
    <mergeCell ref="B257:L257"/>
    <mergeCell ref="B139:L139"/>
    <mergeCell ref="F205:L214"/>
    <mergeCell ref="E215:E224"/>
    <mergeCell ref="F215:L224"/>
    <mergeCell ref="B262:L269"/>
    <mergeCell ref="B276:L283"/>
    <mergeCell ref="E225:E234"/>
    <mergeCell ref="F225:L234"/>
    <mergeCell ref="E235:E244"/>
    <mergeCell ref="F235:L244"/>
    <mergeCell ref="E245:E254"/>
    <mergeCell ref="B215:D224"/>
    <mergeCell ref="B225:D234"/>
    <mergeCell ref="B235:D244"/>
    <mergeCell ref="B245:D254"/>
    <mergeCell ref="E175:E184"/>
    <mergeCell ref="B10:L10"/>
    <mergeCell ref="B15:L15"/>
    <mergeCell ref="B117:D118"/>
    <mergeCell ref="E117:F118"/>
    <mergeCell ref="G117:H118"/>
    <mergeCell ref="I117:J118"/>
    <mergeCell ref="K117:L118"/>
    <mergeCell ref="B58:L58"/>
    <mergeCell ref="B17:L24"/>
    <mergeCell ref="C33:E34"/>
    <mergeCell ref="F33:I34"/>
    <mergeCell ref="J33:L34"/>
    <mergeCell ref="B35:B36"/>
    <mergeCell ref="C35:E36"/>
    <mergeCell ref="F35:I36"/>
    <mergeCell ref="J35:L36"/>
    <mergeCell ref="B37:B38"/>
    <mergeCell ref="C37:E38"/>
    <mergeCell ref="F37:I38"/>
    <mergeCell ref="J37:L38"/>
    <mergeCell ref="B30:L31"/>
    <mergeCell ref="B39:B40"/>
    <mergeCell ref="B12:L12"/>
    <mergeCell ref="B104:L104"/>
    <mergeCell ref="J41:L42"/>
    <mergeCell ref="B43:B44"/>
    <mergeCell ref="C43:E44"/>
    <mergeCell ref="F43:I44"/>
    <mergeCell ref="J43:L44"/>
    <mergeCell ref="B45:B46"/>
    <mergeCell ref="C45:E46"/>
    <mergeCell ref="F45:I46"/>
    <mergeCell ref="J45:L46"/>
    <mergeCell ref="B47:B48"/>
    <mergeCell ref="C47:E48"/>
    <mergeCell ref="F47:I48"/>
    <mergeCell ref="J47:L48"/>
    <mergeCell ref="B49:B50"/>
    <mergeCell ref="C49:E50"/>
    <mergeCell ref="F49:I50"/>
    <mergeCell ref="J49:L50"/>
    <mergeCell ref="B51:B52"/>
    <mergeCell ref="C51:E52"/>
    <mergeCell ref="F51:I52"/>
    <mergeCell ref="J51:L52"/>
    <mergeCell ref="B53:B54"/>
    <mergeCell ref="C53:E54"/>
    <mergeCell ref="F53:I54"/>
    <mergeCell ref="J53:L54"/>
    <mergeCell ref="H60:H61"/>
    <mergeCell ref="I60:I61"/>
    <mergeCell ref="J60:J61"/>
    <mergeCell ref="K60:K61"/>
    <mergeCell ref="L60:L61"/>
    <mergeCell ref="B60:G61"/>
    <mergeCell ref="B94:B95"/>
    <mergeCell ref="C94:E95"/>
    <mergeCell ref="F94:L95"/>
    <mergeCell ref="F82:L83"/>
    <mergeCell ref="C84:E85"/>
    <mergeCell ref="F84:L85"/>
    <mergeCell ref="B62:F62"/>
    <mergeCell ref="B63:F63"/>
    <mergeCell ref="B64:F64"/>
    <mergeCell ref="B65:F65"/>
    <mergeCell ref="B80:B81"/>
    <mergeCell ref="B82:B83"/>
    <mergeCell ref="B84:B85"/>
    <mergeCell ref="B66:F66"/>
    <mergeCell ref="B67:F67"/>
    <mergeCell ref="B68:F68"/>
    <mergeCell ref="B69:F69"/>
    <mergeCell ref="B70:F70"/>
    <mergeCell ref="B77:L78"/>
    <mergeCell ref="B96:B97"/>
    <mergeCell ref="C96:E97"/>
    <mergeCell ref="F96:L97"/>
    <mergeCell ref="B98:B99"/>
    <mergeCell ref="C98:E99"/>
    <mergeCell ref="F98:L99"/>
    <mergeCell ref="B100:B101"/>
    <mergeCell ref="C100:E101"/>
    <mergeCell ref="F100:L101"/>
    <mergeCell ref="B109:D110"/>
    <mergeCell ref="E109:F110"/>
    <mergeCell ref="G109:H110"/>
    <mergeCell ref="I109:J110"/>
    <mergeCell ref="K109:L110"/>
    <mergeCell ref="B111:D112"/>
    <mergeCell ref="E111:F112"/>
    <mergeCell ref="G111:H112"/>
    <mergeCell ref="I111:J112"/>
    <mergeCell ref="K111:L112"/>
    <mergeCell ref="B113:D114"/>
    <mergeCell ref="E113:F114"/>
    <mergeCell ref="G113:H114"/>
    <mergeCell ref="I113:J114"/>
    <mergeCell ref="K113:L114"/>
    <mergeCell ref="B115:D116"/>
    <mergeCell ref="E115:F116"/>
    <mergeCell ref="G115:H116"/>
    <mergeCell ref="I115:J116"/>
    <mergeCell ref="K115:L116"/>
    <mergeCell ref="B123:D124"/>
    <mergeCell ref="E123:F124"/>
    <mergeCell ref="G123:H124"/>
    <mergeCell ref="I123:J124"/>
    <mergeCell ref="K123:L124"/>
    <mergeCell ref="B125:D126"/>
    <mergeCell ref="E125:F126"/>
    <mergeCell ref="G125:H126"/>
    <mergeCell ref="I125:J126"/>
    <mergeCell ref="K125:L126"/>
    <mergeCell ref="B165:D174"/>
    <mergeCell ref="B127:D128"/>
    <mergeCell ref="E127:F128"/>
    <mergeCell ref="G127:H128"/>
    <mergeCell ref="I127:J128"/>
    <mergeCell ref="K127:L128"/>
    <mergeCell ref="B129:D130"/>
    <mergeCell ref="E129:F130"/>
    <mergeCell ref="G129:H130"/>
    <mergeCell ref="I129:J130"/>
    <mergeCell ref="K129:L130"/>
    <mergeCell ref="O4:P7"/>
    <mergeCell ref="B106:L107"/>
    <mergeCell ref="F175:L184"/>
    <mergeCell ref="E185:E194"/>
    <mergeCell ref="F185:L194"/>
    <mergeCell ref="E195:E204"/>
    <mergeCell ref="F195:L204"/>
    <mergeCell ref="E205:E214"/>
    <mergeCell ref="F245:L254"/>
    <mergeCell ref="B175:D184"/>
    <mergeCell ref="B185:D194"/>
    <mergeCell ref="B195:D204"/>
    <mergeCell ref="B205:D214"/>
    <mergeCell ref="B134:L135"/>
    <mergeCell ref="B141:L142"/>
    <mergeCell ref="B145:D154"/>
    <mergeCell ref="E145:E154"/>
    <mergeCell ref="F145:L154"/>
    <mergeCell ref="B155:D164"/>
    <mergeCell ref="E155:E164"/>
    <mergeCell ref="F155:L164"/>
    <mergeCell ref="E165:E174"/>
    <mergeCell ref="F165:L174"/>
    <mergeCell ref="F144:L144"/>
  </mergeCells>
  <dataValidations xWindow="422" yWindow="564"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C98 C100 B262 B276 B264:B266 B279:B281 C82 B17:B20 B292:B294 C84 C86 C88 C90 C92 C94 C96"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45 F155 F165 F175 F185 F195 F205 F215 F225 F235 F245 B291" xr:uid="{8D879569-39D8-4457-8902-6F425545F793}">
      <formula1>1000</formula1>
    </dataValidation>
    <dataValidation allowBlank="1" sqref="H72:L73" xr:uid="{6A56C8BF-9A6D-4C18-9DA9-101AD6EF7991}"/>
    <dataValidation allowBlank="1" showInputMessage="1" showErrorMessage="1" sqref="B111:L130" xr:uid="{BDE8740F-E967-4AB5-BC2B-2E99A7775060}"/>
    <dataValidation type="decimal" operator="greaterThanOrEqual" allowBlank="1" showErrorMessage="1" errorTitle="Error / Erreur" error="Please input only numerical values into these cells./SVP donnez uniquement des valeurs numériques dans ces cellules." sqref="H62:L71" xr:uid="{31BEED3F-4DF7-4F65-B86A-380795E74CBA}">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5" min="1" max="11" man="1"/>
    <brk id="102" min="1" max="11" man="1"/>
    <brk id="137" min="1" max="11" man="1"/>
    <brk id="194" min="1" max="11" man="1"/>
    <brk id="255"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06EA0B06-586B-4650-AA07-6DED6C597F52}">
          <x14:formula1>
            <xm:f>Variables!$D$42:$D$43</xm:f>
          </x14:formula1>
          <xm:sqref>E145:E254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248</v>
      </c>
      <c r="P1" s="8" t="s">
        <v>248</v>
      </c>
    </row>
    <row r="2" spans="1:16" x14ac:dyDescent="0.3">
      <c r="B2" s="10" t="s">
        <v>0</v>
      </c>
      <c r="C2" s="10"/>
      <c r="O2" s="9" t="s">
        <v>64</v>
      </c>
      <c r="P2" s="9" t="s">
        <v>74</v>
      </c>
    </row>
    <row r="3" spans="1:16" x14ac:dyDescent="0.3">
      <c r="B3" s="12"/>
      <c r="C3" s="12"/>
      <c r="O3" s="1"/>
      <c r="P3" s="1"/>
    </row>
    <row r="4" spans="1:16" s="1" customFormat="1" x14ac:dyDescent="0.3">
      <c r="A4" s="5"/>
      <c r="B4" s="215" t="str">
        <f>Info!B4</f>
        <v>QUESTIONNAIRE À L'INTENTION DES SYNDICATS</v>
      </c>
      <c r="C4" s="215"/>
      <c r="D4" s="215"/>
      <c r="E4" s="215"/>
      <c r="F4" s="215"/>
      <c r="G4" s="215"/>
      <c r="H4" s="215"/>
      <c r="I4" s="215"/>
      <c r="J4" s="215"/>
      <c r="K4" s="215"/>
      <c r="L4" s="215"/>
      <c r="M4" s="26"/>
      <c r="N4" s="26"/>
      <c r="O4" s="24"/>
      <c r="P4" s="24"/>
    </row>
    <row r="5" spans="1:16" s="1" customFormat="1" x14ac:dyDescent="0.3">
      <c r="A5" s="5"/>
      <c r="B5" s="215" t="str">
        <f>Info!B5</f>
        <v>RR-2026-001</v>
      </c>
      <c r="C5" s="215"/>
      <c r="D5" s="215"/>
      <c r="E5" s="215"/>
      <c r="F5" s="215"/>
      <c r="G5" s="215"/>
      <c r="H5" s="215"/>
      <c r="I5" s="215"/>
      <c r="J5" s="215"/>
      <c r="K5" s="215"/>
      <c r="L5" s="215"/>
      <c r="M5" s="26"/>
      <c r="N5" s="26"/>
      <c r="O5" s="24"/>
      <c r="P5" s="24"/>
    </row>
    <row r="6" spans="1:16" s="6" customFormat="1" x14ac:dyDescent="0.3">
      <c r="A6" s="5"/>
      <c r="B6" s="215" t="str">
        <f>Info!B6</f>
        <v>CERTAINES POMMES DE TERRE ENTIÈRES</v>
      </c>
      <c r="C6" s="215"/>
      <c r="D6" s="215"/>
      <c r="E6" s="215"/>
      <c r="F6" s="215"/>
      <c r="G6" s="215"/>
      <c r="H6" s="215"/>
      <c r="I6" s="215"/>
      <c r="J6" s="215"/>
      <c r="K6" s="215"/>
      <c r="L6" s="215"/>
      <c r="M6" s="24"/>
      <c r="N6" s="24"/>
      <c r="O6" s="16"/>
      <c r="P6" s="16"/>
    </row>
    <row r="7" spans="1:16" s="6" customFormat="1" x14ac:dyDescent="0.3">
      <c r="A7" s="5"/>
      <c r="B7" s="15"/>
      <c r="C7" s="15"/>
      <c r="D7" s="3"/>
      <c r="E7" s="3"/>
      <c r="F7" s="3"/>
      <c r="G7" s="3"/>
      <c r="H7" s="3"/>
      <c r="I7" s="3"/>
      <c r="J7" s="3"/>
      <c r="K7" s="3"/>
      <c r="L7" s="3"/>
      <c r="O7" s="16"/>
      <c r="P7" s="16"/>
    </row>
    <row r="8" spans="1:16" x14ac:dyDescent="0.3">
      <c r="B8" s="19" t="str">
        <f>UPPER(IF(Intro!$G$22="English",O8,P8))</f>
        <v>COMMENTAIRES PUBLICS</v>
      </c>
      <c r="C8" s="20"/>
      <c r="D8" s="20"/>
      <c r="E8" s="20"/>
      <c r="F8" s="20"/>
      <c r="G8" s="20"/>
      <c r="H8" s="20"/>
      <c r="I8" s="20"/>
      <c r="J8" s="20"/>
      <c r="K8" s="20"/>
      <c r="L8" s="21"/>
      <c r="M8" s="8"/>
      <c r="O8" s="8" t="s">
        <v>55</v>
      </c>
      <c r="P8" s="8" t="s">
        <v>56</v>
      </c>
    </row>
    <row r="9" spans="1:16" x14ac:dyDescent="0.3">
      <c r="B9" s="17"/>
      <c r="C9" s="28"/>
      <c r="D9" s="29"/>
      <c r="E9" s="29"/>
      <c r="F9" s="29"/>
      <c r="G9" s="29"/>
      <c r="H9" s="29"/>
      <c r="I9" s="29"/>
      <c r="J9" s="29"/>
      <c r="K9" s="29"/>
      <c r="L9" s="18"/>
      <c r="M9" s="8"/>
    </row>
    <row r="10" spans="1:16" x14ac:dyDescent="0.3">
      <c r="B10" s="162" t="str">
        <f>IF(Intro!$G$22="English",O10,P10)</f>
        <v>Si votre syndicat désire ajouter des commentaires concernant vos réponses, vous les inscrivez ici. Indiquez à quelle question se rapportent vos commentaires.</v>
      </c>
      <c r="C10" s="163"/>
      <c r="D10" s="163"/>
      <c r="E10" s="163"/>
      <c r="F10" s="163"/>
      <c r="G10" s="163"/>
      <c r="H10" s="163"/>
      <c r="I10" s="163"/>
      <c r="J10" s="163"/>
      <c r="K10" s="163"/>
      <c r="L10" s="164"/>
      <c r="M10" s="8"/>
      <c r="O10" s="22" t="s">
        <v>254</v>
      </c>
      <c r="P10" s="8" t="s">
        <v>256</v>
      </c>
    </row>
    <row r="11" spans="1:16" x14ac:dyDescent="0.3">
      <c r="B11" s="51"/>
      <c r="C11" s="28"/>
      <c r="D11" s="29"/>
      <c r="E11" s="29"/>
      <c r="F11" s="29"/>
      <c r="G11" s="29"/>
      <c r="H11" s="29"/>
      <c r="I11" s="29"/>
      <c r="J11" s="29"/>
      <c r="K11" s="29"/>
      <c r="L11" s="18"/>
      <c r="M11" s="8"/>
      <c r="O11" s="36" t="s">
        <v>230</v>
      </c>
      <c r="P11" s="36" t="s">
        <v>231</v>
      </c>
    </row>
    <row r="12" spans="1:16" ht="28.8" x14ac:dyDescent="0.3">
      <c r="B12" s="51"/>
      <c r="C12" s="108" t="str">
        <f>IF(Intro!$G$22="English",O11,P11)</f>
        <v>Onglet et question</v>
      </c>
      <c r="D12" s="340" t="str">
        <f>IF(Intro!$G$22="English",O12,P12)</f>
        <v>Commentaires</v>
      </c>
      <c r="E12" s="341"/>
      <c r="F12" s="341"/>
      <c r="G12" s="341"/>
      <c r="H12" s="341"/>
      <c r="I12" s="341"/>
      <c r="J12" s="341"/>
      <c r="K12" s="341"/>
      <c r="L12" s="342"/>
      <c r="M12" s="8"/>
      <c r="O12" s="22" t="s">
        <v>90</v>
      </c>
      <c r="P12" s="8" t="s">
        <v>91</v>
      </c>
    </row>
    <row r="13" spans="1:16" x14ac:dyDescent="0.3">
      <c r="B13" s="323" t="str">
        <f>IF(Intro!$G$22="English",O13,P13)</f>
        <v>Commentaire 1</v>
      </c>
      <c r="C13" s="325"/>
      <c r="D13" s="327"/>
      <c r="E13" s="328"/>
      <c r="F13" s="328"/>
      <c r="G13" s="328"/>
      <c r="H13" s="328"/>
      <c r="I13" s="328"/>
      <c r="J13" s="328"/>
      <c r="K13" s="328"/>
      <c r="L13" s="329"/>
      <c r="M13" s="8"/>
      <c r="O13" s="22" t="s">
        <v>92</v>
      </c>
      <c r="P13" s="8" t="s">
        <v>93</v>
      </c>
    </row>
    <row r="14" spans="1:16" x14ac:dyDescent="0.3">
      <c r="B14" s="162"/>
      <c r="C14" s="325"/>
      <c r="D14" s="330"/>
      <c r="E14" s="331"/>
      <c r="F14" s="331"/>
      <c r="G14" s="331"/>
      <c r="H14" s="331"/>
      <c r="I14" s="331"/>
      <c r="J14" s="331"/>
      <c r="K14" s="331"/>
      <c r="L14" s="332"/>
      <c r="M14" s="8"/>
      <c r="O14" s="22"/>
    </row>
    <row r="15" spans="1:16" x14ac:dyDescent="0.3">
      <c r="B15" s="162"/>
      <c r="C15" s="325"/>
      <c r="D15" s="330"/>
      <c r="E15" s="331"/>
      <c r="F15" s="331"/>
      <c r="G15" s="331"/>
      <c r="H15" s="331"/>
      <c r="I15" s="331"/>
      <c r="J15" s="331"/>
      <c r="K15" s="331"/>
      <c r="L15" s="332"/>
      <c r="M15" s="8"/>
      <c r="O15" s="22"/>
    </row>
    <row r="16" spans="1:16" x14ac:dyDescent="0.3">
      <c r="B16" s="162"/>
      <c r="C16" s="325"/>
      <c r="D16" s="330"/>
      <c r="E16" s="331"/>
      <c r="F16" s="331"/>
      <c r="G16" s="331"/>
      <c r="H16" s="331"/>
      <c r="I16" s="331"/>
      <c r="J16" s="331"/>
      <c r="K16" s="331"/>
      <c r="L16" s="332"/>
      <c r="M16" s="8"/>
      <c r="O16" s="22"/>
    </row>
    <row r="17" spans="1:16" x14ac:dyDescent="0.3">
      <c r="B17" s="162"/>
      <c r="C17" s="325"/>
      <c r="D17" s="330"/>
      <c r="E17" s="331"/>
      <c r="F17" s="331"/>
      <c r="G17" s="331"/>
      <c r="H17" s="331"/>
      <c r="I17" s="331"/>
      <c r="J17" s="331"/>
      <c r="K17" s="331"/>
      <c r="L17" s="332"/>
      <c r="M17" s="8"/>
      <c r="O17" s="22"/>
    </row>
    <row r="18" spans="1:16" x14ac:dyDescent="0.3">
      <c r="B18" s="162"/>
      <c r="C18" s="325"/>
      <c r="D18" s="330"/>
      <c r="E18" s="331"/>
      <c r="F18" s="331"/>
      <c r="G18" s="331"/>
      <c r="H18" s="331"/>
      <c r="I18" s="331"/>
      <c r="J18" s="331"/>
      <c r="K18" s="331"/>
      <c r="L18" s="332"/>
      <c r="M18" s="8"/>
      <c r="O18" s="22"/>
    </row>
    <row r="19" spans="1:16" x14ac:dyDescent="0.3">
      <c r="B19" s="162"/>
      <c r="C19" s="325"/>
      <c r="D19" s="330"/>
      <c r="E19" s="331"/>
      <c r="F19" s="331"/>
      <c r="G19" s="331"/>
      <c r="H19" s="331"/>
      <c r="I19" s="331"/>
      <c r="J19" s="331"/>
      <c r="K19" s="331"/>
      <c r="L19" s="332"/>
      <c r="M19" s="8"/>
      <c r="O19" s="22"/>
    </row>
    <row r="20" spans="1:16" x14ac:dyDescent="0.3">
      <c r="B20" s="162"/>
      <c r="C20" s="325"/>
      <c r="D20" s="330"/>
      <c r="E20" s="331"/>
      <c r="F20" s="331"/>
      <c r="G20" s="331"/>
      <c r="H20" s="331"/>
      <c r="I20" s="331"/>
      <c r="J20" s="331"/>
      <c r="K20" s="331"/>
      <c r="L20" s="332"/>
      <c r="M20" s="8"/>
      <c r="O20" s="22"/>
    </row>
    <row r="21" spans="1:16" x14ac:dyDescent="0.3">
      <c r="B21" s="162"/>
      <c r="C21" s="325"/>
      <c r="D21" s="330"/>
      <c r="E21" s="331"/>
      <c r="F21" s="331"/>
      <c r="G21" s="331"/>
      <c r="H21" s="331"/>
      <c r="I21" s="331"/>
      <c r="J21" s="331"/>
      <c r="K21" s="331"/>
      <c r="L21" s="332"/>
      <c r="M21" s="8"/>
      <c r="O21" s="22"/>
    </row>
    <row r="22" spans="1:16" x14ac:dyDescent="0.3">
      <c r="B22" s="339"/>
      <c r="C22" s="325"/>
      <c r="D22" s="333"/>
      <c r="E22" s="334"/>
      <c r="F22" s="334"/>
      <c r="G22" s="334"/>
      <c r="H22" s="334"/>
      <c r="I22" s="334"/>
      <c r="J22" s="334"/>
      <c r="K22" s="334"/>
      <c r="L22" s="335"/>
      <c r="M22" s="8"/>
      <c r="O22" s="22"/>
    </row>
    <row r="23" spans="1:16" x14ac:dyDescent="0.3">
      <c r="B23" s="323" t="str">
        <f>IF(Intro!$G$22="English",O23,P23)</f>
        <v>Commentaire 2</v>
      </c>
      <c r="C23" s="325"/>
      <c r="D23" s="327"/>
      <c r="E23" s="328"/>
      <c r="F23" s="328"/>
      <c r="G23" s="328"/>
      <c r="H23" s="328"/>
      <c r="I23" s="328"/>
      <c r="J23" s="328"/>
      <c r="K23" s="328"/>
      <c r="L23" s="329"/>
      <c r="M23" s="8"/>
      <c r="O23" s="22" t="s">
        <v>94</v>
      </c>
      <c r="P23" s="8" t="s">
        <v>95</v>
      </c>
    </row>
    <row r="24" spans="1:16" x14ac:dyDescent="0.3">
      <c r="B24" s="162"/>
      <c r="C24" s="325"/>
      <c r="D24" s="330"/>
      <c r="E24" s="331"/>
      <c r="F24" s="331"/>
      <c r="G24" s="331"/>
      <c r="H24" s="331"/>
      <c r="I24" s="331"/>
      <c r="J24" s="331"/>
      <c r="K24" s="331"/>
      <c r="L24" s="332"/>
      <c r="M24" s="8"/>
    </row>
    <row r="25" spans="1:16" x14ac:dyDescent="0.3">
      <c r="B25" s="162"/>
      <c r="C25" s="325"/>
      <c r="D25" s="330"/>
      <c r="E25" s="331"/>
      <c r="F25" s="331"/>
      <c r="G25" s="331"/>
      <c r="H25" s="331"/>
      <c r="I25" s="331"/>
      <c r="J25" s="331"/>
      <c r="K25" s="331"/>
      <c r="L25" s="332"/>
      <c r="M25" s="8"/>
    </row>
    <row r="26" spans="1:16" x14ac:dyDescent="0.3">
      <c r="B26" s="162"/>
      <c r="C26" s="325"/>
      <c r="D26" s="330"/>
      <c r="E26" s="331"/>
      <c r="F26" s="331"/>
      <c r="G26" s="331"/>
      <c r="H26" s="331"/>
      <c r="I26" s="331"/>
      <c r="J26" s="331"/>
      <c r="K26" s="331"/>
      <c r="L26" s="332"/>
      <c r="M26" s="8"/>
    </row>
    <row r="27" spans="1:16" x14ac:dyDescent="0.3">
      <c r="B27" s="162"/>
      <c r="C27" s="325"/>
      <c r="D27" s="330"/>
      <c r="E27" s="331"/>
      <c r="F27" s="331"/>
      <c r="G27" s="331"/>
      <c r="H27" s="331"/>
      <c r="I27" s="331"/>
      <c r="J27" s="331"/>
      <c r="K27" s="331"/>
      <c r="L27" s="332"/>
      <c r="M27" s="8"/>
      <c r="O27" s="22"/>
    </row>
    <row r="28" spans="1:16" x14ac:dyDescent="0.3">
      <c r="B28" s="162"/>
      <c r="C28" s="325"/>
      <c r="D28" s="330"/>
      <c r="E28" s="331"/>
      <c r="F28" s="331"/>
      <c r="G28" s="331"/>
      <c r="H28" s="331"/>
      <c r="I28" s="331"/>
      <c r="J28" s="331"/>
      <c r="K28" s="331"/>
      <c r="L28" s="332"/>
      <c r="M28" s="8"/>
      <c r="O28" s="22"/>
    </row>
    <row r="29" spans="1:16" s="32" customFormat="1" x14ac:dyDescent="0.3">
      <c r="A29" s="72"/>
      <c r="B29" s="162"/>
      <c r="C29" s="325"/>
      <c r="D29" s="330"/>
      <c r="E29" s="331"/>
      <c r="F29" s="331"/>
      <c r="G29" s="331"/>
      <c r="H29" s="331"/>
      <c r="I29" s="331"/>
      <c r="J29" s="331"/>
      <c r="K29" s="331"/>
      <c r="L29" s="332"/>
      <c r="N29" s="73"/>
    </row>
    <row r="30" spans="1:16" x14ac:dyDescent="0.3">
      <c r="B30" s="162"/>
      <c r="C30" s="325"/>
      <c r="D30" s="330"/>
      <c r="E30" s="331"/>
      <c r="F30" s="331"/>
      <c r="G30" s="331"/>
      <c r="H30" s="331"/>
      <c r="I30" s="331"/>
      <c r="J30" s="331"/>
      <c r="K30" s="331"/>
      <c r="L30" s="332"/>
    </row>
    <row r="31" spans="1:16" x14ac:dyDescent="0.3">
      <c r="B31" s="162"/>
      <c r="C31" s="325"/>
      <c r="D31" s="330"/>
      <c r="E31" s="331"/>
      <c r="F31" s="331"/>
      <c r="G31" s="331"/>
      <c r="H31" s="331"/>
      <c r="I31" s="331"/>
      <c r="J31" s="331"/>
      <c r="K31" s="331"/>
      <c r="L31" s="332"/>
    </row>
    <row r="32" spans="1:16" x14ac:dyDescent="0.3">
      <c r="B32" s="339"/>
      <c r="C32" s="325"/>
      <c r="D32" s="333"/>
      <c r="E32" s="334"/>
      <c r="F32" s="334"/>
      <c r="G32" s="334"/>
      <c r="H32" s="334"/>
      <c r="I32" s="334"/>
      <c r="J32" s="334"/>
      <c r="K32" s="334"/>
      <c r="L32" s="335"/>
    </row>
    <row r="33" spans="2:16" x14ac:dyDescent="0.3">
      <c r="B33" s="323" t="str">
        <f>IF(Intro!$G$22="English",O33,P33)</f>
        <v>Commentaire 3</v>
      </c>
      <c r="C33" s="325"/>
      <c r="D33" s="327"/>
      <c r="E33" s="328"/>
      <c r="F33" s="328"/>
      <c r="G33" s="328"/>
      <c r="H33" s="328"/>
      <c r="I33" s="328"/>
      <c r="J33" s="328"/>
      <c r="K33" s="328"/>
      <c r="L33" s="329"/>
      <c r="O33" s="22" t="s">
        <v>96</v>
      </c>
      <c r="P33" s="8" t="s">
        <v>97</v>
      </c>
    </row>
    <row r="34" spans="2:16" x14ac:dyDescent="0.3">
      <c r="B34" s="162"/>
      <c r="C34" s="325"/>
      <c r="D34" s="330"/>
      <c r="E34" s="331"/>
      <c r="F34" s="331"/>
      <c r="G34" s="331"/>
      <c r="H34" s="331"/>
      <c r="I34" s="331"/>
      <c r="J34" s="331"/>
      <c r="K34" s="331"/>
      <c r="L34" s="332"/>
    </row>
    <row r="35" spans="2:16" x14ac:dyDescent="0.3">
      <c r="B35" s="162"/>
      <c r="C35" s="325"/>
      <c r="D35" s="330"/>
      <c r="E35" s="331"/>
      <c r="F35" s="331"/>
      <c r="G35" s="331"/>
      <c r="H35" s="331"/>
      <c r="I35" s="331"/>
      <c r="J35" s="331"/>
      <c r="K35" s="331"/>
      <c r="L35" s="332"/>
    </row>
    <row r="36" spans="2:16" x14ac:dyDescent="0.3">
      <c r="B36" s="162"/>
      <c r="C36" s="325"/>
      <c r="D36" s="330"/>
      <c r="E36" s="331"/>
      <c r="F36" s="331"/>
      <c r="G36" s="331"/>
      <c r="H36" s="331"/>
      <c r="I36" s="331"/>
      <c r="J36" s="331"/>
      <c r="K36" s="331"/>
      <c r="L36" s="332"/>
    </row>
    <row r="37" spans="2:16" x14ac:dyDescent="0.3">
      <c r="B37" s="162"/>
      <c r="C37" s="325"/>
      <c r="D37" s="330"/>
      <c r="E37" s="331"/>
      <c r="F37" s="331"/>
      <c r="G37" s="331"/>
      <c r="H37" s="331"/>
      <c r="I37" s="331"/>
      <c r="J37" s="331"/>
      <c r="K37" s="331"/>
      <c r="L37" s="332"/>
      <c r="M37" s="8"/>
      <c r="O37" s="22"/>
    </row>
    <row r="38" spans="2:16" x14ac:dyDescent="0.3">
      <c r="B38" s="162"/>
      <c r="C38" s="325"/>
      <c r="D38" s="330"/>
      <c r="E38" s="331"/>
      <c r="F38" s="331"/>
      <c r="G38" s="331"/>
      <c r="H38" s="331"/>
      <c r="I38" s="331"/>
      <c r="J38" s="331"/>
      <c r="K38" s="331"/>
      <c r="L38" s="332"/>
      <c r="M38" s="8"/>
      <c r="O38" s="22"/>
    </row>
    <row r="39" spans="2:16" x14ac:dyDescent="0.3">
      <c r="B39" s="162"/>
      <c r="C39" s="325"/>
      <c r="D39" s="330"/>
      <c r="E39" s="331"/>
      <c r="F39" s="331"/>
      <c r="G39" s="331"/>
      <c r="H39" s="331"/>
      <c r="I39" s="331"/>
      <c r="J39" s="331"/>
      <c r="K39" s="331"/>
      <c r="L39" s="332"/>
    </row>
    <row r="40" spans="2:16" x14ac:dyDescent="0.3">
      <c r="B40" s="162"/>
      <c r="C40" s="325"/>
      <c r="D40" s="330"/>
      <c r="E40" s="331"/>
      <c r="F40" s="331"/>
      <c r="G40" s="331"/>
      <c r="H40" s="331"/>
      <c r="I40" s="331"/>
      <c r="J40" s="331"/>
      <c r="K40" s="331"/>
      <c r="L40" s="332"/>
    </row>
    <row r="41" spans="2:16" x14ac:dyDescent="0.3">
      <c r="B41" s="162"/>
      <c r="C41" s="325"/>
      <c r="D41" s="330"/>
      <c r="E41" s="331"/>
      <c r="F41" s="331"/>
      <c r="G41" s="331"/>
      <c r="H41" s="331"/>
      <c r="I41" s="331"/>
      <c r="J41" s="331"/>
      <c r="K41" s="331"/>
      <c r="L41" s="332"/>
    </row>
    <row r="42" spans="2:16" x14ac:dyDescent="0.3">
      <c r="B42" s="339"/>
      <c r="C42" s="325"/>
      <c r="D42" s="333"/>
      <c r="E42" s="334"/>
      <c r="F42" s="334"/>
      <c r="G42" s="334"/>
      <c r="H42" s="334"/>
      <c r="I42" s="334"/>
      <c r="J42" s="334"/>
      <c r="K42" s="334"/>
      <c r="L42" s="335"/>
    </row>
    <row r="43" spans="2:16" x14ac:dyDescent="0.3">
      <c r="B43" s="323" t="str">
        <f>IF(Intro!$G$22="English",O43,P43)</f>
        <v>Commentaire 4</v>
      </c>
      <c r="C43" s="325"/>
      <c r="D43" s="327"/>
      <c r="E43" s="328"/>
      <c r="F43" s="328"/>
      <c r="G43" s="328"/>
      <c r="H43" s="328"/>
      <c r="I43" s="328"/>
      <c r="J43" s="328"/>
      <c r="K43" s="328"/>
      <c r="L43" s="329"/>
      <c r="O43" s="22" t="s">
        <v>98</v>
      </c>
      <c r="P43" s="8" t="s">
        <v>99</v>
      </c>
    </row>
    <row r="44" spans="2:16" x14ac:dyDescent="0.3">
      <c r="B44" s="162"/>
      <c r="C44" s="325"/>
      <c r="D44" s="330"/>
      <c r="E44" s="331"/>
      <c r="F44" s="331"/>
      <c r="G44" s="331"/>
      <c r="H44" s="331"/>
      <c r="I44" s="331"/>
      <c r="J44" s="331"/>
      <c r="K44" s="331"/>
      <c r="L44" s="332"/>
    </row>
    <row r="45" spans="2:16" x14ac:dyDescent="0.3">
      <c r="B45" s="162"/>
      <c r="C45" s="325"/>
      <c r="D45" s="330"/>
      <c r="E45" s="331"/>
      <c r="F45" s="331"/>
      <c r="G45" s="331"/>
      <c r="H45" s="331"/>
      <c r="I45" s="331"/>
      <c r="J45" s="331"/>
      <c r="K45" s="331"/>
      <c r="L45" s="332"/>
    </row>
    <row r="46" spans="2:16" x14ac:dyDescent="0.3">
      <c r="B46" s="162"/>
      <c r="C46" s="325"/>
      <c r="D46" s="330"/>
      <c r="E46" s="331"/>
      <c r="F46" s="331"/>
      <c r="G46" s="331"/>
      <c r="H46" s="331"/>
      <c r="I46" s="331"/>
      <c r="J46" s="331"/>
      <c r="K46" s="331"/>
      <c r="L46" s="332"/>
    </row>
    <row r="47" spans="2:16" x14ac:dyDescent="0.3">
      <c r="B47" s="162"/>
      <c r="C47" s="325"/>
      <c r="D47" s="330"/>
      <c r="E47" s="331"/>
      <c r="F47" s="331"/>
      <c r="G47" s="331"/>
      <c r="H47" s="331"/>
      <c r="I47" s="331"/>
      <c r="J47" s="331"/>
      <c r="K47" s="331"/>
      <c r="L47" s="332"/>
      <c r="M47" s="8"/>
      <c r="O47" s="22"/>
    </row>
    <row r="48" spans="2:16" x14ac:dyDescent="0.3">
      <c r="B48" s="162"/>
      <c r="C48" s="325"/>
      <c r="D48" s="330"/>
      <c r="E48" s="331"/>
      <c r="F48" s="331"/>
      <c r="G48" s="331"/>
      <c r="H48" s="331"/>
      <c r="I48" s="331"/>
      <c r="J48" s="331"/>
      <c r="K48" s="331"/>
      <c r="L48" s="332"/>
      <c r="M48" s="8"/>
      <c r="O48" s="22"/>
    </row>
    <row r="49" spans="2:16" x14ac:dyDescent="0.3">
      <c r="B49" s="162"/>
      <c r="C49" s="325"/>
      <c r="D49" s="330"/>
      <c r="E49" s="331"/>
      <c r="F49" s="331"/>
      <c r="G49" s="331"/>
      <c r="H49" s="331"/>
      <c r="I49" s="331"/>
      <c r="J49" s="331"/>
      <c r="K49" s="331"/>
      <c r="L49" s="332"/>
    </row>
    <row r="50" spans="2:16" x14ac:dyDescent="0.3">
      <c r="B50" s="162"/>
      <c r="C50" s="325"/>
      <c r="D50" s="330"/>
      <c r="E50" s="331"/>
      <c r="F50" s="331"/>
      <c r="G50" s="331"/>
      <c r="H50" s="331"/>
      <c r="I50" s="331"/>
      <c r="J50" s="331"/>
      <c r="K50" s="331"/>
      <c r="L50" s="332"/>
    </row>
    <row r="51" spans="2:16" x14ac:dyDescent="0.3">
      <c r="B51" s="162"/>
      <c r="C51" s="325"/>
      <c r="D51" s="330"/>
      <c r="E51" s="331"/>
      <c r="F51" s="331"/>
      <c r="G51" s="331"/>
      <c r="H51" s="331"/>
      <c r="I51" s="331"/>
      <c r="J51" s="331"/>
      <c r="K51" s="331"/>
      <c r="L51" s="332"/>
    </row>
    <row r="52" spans="2:16" x14ac:dyDescent="0.3">
      <c r="B52" s="339"/>
      <c r="C52" s="325"/>
      <c r="D52" s="333"/>
      <c r="E52" s="334"/>
      <c r="F52" s="334"/>
      <c r="G52" s="334"/>
      <c r="H52" s="334"/>
      <c r="I52" s="334"/>
      <c r="J52" s="334"/>
      <c r="K52" s="334"/>
      <c r="L52" s="335"/>
    </row>
    <row r="53" spans="2:16" x14ac:dyDescent="0.3">
      <c r="B53" s="323" t="str">
        <f>IF(Intro!$G$22="English",O53,P53)</f>
        <v>Commentaire 5</v>
      </c>
      <c r="C53" s="325"/>
      <c r="D53" s="327"/>
      <c r="E53" s="328"/>
      <c r="F53" s="328"/>
      <c r="G53" s="328"/>
      <c r="H53" s="328"/>
      <c r="I53" s="328"/>
      <c r="J53" s="328"/>
      <c r="K53" s="328"/>
      <c r="L53" s="329"/>
      <c r="O53" s="22" t="s">
        <v>100</v>
      </c>
      <c r="P53" s="8" t="s">
        <v>101</v>
      </c>
    </row>
    <row r="54" spans="2:16" x14ac:dyDescent="0.3">
      <c r="B54" s="162"/>
      <c r="C54" s="325"/>
      <c r="D54" s="330"/>
      <c r="E54" s="331"/>
      <c r="F54" s="331"/>
      <c r="G54" s="331"/>
      <c r="H54" s="331"/>
      <c r="I54" s="331"/>
      <c r="J54" s="331"/>
      <c r="K54" s="331"/>
      <c r="L54" s="332"/>
    </row>
    <row r="55" spans="2:16" x14ac:dyDescent="0.3">
      <c r="B55" s="162"/>
      <c r="C55" s="325"/>
      <c r="D55" s="330"/>
      <c r="E55" s="331"/>
      <c r="F55" s="331"/>
      <c r="G55" s="331"/>
      <c r="H55" s="331"/>
      <c r="I55" s="331"/>
      <c r="J55" s="331"/>
      <c r="K55" s="331"/>
      <c r="L55" s="332"/>
    </row>
    <row r="56" spans="2:16" x14ac:dyDescent="0.3">
      <c r="B56" s="162"/>
      <c r="C56" s="325"/>
      <c r="D56" s="330"/>
      <c r="E56" s="331"/>
      <c r="F56" s="331"/>
      <c r="G56" s="331"/>
      <c r="H56" s="331"/>
      <c r="I56" s="331"/>
      <c r="J56" s="331"/>
      <c r="K56" s="331"/>
      <c r="L56" s="332"/>
      <c r="M56" s="8"/>
      <c r="O56" s="22"/>
    </row>
    <row r="57" spans="2:16" x14ac:dyDescent="0.3">
      <c r="B57" s="162"/>
      <c r="C57" s="325"/>
      <c r="D57" s="330"/>
      <c r="E57" s="331"/>
      <c r="F57" s="331"/>
      <c r="G57" s="331"/>
      <c r="H57" s="331"/>
      <c r="I57" s="331"/>
      <c r="J57" s="331"/>
      <c r="K57" s="331"/>
      <c r="L57" s="332"/>
      <c r="M57" s="8"/>
      <c r="O57" s="22"/>
    </row>
    <row r="58" spans="2:16" x14ac:dyDescent="0.3">
      <c r="B58" s="162"/>
      <c r="C58" s="325"/>
      <c r="D58" s="330"/>
      <c r="E58" s="331"/>
      <c r="F58" s="331"/>
      <c r="G58" s="331"/>
      <c r="H58" s="331"/>
      <c r="I58" s="331"/>
      <c r="J58" s="331"/>
      <c r="K58" s="331"/>
      <c r="L58" s="332"/>
    </row>
    <row r="59" spans="2:16" x14ac:dyDescent="0.3">
      <c r="B59" s="162"/>
      <c r="C59" s="325"/>
      <c r="D59" s="330"/>
      <c r="E59" s="331"/>
      <c r="F59" s="331"/>
      <c r="G59" s="331"/>
      <c r="H59" s="331"/>
      <c r="I59" s="331"/>
      <c r="J59" s="331"/>
      <c r="K59" s="331"/>
      <c r="L59" s="332"/>
    </row>
    <row r="60" spans="2:16" x14ac:dyDescent="0.3">
      <c r="B60" s="162"/>
      <c r="C60" s="325"/>
      <c r="D60" s="330"/>
      <c r="E60" s="331"/>
      <c r="F60" s="331"/>
      <c r="G60" s="331"/>
      <c r="H60" s="331"/>
      <c r="I60" s="331"/>
      <c r="J60" s="331"/>
      <c r="K60" s="331"/>
      <c r="L60" s="332"/>
    </row>
    <row r="61" spans="2:16" x14ac:dyDescent="0.3">
      <c r="B61" s="162"/>
      <c r="C61" s="325"/>
      <c r="D61" s="330"/>
      <c r="E61" s="331"/>
      <c r="F61" s="331"/>
      <c r="G61" s="331"/>
      <c r="H61" s="331"/>
      <c r="I61" s="331"/>
      <c r="J61" s="331"/>
      <c r="K61" s="331"/>
      <c r="L61" s="332"/>
    </row>
    <row r="62" spans="2:16" x14ac:dyDescent="0.3">
      <c r="B62" s="324"/>
      <c r="C62" s="326"/>
      <c r="D62" s="336"/>
      <c r="E62" s="337"/>
      <c r="F62" s="337"/>
      <c r="G62" s="337"/>
      <c r="H62" s="337"/>
      <c r="I62" s="337"/>
      <c r="J62" s="337"/>
      <c r="K62" s="337"/>
      <c r="L62" s="338"/>
    </row>
  </sheetData>
  <sheetProtection algorithmName="SHA-512" hashValue="mm9QKhPb1Cd6wwKjyrryTlOvDyvFpYFFG8D1Fgtgd0GvLVmUqJyHgIOZcQyXJkIUllnZXvY+dVExMU0YvSIQAQ==" saltValue="m8VWiqY4EbOdlpwd8vooQg==" spinCount="100000" sheet="1" objects="1" scenarios="1" selectLockedCells="1"/>
  <mergeCells count="20">
    <mergeCell ref="B23:B32"/>
    <mergeCell ref="C13:C22"/>
    <mergeCell ref="C23:C32"/>
    <mergeCell ref="D12:L12"/>
    <mergeCell ref="B33:B42"/>
    <mergeCell ref="D23:L32"/>
    <mergeCell ref="D33:L42"/>
    <mergeCell ref="B4:L4"/>
    <mergeCell ref="B5:L5"/>
    <mergeCell ref="B6:L6"/>
    <mergeCell ref="B10:L10"/>
    <mergeCell ref="B13:B22"/>
    <mergeCell ref="D13:L22"/>
    <mergeCell ref="B53:B62"/>
    <mergeCell ref="C33:C42"/>
    <mergeCell ref="C43:C52"/>
    <mergeCell ref="C53:C62"/>
    <mergeCell ref="D43:L52"/>
    <mergeCell ref="D53:L62"/>
    <mergeCell ref="B43:B52"/>
  </mergeCells>
  <dataValidations count="1">
    <dataValidation allowBlank="1" showInputMessage="1" showErrorMessage="1" sqref="C13:C62 D13 D23 D33 D43 D53" xr:uid="{34C36520-132A-44D5-AE48-BD8C8FEC8A7A}"/>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Q104"/>
  <sheetViews>
    <sheetView showGridLines="0" zoomScaleNormal="100" workbookViewId="0"/>
  </sheetViews>
  <sheetFormatPr defaultColWidth="9.109375" defaultRowHeight="14.4" x14ac:dyDescent="0.3"/>
  <cols>
    <col min="1" max="1" width="1.88671875" style="4" customWidth="1"/>
    <col min="2" max="2" width="15.6640625" style="2" customWidth="1"/>
    <col min="3" max="5" width="14.5546875" style="2" customWidth="1"/>
    <col min="6" max="8" width="15.21875" style="2" customWidth="1"/>
    <col min="9" max="11" width="14" style="2" customWidth="1"/>
    <col min="12" max="12" width="14.5546875" style="2" customWidth="1"/>
    <col min="13" max="13" width="14.5546875" style="7" customWidth="1"/>
    <col min="14" max="14" width="14.5546875" style="8" customWidth="1"/>
    <col min="15" max="16" width="14.5546875" style="8" hidden="1" customWidth="1"/>
    <col min="17" max="17" width="9.109375" style="8" hidden="1" customWidth="1"/>
    <col min="18" max="18" width="0" style="8" hidden="1" customWidth="1"/>
    <col min="19" max="16384" width="9.109375" style="8"/>
  </cols>
  <sheetData>
    <row r="1" spans="1:16" x14ac:dyDescent="0.3">
      <c r="O1" s="8" t="s">
        <v>248</v>
      </c>
      <c r="P1" s="8" t="s">
        <v>248</v>
      </c>
    </row>
    <row r="2" spans="1:16" x14ac:dyDescent="0.3">
      <c r="B2" s="10" t="str">
        <f>IF(Intro!$G$22="English",O3,P3)</f>
        <v>PROTÉGÉ</v>
      </c>
      <c r="C2" s="10"/>
      <c r="D2" s="10"/>
      <c r="O2" s="9" t="s">
        <v>64</v>
      </c>
      <c r="P2" s="9" t="s">
        <v>74</v>
      </c>
    </row>
    <row r="3" spans="1:16" x14ac:dyDescent="0.3">
      <c r="B3" s="12"/>
      <c r="C3" s="12"/>
      <c r="D3" s="12"/>
      <c r="O3" s="1" t="s">
        <v>222</v>
      </c>
      <c r="P3" s="1" t="s">
        <v>223</v>
      </c>
    </row>
    <row r="4" spans="1:16" s="1" customFormat="1" x14ac:dyDescent="0.3">
      <c r="A4" s="5"/>
      <c r="B4" s="215" t="str">
        <f>Info!B4</f>
        <v>QUESTIONNAIRE À L'INTENTION DES SYNDICATS</v>
      </c>
      <c r="C4" s="215"/>
      <c r="D4" s="215"/>
      <c r="E4" s="215"/>
      <c r="F4" s="215"/>
      <c r="G4" s="215"/>
      <c r="H4" s="215"/>
      <c r="I4" s="215"/>
      <c r="J4" s="215"/>
      <c r="K4" s="215"/>
      <c r="L4" s="215"/>
      <c r="M4" s="26"/>
      <c r="N4" s="26"/>
      <c r="O4" s="24"/>
      <c r="P4" s="24"/>
    </row>
    <row r="5" spans="1:16" s="1" customFormat="1" x14ac:dyDescent="0.3">
      <c r="A5" s="5"/>
      <c r="B5" s="215" t="str">
        <f>Info!B5</f>
        <v>RR-2026-001</v>
      </c>
      <c r="C5" s="215"/>
      <c r="D5" s="215"/>
      <c r="E5" s="215"/>
      <c r="F5" s="215"/>
      <c r="G5" s="215"/>
      <c r="H5" s="215"/>
      <c r="I5" s="215"/>
      <c r="J5" s="215"/>
      <c r="K5" s="215"/>
      <c r="L5" s="215"/>
      <c r="M5" s="26"/>
      <c r="N5" s="26"/>
      <c r="O5" s="24"/>
      <c r="P5" s="24"/>
    </row>
    <row r="6" spans="1:16" s="6" customFormat="1" x14ac:dyDescent="0.3">
      <c r="A6" s="5"/>
      <c r="B6" s="215" t="str">
        <f>Info!B6</f>
        <v>CERTAINES POMMES DE TERRE ENTIÈRES</v>
      </c>
      <c r="C6" s="215"/>
      <c r="D6" s="215"/>
      <c r="E6" s="215"/>
      <c r="F6" s="215"/>
      <c r="G6" s="215"/>
      <c r="H6" s="215"/>
      <c r="I6" s="215"/>
      <c r="J6" s="215"/>
      <c r="K6" s="215"/>
      <c r="L6" s="215"/>
      <c r="M6" s="24"/>
      <c r="N6" s="24"/>
      <c r="O6" s="16"/>
      <c r="P6" s="16"/>
    </row>
    <row r="7" spans="1:16" s="6" customFormat="1" x14ac:dyDescent="0.3">
      <c r="A7" s="5"/>
      <c r="B7" s="23"/>
      <c r="C7" s="23"/>
      <c r="D7" s="23"/>
      <c r="E7" s="23"/>
      <c r="F7" s="23"/>
      <c r="G7" s="23"/>
      <c r="H7" s="23"/>
      <c r="I7" s="23"/>
      <c r="J7" s="23"/>
      <c r="K7" s="23"/>
      <c r="L7" s="23"/>
      <c r="M7" s="24"/>
      <c r="N7" s="24"/>
      <c r="O7" s="25"/>
    </row>
    <row r="8" spans="1:16" s="6" customFormat="1" x14ac:dyDescent="0.3">
      <c r="A8" s="5"/>
      <c r="B8" s="291" t="str">
        <f>Public!B8</f>
        <v>Les marchandises dans les questions suivantes font référence à certaines pommes de terre entières telles que définies dans la description du produit de l'onglet Intro.</v>
      </c>
      <c r="C8" s="291"/>
      <c r="D8" s="291"/>
      <c r="E8" s="291"/>
      <c r="F8" s="291"/>
      <c r="G8" s="291"/>
      <c r="H8" s="291"/>
      <c r="I8" s="291"/>
      <c r="J8" s="291"/>
      <c r="K8" s="291"/>
      <c r="L8" s="291"/>
      <c r="M8" s="24"/>
      <c r="N8" s="24"/>
      <c r="O8" s="16"/>
      <c r="P8" s="16"/>
    </row>
    <row r="9" spans="1:16" s="6" customFormat="1" x14ac:dyDescent="0.3">
      <c r="A9" s="5"/>
      <c r="B9" s="291" t="str">
        <f>Public!B9</f>
        <v>Des informations sur le produit et un glossaire de termes sont disponibles dans l'onglet Info.</v>
      </c>
      <c r="C9" s="291"/>
      <c r="D9" s="291"/>
      <c r="E9" s="291"/>
      <c r="F9" s="291"/>
      <c r="G9" s="291"/>
      <c r="H9" s="291"/>
      <c r="I9" s="291"/>
      <c r="J9" s="291"/>
      <c r="K9" s="291"/>
      <c r="L9" s="291"/>
      <c r="M9" s="24"/>
      <c r="N9" s="24"/>
      <c r="O9" s="16"/>
    </row>
    <row r="10" spans="1:16" s="6" customFormat="1" x14ac:dyDescent="0.3">
      <c r="A10" s="5"/>
      <c r="B10" s="291" t="str">
        <f>IF(Intro!$G$22="English",O10,P10)</f>
        <v xml:space="preserve">Utilisez l'onglet AddPro si vous avez besoin de plus d'espace.
</v>
      </c>
      <c r="C10" s="291"/>
      <c r="D10" s="291"/>
      <c r="E10" s="291"/>
      <c r="F10" s="291"/>
      <c r="G10" s="291"/>
      <c r="H10" s="291"/>
      <c r="I10" s="291"/>
      <c r="J10" s="291"/>
      <c r="K10" s="291"/>
      <c r="L10" s="291"/>
      <c r="M10" s="24"/>
      <c r="N10" s="24"/>
      <c r="O10" s="16" t="s">
        <v>104</v>
      </c>
      <c r="P10" s="16" t="str">
        <f>"Utilisez l'onglet AddPro si vous avez besoin de plus d'espace."&amp;CHAR(10)</f>
        <v xml:space="preserve">Utilisez l'onglet AddPro si vous avez besoin de plus d'espace.
</v>
      </c>
    </row>
    <row r="11" spans="1:16" s="6" customFormat="1" x14ac:dyDescent="0.3">
      <c r="A11" s="5"/>
      <c r="B11" s="15"/>
      <c r="C11" s="15"/>
      <c r="D11" s="15"/>
      <c r="E11" s="3"/>
      <c r="F11" s="3"/>
      <c r="G11" s="3"/>
      <c r="H11" s="3"/>
      <c r="I11" s="3"/>
      <c r="J11" s="3"/>
      <c r="K11" s="3"/>
      <c r="L11" s="3"/>
      <c r="O11" s="16"/>
      <c r="P11" s="16"/>
    </row>
    <row r="12" spans="1:16" x14ac:dyDescent="0.3">
      <c r="B12" s="298" t="str">
        <f>IF(Intro!$G$22="English",O12,P12)</f>
        <v>EMPLOI</v>
      </c>
      <c r="C12" s="299"/>
      <c r="D12" s="299"/>
      <c r="E12" s="299"/>
      <c r="F12" s="299"/>
      <c r="G12" s="299"/>
      <c r="H12" s="299"/>
      <c r="I12" s="299"/>
      <c r="J12" s="299"/>
      <c r="K12" s="299"/>
      <c r="L12" s="300"/>
      <c r="M12" s="8"/>
      <c r="O12" s="8" t="s">
        <v>194</v>
      </c>
      <c r="P12" s="8" t="s">
        <v>195</v>
      </c>
    </row>
    <row r="13" spans="1:16" x14ac:dyDescent="0.3">
      <c r="B13" s="295" t="s">
        <v>21</v>
      </c>
      <c r="C13" s="296"/>
      <c r="D13" s="296"/>
      <c r="E13" s="296"/>
      <c r="F13" s="296"/>
      <c r="G13" s="296"/>
      <c r="H13" s="296"/>
      <c r="I13" s="296"/>
      <c r="J13" s="296"/>
      <c r="K13" s="296"/>
      <c r="L13" s="297"/>
      <c r="M13" s="8"/>
    </row>
    <row r="14" spans="1:16" x14ac:dyDescent="0.3">
      <c r="B14" s="17"/>
      <c r="C14" s="28"/>
      <c r="D14" s="28"/>
      <c r="E14" s="29"/>
      <c r="F14" s="29"/>
      <c r="G14" s="29"/>
      <c r="H14" s="29"/>
      <c r="I14" s="29"/>
      <c r="J14" s="29"/>
      <c r="K14" s="29"/>
      <c r="L14" s="18"/>
      <c r="M14" s="8"/>
    </row>
    <row r="15" spans="1:16" x14ac:dyDescent="0.3">
      <c r="B15" s="153" t="str">
        <f>IF(Intro!$G$22="English",O15,P15)</f>
        <v>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v>
      </c>
      <c r="C15" s="154"/>
      <c r="D15" s="154"/>
      <c r="E15" s="154"/>
      <c r="F15" s="154"/>
      <c r="G15" s="154"/>
      <c r="H15" s="154"/>
      <c r="I15" s="154"/>
      <c r="J15" s="154"/>
      <c r="K15" s="154"/>
      <c r="L15" s="155"/>
      <c r="M15" s="8"/>
      <c r="O15" s="22" t="s">
        <v>237</v>
      </c>
      <c r="P15" s="8" t="s">
        <v>244</v>
      </c>
    </row>
    <row r="16" spans="1:16" x14ac:dyDescent="0.3">
      <c r="B16" s="153"/>
      <c r="C16" s="154"/>
      <c r="D16" s="154"/>
      <c r="E16" s="154"/>
      <c r="F16" s="154"/>
      <c r="G16" s="154"/>
      <c r="H16" s="154"/>
      <c r="I16" s="154"/>
      <c r="J16" s="154"/>
      <c r="K16" s="154"/>
      <c r="L16" s="155"/>
      <c r="M16" s="8"/>
      <c r="O16" s="22"/>
    </row>
    <row r="17" spans="1:16" x14ac:dyDescent="0.3">
      <c r="B17" s="51"/>
      <c r="C17" s="52"/>
      <c r="D17" s="28"/>
      <c r="E17" s="29"/>
      <c r="F17" s="29"/>
      <c r="G17" s="29"/>
      <c r="H17" s="29"/>
      <c r="I17" s="29"/>
      <c r="J17" s="29"/>
      <c r="K17" s="29"/>
      <c r="L17" s="18"/>
      <c r="M17" s="8"/>
      <c r="O17" s="22"/>
    </row>
    <row r="18" spans="1:16" ht="14.25" customHeight="1" x14ac:dyDescent="0.3">
      <c r="B18" s="370" t="str">
        <f>IF(Intro!$G$22="English",O18,P18)</f>
        <v>Nombre d'employés syndiqués impliqués dans le processus de production</v>
      </c>
      <c r="C18" s="371"/>
      <c r="D18" s="371"/>
      <c r="E18" s="371"/>
      <c r="F18" s="316" t="str">
        <f>IF(Intro!$G$22="English",Variables!$B13,Variables!C$13)</f>
        <v>1er août 2023 au 30 avril 2024</v>
      </c>
      <c r="G18" s="316" t="str">
        <f>IF(Intro!$G$22="English",Variables!$B$14,Variables!$C$14)</f>
        <v>1er août 2024 au 30 avril 2025</v>
      </c>
      <c r="H18" s="317" t="str">
        <f>IF(Intro!$G$22="English",Variables!$B15,Variables!C$15)</f>
        <v>1er août 2025 au 30 avril 2026</v>
      </c>
      <c r="I18" s="285"/>
      <c r="J18" s="285"/>
      <c r="K18" s="33"/>
      <c r="L18" s="65"/>
      <c r="M18" s="8"/>
      <c r="O18" s="22" t="s">
        <v>238</v>
      </c>
      <c r="P18" s="22" t="s">
        <v>245</v>
      </c>
    </row>
    <row r="19" spans="1:16" x14ac:dyDescent="0.3">
      <c r="B19" s="370"/>
      <c r="C19" s="371"/>
      <c r="D19" s="371"/>
      <c r="E19" s="371"/>
      <c r="F19" s="372"/>
      <c r="G19" s="372"/>
      <c r="H19" s="363"/>
      <c r="I19" s="285"/>
      <c r="J19" s="285"/>
      <c r="K19" s="33"/>
      <c r="L19" s="65"/>
      <c r="M19" s="8"/>
      <c r="O19" s="22"/>
      <c r="P19" s="22"/>
    </row>
    <row r="20" spans="1:16" x14ac:dyDescent="0.3">
      <c r="B20" s="364" t="str">
        <f>IF(Intro!$G$22="English",O20,P20)</f>
        <v>Emploi direct</v>
      </c>
      <c r="C20" s="365"/>
      <c r="D20" s="365"/>
      <c r="E20" s="45" t="s">
        <v>106</v>
      </c>
      <c r="F20" s="48"/>
      <c r="G20" s="48"/>
      <c r="H20" s="125"/>
      <c r="I20" s="146"/>
      <c r="J20" s="146"/>
      <c r="K20" s="33"/>
      <c r="L20" s="65"/>
      <c r="M20" s="8"/>
      <c r="O20" s="8" t="s">
        <v>155</v>
      </c>
      <c r="P20" s="8" t="s">
        <v>28</v>
      </c>
    </row>
    <row r="21" spans="1:16" x14ac:dyDescent="0.3">
      <c r="B21" s="364" t="str">
        <f>IF(Intro!$G$22="English",O21,P21)</f>
        <v>Emploi indirect</v>
      </c>
      <c r="C21" s="365"/>
      <c r="D21" s="365"/>
      <c r="E21" s="45" t="s">
        <v>106</v>
      </c>
      <c r="F21" s="48"/>
      <c r="G21" s="48"/>
      <c r="H21" s="125"/>
      <c r="I21" s="146"/>
      <c r="J21" s="146"/>
      <c r="K21" s="33"/>
      <c r="L21" s="65"/>
      <c r="M21" s="8"/>
      <c r="O21" s="22" t="s">
        <v>174</v>
      </c>
      <c r="P21" s="8" t="s">
        <v>29</v>
      </c>
    </row>
    <row r="22" spans="1:16" s="9" customFormat="1" x14ac:dyDescent="0.3">
      <c r="A22" s="75"/>
      <c r="B22" s="366" t="str">
        <f>IF(Intro!$G$22="English",O22,P22)</f>
        <v>Total</v>
      </c>
      <c r="C22" s="367"/>
      <c r="D22" s="367"/>
      <c r="E22" s="104" t="s">
        <v>106</v>
      </c>
      <c r="F22" s="47">
        <f>F20+F21</f>
        <v>0</v>
      </c>
      <c r="G22" s="47">
        <f>G20+G21</f>
        <v>0</v>
      </c>
      <c r="H22" s="126">
        <f>H20+H21</f>
        <v>0</v>
      </c>
      <c r="I22" s="123"/>
      <c r="J22" s="123"/>
      <c r="K22" s="33"/>
      <c r="L22" s="65"/>
      <c r="O22" s="27" t="s">
        <v>105</v>
      </c>
      <c r="P22" s="27" t="s">
        <v>105</v>
      </c>
    </row>
    <row r="23" spans="1:16" s="9" customFormat="1" ht="14.25" customHeight="1" x14ac:dyDescent="0.3">
      <c r="A23" s="75"/>
      <c r="B23" s="373" t="str">
        <f>IF(Intro!$G$22="English",O23,P23)</f>
        <v>Total - onglet Public, Question 3</v>
      </c>
      <c r="C23" s="374"/>
      <c r="D23" s="374"/>
      <c r="E23" s="105" t="s">
        <v>106</v>
      </c>
      <c r="F23" s="47">
        <f>Public!H72</f>
        <v>0</v>
      </c>
      <c r="G23" s="47">
        <f>Public!I72</f>
        <v>0</v>
      </c>
      <c r="H23" s="126">
        <f>Public!J72</f>
        <v>0</v>
      </c>
      <c r="I23" s="123"/>
      <c r="J23" s="123"/>
      <c r="K23" s="33"/>
      <c r="L23" s="65"/>
      <c r="O23" s="36" t="s">
        <v>241</v>
      </c>
      <c r="P23" s="7" t="s">
        <v>242</v>
      </c>
    </row>
    <row r="24" spans="1:16" s="9" customFormat="1" ht="14.25" customHeight="1" x14ac:dyDescent="0.3">
      <c r="A24" s="75"/>
      <c r="B24" s="373" t="str">
        <f>IF(Intro!$G$22="English",O24,P24)</f>
        <v>Différence (corrigez si le résultat n'est pas zéro)</v>
      </c>
      <c r="C24" s="374"/>
      <c r="D24" s="374"/>
      <c r="E24" s="45" t="s">
        <v>106</v>
      </c>
      <c r="F24" s="103">
        <f>F22-F23</f>
        <v>0</v>
      </c>
      <c r="G24" s="103">
        <f t="shared" ref="G24:H24" si="0">G22-G23</f>
        <v>0</v>
      </c>
      <c r="H24" s="127">
        <f t="shared" si="0"/>
        <v>0</v>
      </c>
      <c r="I24" s="124"/>
      <c r="J24" s="124"/>
      <c r="K24" s="33"/>
      <c r="L24" s="65"/>
      <c r="O24" s="36" t="s">
        <v>283</v>
      </c>
      <c r="P24" s="7" t="s">
        <v>243</v>
      </c>
    </row>
    <row r="25" spans="1:16" x14ac:dyDescent="0.3">
      <c r="B25" s="51"/>
      <c r="C25" s="52"/>
      <c r="D25" s="8"/>
      <c r="E25" s="28"/>
      <c r="F25" s="31"/>
      <c r="G25" s="31"/>
      <c r="H25" s="128"/>
      <c r="I25" s="147"/>
      <c r="J25" s="147"/>
      <c r="K25" s="33"/>
      <c r="L25" s="65"/>
      <c r="M25" s="8"/>
      <c r="O25" s="22"/>
    </row>
    <row r="26" spans="1:16" ht="14.25" customHeight="1" x14ac:dyDescent="0.3">
      <c r="B26" s="370" t="str">
        <f>IF(Intro!$G$22="English",O26,P26)</f>
        <v>Nombre d'heures travaillées par ces employés</v>
      </c>
      <c r="C26" s="371"/>
      <c r="D26" s="371"/>
      <c r="E26" s="371"/>
      <c r="F26" s="316" t="str">
        <f>IF(Intro!$G$22="English",Variables!$B13,Variables!C$13)</f>
        <v>1er août 2023 au 30 avril 2024</v>
      </c>
      <c r="G26" s="316" t="str">
        <f>IF(Intro!$G$22="English",Variables!$B$14,Variables!$C$14)</f>
        <v>1er août 2024 au 30 avril 2025</v>
      </c>
      <c r="H26" s="317" t="str">
        <f>IF(Intro!$G$22="English",Variables!$B15,Variables!C$15)</f>
        <v>1er août 2025 au 30 avril 2026</v>
      </c>
      <c r="I26" s="285"/>
      <c r="J26" s="285"/>
      <c r="K26" s="33"/>
      <c r="L26" s="65"/>
      <c r="M26" s="8"/>
      <c r="O26" s="22" t="s">
        <v>239</v>
      </c>
      <c r="P26" s="22" t="s">
        <v>246</v>
      </c>
    </row>
    <row r="27" spans="1:16" x14ac:dyDescent="0.3">
      <c r="B27" s="370"/>
      <c r="C27" s="371"/>
      <c r="D27" s="371"/>
      <c r="E27" s="371"/>
      <c r="F27" s="372"/>
      <c r="G27" s="372"/>
      <c r="H27" s="363"/>
      <c r="I27" s="285"/>
      <c r="J27" s="285"/>
      <c r="K27" s="33"/>
      <c r="L27" s="65"/>
      <c r="M27" s="8"/>
      <c r="O27" s="22"/>
      <c r="P27" s="22"/>
    </row>
    <row r="28" spans="1:16" x14ac:dyDescent="0.3">
      <c r="B28" s="364" t="str">
        <f>IF(Intro!$G$22="English",O28,P28)</f>
        <v>Emploi direct</v>
      </c>
      <c r="C28" s="365"/>
      <c r="D28" s="365"/>
      <c r="E28" s="45" t="s">
        <v>106</v>
      </c>
      <c r="F28" s="48"/>
      <c r="G28" s="48"/>
      <c r="H28" s="125"/>
      <c r="I28" s="146"/>
      <c r="J28" s="146"/>
      <c r="K28" s="33"/>
      <c r="L28" s="65"/>
      <c r="M28" s="8"/>
      <c r="O28" s="8" t="s">
        <v>155</v>
      </c>
      <c r="P28" s="8" t="s">
        <v>28</v>
      </c>
    </row>
    <row r="29" spans="1:16" x14ac:dyDescent="0.3">
      <c r="B29" s="364" t="str">
        <f>IF(Intro!$G$22="English",O29,P29)</f>
        <v>Emploi indirect</v>
      </c>
      <c r="C29" s="365"/>
      <c r="D29" s="365"/>
      <c r="E29" s="45" t="s">
        <v>106</v>
      </c>
      <c r="F29" s="48"/>
      <c r="G29" s="48"/>
      <c r="H29" s="125"/>
      <c r="I29" s="146"/>
      <c r="J29" s="146"/>
      <c r="K29" s="33"/>
      <c r="L29" s="65"/>
      <c r="M29" s="8"/>
      <c r="O29" s="22" t="s">
        <v>174</v>
      </c>
      <c r="P29" s="8" t="s">
        <v>29</v>
      </c>
    </row>
    <row r="30" spans="1:16" s="9" customFormat="1" x14ac:dyDescent="0.3">
      <c r="A30" s="75"/>
      <c r="B30" s="368" t="str">
        <f>IF(Intro!$G$22="English",O30,P30)</f>
        <v>Total</v>
      </c>
      <c r="C30" s="369"/>
      <c r="D30" s="369"/>
      <c r="E30" s="46" t="s">
        <v>106</v>
      </c>
      <c r="F30" s="47">
        <f>F28+F29</f>
        <v>0</v>
      </c>
      <c r="G30" s="47">
        <f>G28+G29</f>
        <v>0</v>
      </c>
      <c r="H30" s="126">
        <f>H28+H29</f>
        <v>0</v>
      </c>
      <c r="I30" s="123"/>
      <c r="J30" s="123"/>
      <c r="K30" s="33"/>
      <c r="L30" s="65"/>
      <c r="O30" s="27" t="s">
        <v>105</v>
      </c>
      <c r="P30" s="27" t="s">
        <v>105</v>
      </c>
    </row>
    <row r="31" spans="1:16" x14ac:dyDescent="0.3">
      <c r="B31" s="51"/>
      <c r="C31" s="52"/>
      <c r="D31" s="8"/>
      <c r="E31" s="28"/>
      <c r="F31" s="31"/>
      <c r="G31" s="31"/>
      <c r="H31" s="128"/>
      <c r="I31" s="147"/>
      <c r="J31" s="147"/>
      <c r="K31" s="33"/>
      <c r="L31" s="65"/>
      <c r="M31" s="8"/>
      <c r="O31" s="22"/>
    </row>
    <row r="32" spans="1:16" ht="14.25" customHeight="1" x14ac:dyDescent="0.3">
      <c r="B32" s="370" t="str">
        <f>IF(Intro!$G$22="English",O32,P32)</f>
        <v>Salaires payés à ces employés</v>
      </c>
      <c r="C32" s="371"/>
      <c r="D32" s="371"/>
      <c r="E32" s="371"/>
      <c r="F32" s="316" t="str">
        <f>IF(Intro!$G$22="English",Variables!$B13,Variables!C$13)</f>
        <v>1er août 2023 au 30 avril 2024</v>
      </c>
      <c r="G32" s="316" t="str">
        <f>IF(Intro!$G$22="English",Variables!$B$14,Variables!$C$14)</f>
        <v>1er août 2024 au 30 avril 2025</v>
      </c>
      <c r="H32" s="317" t="str">
        <f>IF(Intro!$G$22="English",Variables!$B15,Variables!C$15)</f>
        <v>1er août 2025 au 30 avril 2026</v>
      </c>
      <c r="I32" s="285"/>
      <c r="J32" s="285"/>
      <c r="K32" s="33"/>
      <c r="L32" s="65"/>
      <c r="M32" s="8"/>
      <c r="O32" s="22" t="s">
        <v>240</v>
      </c>
      <c r="P32" s="22" t="s">
        <v>247</v>
      </c>
    </row>
    <row r="33" spans="1:16" x14ac:dyDescent="0.3">
      <c r="B33" s="370"/>
      <c r="C33" s="371"/>
      <c r="D33" s="371"/>
      <c r="E33" s="371"/>
      <c r="F33" s="372"/>
      <c r="G33" s="372"/>
      <c r="H33" s="363"/>
      <c r="I33" s="285"/>
      <c r="J33" s="285"/>
      <c r="K33" s="33"/>
      <c r="L33" s="65"/>
      <c r="M33" s="8"/>
      <c r="O33" s="22"/>
      <c r="P33" s="22"/>
    </row>
    <row r="34" spans="1:16" x14ac:dyDescent="0.3">
      <c r="B34" s="375" t="str">
        <f>IF(Intro!$G$22="English",O34,P34)</f>
        <v>Emploi direct - ventes nationales et ventes à l'exportation</v>
      </c>
      <c r="C34" s="376"/>
      <c r="D34" s="377"/>
      <c r="E34" s="102" t="s">
        <v>173</v>
      </c>
      <c r="F34" s="109"/>
      <c r="G34" s="109"/>
      <c r="H34" s="129"/>
      <c r="I34" s="123"/>
      <c r="J34" s="123"/>
      <c r="K34" s="33"/>
      <c r="L34" s="65"/>
      <c r="M34" s="8"/>
      <c r="O34" s="8" t="s">
        <v>155</v>
      </c>
      <c r="P34" s="8" t="s">
        <v>107</v>
      </c>
    </row>
    <row r="35" spans="1:16" x14ac:dyDescent="0.3">
      <c r="B35" s="364" t="str">
        <f>IF(Intro!$G$22="English",O35,P35)</f>
        <v>Emploi indirect</v>
      </c>
      <c r="C35" s="365"/>
      <c r="D35" s="365"/>
      <c r="E35" s="45" t="s">
        <v>173</v>
      </c>
      <c r="F35" s="48"/>
      <c r="G35" s="48"/>
      <c r="H35" s="125"/>
      <c r="I35" s="146"/>
      <c r="J35" s="146"/>
      <c r="K35" s="33"/>
      <c r="L35" s="65"/>
      <c r="M35" s="8"/>
      <c r="O35" s="22" t="s">
        <v>174</v>
      </c>
      <c r="P35" s="8" t="s">
        <v>29</v>
      </c>
    </row>
    <row r="36" spans="1:16" s="9" customFormat="1" x14ac:dyDescent="0.3">
      <c r="A36" s="75"/>
      <c r="B36" s="368" t="str">
        <f>IF(Intro!$G$22="English",O36,P36)</f>
        <v>Total</v>
      </c>
      <c r="C36" s="369"/>
      <c r="D36" s="369"/>
      <c r="E36" s="45" t="s">
        <v>173</v>
      </c>
      <c r="F36" s="47">
        <f>F34+F35</f>
        <v>0</v>
      </c>
      <c r="G36" s="47">
        <f t="shared" ref="G36:H36" si="1">G34+G35</f>
        <v>0</v>
      </c>
      <c r="H36" s="126">
        <f t="shared" si="1"/>
        <v>0</v>
      </c>
      <c r="I36" s="123"/>
      <c r="J36" s="123"/>
      <c r="K36" s="33"/>
      <c r="L36" s="65"/>
      <c r="O36" s="27" t="s">
        <v>105</v>
      </c>
      <c r="P36" s="27" t="s">
        <v>105</v>
      </c>
    </row>
    <row r="37" spans="1:16" x14ac:dyDescent="0.3">
      <c r="B37" s="51"/>
      <c r="C37" s="52"/>
      <c r="D37" s="28"/>
      <c r="E37" s="29"/>
      <c r="F37" s="29"/>
      <c r="G37" s="29"/>
      <c r="H37" s="29"/>
      <c r="I37" s="29"/>
      <c r="J37" s="29"/>
      <c r="K37" s="29"/>
      <c r="L37" s="18"/>
      <c r="M37" s="8"/>
      <c r="O37" s="22"/>
    </row>
    <row r="38" spans="1:16" s="9" customFormat="1" x14ac:dyDescent="0.3">
      <c r="A38" s="4"/>
      <c r="B38" s="295" t="s">
        <v>22</v>
      </c>
      <c r="C38" s="296"/>
      <c r="D38" s="296"/>
      <c r="E38" s="296"/>
      <c r="F38" s="296"/>
      <c r="G38" s="296"/>
      <c r="H38" s="296"/>
      <c r="I38" s="296"/>
      <c r="J38" s="296"/>
      <c r="K38" s="296"/>
      <c r="L38" s="297"/>
      <c r="M38" s="76"/>
      <c r="O38" s="8" t="str">
        <f>"Identify any events (excluding holidays) that have impacted your members or the plants producing the goods employing your members since August 1, "&amp;Variables!B6&amp;". These events may include reduced hours of work, layoffs, strikes and other plant shutdowns or closures. For each event, provide the year it occurred, the cause, the duration and the number of direct employees affected."</f>
        <v>Identify any events (excluding holidays) that have impacted your members or the plants producing the goods employing your members since August 1, 2023. These events may include reduced hours of work, layoffs, strikes and other plant shutdowns or closures. For each event, provide the year it occurred, the cause, the duration and the number of direct employees affected.</v>
      </c>
      <c r="P38" s="8" t="str">
        <f>"Indiquez tout événement (à l'exception des congés) ayant eu un impact sur vos membres ou sur les usines produisant les biens et employant vos membres depuis le 1er août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août 2023. Ces événements peuvent inclure une réduction des heures de travail, des mises à pied, des grèves, des fermetures d’usine temporaires ou permanentes. Pour chaque événement, indiquez l’année, la cause, la durée et le nombre d’employés directs touchés.</v>
      </c>
    </row>
    <row r="39" spans="1:16" x14ac:dyDescent="0.3">
      <c r="B39" s="66"/>
      <c r="C39" s="67"/>
      <c r="D39" s="67"/>
      <c r="E39" s="67"/>
      <c r="F39" s="67"/>
      <c r="G39" s="67"/>
      <c r="H39" s="67"/>
      <c r="I39" s="67"/>
      <c r="J39" s="67"/>
      <c r="K39" s="67"/>
      <c r="L39" s="68"/>
      <c r="M39" s="8"/>
      <c r="O39" s="8" t="s">
        <v>57</v>
      </c>
      <c r="P39" s="8" t="s">
        <v>59</v>
      </c>
    </row>
    <row r="40" spans="1:16" ht="15" customHeight="1" x14ac:dyDescent="0.3">
      <c r="B40" s="153" t="str">
        <f>IF(Intro!$G$22="English",O38,P38)</f>
        <v>Indiquez tout événement (à l'exception des congés) ayant eu un impact sur vos membres ou sur les usines produisant les biens et employant vos membres depuis le 1er août 2023. Ces événements peuvent inclure une réduction des heures de travail, des mises à pied, des grèves, des fermetures d’usine temporaires ou permanentes. Pour chaque événement, indiquez l’année, la cause, la durée et le nombre d’employés directs touchés.</v>
      </c>
      <c r="C40" s="154"/>
      <c r="D40" s="154"/>
      <c r="E40" s="154"/>
      <c r="F40" s="154"/>
      <c r="G40" s="154"/>
      <c r="H40" s="154"/>
      <c r="I40" s="154"/>
      <c r="J40" s="154"/>
      <c r="K40" s="154"/>
      <c r="L40" s="155"/>
      <c r="M40" s="8"/>
      <c r="O40" s="8" t="s">
        <v>108</v>
      </c>
      <c r="P40" s="8" t="s">
        <v>109</v>
      </c>
    </row>
    <row r="41" spans="1:16" x14ac:dyDescent="0.3">
      <c r="B41" s="153"/>
      <c r="C41" s="154"/>
      <c r="D41" s="154"/>
      <c r="E41" s="154"/>
      <c r="F41" s="154"/>
      <c r="G41" s="154"/>
      <c r="H41" s="154"/>
      <c r="I41" s="154"/>
      <c r="J41" s="154"/>
      <c r="K41" s="154"/>
      <c r="L41" s="155"/>
      <c r="M41" s="8"/>
    </row>
    <row r="42" spans="1:16" x14ac:dyDescent="0.3">
      <c r="B42" s="153"/>
      <c r="C42" s="154"/>
      <c r="D42" s="154"/>
      <c r="E42" s="154"/>
      <c r="F42" s="154"/>
      <c r="G42" s="154"/>
      <c r="H42" s="154"/>
      <c r="I42" s="154"/>
      <c r="J42" s="154"/>
      <c r="K42" s="154"/>
      <c r="L42" s="155"/>
      <c r="M42" s="8"/>
    </row>
    <row r="43" spans="1:16" x14ac:dyDescent="0.3">
      <c r="B43" s="66"/>
      <c r="C43" s="67"/>
      <c r="D43" s="67"/>
      <c r="E43" s="67"/>
      <c r="F43" s="67"/>
      <c r="G43" s="67"/>
      <c r="H43" s="67"/>
      <c r="I43" s="67"/>
      <c r="J43" s="67"/>
      <c r="K43" s="67"/>
      <c r="L43" s="68"/>
      <c r="M43" s="8"/>
      <c r="O43" s="8" t="s">
        <v>128</v>
      </c>
      <c r="P43" s="8" t="s">
        <v>58</v>
      </c>
    </row>
    <row r="44" spans="1:16" x14ac:dyDescent="0.3">
      <c r="A44" s="77"/>
      <c r="B44" s="37"/>
      <c r="C44" s="57" t="str">
        <f>IF(Intro!$G$22="English",O39,P39)</f>
        <v>Année</v>
      </c>
      <c r="D44" s="57" t="str">
        <f>IF(Intro!$G$22="English",O40,P40)</f>
        <v xml:space="preserve">Durée  </v>
      </c>
      <c r="E44" s="352" t="str">
        <f>IF(Intro!$G$22="English",O43,P43)</f>
        <v>Nombre de membres concernés</v>
      </c>
      <c r="F44" s="352"/>
      <c r="G44" s="352" t="str">
        <f>IF(Intro!$G$22="English",O44,P44)</f>
        <v>Raison</v>
      </c>
      <c r="H44" s="352"/>
      <c r="I44" s="352"/>
      <c r="J44" s="352"/>
      <c r="K44" s="352"/>
      <c r="L44" s="353"/>
      <c r="M44" s="8"/>
      <c r="O44" s="22" t="s">
        <v>62</v>
      </c>
      <c r="P44" s="22" t="s">
        <v>60</v>
      </c>
    </row>
    <row r="45" spans="1:16" ht="14.25" customHeight="1" x14ac:dyDescent="0.3">
      <c r="B45" s="343" t="str">
        <f>IF(Intro!$G$22="English",O45,P45)</f>
        <v>Événement 1</v>
      </c>
      <c r="C45" s="346"/>
      <c r="D45" s="346"/>
      <c r="E45" s="327"/>
      <c r="F45" s="349"/>
      <c r="G45" s="354"/>
      <c r="H45" s="355"/>
      <c r="I45" s="355"/>
      <c r="J45" s="355"/>
      <c r="K45" s="355"/>
      <c r="L45" s="356"/>
      <c r="M45" s="8"/>
      <c r="O45" s="22" t="s">
        <v>110</v>
      </c>
      <c r="P45" s="22" t="s">
        <v>111</v>
      </c>
    </row>
    <row r="46" spans="1:16" x14ac:dyDescent="0.3">
      <c r="B46" s="344"/>
      <c r="C46" s="347"/>
      <c r="D46" s="347"/>
      <c r="E46" s="330"/>
      <c r="F46" s="350"/>
      <c r="G46" s="357"/>
      <c r="H46" s="358"/>
      <c r="I46" s="358"/>
      <c r="J46" s="358"/>
      <c r="K46" s="358"/>
      <c r="L46" s="359"/>
      <c r="M46" s="8"/>
      <c r="O46" s="22"/>
      <c r="P46" s="22"/>
    </row>
    <row r="47" spans="1:16" x14ac:dyDescent="0.3">
      <c r="B47" s="344"/>
      <c r="C47" s="347"/>
      <c r="D47" s="347"/>
      <c r="E47" s="330"/>
      <c r="F47" s="350"/>
      <c r="G47" s="357"/>
      <c r="H47" s="358"/>
      <c r="I47" s="358"/>
      <c r="J47" s="358"/>
      <c r="K47" s="358"/>
      <c r="L47" s="359"/>
      <c r="M47" s="8"/>
      <c r="O47" s="22"/>
      <c r="P47" s="22"/>
    </row>
    <row r="48" spans="1:16" x14ac:dyDescent="0.3">
      <c r="B48" s="344"/>
      <c r="C48" s="347"/>
      <c r="D48" s="347"/>
      <c r="E48" s="330"/>
      <c r="F48" s="350"/>
      <c r="G48" s="357"/>
      <c r="H48" s="358"/>
      <c r="I48" s="358"/>
      <c r="J48" s="358"/>
      <c r="K48" s="358"/>
      <c r="L48" s="359"/>
      <c r="M48" s="8"/>
      <c r="O48" s="22"/>
      <c r="P48" s="22"/>
    </row>
    <row r="49" spans="2:16" x14ac:dyDescent="0.3">
      <c r="B49" s="344"/>
      <c r="C49" s="347"/>
      <c r="D49" s="347"/>
      <c r="E49" s="330"/>
      <c r="F49" s="350"/>
      <c r="G49" s="357"/>
      <c r="H49" s="358"/>
      <c r="I49" s="358"/>
      <c r="J49" s="358"/>
      <c r="K49" s="358"/>
      <c r="L49" s="359"/>
      <c r="M49" s="8"/>
      <c r="O49" s="22"/>
      <c r="P49" s="22"/>
    </row>
    <row r="50" spans="2:16" x14ac:dyDescent="0.3">
      <c r="B50" s="344"/>
      <c r="C50" s="347"/>
      <c r="D50" s="347"/>
      <c r="E50" s="330"/>
      <c r="F50" s="350"/>
      <c r="G50" s="357"/>
      <c r="H50" s="358"/>
      <c r="I50" s="358"/>
      <c r="J50" s="358"/>
      <c r="K50" s="358"/>
      <c r="L50" s="359"/>
      <c r="M50" s="8"/>
      <c r="O50" s="22"/>
      <c r="P50" s="22"/>
    </row>
    <row r="51" spans="2:16" x14ac:dyDescent="0.3">
      <c r="B51" s="344"/>
      <c r="C51" s="347"/>
      <c r="D51" s="347"/>
      <c r="E51" s="330"/>
      <c r="F51" s="350"/>
      <c r="G51" s="357"/>
      <c r="H51" s="358"/>
      <c r="I51" s="358"/>
      <c r="J51" s="358"/>
      <c r="K51" s="358"/>
      <c r="L51" s="359"/>
      <c r="M51" s="8"/>
      <c r="O51" s="22"/>
      <c r="P51" s="22"/>
    </row>
    <row r="52" spans="2:16" x14ac:dyDescent="0.3">
      <c r="B52" s="344"/>
      <c r="C52" s="347"/>
      <c r="D52" s="347"/>
      <c r="E52" s="330"/>
      <c r="F52" s="350"/>
      <c r="G52" s="357"/>
      <c r="H52" s="358"/>
      <c r="I52" s="358"/>
      <c r="J52" s="358"/>
      <c r="K52" s="358"/>
      <c r="L52" s="359"/>
      <c r="M52" s="8"/>
      <c r="O52" s="22"/>
      <c r="P52" s="22"/>
    </row>
    <row r="53" spans="2:16" x14ac:dyDescent="0.3">
      <c r="B53" s="344"/>
      <c r="C53" s="347"/>
      <c r="D53" s="347"/>
      <c r="E53" s="330"/>
      <c r="F53" s="350"/>
      <c r="G53" s="357"/>
      <c r="H53" s="358"/>
      <c r="I53" s="358"/>
      <c r="J53" s="358"/>
      <c r="K53" s="358"/>
      <c r="L53" s="359"/>
      <c r="M53" s="8"/>
      <c r="O53" s="22"/>
      <c r="P53" s="22"/>
    </row>
    <row r="54" spans="2:16" x14ac:dyDescent="0.3">
      <c r="B54" s="344"/>
      <c r="C54" s="347"/>
      <c r="D54" s="347"/>
      <c r="E54" s="330"/>
      <c r="F54" s="350"/>
      <c r="G54" s="357"/>
      <c r="H54" s="358"/>
      <c r="I54" s="358"/>
      <c r="J54" s="358"/>
      <c r="K54" s="358"/>
      <c r="L54" s="359"/>
      <c r="M54" s="8"/>
      <c r="O54" s="22"/>
      <c r="P54" s="22"/>
    </row>
    <row r="55" spans="2:16" x14ac:dyDescent="0.3">
      <c r="B55" s="344"/>
      <c r="C55" s="347"/>
      <c r="D55" s="347"/>
      <c r="E55" s="330"/>
      <c r="F55" s="350"/>
      <c r="G55" s="357"/>
      <c r="H55" s="358"/>
      <c r="I55" s="358"/>
      <c r="J55" s="358"/>
      <c r="K55" s="358"/>
      <c r="L55" s="359"/>
      <c r="M55" s="8"/>
      <c r="O55" s="22"/>
      <c r="P55" s="22"/>
    </row>
    <row r="56" spans="2:16" x14ac:dyDescent="0.3">
      <c r="B56" s="345"/>
      <c r="C56" s="348"/>
      <c r="D56" s="348"/>
      <c r="E56" s="333"/>
      <c r="F56" s="351"/>
      <c r="G56" s="360"/>
      <c r="H56" s="361"/>
      <c r="I56" s="361"/>
      <c r="J56" s="361"/>
      <c r="K56" s="361"/>
      <c r="L56" s="362"/>
      <c r="M56" s="8"/>
      <c r="O56" s="22"/>
      <c r="P56" s="22"/>
    </row>
    <row r="57" spans="2:16" x14ac:dyDescent="0.3">
      <c r="B57" s="343" t="str">
        <f>IF(Intro!$G$22="English",O57,P57)</f>
        <v>Événement 2</v>
      </c>
      <c r="C57" s="346"/>
      <c r="D57" s="346"/>
      <c r="E57" s="327"/>
      <c r="F57" s="349"/>
      <c r="G57" s="354"/>
      <c r="H57" s="355"/>
      <c r="I57" s="355"/>
      <c r="J57" s="355"/>
      <c r="K57" s="355"/>
      <c r="L57" s="356"/>
      <c r="M57" s="8"/>
      <c r="O57" s="22" t="s">
        <v>112</v>
      </c>
      <c r="P57" s="22" t="s">
        <v>113</v>
      </c>
    </row>
    <row r="58" spans="2:16" x14ac:dyDescent="0.3">
      <c r="B58" s="344"/>
      <c r="C58" s="347"/>
      <c r="D58" s="347"/>
      <c r="E58" s="330"/>
      <c r="F58" s="350"/>
      <c r="G58" s="357"/>
      <c r="H58" s="358"/>
      <c r="I58" s="358"/>
      <c r="J58" s="358"/>
      <c r="K58" s="358"/>
      <c r="L58" s="359"/>
      <c r="M58" s="8"/>
    </row>
    <row r="59" spans="2:16" x14ac:dyDescent="0.3">
      <c r="B59" s="344"/>
      <c r="C59" s="347"/>
      <c r="D59" s="347"/>
      <c r="E59" s="330"/>
      <c r="F59" s="350"/>
      <c r="G59" s="357"/>
      <c r="H59" s="358"/>
      <c r="I59" s="358"/>
      <c r="J59" s="358"/>
      <c r="K59" s="358"/>
      <c r="L59" s="359"/>
      <c r="M59" s="8"/>
      <c r="O59" s="22"/>
      <c r="P59" s="22"/>
    </row>
    <row r="60" spans="2:16" x14ac:dyDescent="0.3">
      <c r="B60" s="344"/>
      <c r="C60" s="347"/>
      <c r="D60" s="347"/>
      <c r="E60" s="330"/>
      <c r="F60" s="350"/>
      <c r="G60" s="357"/>
      <c r="H60" s="358"/>
      <c r="I60" s="358"/>
      <c r="J60" s="358"/>
      <c r="K60" s="358"/>
      <c r="L60" s="359"/>
      <c r="M60" s="8"/>
      <c r="O60" s="22"/>
      <c r="P60" s="22"/>
    </row>
    <row r="61" spans="2:16" x14ac:dyDescent="0.3">
      <c r="B61" s="344"/>
      <c r="C61" s="347"/>
      <c r="D61" s="347"/>
      <c r="E61" s="330"/>
      <c r="F61" s="350"/>
      <c r="G61" s="357"/>
      <c r="H61" s="358"/>
      <c r="I61" s="358"/>
      <c r="J61" s="358"/>
      <c r="K61" s="358"/>
      <c r="L61" s="359"/>
      <c r="M61" s="8"/>
      <c r="O61" s="22"/>
      <c r="P61" s="22"/>
    </row>
    <row r="62" spans="2:16" x14ac:dyDescent="0.3">
      <c r="B62" s="344"/>
      <c r="C62" s="347"/>
      <c r="D62" s="347"/>
      <c r="E62" s="330"/>
      <c r="F62" s="350"/>
      <c r="G62" s="357"/>
      <c r="H62" s="358"/>
      <c r="I62" s="358"/>
      <c r="J62" s="358"/>
      <c r="K62" s="358"/>
      <c r="L62" s="359"/>
      <c r="M62" s="8"/>
      <c r="O62" s="22"/>
      <c r="P62" s="22"/>
    </row>
    <row r="63" spans="2:16" x14ac:dyDescent="0.3">
      <c r="B63" s="344"/>
      <c r="C63" s="347"/>
      <c r="D63" s="347"/>
      <c r="E63" s="330"/>
      <c r="F63" s="350"/>
      <c r="G63" s="357"/>
      <c r="H63" s="358"/>
      <c r="I63" s="358"/>
      <c r="J63" s="358"/>
      <c r="K63" s="358"/>
      <c r="L63" s="359"/>
      <c r="M63" s="8"/>
    </row>
    <row r="64" spans="2:16" x14ac:dyDescent="0.3">
      <c r="B64" s="344"/>
      <c r="C64" s="347"/>
      <c r="D64" s="347"/>
      <c r="E64" s="330"/>
      <c r="F64" s="350"/>
      <c r="G64" s="357"/>
      <c r="H64" s="358"/>
      <c r="I64" s="358"/>
      <c r="J64" s="358"/>
      <c r="K64" s="358"/>
      <c r="L64" s="359"/>
      <c r="M64" s="8"/>
    </row>
    <row r="65" spans="2:16" x14ac:dyDescent="0.3">
      <c r="B65" s="344"/>
      <c r="C65" s="347"/>
      <c r="D65" s="347"/>
      <c r="E65" s="330"/>
      <c r="F65" s="350"/>
      <c r="G65" s="357"/>
      <c r="H65" s="358"/>
      <c r="I65" s="358"/>
      <c r="J65" s="358"/>
      <c r="K65" s="358"/>
      <c r="L65" s="359"/>
      <c r="M65" s="8"/>
      <c r="O65" s="22"/>
    </row>
    <row r="66" spans="2:16" x14ac:dyDescent="0.3">
      <c r="B66" s="344"/>
      <c r="C66" s="347"/>
      <c r="D66" s="347"/>
      <c r="E66" s="330"/>
      <c r="F66" s="350"/>
      <c r="G66" s="357"/>
      <c r="H66" s="358"/>
      <c r="I66" s="358"/>
      <c r="J66" s="358"/>
      <c r="K66" s="358"/>
      <c r="L66" s="359"/>
    </row>
    <row r="67" spans="2:16" x14ac:dyDescent="0.3">
      <c r="B67" s="344"/>
      <c r="C67" s="347"/>
      <c r="D67" s="347"/>
      <c r="E67" s="330"/>
      <c r="F67" s="350"/>
      <c r="G67" s="357"/>
      <c r="H67" s="358"/>
      <c r="I67" s="358"/>
      <c r="J67" s="358"/>
      <c r="K67" s="358"/>
      <c r="L67" s="359"/>
    </row>
    <row r="68" spans="2:16" x14ac:dyDescent="0.3">
      <c r="B68" s="345"/>
      <c r="C68" s="348"/>
      <c r="D68" s="348"/>
      <c r="E68" s="333"/>
      <c r="F68" s="351"/>
      <c r="G68" s="360"/>
      <c r="H68" s="361"/>
      <c r="I68" s="361"/>
      <c r="J68" s="361"/>
      <c r="K68" s="361"/>
      <c r="L68" s="362"/>
    </row>
    <row r="69" spans="2:16" x14ac:dyDescent="0.3">
      <c r="B69" s="343" t="str">
        <f>IF(Intro!$G$22="English",O69,P69)</f>
        <v>Événement 3</v>
      </c>
      <c r="C69" s="346"/>
      <c r="D69" s="346"/>
      <c r="E69" s="327"/>
      <c r="F69" s="349"/>
      <c r="G69" s="354"/>
      <c r="H69" s="355"/>
      <c r="I69" s="355"/>
      <c r="J69" s="355"/>
      <c r="K69" s="355"/>
      <c r="L69" s="356"/>
      <c r="O69" s="22" t="s">
        <v>114</v>
      </c>
      <c r="P69" s="22" t="s">
        <v>115</v>
      </c>
    </row>
    <row r="70" spans="2:16" x14ac:dyDescent="0.3">
      <c r="B70" s="344"/>
      <c r="C70" s="347"/>
      <c r="D70" s="347"/>
      <c r="E70" s="330"/>
      <c r="F70" s="350"/>
      <c r="G70" s="357"/>
      <c r="H70" s="358"/>
      <c r="I70" s="358"/>
      <c r="J70" s="358"/>
      <c r="K70" s="358"/>
      <c r="L70" s="359"/>
    </row>
    <row r="71" spans="2:16" x14ac:dyDescent="0.3">
      <c r="B71" s="344"/>
      <c r="C71" s="347"/>
      <c r="D71" s="347"/>
      <c r="E71" s="330"/>
      <c r="F71" s="350"/>
      <c r="G71" s="357"/>
      <c r="H71" s="358"/>
      <c r="I71" s="358"/>
      <c r="J71" s="358"/>
      <c r="K71" s="358"/>
      <c r="L71" s="359"/>
      <c r="M71" s="8"/>
      <c r="O71" s="22"/>
      <c r="P71" s="22"/>
    </row>
    <row r="72" spans="2:16" x14ac:dyDescent="0.3">
      <c r="B72" s="344"/>
      <c r="C72" s="347"/>
      <c r="D72" s="347"/>
      <c r="E72" s="330"/>
      <c r="F72" s="350"/>
      <c r="G72" s="357"/>
      <c r="H72" s="358"/>
      <c r="I72" s="358"/>
      <c r="J72" s="358"/>
      <c r="K72" s="358"/>
      <c r="L72" s="359"/>
      <c r="M72" s="8"/>
      <c r="O72" s="22"/>
      <c r="P72" s="22"/>
    </row>
    <row r="73" spans="2:16" x14ac:dyDescent="0.3">
      <c r="B73" s="344"/>
      <c r="C73" s="347"/>
      <c r="D73" s="347"/>
      <c r="E73" s="330"/>
      <c r="F73" s="350"/>
      <c r="G73" s="357"/>
      <c r="H73" s="358"/>
      <c r="I73" s="358"/>
      <c r="J73" s="358"/>
      <c r="K73" s="358"/>
      <c r="L73" s="359"/>
      <c r="M73" s="8"/>
      <c r="O73" s="22"/>
      <c r="P73" s="22"/>
    </row>
    <row r="74" spans="2:16" x14ac:dyDescent="0.3">
      <c r="B74" s="344"/>
      <c r="C74" s="347"/>
      <c r="D74" s="347"/>
      <c r="E74" s="330"/>
      <c r="F74" s="350"/>
      <c r="G74" s="357"/>
      <c r="H74" s="358"/>
      <c r="I74" s="358"/>
      <c r="J74" s="358"/>
      <c r="K74" s="358"/>
      <c r="L74" s="359"/>
      <c r="M74" s="8"/>
      <c r="O74" s="22"/>
      <c r="P74" s="22"/>
    </row>
    <row r="75" spans="2:16" x14ac:dyDescent="0.3">
      <c r="B75" s="344"/>
      <c r="C75" s="347"/>
      <c r="D75" s="347"/>
      <c r="E75" s="330"/>
      <c r="F75" s="350"/>
      <c r="G75" s="357"/>
      <c r="H75" s="358"/>
      <c r="I75" s="358"/>
      <c r="J75" s="358"/>
      <c r="K75" s="358"/>
      <c r="L75" s="359"/>
    </row>
    <row r="76" spans="2:16" x14ac:dyDescent="0.3">
      <c r="B76" s="344"/>
      <c r="C76" s="347"/>
      <c r="D76" s="347"/>
      <c r="E76" s="330"/>
      <c r="F76" s="350"/>
      <c r="G76" s="357"/>
      <c r="H76" s="358"/>
      <c r="I76" s="358"/>
      <c r="J76" s="358"/>
      <c r="K76" s="358"/>
      <c r="L76" s="359"/>
    </row>
    <row r="77" spans="2:16" x14ac:dyDescent="0.3">
      <c r="B77" s="344"/>
      <c r="C77" s="347"/>
      <c r="D77" s="347"/>
      <c r="E77" s="330"/>
      <c r="F77" s="350"/>
      <c r="G77" s="357"/>
      <c r="H77" s="358"/>
      <c r="I77" s="358"/>
      <c r="J77" s="358"/>
      <c r="K77" s="358"/>
      <c r="L77" s="359"/>
    </row>
    <row r="78" spans="2:16" x14ac:dyDescent="0.3">
      <c r="B78" s="344"/>
      <c r="C78" s="347"/>
      <c r="D78" s="347"/>
      <c r="E78" s="330"/>
      <c r="F78" s="350"/>
      <c r="G78" s="357"/>
      <c r="H78" s="358"/>
      <c r="I78" s="358"/>
      <c r="J78" s="358"/>
      <c r="K78" s="358"/>
      <c r="L78" s="359"/>
    </row>
    <row r="79" spans="2:16" x14ac:dyDescent="0.3">
      <c r="B79" s="344"/>
      <c r="C79" s="347"/>
      <c r="D79" s="347"/>
      <c r="E79" s="330"/>
      <c r="F79" s="350"/>
      <c r="G79" s="357"/>
      <c r="H79" s="358"/>
      <c r="I79" s="358"/>
      <c r="J79" s="358"/>
      <c r="K79" s="358"/>
      <c r="L79" s="359"/>
    </row>
    <row r="80" spans="2:16" x14ac:dyDescent="0.3">
      <c r="B80" s="345"/>
      <c r="C80" s="348"/>
      <c r="D80" s="348"/>
      <c r="E80" s="333"/>
      <c r="F80" s="351"/>
      <c r="G80" s="360"/>
      <c r="H80" s="361"/>
      <c r="I80" s="361"/>
      <c r="J80" s="361"/>
      <c r="K80" s="361"/>
      <c r="L80" s="362"/>
    </row>
    <row r="81" spans="2:16" x14ac:dyDescent="0.3">
      <c r="B81" s="343" t="str">
        <f>IF(Intro!$G$22="English",O81,P81)</f>
        <v>Événement 4</v>
      </c>
      <c r="C81" s="346"/>
      <c r="D81" s="346"/>
      <c r="E81" s="327"/>
      <c r="F81" s="349"/>
      <c r="G81" s="354"/>
      <c r="H81" s="355"/>
      <c r="I81" s="355"/>
      <c r="J81" s="355"/>
      <c r="K81" s="355"/>
      <c r="L81" s="356"/>
      <c r="O81" s="22" t="s">
        <v>116</v>
      </c>
      <c r="P81" s="22" t="s">
        <v>117</v>
      </c>
    </row>
    <row r="82" spans="2:16" x14ac:dyDescent="0.3">
      <c r="B82" s="344"/>
      <c r="C82" s="347"/>
      <c r="D82" s="347"/>
      <c r="E82" s="330"/>
      <c r="F82" s="350"/>
      <c r="G82" s="357"/>
      <c r="H82" s="358"/>
      <c r="I82" s="358"/>
      <c r="J82" s="358"/>
      <c r="K82" s="358"/>
      <c r="L82" s="359"/>
    </row>
    <row r="83" spans="2:16" x14ac:dyDescent="0.3">
      <c r="B83" s="344"/>
      <c r="C83" s="347"/>
      <c r="D83" s="347"/>
      <c r="E83" s="330"/>
      <c r="F83" s="350"/>
      <c r="G83" s="357"/>
      <c r="H83" s="358"/>
      <c r="I83" s="358"/>
      <c r="J83" s="358"/>
      <c r="K83" s="358"/>
      <c r="L83" s="359"/>
      <c r="M83" s="8"/>
      <c r="O83" s="22"/>
      <c r="P83" s="22"/>
    </row>
    <row r="84" spans="2:16" x14ac:dyDescent="0.3">
      <c r="B84" s="344"/>
      <c r="C84" s="347"/>
      <c r="D84" s="347"/>
      <c r="E84" s="330"/>
      <c r="F84" s="350"/>
      <c r="G84" s="357"/>
      <c r="H84" s="358"/>
      <c r="I84" s="358"/>
      <c r="J84" s="358"/>
      <c r="K84" s="358"/>
      <c r="L84" s="359"/>
      <c r="M84" s="8"/>
      <c r="O84" s="22"/>
      <c r="P84" s="22"/>
    </row>
    <row r="85" spans="2:16" x14ac:dyDescent="0.3">
      <c r="B85" s="344"/>
      <c r="C85" s="347"/>
      <c r="D85" s="347"/>
      <c r="E85" s="330"/>
      <c r="F85" s="350"/>
      <c r="G85" s="357"/>
      <c r="H85" s="358"/>
      <c r="I85" s="358"/>
      <c r="J85" s="358"/>
      <c r="K85" s="358"/>
      <c r="L85" s="359"/>
      <c r="M85" s="8"/>
      <c r="O85" s="22"/>
      <c r="P85" s="22"/>
    </row>
    <row r="86" spans="2:16" x14ac:dyDescent="0.3">
      <c r="B86" s="344"/>
      <c r="C86" s="347"/>
      <c r="D86" s="347"/>
      <c r="E86" s="330"/>
      <c r="F86" s="350"/>
      <c r="G86" s="357"/>
      <c r="H86" s="358"/>
      <c r="I86" s="358"/>
      <c r="J86" s="358"/>
      <c r="K86" s="358"/>
      <c r="L86" s="359"/>
      <c r="M86" s="8"/>
      <c r="O86" s="22"/>
      <c r="P86" s="22"/>
    </row>
    <row r="87" spans="2:16" x14ac:dyDescent="0.3">
      <c r="B87" s="344"/>
      <c r="C87" s="347"/>
      <c r="D87" s="347"/>
      <c r="E87" s="330"/>
      <c r="F87" s="350"/>
      <c r="G87" s="357"/>
      <c r="H87" s="358"/>
      <c r="I87" s="358"/>
      <c r="J87" s="358"/>
      <c r="K87" s="358"/>
      <c r="L87" s="359"/>
    </row>
    <row r="88" spans="2:16" x14ac:dyDescent="0.3">
      <c r="B88" s="344"/>
      <c r="C88" s="347"/>
      <c r="D88" s="347"/>
      <c r="E88" s="330"/>
      <c r="F88" s="350"/>
      <c r="G88" s="357"/>
      <c r="H88" s="358"/>
      <c r="I88" s="358"/>
      <c r="J88" s="358"/>
      <c r="K88" s="358"/>
      <c r="L88" s="359"/>
    </row>
    <row r="89" spans="2:16" x14ac:dyDescent="0.3">
      <c r="B89" s="344"/>
      <c r="C89" s="347"/>
      <c r="D89" s="347"/>
      <c r="E89" s="330"/>
      <c r="F89" s="350"/>
      <c r="G89" s="357"/>
      <c r="H89" s="358"/>
      <c r="I89" s="358"/>
      <c r="J89" s="358"/>
      <c r="K89" s="358"/>
      <c r="L89" s="359"/>
    </row>
    <row r="90" spans="2:16" x14ac:dyDescent="0.3">
      <c r="B90" s="344"/>
      <c r="C90" s="347"/>
      <c r="D90" s="347"/>
      <c r="E90" s="330"/>
      <c r="F90" s="350"/>
      <c r="G90" s="357"/>
      <c r="H90" s="358"/>
      <c r="I90" s="358"/>
      <c r="J90" s="358"/>
      <c r="K90" s="358"/>
      <c r="L90" s="359"/>
    </row>
    <row r="91" spans="2:16" x14ac:dyDescent="0.3">
      <c r="B91" s="344"/>
      <c r="C91" s="347"/>
      <c r="D91" s="347"/>
      <c r="E91" s="330"/>
      <c r="F91" s="350"/>
      <c r="G91" s="357"/>
      <c r="H91" s="358"/>
      <c r="I91" s="358"/>
      <c r="J91" s="358"/>
      <c r="K91" s="358"/>
      <c r="L91" s="359"/>
    </row>
    <row r="92" spans="2:16" x14ac:dyDescent="0.3">
      <c r="B92" s="345"/>
      <c r="C92" s="348"/>
      <c r="D92" s="348"/>
      <c r="E92" s="333"/>
      <c r="F92" s="351"/>
      <c r="G92" s="360"/>
      <c r="H92" s="361"/>
      <c r="I92" s="361"/>
      <c r="J92" s="361"/>
      <c r="K92" s="361"/>
      <c r="L92" s="362"/>
    </row>
    <row r="93" spans="2:16" x14ac:dyDescent="0.3">
      <c r="B93" s="343" t="str">
        <f>IF(Intro!$G$22="English",O93,P93)</f>
        <v>Événement 5</v>
      </c>
      <c r="C93" s="346"/>
      <c r="D93" s="346"/>
      <c r="E93" s="327"/>
      <c r="F93" s="349"/>
      <c r="G93" s="354"/>
      <c r="H93" s="355"/>
      <c r="I93" s="355"/>
      <c r="J93" s="355"/>
      <c r="K93" s="355"/>
      <c r="L93" s="356"/>
      <c r="O93" s="22" t="s">
        <v>118</v>
      </c>
      <c r="P93" s="22" t="s">
        <v>119</v>
      </c>
    </row>
    <row r="94" spans="2:16" x14ac:dyDescent="0.3">
      <c r="B94" s="344"/>
      <c r="C94" s="347"/>
      <c r="D94" s="347"/>
      <c r="E94" s="330"/>
      <c r="F94" s="350"/>
      <c r="G94" s="357"/>
      <c r="H94" s="358"/>
      <c r="I94" s="358"/>
      <c r="J94" s="358"/>
      <c r="K94" s="358"/>
      <c r="L94" s="359"/>
    </row>
    <row r="95" spans="2:16" x14ac:dyDescent="0.3">
      <c r="B95" s="344"/>
      <c r="C95" s="347"/>
      <c r="D95" s="347"/>
      <c r="E95" s="330"/>
      <c r="F95" s="350"/>
      <c r="G95" s="357"/>
      <c r="H95" s="358"/>
      <c r="I95" s="358"/>
      <c r="J95" s="358"/>
      <c r="K95" s="358"/>
      <c r="L95" s="359"/>
      <c r="M95" s="8"/>
      <c r="O95" s="22"/>
      <c r="P95" s="22"/>
    </row>
    <row r="96" spans="2:16" x14ac:dyDescent="0.3">
      <c r="B96" s="344"/>
      <c r="C96" s="347"/>
      <c r="D96" s="347"/>
      <c r="E96" s="330"/>
      <c r="F96" s="350"/>
      <c r="G96" s="357"/>
      <c r="H96" s="358"/>
      <c r="I96" s="358"/>
      <c r="J96" s="358"/>
      <c r="K96" s="358"/>
      <c r="L96" s="359"/>
      <c r="M96" s="8"/>
      <c r="O96" s="22"/>
      <c r="P96" s="22"/>
    </row>
    <row r="97" spans="1:16" x14ac:dyDescent="0.3">
      <c r="B97" s="344"/>
      <c r="C97" s="347"/>
      <c r="D97" s="347"/>
      <c r="E97" s="330"/>
      <c r="F97" s="350"/>
      <c r="G97" s="357"/>
      <c r="H97" s="358"/>
      <c r="I97" s="358"/>
      <c r="J97" s="358"/>
      <c r="K97" s="358"/>
      <c r="L97" s="359"/>
      <c r="M97" s="8"/>
      <c r="O97" s="22"/>
      <c r="P97" s="22"/>
    </row>
    <row r="98" spans="1:16" x14ac:dyDescent="0.3">
      <c r="B98" s="344"/>
      <c r="C98" s="347"/>
      <c r="D98" s="347"/>
      <c r="E98" s="330"/>
      <c r="F98" s="350"/>
      <c r="G98" s="357"/>
      <c r="H98" s="358"/>
      <c r="I98" s="358"/>
      <c r="J98" s="358"/>
      <c r="K98" s="358"/>
      <c r="L98" s="359"/>
      <c r="M98" s="8"/>
      <c r="O98" s="22"/>
      <c r="P98" s="22"/>
    </row>
    <row r="99" spans="1:16" x14ac:dyDescent="0.3">
      <c r="B99" s="344"/>
      <c r="C99" s="347"/>
      <c r="D99" s="347"/>
      <c r="E99" s="330"/>
      <c r="F99" s="350"/>
      <c r="G99" s="357"/>
      <c r="H99" s="358"/>
      <c r="I99" s="358"/>
      <c r="J99" s="358"/>
      <c r="K99" s="358"/>
      <c r="L99" s="359"/>
    </row>
    <row r="100" spans="1:16" x14ac:dyDescent="0.3">
      <c r="B100" s="344"/>
      <c r="C100" s="347"/>
      <c r="D100" s="347"/>
      <c r="E100" s="330"/>
      <c r="F100" s="350"/>
      <c r="G100" s="357"/>
      <c r="H100" s="358"/>
      <c r="I100" s="358"/>
      <c r="J100" s="358"/>
      <c r="K100" s="358"/>
      <c r="L100" s="359"/>
    </row>
    <row r="101" spans="1:16" s="32" customFormat="1" x14ac:dyDescent="0.3">
      <c r="A101" s="72"/>
      <c r="B101" s="344"/>
      <c r="C101" s="347"/>
      <c r="D101" s="347"/>
      <c r="E101" s="330"/>
      <c r="F101" s="350"/>
      <c r="G101" s="357"/>
      <c r="H101" s="358"/>
      <c r="I101" s="358"/>
      <c r="J101" s="358"/>
      <c r="K101" s="358"/>
      <c r="L101" s="359"/>
      <c r="N101" s="73"/>
    </row>
    <row r="102" spans="1:16" s="32" customFormat="1" x14ac:dyDescent="0.3">
      <c r="A102" s="72"/>
      <c r="B102" s="344"/>
      <c r="C102" s="347"/>
      <c r="D102" s="347"/>
      <c r="E102" s="330"/>
      <c r="F102" s="350"/>
      <c r="G102" s="357"/>
      <c r="H102" s="358"/>
      <c r="I102" s="358"/>
      <c r="J102" s="358"/>
      <c r="K102" s="358"/>
      <c r="L102" s="359"/>
      <c r="N102" s="73"/>
    </row>
    <row r="103" spans="1:16" s="32" customFormat="1" x14ac:dyDescent="0.3">
      <c r="A103" s="72"/>
      <c r="B103" s="344"/>
      <c r="C103" s="347"/>
      <c r="D103" s="347"/>
      <c r="E103" s="330"/>
      <c r="F103" s="350"/>
      <c r="G103" s="357"/>
      <c r="H103" s="358"/>
      <c r="I103" s="358"/>
      <c r="J103" s="358"/>
      <c r="K103" s="358"/>
      <c r="L103" s="359"/>
      <c r="N103" s="73"/>
    </row>
    <row r="104" spans="1:16" s="32" customFormat="1" x14ac:dyDescent="0.3">
      <c r="A104" s="72"/>
      <c r="B104" s="345"/>
      <c r="C104" s="348"/>
      <c r="D104" s="348"/>
      <c r="E104" s="333"/>
      <c r="F104" s="351"/>
      <c r="G104" s="360"/>
      <c r="H104" s="361"/>
      <c r="I104" s="361"/>
      <c r="J104" s="361"/>
      <c r="K104" s="361"/>
      <c r="L104" s="362"/>
      <c r="N104" s="73"/>
    </row>
  </sheetData>
  <sheetProtection algorithmName="SHA-512" hashValue="OHBs9yWea3POOgE3h9fitBl7GrfdNK3tXJT4avVeGyOABHNuIps7CBfTGsrU6qHIL8fwY5+p6yl8bmHdNgRidw==" saltValue="9bumZzf10KocNyceNr+uKg==" spinCount="100000" sheet="1" objects="1" scenarios="1" selectLockedCells="1"/>
  <mergeCells count="67">
    <mergeCell ref="B23:D23"/>
    <mergeCell ref="B24:D24"/>
    <mergeCell ref="B35:D35"/>
    <mergeCell ref="G26:G27"/>
    <mergeCell ref="B30:D30"/>
    <mergeCell ref="B29:D29"/>
    <mergeCell ref="B28:D28"/>
    <mergeCell ref="B34:D34"/>
    <mergeCell ref="B26:E27"/>
    <mergeCell ref="B32:E33"/>
    <mergeCell ref="F32:F33"/>
    <mergeCell ref="G32:G33"/>
    <mergeCell ref="F26:F27"/>
    <mergeCell ref="B10:L10"/>
    <mergeCell ref="B15:L16"/>
    <mergeCell ref="B12:L12"/>
    <mergeCell ref="B13:L13"/>
    <mergeCell ref="B18:E19"/>
    <mergeCell ref="F18:F19"/>
    <mergeCell ref="G18:G19"/>
    <mergeCell ref="B4:L4"/>
    <mergeCell ref="B5:L5"/>
    <mergeCell ref="B6:L6"/>
    <mergeCell ref="B8:L8"/>
    <mergeCell ref="B9:L9"/>
    <mergeCell ref="D57:D68"/>
    <mergeCell ref="E57:F68"/>
    <mergeCell ref="G57:L68"/>
    <mergeCell ref="H18:H19"/>
    <mergeCell ref="I18:I19"/>
    <mergeCell ref="J18:J19"/>
    <mergeCell ref="J26:J27"/>
    <mergeCell ref="J32:J33"/>
    <mergeCell ref="I26:I27"/>
    <mergeCell ref="H32:H33"/>
    <mergeCell ref="I32:I33"/>
    <mergeCell ref="H26:H27"/>
    <mergeCell ref="B20:D20"/>
    <mergeCell ref="B21:D21"/>
    <mergeCell ref="B22:D22"/>
    <mergeCell ref="B36:D36"/>
    <mergeCell ref="B93:B104"/>
    <mergeCell ref="C93:C104"/>
    <mergeCell ref="D93:D104"/>
    <mergeCell ref="E93:F104"/>
    <mergeCell ref="G93:L104"/>
    <mergeCell ref="B81:B92"/>
    <mergeCell ref="C81:C92"/>
    <mergeCell ref="D81:D92"/>
    <mergeCell ref="E81:F92"/>
    <mergeCell ref="G81:L92"/>
    <mergeCell ref="B69:B80"/>
    <mergeCell ref="C69:C80"/>
    <mergeCell ref="D69:D80"/>
    <mergeCell ref="E69:F80"/>
    <mergeCell ref="B38:L38"/>
    <mergeCell ref="G44:L44"/>
    <mergeCell ref="E44:F44"/>
    <mergeCell ref="B40:L42"/>
    <mergeCell ref="G45:L56"/>
    <mergeCell ref="B45:B56"/>
    <mergeCell ref="C45:C56"/>
    <mergeCell ref="D45:D56"/>
    <mergeCell ref="E45:F56"/>
    <mergeCell ref="G69:L80"/>
    <mergeCell ref="B57:B68"/>
    <mergeCell ref="C57:C68"/>
  </mergeCells>
  <phoneticPr fontId="19" type="noConversion"/>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E57 G45 E69 E81 G57 G69 E93 G93 G81 E45"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30:J30 F36:J36 F22:J24" xr:uid="{102DFA18-B4AE-4543-8974-ABA606ED0B79}">
      <formula1>1000</formula1>
    </dataValidation>
    <dataValidation allowBlank="1" showInputMessage="1" showErrorMessage="1" sqref="C45:D104" xr:uid="{04A3B5FD-CA2F-4C31-A2FF-096E1E9B6AA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0:J21 F28:J29 F34:J35" xr:uid="{97CF6429-7137-4B36-9E43-4A572CA8B43B}">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3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248</v>
      </c>
      <c r="P1" s="8" t="s">
        <v>248</v>
      </c>
    </row>
    <row r="2" spans="1:16" x14ac:dyDescent="0.3">
      <c r="B2" s="10" t="str">
        <f>UPPER(IF(Intro!$G$22="English",O3,P3))</f>
        <v>PROTÉGÉ</v>
      </c>
      <c r="C2" s="10"/>
      <c r="O2" s="9" t="s">
        <v>64</v>
      </c>
      <c r="P2" s="9" t="s">
        <v>74</v>
      </c>
    </row>
    <row r="3" spans="1:16" x14ac:dyDescent="0.3">
      <c r="B3" s="12"/>
      <c r="C3" s="12"/>
      <c r="O3" s="1" t="s">
        <v>102</v>
      </c>
      <c r="P3" s="1" t="s">
        <v>103</v>
      </c>
    </row>
    <row r="4" spans="1:16" s="1" customFormat="1" x14ac:dyDescent="0.3">
      <c r="A4" s="5"/>
      <c r="B4" s="215" t="str">
        <f>Info!B4</f>
        <v>QUESTIONNAIRE À L'INTENTION DES SYNDICATS</v>
      </c>
      <c r="C4" s="215"/>
      <c r="D4" s="215"/>
      <c r="E4" s="215"/>
      <c r="F4" s="215"/>
      <c r="G4" s="215"/>
      <c r="H4" s="215"/>
      <c r="I4" s="215"/>
      <c r="J4" s="215"/>
      <c r="K4" s="215"/>
      <c r="L4" s="215"/>
      <c r="M4" s="26"/>
      <c r="N4" s="26"/>
      <c r="O4" s="24"/>
      <c r="P4" s="24"/>
    </row>
    <row r="5" spans="1:16" s="1" customFormat="1" x14ac:dyDescent="0.3">
      <c r="A5" s="5"/>
      <c r="B5" s="215" t="str">
        <f>Info!B5</f>
        <v>RR-2026-001</v>
      </c>
      <c r="C5" s="215"/>
      <c r="D5" s="215"/>
      <c r="E5" s="215"/>
      <c r="F5" s="215"/>
      <c r="G5" s="215"/>
      <c r="H5" s="215"/>
      <c r="I5" s="215"/>
      <c r="J5" s="215"/>
      <c r="K5" s="215"/>
      <c r="L5" s="215"/>
      <c r="M5" s="26"/>
      <c r="N5" s="26"/>
      <c r="O5" s="24"/>
      <c r="P5" s="24"/>
    </row>
    <row r="6" spans="1:16" s="6" customFormat="1" x14ac:dyDescent="0.3">
      <c r="A6" s="5"/>
      <c r="B6" s="215" t="str">
        <f>Info!B6</f>
        <v>CERTAINES POMMES DE TERRE ENTIÈRES</v>
      </c>
      <c r="C6" s="215"/>
      <c r="D6" s="215"/>
      <c r="E6" s="215"/>
      <c r="F6" s="215"/>
      <c r="G6" s="215"/>
      <c r="H6" s="215"/>
      <c r="I6" s="215"/>
      <c r="J6" s="215"/>
      <c r="K6" s="215"/>
      <c r="L6" s="215"/>
      <c r="M6" s="24"/>
      <c r="N6" s="24"/>
      <c r="O6" s="16"/>
      <c r="P6" s="16"/>
    </row>
    <row r="7" spans="1:16" s="6" customFormat="1" x14ac:dyDescent="0.3">
      <c r="A7" s="5"/>
      <c r="B7" s="15"/>
      <c r="C7" s="15"/>
      <c r="D7" s="3"/>
      <c r="E7" s="3"/>
      <c r="F7" s="3"/>
      <c r="G7" s="3"/>
      <c r="H7" s="3"/>
      <c r="I7" s="3"/>
      <c r="J7" s="3"/>
      <c r="K7" s="3"/>
      <c r="L7" s="3"/>
      <c r="O7" s="16"/>
      <c r="P7" s="16"/>
    </row>
    <row r="8" spans="1:16" x14ac:dyDescent="0.3">
      <c r="B8" s="165" t="str">
        <f>UPPER(IF(Intro!$G$22="English",O8,P8))</f>
        <v>COMMENTAIRES PROTÉGÉS</v>
      </c>
      <c r="C8" s="166"/>
      <c r="D8" s="166"/>
      <c r="E8" s="166"/>
      <c r="F8" s="166"/>
      <c r="G8" s="166"/>
      <c r="H8" s="166"/>
      <c r="I8" s="166"/>
      <c r="J8" s="166"/>
      <c r="K8" s="166"/>
      <c r="L8" s="167"/>
      <c r="M8" s="8"/>
      <c r="O8" s="8" t="s">
        <v>61</v>
      </c>
      <c r="P8" s="8" t="s">
        <v>166</v>
      </c>
    </row>
    <row r="9" spans="1:16" x14ac:dyDescent="0.3">
      <c r="B9" s="17"/>
      <c r="C9" s="28"/>
      <c r="D9" s="29"/>
      <c r="E9" s="29"/>
      <c r="F9" s="29"/>
      <c r="G9" s="29"/>
      <c r="H9" s="29"/>
      <c r="I9" s="29"/>
      <c r="J9" s="29"/>
      <c r="K9" s="29"/>
      <c r="L9" s="18"/>
      <c r="M9" s="8"/>
    </row>
    <row r="10" spans="1:16" x14ac:dyDescent="0.3">
      <c r="B10" s="162" t="str">
        <f>IF(Intro!$G$22="English",O10,P10)</f>
        <v>Si votre syndicat désire ajouter des commentaires concernant vos réponses, vous les inscrivez ici. Indiquez à quelle question se rapportent vos commentaires.</v>
      </c>
      <c r="C10" s="163"/>
      <c r="D10" s="163"/>
      <c r="E10" s="163"/>
      <c r="F10" s="163"/>
      <c r="G10" s="163"/>
      <c r="H10" s="163"/>
      <c r="I10" s="163"/>
      <c r="J10" s="163"/>
      <c r="K10" s="163"/>
      <c r="L10" s="164"/>
      <c r="M10" s="8"/>
      <c r="O10" s="22" t="s">
        <v>254</v>
      </c>
      <c r="P10" s="8" t="s">
        <v>256</v>
      </c>
    </row>
    <row r="11" spans="1:16" x14ac:dyDescent="0.3">
      <c r="B11" s="51"/>
      <c r="C11" s="28"/>
      <c r="D11" s="29"/>
      <c r="E11" s="29"/>
      <c r="F11" s="29"/>
      <c r="G11" s="29"/>
      <c r="H11" s="29"/>
      <c r="I11" s="29"/>
      <c r="J11" s="29"/>
      <c r="K11" s="29"/>
      <c r="L11" s="18"/>
      <c r="M11" s="8"/>
      <c r="O11" s="36" t="s">
        <v>230</v>
      </c>
      <c r="P11" s="36" t="s">
        <v>231</v>
      </c>
    </row>
    <row r="12" spans="1:16" ht="28.8" x14ac:dyDescent="0.3">
      <c r="B12" s="51"/>
      <c r="C12" s="108" t="str">
        <f>IF(Intro!$G$22="English",O11,P11)</f>
        <v>Onglet et question</v>
      </c>
      <c r="D12" s="340" t="str">
        <f>IF(Intro!$G$22="English",O12,P12)</f>
        <v>Commentaires</v>
      </c>
      <c r="E12" s="341"/>
      <c r="F12" s="341"/>
      <c r="G12" s="341"/>
      <c r="H12" s="341"/>
      <c r="I12" s="341"/>
      <c r="J12" s="341"/>
      <c r="K12" s="341"/>
      <c r="L12" s="342"/>
      <c r="M12" s="8"/>
      <c r="O12" s="22" t="s">
        <v>90</v>
      </c>
      <c r="P12" s="8" t="s">
        <v>91</v>
      </c>
    </row>
    <row r="13" spans="1:16" x14ac:dyDescent="0.3">
      <c r="B13" s="323" t="str">
        <f>IF(Intro!$G$22="English",O13,P13)</f>
        <v>Commentaire 1</v>
      </c>
      <c r="C13" s="325"/>
      <c r="D13" s="327"/>
      <c r="E13" s="328"/>
      <c r="F13" s="328"/>
      <c r="G13" s="328"/>
      <c r="H13" s="328"/>
      <c r="I13" s="328"/>
      <c r="J13" s="328"/>
      <c r="K13" s="328"/>
      <c r="L13" s="329"/>
      <c r="M13" s="8"/>
      <c r="O13" s="22" t="s">
        <v>92</v>
      </c>
      <c r="P13" s="8" t="s">
        <v>93</v>
      </c>
    </row>
    <row r="14" spans="1:16" x14ac:dyDescent="0.3">
      <c r="B14" s="162"/>
      <c r="C14" s="325"/>
      <c r="D14" s="330"/>
      <c r="E14" s="331"/>
      <c r="F14" s="331"/>
      <c r="G14" s="331"/>
      <c r="H14" s="331"/>
      <c r="I14" s="331"/>
      <c r="J14" s="331"/>
      <c r="K14" s="331"/>
      <c r="L14" s="332"/>
      <c r="M14" s="8"/>
      <c r="O14" s="22"/>
    </row>
    <row r="15" spans="1:16" x14ac:dyDescent="0.3">
      <c r="B15" s="162"/>
      <c r="C15" s="325"/>
      <c r="D15" s="330"/>
      <c r="E15" s="331"/>
      <c r="F15" s="331"/>
      <c r="G15" s="331"/>
      <c r="H15" s="331"/>
      <c r="I15" s="331"/>
      <c r="J15" s="331"/>
      <c r="K15" s="331"/>
      <c r="L15" s="332"/>
      <c r="M15" s="8"/>
      <c r="O15" s="22"/>
    </row>
    <row r="16" spans="1:16" x14ac:dyDescent="0.3">
      <c r="B16" s="162"/>
      <c r="C16" s="325"/>
      <c r="D16" s="330"/>
      <c r="E16" s="331"/>
      <c r="F16" s="331"/>
      <c r="G16" s="331"/>
      <c r="H16" s="331"/>
      <c r="I16" s="331"/>
      <c r="J16" s="331"/>
      <c r="K16" s="331"/>
      <c r="L16" s="332"/>
      <c r="M16" s="8"/>
      <c r="O16" s="22"/>
    </row>
    <row r="17" spans="1:16" x14ac:dyDescent="0.3">
      <c r="B17" s="162"/>
      <c r="C17" s="325"/>
      <c r="D17" s="330"/>
      <c r="E17" s="331"/>
      <c r="F17" s="331"/>
      <c r="G17" s="331"/>
      <c r="H17" s="331"/>
      <c r="I17" s="331"/>
      <c r="J17" s="331"/>
      <c r="K17" s="331"/>
      <c r="L17" s="332"/>
      <c r="M17" s="8"/>
      <c r="O17" s="22"/>
    </row>
    <row r="18" spans="1:16" x14ac:dyDescent="0.3">
      <c r="B18" s="162"/>
      <c r="C18" s="325"/>
      <c r="D18" s="330"/>
      <c r="E18" s="331"/>
      <c r="F18" s="331"/>
      <c r="G18" s="331"/>
      <c r="H18" s="331"/>
      <c r="I18" s="331"/>
      <c r="J18" s="331"/>
      <c r="K18" s="331"/>
      <c r="L18" s="332"/>
      <c r="M18" s="8"/>
      <c r="O18" s="22"/>
    </row>
    <row r="19" spans="1:16" x14ac:dyDescent="0.3">
      <c r="B19" s="162"/>
      <c r="C19" s="325"/>
      <c r="D19" s="330"/>
      <c r="E19" s="331"/>
      <c r="F19" s="331"/>
      <c r="G19" s="331"/>
      <c r="H19" s="331"/>
      <c r="I19" s="331"/>
      <c r="J19" s="331"/>
      <c r="K19" s="331"/>
      <c r="L19" s="332"/>
      <c r="M19" s="8"/>
      <c r="O19" s="22"/>
    </row>
    <row r="20" spans="1:16" x14ac:dyDescent="0.3">
      <c r="B20" s="162"/>
      <c r="C20" s="325"/>
      <c r="D20" s="330"/>
      <c r="E20" s="331"/>
      <c r="F20" s="331"/>
      <c r="G20" s="331"/>
      <c r="H20" s="331"/>
      <c r="I20" s="331"/>
      <c r="J20" s="331"/>
      <c r="K20" s="331"/>
      <c r="L20" s="332"/>
      <c r="M20" s="8"/>
      <c r="O20" s="22"/>
    </row>
    <row r="21" spans="1:16" x14ac:dyDescent="0.3">
      <c r="B21" s="162"/>
      <c r="C21" s="325"/>
      <c r="D21" s="330"/>
      <c r="E21" s="331"/>
      <c r="F21" s="331"/>
      <c r="G21" s="331"/>
      <c r="H21" s="331"/>
      <c r="I21" s="331"/>
      <c r="J21" s="331"/>
      <c r="K21" s="331"/>
      <c r="L21" s="332"/>
      <c r="M21" s="8"/>
      <c r="O21" s="22"/>
    </row>
    <row r="22" spans="1:16" x14ac:dyDescent="0.3">
      <c r="B22" s="339"/>
      <c r="C22" s="325"/>
      <c r="D22" s="333"/>
      <c r="E22" s="334"/>
      <c r="F22" s="334"/>
      <c r="G22" s="334"/>
      <c r="H22" s="334"/>
      <c r="I22" s="334"/>
      <c r="J22" s="334"/>
      <c r="K22" s="334"/>
      <c r="L22" s="335"/>
      <c r="M22" s="8"/>
      <c r="O22" s="22"/>
    </row>
    <row r="23" spans="1:16" x14ac:dyDescent="0.3">
      <c r="B23" s="323" t="str">
        <f>IF(Intro!$G$22="English",O23,P23)</f>
        <v>Commentaire 2</v>
      </c>
      <c r="C23" s="325"/>
      <c r="D23" s="327"/>
      <c r="E23" s="328"/>
      <c r="F23" s="328"/>
      <c r="G23" s="328"/>
      <c r="H23" s="328"/>
      <c r="I23" s="328"/>
      <c r="J23" s="328"/>
      <c r="K23" s="328"/>
      <c r="L23" s="329"/>
      <c r="M23" s="8"/>
      <c r="O23" s="22" t="s">
        <v>94</v>
      </c>
      <c r="P23" s="8" t="s">
        <v>95</v>
      </c>
    </row>
    <row r="24" spans="1:16" x14ac:dyDescent="0.3">
      <c r="B24" s="162"/>
      <c r="C24" s="325"/>
      <c r="D24" s="330"/>
      <c r="E24" s="331"/>
      <c r="F24" s="331"/>
      <c r="G24" s="331"/>
      <c r="H24" s="331"/>
      <c r="I24" s="331"/>
      <c r="J24" s="331"/>
      <c r="K24" s="331"/>
      <c r="L24" s="332"/>
      <c r="M24" s="8"/>
    </row>
    <row r="25" spans="1:16" x14ac:dyDescent="0.3">
      <c r="B25" s="162"/>
      <c r="C25" s="325"/>
      <c r="D25" s="330"/>
      <c r="E25" s="331"/>
      <c r="F25" s="331"/>
      <c r="G25" s="331"/>
      <c r="H25" s="331"/>
      <c r="I25" s="331"/>
      <c r="J25" s="331"/>
      <c r="K25" s="331"/>
      <c r="L25" s="332"/>
      <c r="M25" s="8"/>
    </row>
    <row r="26" spans="1:16" x14ac:dyDescent="0.3">
      <c r="B26" s="162"/>
      <c r="C26" s="325"/>
      <c r="D26" s="330"/>
      <c r="E26" s="331"/>
      <c r="F26" s="331"/>
      <c r="G26" s="331"/>
      <c r="H26" s="331"/>
      <c r="I26" s="331"/>
      <c r="J26" s="331"/>
      <c r="K26" s="331"/>
      <c r="L26" s="332"/>
      <c r="M26" s="8"/>
      <c r="O26" s="22"/>
    </row>
    <row r="27" spans="1:16" x14ac:dyDescent="0.3">
      <c r="B27" s="162"/>
      <c r="C27" s="325"/>
      <c r="D27" s="330"/>
      <c r="E27" s="331"/>
      <c r="F27" s="331"/>
      <c r="G27" s="331"/>
      <c r="H27" s="331"/>
      <c r="I27" s="331"/>
      <c r="J27" s="331"/>
      <c r="K27" s="331"/>
      <c r="L27" s="332"/>
      <c r="M27" s="8"/>
      <c r="O27" s="22"/>
    </row>
    <row r="28" spans="1:16" x14ac:dyDescent="0.3">
      <c r="B28" s="162"/>
      <c r="C28" s="325"/>
      <c r="D28" s="330"/>
      <c r="E28" s="331"/>
      <c r="F28" s="331"/>
      <c r="G28" s="331"/>
      <c r="H28" s="331"/>
      <c r="I28" s="331"/>
      <c r="J28" s="331"/>
      <c r="K28" s="331"/>
      <c r="L28" s="332"/>
      <c r="M28" s="8"/>
    </row>
    <row r="29" spans="1:16" s="32" customFormat="1" x14ac:dyDescent="0.3">
      <c r="A29" s="72"/>
      <c r="B29" s="162"/>
      <c r="C29" s="325"/>
      <c r="D29" s="330"/>
      <c r="E29" s="331"/>
      <c r="F29" s="331"/>
      <c r="G29" s="331"/>
      <c r="H29" s="331"/>
      <c r="I29" s="331"/>
      <c r="J29" s="331"/>
      <c r="K29" s="331"/>
      <c r="L29" s="332"/>
      <c r="N29" s="73"/>
    </row>
    <row r="30" spans="1:16" x14ac:dyDescent="0.3">
      <c r="B30" s="162"/>
      <c r="C30" s="325"/>
      <c r="D30" s="330"/>
      <c r="E30" s="331"/>
      <c r="F30" s="331"/>
      <c r="G30" s="331"/>
      <c r="H30" s="331"/>
      <c r="I30" s="331"/>
      <c r="J30" s="331"/>
      <c r="K30" s="331"/>
      <c r="L30" s="332"/>
    </row>
    <row r="31" spans="1:16" x14ac:dyDescent="0.3">
      <c r="B31" s="162"/>
      <c r="C31" s="325"/>
      <c r="D31" s="330"/>
      <c r="E31" s="331"/>
      <c r="F31" s="331"/>
      <c r="G31" s="331"/>
      <c r="H31" s="331"/>
      <c r="I31" s="331"/>
      <c r="J31" s="331"/>
      <c r="K31" s="331"/>
      <c r="L31" s="332"/>
    </row>
    <row r="32" spans="1:16" x14ac:dyDescent="0.3">
      <c r="B32" s="339"/>
      <c r="C32" s="325"/>
      <c r="D32" s="333"/>
      <c r="E32" s="334"/>
      <c r="F32" s="334"/>
      <c r="G32" s="334"/>
      <c r="H32" s="334"/>
      <c r="I32" s="334"/>
      <c r="J32" s="334"/>
      <c r="K32" s="334"/>
      <c r="L32" s="335"/>
    </row>
    <row r="33" spans="2:16" x14ac:dyDescent="0.3">
      <c r="B33" s="323" t="str">
        <f>IF(Intro!$G$22="English",O33,P33)</f>
        <v>Commentaire 3</v>
      </c>
      <c r="C33" s="325"/>
      <c r="D33" s="327"/>
      <c r="E33" s="328"/>
      <c r="F33" s="328"/>
      <c r="G33" s="328"/>
      <c r="H33" s="328"/>
      <c r="I33" s="328"/>
      <c r="J33" s="328"/>
      <c r="K33" s="328"/>
      <c r="L33" s="329"/>
      <c r="O33" s="22" t="s">
        <v>96</v>
      </c>
      <c r="P33" s="8" t="s">
        <v>97</v>
      </c>
    </row>
    <row r="34" spans="2:16" x14ac:dyDescent="0.3">
      <c r="B34" s="162"/>
      <c r="C34" s="325"/>
      <c r="D34" s="330"/>
      <c r="E34" s="331"/>
      <c r="F34" s="331"/>
      <c r="G34" s="331"/>
      <c r="H34" s="331"/>
      <c r="I34" s="331"/>
      <c r="J34" s="331"/>
      <c r="K34" s="331"/>
      <c r="L34" s="332"/>
    </row>
    <row r="35" spans="2:16" x14ac:dyDescent="0.3">
      <c r="B35" s="162"/>
      <c r="C35" s="325"/>
      <c r="D35" s="330"/>
      <c r="E35" s="331"/>
      <c r="F35" s="331"/>
      <c r="G35" s="331"/>
      <c r="H35" s="331"/>
      <c r="I35" s="331"/>
      <c r="J35" s="331"/>
      <c r="K35" s="331"/>
      <c r="L35" s="332"/>
    </row>
    <row r="36" spans="2:16" x14ac:dyDescent="0.3">
      <c r="B36" s="162"/>
      <c r="C36" s="325"/>
      <c r="D36" s="330"/>
      <c r="E36" s="331"/>
      <c r="F36" s="331"/>
      <c r="G36" s="331"/>
      <c r="H36" s="331"/>
      <c r="I36" s="331"/>
      <c r="J36" s="331"/>
      <c r="K36" s="331"/>
      <c r="L36" s="332"/>
    </row>
    <row r="37" spans="2:16" x14ac:dyDescent="0.3">
      <c r="B37" s="162"/>
      <c r="C37" s="325"/>
      <c r="D37" s="330"/>
      <c r="E37" s="331"/>
      <c r="F37" s="331"/>
      <c r="G37" s="331"/>
      <c r="H37" s="331"/>
      <c r="I37" s="331"/>
      <c r="J37" s="331"/>
      <c r="K37" s="331"/>
      <c r="L37" s="332"/>
      <c r="M37" s="8"/>
      <c r="O37" s="22"/>
    </row>
    <row r="38" spans="2:16" x14ac:dyDescent="0.3">
      <c r="B38" s="162"/>
      <c r="C38" s="325"/>
      <c r="D38" s="330"/>
      <c r="E38" s="331"/>
      <c r="F38" s="331"/>
      <c r="G38" s="331"/>
      <c r="H38" s="331"/>
      <c r="I38" s="331"/>
      <c r="J38" s="331"/>
      <c r="K38" s="331"/>
      <c r="L38" s="332"/>
      <c r="M38" s="8"/>
      <c r="O38" s="22"/>
    </row>
    <row r="39" spans="2:16" x14ac:dyDescent="0.3">
      <c r="B39" s="162"/>
      <c r="C39" s="325"/>
      <c r="D39" s="330"/>
      <c r="E39" s="331"/>
      <c r="F39" s="331"/>
      <c r="G39" s="331"/>
      <c r="H39" s="331"/>
      <c r="I39" s="331"/>
      <c r="J39" s="331"/>
      <c r="K39" s="331"/>
      <c r="L39" s="332"/>
    </row>
    <row r="40" spans="2:16" x14ac:dyDescent="0.3">
      <c r="B40" s="162"/>
      <c r="C40" s="325"/>
      <c r="D40" s="330"/>
      <c r="E40" s="331"/>
      <c r="F40" s="331"/>
      <c r="G40" s="331"/>
      <c r="H40" s="331"/>
      <c r="I40" s="331"/>
      <c r="J40" s="331"/>
      <c r="K40" s="331"/>
      <c r="L40" s="332"/>
    </row>
    <row r="41" spans="2:16" x14ac:dyDescent="0.3">
      <c r="B41" s="162"/>
      <c r="C41" s="325"/>
      <c r="D41" s="330"/>
      <c r="E41" s="331"/>
      <c r="F41" s="331"/>
      <c r="G41" s="331"/>
      <c r="H41" s="331"/>
      <c r="I41" s="331"/>
      <c r="J41" s="331"/>
      <c r="K41" s="331"/>
      <c r="L41" s="332"/>
    </row>
    <row r="42" spans="2:16" x14ac:dyDescent="0.3">
      <c r="B42" s="339"/>
      <c r="C42" s="325"/>
      <c r="D42" s="333"/>
      <c r="E42" s="334"/>
      <c r="F42" s="334"/>
      <c r="G42" s="334"/>
      <c r="H42" s="334"/>
      <c r="I42" s="334"/>
      <c r="J42" s="334"/>
      <c r="K42" s="334"/>
      <c r="L42" s="335"/>
    </row>
    <row r="43" spans="2:16" x14ac:dyDescent="0.3">
      <c r="B43" s="323" t="str">
        <f>IF(Intro!$G$22="English",O43,P43)</f>
        <v>Commentaire 4</v>
      </c>
      <c r="C43" s="325"/>
      <c r="D43" s="327"/>
      <c r="E43" s="328"/>
      <c r="F43" s="328"/>
      <c r="G43" s="328"/>
      <c r="H43" s="328"/>
      <c r="I43" s="328"/>
      <c r="J43" s="328"/>
      <c r="K43" s="328"/>
      <c r="L43" s="329"/>
      <c r="O43" s="22" t="s">
        <v>98</v>
      </c>
      <c r="P43" s="8" t="s">
        <v>99</v>
      </c>
    </row>
    <row r="44" spans="2:16" x14ac:dyDescent="0.3">
      <c r="B44" s="162"/>
      <c r="C44" s="325"/>
      <c r="D44" s="330"/>
      <c r="E44" s="331"/>
      <c r="F44" s="331"/>
      <c r="G44" s="331"/>
      <c r="H44" s="331"/>
      <c r="I44" s="331"/>
      <c r="J44" s="331"/>
      <c r="K44" s="331"/>
      <c r="L44" s="332"/>
    </row>
    <row r="45" spans="2:16" x14ac:dyDescent="0.3">
      <c r="B45" s="162"/>
      <c r="C45" s="325"/>
      <c r="D45" s="330"/>
      <c r="E45" s="331"/>
      <c r="F45" s="331"/>
      <c r="G45" s="331"/>
      <c r="H45" s="331"/>
      <c r="I45" s="331"/>
      <c r="J45" s="331"/>
      <c r="K45" s="331"/>
      <c r="L45" s="332"/>
    </row>
    <row r="46" spans="2:16" x14ac:dyDescent="0.3">
      <c r="B46" s="162"/>
      <c r="C46" s="325"/>
      <c r="D46" s="330"/>
      <c r="E46" s="331"/>
      <c r="F46" s="331"/>
      <c r="G46" s="331"/>
      <c r="H46" s="331"/>
      <c r="I46" s="331"/>
      <c r="J46" s="331"/>
      <c r="K46" s="331"/>
      <c r="L46" s="332"/>
    </row>
    <row r="47" spans="2:16" x14ac:dyDescent="0.3">
      <c r="B47" s="162"/>
      <c r="C47" s="325"/>
      <c r="D47" s="330"/>
      <c r="E47" s="331"/>
      <c r="F47" s="331"/>
      <c r="G47" s="331"/>
      <c r="H47" s="331"/>
      <c r="I47" s="331"/>
      <c r="J47" s="331"/>
      <c r="K47" s="331"/>
      <c r="L47" s="332"/>
      <c r="M47" s="8"/>
      <c r="O47" s="22"/>
    </row>
    <row r="48" spans="2:16" x14ac:dyDescent="0.3">
      <c r="B48" s="162"/>
      <c r="C48" s="325"/>
      <c r="D48" s="330"/>
      <c r="E48" s="331"/>
      <c r="F48" s="331"/>
      <c r="G48" s="331"/>
      <c r="H48" s="331"/>
      <c r="I48" s="331"/>
      <c r="J48" s="331"/>
      <c r="K48" s="331"/>
      <c r="L48" s="332"/>
      <c r="M48" s="8"/>
      <c r="O48" s="22"/>
    </row>
    <row r="49" spans="1:16" x14ac:dyDescent="0.3">
      <c r="B49" s="162"/>
      <c r="C49" s="325"/>
      <c r="D49" s="330"/>
      <c r="E49" s="331"/>
      <c r="F49" s="331"/>
      <c r="G49" s="331"/>
      <c r="H49" s="331"/>
      <c r="I49" s="331"/>
      <c r="J49" s="331"/>
      <c r="K49" s="331"/>
      <c r="L49" s="332"/>
    </row>
    <row r="50" spans="1:16" x14ac:dyDescent="0.3">
      <c r="B50" s="162"/>
      <c r="C50" s="325"/>
      <c r="D50" s="330"/>
      <c r="E50" s="331"/>
      <c r="F50" s="331"/>
      <c r="G50" s="331"/>
      <c r="H50" s="331"/>
      <c r="I50" s="331"/>
      <c r="J50" s="331"/>
      <c r="K50" s="331"/>
      <c r="L50" s="332"/>
    </row>
    <row r="51" spans="1:16" x14ac:dyDescent="0.3">
      <c r="B51" s="162"/>
      <c r="C51" s="325"/>
      <c r="D51" s="330"/>
      <c r="E51" s="331"/>
      <c r="F51" s="331"/>
      <c r="G51" s="331"/>
      <c r="H51" s="331"/>
      <c r="I51" s="331"/>
      <c r="J51" s="331"/>
      <c r="K51" s="331"/>
      <c r="L51" s="332"/>
    </row>
    <row r="52" spans="1:16" x14ac:dyDescent="0.3">
      <c r="B52" s="339"/>
      <c r="C52" s="325"/>
      <c r="D52" s="333"/>
      <c r="E52" s="334"/>
      <c r="F52" s="334"/>
      <c r="G52" s="334"/>
      <c r="H52" s="334"/>
      <c r="I52" s="334"/>
      <c r="J52" s="334"/>
      <c r="K52" s="334"/>
      <c r="L52" s="335"/>
    </row>
    <row r="53" spans="1:16" x14ac:dyDescent="0.3">
      <c r="B53" s="323" t="str">
        <f>IF(Intro!$G$22="English",O53,P53)</f>
        <v>Commentaire 5</v>
      </c>
      <c r="C53" s="325"/>
      <c r="D53" s="327"/>
      <c r="E53" s="328"/>
      <c r="F53" s="328"/>
      <c r="G53" s="328"/>
      <c r="H53" s="328"/>
      <c r="I53" s="328"/>
      <c r="J53" s="328"/>
      <c r="K53" s="328"/>
      <c r="L53" s="329"/>
      <c r="O53" s="22" t="s">
        <v>100</v>
      </c>
      <c r="P53" s="8" t="s">
        <v>101</v>
      </c>
    </row>
    <row r="54" spans="1:16" x14ac:dyDescent="0.3">
      <c r="B54" s="162"/>
      <c r="C54" s="325"/>
      <c r="D54" s="330"/>
      <c r="E54" s="331"/>
      <c r="F54" s="331"/>
      <c r="G54" s="331"/>
      <c r="H54" s="331"/>
      <c r="I54" s="331"/>
      <c r="J54" s="331"/>
      <c r="K54" s="331"/>
      <c r="L54" s="332"/>
    </row>
    <row r="55" spans="1:16" x14ac:dyDescent="0.3">
      <c r="B55" s="162"/>
      <c r="C55" s="325"/>
      <c r="D55" s="330"/>
      <c r="E55" s="331"/>
      <c r="F55" s="331"/>
      <c r="G55" s="331"/>
      <c r="H55" s="331"/>
      <c r="I55" s="331"/>
      <c r="J55" s="331"/>
      <c r="K55" s="331"/>
      <c r="L55" s="332"/>
    </row>
    <row r="56" spans="1:16" x14ac:dyDescent="0.3">
      <c r="B56" s="162"/>
      <c r="C56" s="325"/>
      <c r="D56" s="330"/>
      <c r="E56" s="331"/>
      <c r="F56" s="331"/>
      <c r="G56" s="331"/>
      <c r="H56" s="331"/>
      <c r="I56" s="331"/>
      <c r="J56" s="331"/>
      <c r="K56" s="331"/>
      <c r="L56" s="332"/>
      <c r="M56" s="8"/>
      <c r="O56" s="22"/>
    </row>
    <row r="57" spans="1:16" x14ac:dyDescent="0.3">
      <c r="B57" s="162"/>
      <c r="C57" s="325"/>
      <c r="D57" s="330"/>
      <c r="E57" s="331"/>
      <c r="F57" s="331"/>
      <c r="G57" s="331"/>
      <c r="H57" s="331"/>
      <c r="I57" s="331"/>
      <c r="J57" s="331"/>
      <c r="K57" s="331"/>
      <c r="L57" s="332"/>
      <c r="M57" s="8"/>
      <c r="O57" s="22"/>
    </row>
    <row r="58" spans="1:16" x14ac:dyDescent="0.3">
      <c r="B58" s="162"/>
      <c r="C58" s="325"/>
      <c r="D58" s="330"/>
      <c r="E58" s="331"/>
      <c r="F58" s="331"/>
      <c r="G58" s="331"/>
      <c r="H58" s="331"/>
      <c r="I58" s="331"/>
      <c r="J58" s="331"/>
      <c r="K58" s="331"/>
      <c r="L58" s="332"/>
    </row>
    <row r="59" spans="1:16" x14ac:dyDescent="0.3">
      <c r="B59" s="162"/>
      <c r="C59" s="325"/>
      <c r="D59" s="330"/>
      <c r="E59" s="331"/>
      <c r="F59" s="331"/>
      <c r="G59" s="331"/>
      <c r="H59" s="331"/>
      <c r="I59" s="331"/>
      <c r="J59" s="331"/>
      <c r="K59" s="331"/>
      <c r="L59" s="332"/>
    </row>
    <row r="60" spans="1:16" x14ac:dyDescent="0.3">
      <c r="B60" s="162"/>
      <c r="C60" s="325"/>
      <c r="D60" s="330"/>
      <c r="E60" s="331"/>
      <c r="F60" s="331"/>
      <c r="G60" s="331"/>
      <c r="H60" s="331"/>
      <c r="I60" s="331"/>
      <c r="J60" s="331"/>
      <c r="K60" s="331"/>
      <c r="L60" s="332"/>
    </row>
    <row r="61" spans="1:16" x14ac:dyDescent="0.3">
      <c r="B61" s="162"/>
      <c r="C61" s="325"/>
      <c r="D61" s="330"/>
      <c r="E61" s="331"/>
      <c r="F61" s="331"/>
      <c r="G61" s="331"/>
      <c r="H61" s="331"/>
      <c r="I61" s="331"/>
      <c r="J61" s="331"/>
      <c r="K61" s="331"/>
      <c r="L61" s="332"/>
    </row>
    <row r="62" spans="1:16" x14ac:dyDescent="0.3">
      <c r="B62" s="324"/>
      <c r="C62" s="326"/>
      <c r="D62" s="336"/>
      <c r="E62" s="337"/>
      <c r="F62" s="337"/>
      <c r="G62" s="337"/>
      <c r="H62" s="337"/>
      <c r="I62" s="337"/>
      <c r="J62" s="337"/>
      <c r="K62" s="337"/>
      <c r="L62" s="338"/>
    </row>
    <row r="63" spans="1:16" s="32" customFormat="1" x14ac:dyDescent="0.3">
      <c r="A63" s="72"/>
      <c r="B63" s="5"/>
      <c r="C63" s="74"/>
      <c r="D63" s="74"/>
      <c r="E63" s="74"/>
      <c r="F63" s="74"/>
      <c r="G63" s="74"/>
      <c r="H63" s="74"/>
      <c r="I63" s="74"/>
      <c r="J63" s="74"/>
      <c r="K63" s="74"/>
      <c r="L63" s="74"/>
      <c r="N63" s="73"/>
    </row>
  </sheetData>
  <sheetProtection algorithmName="SHA-512" hashValue="Me9z3jBI0iZBumQ2geGsOopZazjwi1vL70RBGxdn+6Fj4SCAx4eKfVP/A5Z2VQVFlqKbr89tI3jhojhFbeJvFQ==" saltValue="LPtqDKy6jnJ4SXCqAHcqOw=="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1">
    <dataValidation allowBlank="1" showInputMessage="1" showErrorMessage="1" sqref="C13:C62 D13 D23 D33 D43 D53" xr:uid="{6A49B456-01D6-4751-A22B-413518085119}"/>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27"/>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7" x14ac:dyDescent="0.3">
      <c r="O1" s="8" t="s">
        <v>248</v>
      </c>
      <c r="P1" s="8" t="s">
        <v>248</v>
      </c>
    </row>
    <row r="2" spans="1:17" x14ac:dyDescent="0.3">
      <c r="B2" s="10" t="s">
        <v>0</v>
      </c>
      <c r="C2" s="10"/>
      <c r="D2" s="10"/>
      <c r="O2" s="9" t="s">
        <v>64</v>
      </c>
      <c r="P2" s="9" t="s">
        <v>74</v>
      </c>
    </row>
    <row r="3" spans="1:17" x14ac:dyDescent="0.3">
      <c r="B3" s="12"/>
      <c r="C3" s="12"/>
      <c r="D3" s="12"/>
      <c r="O3" s="1"/>
      <c r="P3" s="1"/>
    </row>
    <row r="4" spans="1:17" s="1" customFormat="1" x14ac:dyDescent="0.3">
      <c r="A4" s="5"/>
      <c r="B4" s="215" t="str">
        <f>Info!B4</f>
        <v>QUESTIONNAIRE À L'INTENTION DES SYNDICATS</v>
      </c>
      <c r="C4" s="215"/>
      <c r="D4" s="215"/>
      <c r="E4" s="215"/>
      <c r="F4" s="215"/>
      <c r="G4" s="215"/>
      <c r="H4" s="215"/>
      <c r="I4" s="215"/>
      <c r="J4" s="215"/>
      <c r="K4" s="215"/>
      <c r="L4" s="215"/>
      <c r="M4" s="26"/>
      <c r="N4" s="26"/>
      <c r="O4" s="24"/>
      <c r="P4" s="24"/>
    </row>
    <row r="5" spans="1:17" s="1" customFormat="1" x14ac:dyDescent="0.3">
      <c r="A5" s="5"/>
      <c r="B5" s="215" t="str">
        <f>Info!B5</f>
        <v>RR-2026-001</v>
      </c>
      <c r="C5" s="215"/>
      <c r="D5" s="215"/>
      <c r="E5" s="215"/>
      <c r="F5" s="215"/>
      <c r="G5" s="215"/>
      <c r="H5" s="215"/>
      <c r="I5" s="215"/>
      <c r="J5" s="215"/>
      <c r="K5" s="215"/>
      <c r="L5" s="215"/>
      <c r="M5" s="26"/>
      <c r="N5" s="26"/>
      <c r="O5" s="24"/>
      <c r="P5" s="24"/>
    </row>
    <row r="6" spans="1:17" s="6" customFormat="1" x14ac:dyDescent="0.3">
      <c r="A6" s="5"/>
      <c r="B6" s="215" t="str">
        <f>Info!B6</f>
        <v>CERTAINES POMMES DE TERRE ENTIÈRES</v>
      </c>
      <c r="C6" s="215"/>
      <c r="D6" s="215"/>
      <c r="E6" s="215"/>
      <c r="F6" s="215"/>
      <c r="G6" s="215"/>
      <c r="H6" s="215"/>
      <c r="I6" s="215"/>
      <c r="J6" s="215"/>
      <c r="K6" s="215"/>
      <c r="L6" s="215"/>
      <c r="M6" s="24"/>
      <c r="N6" s="24"/>
      <c r="O6" s="16"/>
      <c r="P6" s="16"/>
    </row>
    <row r="7" spans="1:17" s="6" customFormat="1" x14ac:dyDescent="0.3">
      <c r="A7" s="5"/>
      <c r="B7" s="15"/>
      <c r="C7" s="15"/>
      <c r="D7" s="15"/>
      <c r="E7" s="3"/>
      <c r="F7" s="3"/>
      <c r="G7" s="3"/>
      <c r="H7" s="3"/>
      <c r="I7" s="3"/>
      <c r="J7" s="3"/>
      <c r="K7" s="3"/>
      <c r="L7" s="3"/>
      <c r="O7" s="16"/>
      <c r="P7" s="16"/>
    </row>
    <row r="8" spans="1:17" x14ac:dyDescent="0.3">
      <c r="B8" s="298" t="str">
        <f>UPPER(IF(Intro!$G$22="English",O8,P8))</f>
        <v>CONFIRMATION DES DONNÉES DÉCLARÉES</v>
      </c>
      <c r="C8" s="299"/>
      <c r="D8" s="299"/>
      <c r="E8" s="299"/>
      <c r="F8" s="299"/>
      <c r="G8" s="299"/>
      <c r="H8" s="299"/>
      <c r="I8" s="299"/>
      <c r="J8" s="299"/>
      <c r="K8" s="299"/>
      <c r="L8" s="300"/>
      <c r="M8" s="8"/>
      <c r="O8" s="8" t="s">
        <v>32</v>
      </c>
      <c r="P8" s="8" t="s">
        <v>19</v>
      </c>
    </row>
    <row r="9" spans="1:17" x14ac:dyDescent="0.3">
      <c r="B9" s="66"/>
      <c r="C9" s="67"/>
      <c r="D9" s="67"/>
      <c r="E9" s="67"/>
      <c r="F9" s="67"/>
      <c r="G9" s="67"/>
      <c r="H9" s="67"/>
      <c r="I9" s="67"/>
      <c r="J9" s="67"/>
      <c r="K9" s="67"/>
      <c r="L9" s="68"/>
      <c r="M9" s="8"/>
    </row>
    <row r="10" spans="1:17" x14ac:dyDescent="0.3">
      <c r="B10" s="66"/>
      <c r="C10" s="67"/>
      <c r="D10" s="67"/>
      <c r="E10" s="67"/>
      <c r="F10" s="67"/>
      <c r="G10" s="67"/>
      <c r="H10" s="67"/>
      <c r="I10" s="67"/>
      <c r="J10" s="107" t="str">
        <f>IF(Intro!$G$22="English",O10,P10)</f>
        <v>Sélectionnez oui ou non</v>
      </c>
      <c r="K10" s="67"/>
      <c r="L10" s="68"/>
      <c r="M10" s="8"/>
      <c r="O10" s="22" t="s">
        <v>151</v>
      </c>
      <c r="P10" s="8" t="s">
        <v>228</v>
      </c>
    </row>
    <row r="11" spans="1:17" s="33" customFormat="1" x14ac:dyDescent="0.3">
      <c r="A11" s="58"/>
      <c r="B11" s="364" t="str">
        <f>IF(Intro!$G$22="English",O11,P11)</f>
        <v>Confirmez que toutes les données déclarées  concernent les marchandises telles que définies dans l’onglet « Intro ».</v>
      </c>
      <c r="C11" s="365"/>
      <c r="D11" s="365"/>
      <c r="E11" s="365"/>
      <c r="F11" s="365"/>
      <c r="G11" s="365"/>
      <c r="H11" s="365"/>
      <c r="I11" s="365"/>
      <c r="J11" s="90"/>
      <c r="K11" s="63"/>
      <c r="L11" s="64"/>
      <c r="O11" s="33" t="s">
        <v>465</v>
      </c>
      <c r="P11" s="33" t="s">
        <v>229</v>
      </c>
    </row>
    <row r="12" spans="1:17" s="33" customFormat="1" x14ac:dyDescent="0.3">
      <c r="A12" s="58"/>
      <c r="B12" s="186" t="str">
        <f>IF(Intro!$G$22="English",O12,P12)</f>
        <v>Confirmez que toutes les données déclarées ne concernent que les membres de votre syndicat employés dans la production des marchandises au Canada.</v>
      </c>
      <c r="C12" s="187"/>
      <c r="D12" s="187"/>
      <c r="E12" s="187"/>
      <c r="F12" s="187"/>
      <c r="G12" s="187"/>
      <c r="H12" s="187"/>
      <c r="I12" s="187"/>
      <c r="J12" s="379"/>
      <c r="K12" s="63"/>
      <c r="L12" s="64"/>
      <c r="O12" s="50" t="str">
        <f>"Confirm that all data provided only pertains to your union's members employed in the production of the goods in Canada."</f>
        <v>Confirm that all data provided only pertains to your union's members employed in the production of the goods in Canada.</v>
      </c>
      <c r="P12" s="41" t="str">
        <f>"Confirmez que toutes les données déclarées ne concernent que les membres de votre syndicat employés dans la production des marchandises au Canada."</f>
        <v>Confirmez que toutes les données déclarées ne concernent que les membres de votre syndicat employés dans la production des marchandises au Canada.</v>
      </c>
      <c r="Q12" s="101"/>
    </row>
    <row r="13" spans="1:17" s="33" customFormat="1" x14ac:dyDescent="0.3">
      <c r="A13" s="58"/>
      <c r="B13" s="186"/>
      <c r="C13" s="187"/>
      <c r="D13" s="187"/>
      <c r="E13" s="187"/>
      <c r="F13" s="187"/>
      <c r="G13" s="187"/>
      <c r="H13" s="187"/>
      <c r="I13" s="187"/>
      <c r="J13" s="379"/>
      <c r="K13" s="63"/>
      <c r="L13" s="64"/>
      <c r="O13" s="50"/>
      <c r="P13" s="50"/>
      <c r="Q13" s="49"/>
    </row>
    <row r="14" spans="1:17" s="33" customFormat="1" x14ac:dyDescent="0.3">
      <c r="A14" s="58"/>
      <c r="B14" s="364" t="str">
        <f>IF(Intro!$G$22="English",O14,P14)</f>
        <v>Confirmez que toutes les valeurs déclarées sont en dollars canadiens.</v>
      </c>
      <c r="C14" s="365"/>
      <c r="D14" s="365"/>
      <c r="E14" s="365" t="e">
        <f>IF(SUM(#REF!)&lt;&gt;0,"X","-")</f>
        <v>#REF!</v>
      </c>
      <c r="F14" s="365" t="e">
        <f>IF(SUM(#REF!)&lt;&gt;0,"X","-")</f>
        <v>#REF!</v>
      </c>
      <c r="G14" s="365" t="e">
        <f>IF(SUM(#REF!)&lt;&gt;0,"X","-")</f>
        <v>#REF!</v>
      </c>
      <c r="H14" s="365" t="e">
        <f>IF(SUM(#REF!)&lt;&gt;0,"X","-")</f>
        <v>#REF!</v>
      </c>
      <c r="I14" s="365" t="e">
        <f>IF(SUM(#REF!)&lt;&gt;0,"X","-")</f>
        <v>#REF!</v>
      </c>
      <c r="J14" s="90"/>
      <c r="L14" s="65"/>
      <c r="O14" s="33" t="s">
        <v>179</v>
      </c>
      <c r="P14" s="33" t="s">
        <v>180</v>
      </c>
    </row>
    <row r="15" spans="1:17" s="33" customFormat="1" x14ac:dyDescent="0.3">
      <c r="A15" s="58"/>
      <c r="B15" s="364" t="str">
        <f>IF(Intro!$G$22="English",O15,P15)</f>
        <v>Confirmez que toutes les données annuelles déclarées sont fondées sur l’année-récolte allant d’août à avril, sauf indication contraire.</v>
      </c>
      <c r="C15" s="365"/>
      <c r="D15" s="365"/>
      <c r="E15" s="365" t="e">
        <f>IF(SUM(#REF!)&lt;&gt;0,"X","-")</f>
        <v>#REF!</v>
      </c>
      <c r="F15" s="365" t="e">
        <f>IF(SUM(#REF!)&lt;&gt;0,"X","-")</f>
        <v>#REF!</v>
      </c>
      <c r="G15" s="365" t="e">
        <f>IF(SUM(#REF!)&lt;&gt;0,"X","-")</f>
        <v>#REF!</v>
      </c>
      <c r="H15" s="365" t="e">
        <f>IF(SUM(#REF!)&lt;&gt;0,"X","-")</f>
        <v>#REF!</v>
      </c>
      <c r="I15" s="365" t="e">
        <f>IF(SUM(#REF!)&lt;&gt;0,"X","-")</f>
        <v>#REF!</v>
      </c>
      <c r="J15" s="90"/>
      <c r="K15" s="63"/>
      <c r="L15" s="64"/>
      <c r="N15" s="42"/>
      <c r="O15" s="33" t="s">
        <v>282</v>
      </c>
      <c r="P15" t="s">
        <v>466</v>
      </c>
    </row>
    <row r="16" spans="1:17" x14ac:dyDescent="0.3">
      <c r="B16" s="66"/>
      <c r="C16" s="67"/>
      <c r="D16" s="67"/>
      <c r="E16" s="67"/>
      <c r="F16" s="67"/>
      <c r="G16" s="67"/>
      <c r="H16" s="67"/>
      <c r="I16" s="67"/>
      <c r="J16" s="67"/>
      <c r="K16" s="67"/>
      <c r="L16" s="68"/>
      <c r="M16" s="8"/>
    </row>
    <row r="17" spans="1:16" s="33" customFormat="1" x14ac:dyDescent="0.3">
      <c r="A17" s="58"/>
      <c r="B17" s="162" t="str">
        <f>IF(Intro!$G$22="English",O17,P17)</f>
        <v>Si non, expliquez.</v>
      </c>
      <c r="C17" s="163"/>
      <c r="D17" s="163"/>
      <c r="E17" s="163"/>
      <c r="F17" s="163"/>
      <c r="G17" s="163"/>
      <c r="H17" s="163"/>
      <c r="I17" s="163"/>
      <c r="J17" s="163"/>
      <c r="K17" s="55"/>
      <c r="L17" s="64"/>
      <c r="O17" s="95" t="s">
        <v>224</v>
      </c>
      <c r="P17" s="6" t="s">
        <v>225</v>
      </c>
    </row>
    <row r="18" spans="1:16" s="33" customFormat="1" x14ac:dyDescent="0.3">
      <c r="A18" s="58"/>
      <c r="B18" s="51"/>
      <c r="C18" s="52"/>
      <c r="D18" s="52"/>
      <c r="E18" s="52"/>
      <c r="F18" s="52"/>
      <c r="G18" s="52"/>
      <c r="H18" s="52"/>
      <c r="I18" s="52"/>
      <c r="J18" s="52"/>
      <c r="K18" s="55"/>
      <c r="L18" s="64"/>
      <c r="O18" s="95"/>
      <c r="P18" s="6"/>
    </row>
    <row r="19" spans="1:16" s="33" customFormat="1" x14ac:dyDescent="0.3">
      <c r="A19" s="58"/>
      <c r="B19" s="378"/>
      <c r="C19" s="331"/>
      <c r="D19" s="331"/>
      <c r="E19" s="331"/>
      <c r="F19" s="331"/>
      <c r="G19" s="331"/>
      <c r="H19" s="331"/>
      <c r="I19" s="331"/>
      <c r="J19" s="331"/>
      <c r="K19" s="331"/>
      <c r="L19" s="332"/>
    </row>
    <row r="20" spans="1:16" s="33" customFormat="1" x14ac:dyDescent="0.3">
      <c r="A20" s="58"/>
      <c r="B20" s="378"/>
      <c r="C20" s="331"/>
      <c r="D20" s="331"/>
      <c r="E20" s="331"/>
      <c r="F20" s="331"/>
      <c r="G20" s="331"/>
      <c r="H20" s="331"/>
      <c r="I20" s="331"/>
      <c r="J20" s="331"/>
      <c r="K20" s="331"/>
      <c r="L20" s="332"/>
    </row>
    <row r="21" spans="1:16" s="33" customFormat="1" x14ac:dyDescent="0.3">
      <c r="A21" s="58"/>
      <c r="B21" s="378"/>
      <c r="C21" s="331"/>
      <c r="D21" s="331"/>
      <c r="E21" s="331"/>
      <c r="F21" s="331"/>
      <c r="G21" s="331"/>
      <c r="H21" s="331"/>
      <c r="I21" s="331"/>
      <c r="J21" s="331"/>
      <c r="K21" s="331"/>
      <c r="L21" s="332"/>
    </row>
    <row r="22" spans="1:16" s="33" customFormat="1" x14ac:dyDescent="0.3">
      <c r="A22" s="58"/>
      <c r="B22" s="378"/>
      <c r="C22" s="331"/>
      <c r="D22" s="331"/>
      <c r="E22" s="331"/>
      <c r="F22" s="331"/>
      <c r="G22" s="331"/>
      <c r="H22" s="331"/>
      <c r="I22" s="331"/>
      <c r="J22" s="331"/>
      <c r="K22" s="331"/>
      <c r="L22" s="332"/>
    </row>
    <row r="23" spans="1:16" s="33" customFormat="1" x14ac:dyDescent="0.3">
      <c r="A23" s="58"/>
      <c r="B23" s="378"/>
      <c r="C23" s="331"/>
      <c r="D23" s="331"/>
      <c r="E23" s="331"/>
      <c r="F23" s="331"/>
      <c r="G23" s="331"/>
      <c r="H23" s="331"/>
      <c r="I23" s="331"/>
      <c r="J23" s="331"/>
      <c r="K23" s="331"/>
      <c r="L23" s="332"/>
    </row>
    <row r="24" spans="1:16" s="33" customFormat="1" x14ac:dyDescent="0.3">
      <c r="A24" s="58"/>
      <c r="B24" s="378"/>
      <c r="C24" s="331"/>
      <c r="D24" s="331"/>
      <c r="E24" s="331"/>
      <c r="F24" s="331"/>
      <c r="G24" s="331"/>
      <c r="H24" s="331"/>
      <c r="I24" s="331"/>
      <c r="J24" s="331"/>
      <c r="K24" s="331"/>
      <c r="L24" s="332"/>
    </row>
    <row r="25" spans="1:16" s="33" customFormat="1" x14ac:dyDescent="0.3">
      <c r="A25" s="58"/>
      <c r="B25" s="378"/>
      <c r="C25" s="331"/>
      <c r="D25" s="331"/>
      <c r="E25" s="331"/>
      <c r="F25" s="331"/>
      <c r="G25" s="331"/>
      <c r="H25" s="331"/>
      <c r="I25" s="331"/>
      <c r="J25" s="331"/>
      <c r="K25" s="331"/>
      <c r="L25" s="332"/>
    </row>
    <row r="26" spans="1:16" s="33" customFormat="1" x14ac:dyDescent="0.3">
      <c r="A26" s="58"/>
      <c r="B26" s="378"/>
      <c r="C26" s="331"/>
      <c r="D26" s="331"/>
      <c r="E26" s="331"/>
      <c r="F26" s="331"/>
      <c r="G26" s="331"/>
      <c r="H26" s="331"/>
      <c r="I26" s="331"/>
      <c r="J26" s="331"/>
      <c r="K26" s="331"/>
      <c r="L26" s="332"/>
    </row>
    <row r="27" spans="1:16" x14ac:dyDescent="0.3">
      <c r="B27" s="69"/>
      <c r="C27" s="70"/>
      <c r="D27" s="70"/>
      <c r="E27" s="70"/>
      <c r="F27" s="70"/>
      <c r="G27" s="70"/>
      <c r="H27" s="70"/>
      <c r="I27" s="70"/>
      <c r="J27" s="70"/>
      <c r="K27" s="70"/>
      <c r="L27" s="71"/>
      <c r="M27" s="8"/>
    </row>
  </sheetData>
  <sheetProtection algorithmName="SHA-512" hashValue="uRMExAjctdFW+Gh1E2zZhsnT1QJOZRkwB5PZdrpiZTajiSQ5D3t8Wf9ve9R/zXMyJHgi6xJt6E5xg9ftA/thXQ==" saltValue="+WMDoF3TYBQNbjZx8xK79Q==" spinCount="100000" sheet="1" objects="1" scenarios="1" selectLockedCells="1"/>
  <mergeCells count="11">
    <mergeCell ref="B4:L4"/>
    <mergeCell ref="B5:L5"/>
    <mergeCell ref="B6:L6"/>
    <mergeCell ref="B8:L8"/>
    <mergeCell ref="B17:J17"/>
    <mergeCell ref="B19:L26"/>
    <mergeCell ref="B14:I14"/>
    <mergeCell ref="B15:I15"/>
    <mergeCell ref="B11:I11"/>
    <mergeCell ref="B12:I13"/>
    <mergeCell ref="J12:J13"/>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Variables!$D$42:$D$43</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B83C-FD3F-4F94-B4EF-FFE156FE1D89}">
  <dimension ref="A1:H46"/>
  <sheetViews>
    <sheetView workbookViewId="0">
      <selection activeCell="E43" sqref="E43"/>
    </sheetView>
  </sheetViews>
  <sheetFormatPr defaultRowHeight="14.4" x14ac:dyDescent="0.3"/>
  <cols>
    <col min="1" max="1" width="5.44140625" customWidth="1"/>
    <col min="2" max="3" width="10.88671875" customWidth="1"/>
    <col min="4" max="4" width="16.33203125" customWidth="1"/>
    <col min="5" max="7" width="36.33203125" customWidth="1"/>
  </cols>
  <sheetData>
    <row r="1" spans="1:7" ht="30" customHeight="1" x14ac:dyDescent="0.3">
      <c r="A1" s="380" t="s">
        <v>322</v>
      </c>
      <c r="B1" s="380"/>
      <c r="C1" s="380"/>
      <c r="D1" s="380"/>
      <c r="E1" s="380"/>
      <c r="F1" s="380"/>
      <c r="G1" s="380"/>
    </row>
    <row r="2" spans="1:7" ht="22.05" customHeight="1" x14ac:dyDescent="0.3">
      <c r="A2" s="381" t="s">
        <v>323</v>
      </c>
      <c r="B2" s="381"/>
      <c r="C2" s="381"/>
      <c r="D2" s="381"/>
      <c r="E2" s="381"/>
      <c r="F2" s="381"/>
      <c r="G2" s="381"/>
    </row>
    <row r="4" spans="1:7" ht="24" customHeight="1" x14ac:dyDescent="0.3">
      <c r="A4" s="148" t="s">
        <v>324</v>
      </c>
      <c r="B4" s="149">
        <f>COUNTA(ProofreadingIssues[ID])</f>
        <v>37</v>
      </c>
      <c r="C4" s="148" t="s">
        <v>64</v>
      </c>
      <c r="D4" s="149">
        <f>COUNTIF(ProofreadingIssues[Language],"English")</f>
        <v>10</v>
      </c>
      <c r="E4" s="148" t="s">
        <v>65</v>
      </c>
      <c r="F4" s="149">
        <f>COUNTIF(ProofreadingIssues[Language],"French")</f>
        <v>27</v>
      </c>
      <c r="G4" s="148" t="str">
        <f>"High priority: "&amp;COUNTIF(ProofreadingIssues[Severity],"High")</f>
        <v>High priority: 5</v>
      </c>
    </row>
    <row r="6" spans="1:7" ht="42" customHeight="1" x14ac:dyDescent="0.3">
      <c r="A6" s="382" t="s">
        <v>325</v>
      </c>
      <c r="B6" s="382"/>
      <c r="C6" s="382"/>
      <c r="D6" s="382"/>
      <c r="E6" s="382"/>
      <c r="F6" s="382"/>
      <c r="G6" s="382"/>
    </row>
    <row r="9" spans="1:7" ht="28.05" customHeight="1" x14ac:dyDescent="0.3">
      <c r="A9" t="s">
        <v>326</v>
      </c>
      <c r="B9" t="s">
        <v>327</v>
      </c>
      <c r="C9" t="s">
        <v>328</v>
      </c>
      <c r="D9" t="s">
        <v>329</v>
      </c>
      <c r="E9" t="s">
        <v>330</v>
      </c>
      <c r="F9" t="s">
        <v>331</v>
      </c>
      <c r="G9" t="s">
        <v>332</v>
      </c>
    </row>
    <row r="10" spans="1:7" ht="28.8" x14ac:dyDescent="0.3">
      <c r="A10" s="151">
        <v>1</v>
      </c>
      <c r="B10" s="151" t="s">
        <v>333</v>
      </c>
      <c r="C10" s="151" t="s">
        <v>65</v>
      </c>
      <c r="D10" s="150" t="s">
        <v>334</v>
      </c>
      <c r="E10" s="113" t="s">
        <v>335</v>
      </c>
      <c r="F10" s="113" t="s">
        <v>336</v>
      </c>
      <c r="G10" s="113" t="s">
        <v>337</v>
      </c>
    </row>
    <row r="11" spans="1:7" x14ac:dyDescent="0.3">
      <c r="A11" s="151">
        <v>2</v>
      </c>
      <c r="B11" s="151" t="s">
        <v>338</v>
      </c>
      <c r="C11" s="151" t="s">
        <v>65</v>
      </c>
      <c r="D11" s="150" t="s">
        <v>339</v>
      </c>
      <c r="E11" s="113" t="s">
        <v>307</v>
      </c>
      <c r="F11" s="113" t="s">
        <v>340</v>
      </c>
      <c r="G11" s="113" t="s">
        <v>318</v>
      </c>
    </row>
    <row r="12" spans="1:7" ht="28.8" x14ac:dyDescent="0.3">
      <c r="A12" s="151">
        <v>3</v>
      </c>
      <c r="B12" s="151" t="s">
        <v>341</v>
      </c>
      <c r="C12" s="151" t="s">
        <v>64</v>
      </c>
      <c r="D12" s="150" t="s">
        <v>342</v>
      </c>
      <c r="E12" s="113" t="s">
        <v>343</v>
      </c>
      <c r="F12" s="113" t="s">
        <v>344</v>
      </c>
      <c r="G12" s="113" t="s">
        <v>345</v>
      </c>
    </row>
    <row r="13" spans="1:7" ht="43.2" x14ac:dyDescent="0.3">
      <c r="A13" s="151">
        <v>4</v>
      </c>
      <c r="B13" s="151" t="s">
        <v>338</v>
      </c>
      <c r="C13" s="151" t="s">
        <v>65</v>
      </c>
      <c r="D13" s="150" t="s">
        <v>346</v>
      </c>
      <c r="E13" s="113" t="s">
        <v>347</v>
      </c>
      <c r="F13" s="113" t="s">
        <v>348</v>
      </c>
      <c r="G13" s="113" t="s">
        <v>349</v>
      </c>
    </row>
    <row r="14" spans="1:7" ht="28.8" x14ac:dyDescent="0.3">
      <c r="A14" s="151">
        <v>5</v>
      </c>
      <c r="B14" s="151" t="s">
        <v>338</v>
      </c>
      <c r="C14" s="151" t="s">
        <v>65</v>
      </c>
      <c r="D14" s="150" t="s">
        <v>350</v>
      </c>
      <c r="E14" s="113" t="s">
        <v>192</v>
      </c>
      <c r="F14" s="113" t="s">
        <v>351</v>
      </c>
      <c r="G14" s="113" t="s">
        <v>352</v>
      </c>
    </row>
    <row r="15" spans="1:7" x14ac:dyDescent="0.3">
      <c r="A15" s="151">
        <v>6</v>
      </c>
      <c r="B15" s="151" t="s">
        <v>341</v>
      </c>
      <c r="C15" s="151" t="s">
        <v>64</v>
      </c>
      <c r="D15" s="150" t="s">
        <v>353</v>
      </c>
      <c r="E15" s="113" t="s">
        <v>275</v>
      </c>
      <c r="F15" s="113" t="s">
        <v>354</v>
      </c>
      <c r="G15" s="113" t="s">
        <v>319</v>
      </c>
    </row>
    <row r="16" spans="1:7" ht="43.2" x14ac:dyDescent="0.3">
      <c r="A16" s="151">
        <v>7</v>
      </c>
      <c r="B16" s="151" t="s">
        <v>333</v>
      </c>
      <c r="C16" s="151" t="s">
        <v>65</v>
      </c>
      <c r="D16" s="150" t="s">
        <v>355</v>
      </c>
      <c r="E16" s="113" t="s">
        <v>356</v>
      </c>
      <c r="F16" s="113" t="s">
        <v>357</v>
      </c>
      <c r="G16" s="113" t="s">
        <v>358</v>
      </c>
    </row>
    <row r="17" spans="1:8" ht="28.8" x14ac:dyDescent="0.3">
      <c r="A17" s="151">
        <v>8</v>
      </c>
      <c r="B17" s="151" t="s">
        <v>333</v>
      </c>
      <c r="C17" s="151" t="s">
        <v>65</v>
      </c>
      <c r="D17" s="150" t="s">
        <v>359</v>
      </c>
      <c r="E17" s="113" t="s">
        <v>360</v>
      </c>
      <c r="F17" s="113" t="s">
        <v>361</v>
      </c>
      <c r="G17" s="113" t="s">
        <v>362</v>
      </c>
    </row>
    <row r="18" spans="1:8" x14ac:dyDescent="0.3">
      <c r="A18" s="151">
        <v>9</v>
      </c>
      <c r="B18" s="151" t="s">
        <v>338</v>
      </c>
      <c r="C18" s="151" t="s">
        <v>65</v>
      </c>
      <c r="D18" s="150" t="s">
        <v>363</v>
      </c>
      <c r="E18" s="113" t="s">
        <v>364</v>
      </c>
      <c r="F18" s="113" t="s">
        <v>365</v>
      </c>
      <c r="G18" s="113" t="s">
        <v>366</v>
      </c>
    </row>
    <row r="19" spans="1:8" x14ac:dyDescent="0.3">
      <c r="A19" s="151">
        <v>10</v>
      </c>
      <c r="B19" s="151" t="s">
        <v>338</v>
      </c>
      <c r="C19" s="151" t="s">
        <v>65</v>
      </c>
      <c r="D19" s="150" t="s">
        <v>367</v>
      </c>
      <c r="E19" s="113" t="s">
        <v>364</v>
      </c>
      <c r="F19" s="113" t="s">
        <v>365</v>
      </c>
      <c r="G19" s="113" t="s">
        <v>366</v>
      </c>
    </row>
    <row r="20" spans="1:8" x14ac:dyDescent="0.3">
      <c r="A20" s="151">
        <v>11</v>
      </c>
      <c r="B20" s="151" t="s">
        <v>341</v>
      </c>
      <c r="C20" s="151" t="s">
        <v>65</v>
      </c>
      <c r="D20" s="150" t="s">
        <v>368</v>
      </c>
      <c r="E20" s="113" t="s">
        <v>369</v>
      </c>
      <c r="F20" s="113" t="s">
        <v>370</v>
      </c>
      <c r="G20" s="113" t="s">
        <v>371</v>
      </c>
    </row>
    <row r="21" spans="1:8" ht="43.2" x14ac:dyDescent="0.3">
      <c r="A21" s="151">
        <v>12</v>
      </c>
      <c r="B21" s="151" t="s">
        <v>338</v>
      </c>
      <c r="C21" s="151" t="s">
        <v>64</v>
      </c>
      <c r="D21" s="150" t="s">
        <v>372</v>
      </c>
      <c r="E21" s="113" t="s">
        <v>373</v>
      </c>
      <c r="F21" s="113" t="s">
        <v>374</v>
      </c>
      <c r="G21" s="113" t="s">
        <v>375</v>
      </c>
    </row>
    <row r="22" spans="1:8" ht="72" x14ac:dyDescent="0.3">
      <c r="A22" s="151">
        <v>13</v>
      </c>
      <c r="B22" s="151" t="s">
        <v>338</v>
      </c>
      <c r="C22" s="151" t="s">
        <v>65</v>
      </c>
      <c r="D22" s="150" t="s">
        <v>376</v>
      </c>
      <c r="E22" s="113" t="s">
        <v>377</v>
      </c>
      <c r="F22" s="113" t="s">
        <v>378</v>
      </c>
      <c r="G22" s="113" t="s">
        <v>379</v>
      </c>
      <c r="H22" t="s">
        <v>463</v>
      </c>
    </row>
    <row r="23" spans="1:8" ht="43.2" x14ac:dyDescent="0.3">
      <c r="A23" s="151">
        <v>14</v>
      </c>
      <c r="B23" s="151" t="s">
        <v>338</v>
      </c>
      <c r="C23" s="151" t="s">
        <v>65</v>
      </c>
      <c r="D23" s="150" t="s">
        <v>380</v>
      </c>
      <c r="E23" s="113" t="s">
        <v>381</v>
      </c>
      <c r="F23" s="113" t="s">
        <v>382</v>
      </c>
      <c r="G23" s="113" t="s">
        <v>383</v>
      </c>
    </row>
    <row r="24" spans="1:8" ht="28.8" x14ac:dyDescent="0.3">
      <c r="A24" s="151">
        <v>15</v>
      </c>
      <c r="B24" s="151" t="s">
        <v>338</v>
      </c>
      <c r="C24" s="151" t="s">
        <v>64</v>
      </c>
      <c r="D24" s="150" t="s">
        <v>384</v>
      </c>
      <c r="E24" s="113" t="s">
        <v>385</v>
      </c>
      <c r="F24" s="113" t="s">
        <v>386</v>
      </c>
      <c r="G24" s="113" t="s">
        <v>387</v>
      </c>
    </row>
    <row r="25" spans="1:8" ht="28.8" x14ac:dyDescent="0.3">
      <c r="A25" s="151">
        <v>16</v>
      </c>
      <c r="B25" s="151" t="s">
        <v>338</v>
      </c>
      <c r="C25" s="151" t="s">
        <v>65</v>
      </c>
      <c r="D25" s="150" t="s">
        <v>388</v>
      </c>
      <c r="E25" s="113" t="s">
        <v>389</v>
      </c>
      <c r="F25" s="113" t="s">
        <v>390</v>
      </c>
      <c r="G25" s="113" t="s">
        <v>391</v>
      </c>
    </row>
    <row r="26" spans="1:8" ht="43.2" x14ac:dyDescent="0.3">
      <c r="A26" s="151">
        <v>17</v>
      </c>
      <c r="B26" s="151" t="s">
        <v>341</v>
      </c>
      <c r="C26" s="151" t="s">
        <v>64</v>
      </c>
      <c r="D26" s="150" t="s">
        <v>392</v>
      </c>
      <c r="E26" s="113" t="s">
        <v>291</v>
      </c>
      <c r="F26" s="113" t="s">
        <v>393</v>
      </c>
      <c r="G26" s="113" t="s">
        <v>321</v>
      </c>
    </row>
    <row r="27" spans="1:8" ht="43.2" x14ac:dyDescent="0.3">
      <c r="A27" s="151">
        <v>18</v>
      </c>
      <c r="B27" s="151" t="s">
        <v>338</v>
      </c>
      <c r="C27" s="151" t="s">
        <v>65</v>
      </c>
      <c r="D27" s="150" t="s">
        <v>394</v>
      </c>
      <c r="E27" s="113" t="s">
        <v>395</v>
      </c>
      <c r="F27" s="113" t="s">
        <v>396</v>
      </c>
      <c r="G27" s="113" t="s">
        <v>397</v>
      </c>
    </row>
    <row r="28" spans="1:8" ht="28.8" x14ac:dyDescent="0.3">
      <c r="A28" s="151">
        <v>19</v>
      </c>
      <c r="B28" s="151" t="s">
        <v>341</v>
      </c>
      <c r="C28" s="151" t="s">
        <v>65</v>
      </c>
      <c r="D28" s="150" t="s">
        <v>398</v>
      </c>
      <c r="E28" s="113" t="s">
        <v>399</v>
      </c>
      <c r="F28" s="113" t="s">
        <v>400</v>
      </c>
      <c r="G28" s="113" t="s">
        <v>401</v>
      </c>
    </row>
    <row r="29" spans="1:8" ht="28.8" x14ac:dyDescent="0.3">
      <c r="A29" s="151">
        <v>20</v>
      </c>
      <c r="B29" s="151" t="s">
        <v>341</v>
      </c>
      <c r="C29" s="151" t="s">
        <v>65</v>
      </c>
      <c r="D29" s="150" t="s">
        <v>402</v>
      </c>
      <c r="E29" s="113" t="s">
        <v>403</v>
      </c>
      <c r="F29" s="113" t="s">
        <v>404</v>
      </c>
      <c r="G29" s="113" t="s">
        <v>405</v>
      </c>
    </row>
    <row r="30" spans="1:8" ht="28.8" x14ac:dyDescent="0.3">
      <c r="A30" s="151">
        <v>21</v>
      </c>
      <c r="B30" s="151" t="s">
        <v>338</v>
      </c>
      <c r="C30" s="151" t="s">
        <v>65</v>
      </c>
      <c r="D30" s="150" t="s">
        <v>406</v>
      </c>
      <c r="E30" s="113" t="s">
        <v>407</v>
      </c>
      <c r="F30" s="113" t="s">
        <v>408</v>
      </c>
      <c r="G30" s="113" t="s">
        <v>409</v>
      </c>
    </row>
    <row r="31" spans="1:8" ht="28.8" x14ac:dyDescent="0.3">
      <c r="A31" s="151">
        <v>22</v>
      </c>
      <c r="B31" s="151" t="s">
        <v>341</v>
      </c>
      <c r="C31" s="151" t="s">
        <v>65</v>
      </c>
      <c r="D31" s="150" t="s">
        <v>410</v>
      </c>
      <c r="E31" s="113" t="s">
        <v>411</v>
      </c>
      <c r="F31" s="113" t="s">
        <v>400</v>
      </c>
      <c r="G31" s="113" t="s">
        <v>412</v>
      </c>
    </row>
    <row r="32" spans="1:8" ht="28.8" x14ac:dyDescent="0.3">
      <c r="A32" s="151">
        <v>23</v>
      </c>
      <c r="B32" s="151" t="s">
        <v>341</v>
      </c>
      <c r="C32" s="151" t="s">
        <v>65</v>
      </c>
      <c r="D32" s="150" t="s">
        <v>413</v>
      </c>
      <c r="E32" s="113" t="s">
        <v>411</v>
      </c>
      <c r="F32" s="113" t="s">
        <v>400</v>
      </c>
      <c r="G32" s="113" t="s">
        <v>412</v>
      </c>
    </row>
    <row r="33" spans="1:7" ht="43.2" x14ac:dyDescent="0.3">
      <c r="A33" s="151">
        <v>24</v>
      </c>
      <c r="B33" s="151" t="s">
        <v>338</v>
      </c>
      <c r="C33" s="151" t="s">
        <v>65</v>
      </c>
      <c r="D33" s="150" t="s">
        <v>414</v>
      </c>
      <c r="E33" s="113" t="s">
        <v>415</v>
      </c>
      <c r="F33" s="113" t="s">
        <v>416</v>
      </c>
      <c r="G33" s="113" t="s">
        <v>417</v>
      </c>
    </row>
    <row r="34" spans="1:7" ht="28.8" x14ac:dyDescent="0.3">
      <c r="A34" s="151">
        <v>25</v>
      </c>
      <c r="B34" s="151" t="s">
        <v>341</v>
      </c>
      <c r="C34" s="151" t="s">
        <v>65</v>
      </c>
      <c r="D34" s="150" t="s">
        <v>418</v>
      </c>
      <c r="E34" s="113" t="s">
        <v>419</v>
      </c>
      <c r="F34" s="113" t="s">
        <v>420</v>
      </c>
      <c r="G34" s="113" t="s">
        <v>421</v>
      </c>
    </row>
    <row r="35" spans="1:7" ht="43.2" x14ac:dyDescent="0.3">
      <c r="A35" s="151">
        <v>26</v>
      </c>
      <c r="B35" s="151" t="s">
        <v>338</v>
      </c>
      <c r="C35" s="151" t="s">
        <v>64</v>
      </c>
      <c r="D35" s="150" t="s">
        <v>422</v>
      </c>
      <c r="E35" s="113" t="s">
        <v>423</v>
      </c>
      <c r="F35" s="113" t="s">
        <v>424</v>
      </c>
      <c r="G35" s="113" t="s">
        <v>425</v>
      </c>
    </row>
    <row r="36" spans="1:7" ht="43.2" x14ac:dyDescent="0.3">
      <c r="A36" s="151">
        <v>27</v>
      </c>
      <c r="B36" s="151" t="s">
        <v>338</v>
      </c>
      <c r="C36" s="151" t="s">
        <v>65</v>
      </c>
      <c r="D36" s="150" t="s">
        <v>426</v>
      </c>
      <c r="E36" s="113" t="s">
        <v>427</v>
      </c>
      <c r="F36" s="113" t="s">
        <v>428</v>
      </c>
      <c r="G36" s="113" t="s">
        <v>429</v>
      </c>
    </row>
    <row r="37" spans="1:7" ht="43.2" x14ac:dyDescent="0.3">
      <c r="A37" s="151">
        <v>28</v>
      </c>
      <c r="B37" s="151" t="s">
        <v>333</v>
      </c>
      <c r="C37" s="151" t="s">
        <v>64</v>
      </c>
      <c r="D37" s="150" t="s">
        <v>430</v>
      </c>
      <c r="E37" s="113" t="s">
        <v>431</v>
      </c>
      <c r="F37" s="113" t="s">
        <v>432</v>
      </c>
      <c r="G37" s="113" t="s">
        <v>433</v>
      </c>
    </row>
    <row r="38" spans="1:7" ht="43.2" x14ac:dyDescent="0.3">
      <c r="A38" s="151">
        <v>29</v>
      </c>
      <c r="B38" s="151" t="s">
        <v>338</v>
      </c>
      <c r="C38" s="151" t="s">
        <v>65</v>
      </c>
      <c r="D38" s="150" t="s">
        <v>434</v>
      </c>
      <c r="E38" s="113" t="s">
        <v>435</v>
      </c>
      <c r="F38" s="113" t="s">
        <v>436</v>
      </c>
      <c r="G38" s="113" t="s">
        <v>437</v>
      </c>
    </row>
    <row r="39" spans="1:7" x14ac:dyDescent="0.3">
      <c r="A39" s="151">
        <v>30</v>
      </c>
      <c r="B39" s="151" t="s">
        <v>341</v>
      </c>
      <c r="C39" s="151" t="s">
        <v>65</v>
      </c>
      <c r="D39" s="150" t="s">
        <v>438</v>
      </c>
      <c r="E39" s="113" t="s">
        <v>109</v>
      </c>
      <c r="F39" s="113" t="s">
        <v>439</v>
      </c>
      <c r="G39" s="113" t="s">
        <v>320</v>
      </c>
    </row>
    <row r="40" spans="1:7" ht="43.2" x14ac:dyDescent="0.3">
      <c r="A40" s="151">
        <v>31</v>
      </c>
      <c r="B40" s="151" t="s">
        <v>333</v>
      </c>
      <c r="C40" s="151" t="s">
        <v>64</v>
      </c>
      <c r="D40" s="150" t="s">
        <v>440</v>
      </c>
      <c r="E40" s="113" t="s">
        <v>441</v>
      </c>
      <c r="F40" s="113" t="s">
        <v>442</v>
      </c>
      <c r="G40" s="113" t="s">
        <v>443</v>
      </c>
    </row>
    <row r="41" spans="1:7" x14ac:dyDescent="0.3">
      <c r="A41" s="151">
        <v>32</v>
      </c>
      <c r="B41" s="151" t="s">
        <v>341</v>
      </c>
      <c r="C41" s="151" t="s">
        <v>65</v>
      </c>
      <c r="D41" s="150" t="s">
        <v>444</v>
      </c>
      <c r="E41" s="113" t="s">
        <v>445</v>
      </c>
      <c r="F41" s="113" t="s">
        <v>446</v>
      </c>
      <c r="G41" s="113" t="s">
        <v>447</v>
      </c>
    </row>
    <row r="42" spans="1:7" ht="28.8" x14ac:dyDescent="0.3">
      <c r="A42" s="151">
        <v>33</v>
      </c>
      <c r="B42" s="151" t="s">
        <v>338</v>
      </c>
      <c r="C42" s="151" t="s">
        <v>65</v>
      </c>
      <c r="D42" s="150" t="s">
        <v>448</v>
      </c>
      <c r="E42" s="113" t="s">
        <v>449</v>
      </c>
      <c r="F42" s="113" t="s">
        <v>450</v>
      </c>
      <c r="G42" s="113" t="s">
        <v>451</v>
      </c>
    </row>
    <row r="43" spans="1:7" ht="57.6" x14ac:dyDescent="0.3">
      <c r="A43" s="151">
        <v>34</v>
      </c>
      <c r="B43" s="151" t="s">
        <v>338</v>
      </c>
      <c r="C43" s="151" t="s">
        <v>65</v>
      </c>
      <c r="D43" s="150" t="s">
        <v>452</v>
      </c>
      <c r="E43" s="113" t="s">
        <v>453</v>
      </c>
      <c r="F43" s="113" t="s">
        <v>454</v>
      </c>
      <c r="G43" s="113" t="s">
        <v>455</v>
      </c>
    </row>
    <row r="44" spans="1:7" ht="57.6" x14ac:dyDescent="0.3">
      <c r="A44" s="151">
        <v>35</v>
      </c>
      <c r="B44" s="151" t="s">
        <v>338</v>
      </c>
      <c r="C44" s="151" t="s">
        <v>65</v>
      </c>
      <c r="D44" s="150" t="s">
        <v>456</v>
      </c>
      <c r="E44" s="113" t="s">
        <v>453</v>
      </c>
      <c r="F44" s="113" t="s">
        <v>454</v>
      </c>
      <c r="G44" s="113" t="s">
        <v>455</v>
      </c>
    </row>
    <row r="45" spans="1:7" ht="57.6" x14ac:dyDescent="0.3">
      <c r="A45" s="151">
        <v>36</v>
      </c>
      <c r="B45" s="151" t="s">
        <v>341</v>
      </c>
      <c r="C45" s="151" t="s">
        <v>64</v>
      </c>
      <c r="D45" s="150" t="s">
        <v>457</v>
      </c>
      <c r="E45" s="113" t="s">
        <v>458</v>
      </c>
      <c r="F45" s="113" t="s">
        <v>459</v>
      </c>
      <c r="G45" s="113" t="s">
        <v>460</v>
      </c>
    </row>
    <row r="46" spans="1:7" ht="57.6" x14ac:dyDescent="0.3">
      <c r="A46" s="151">
        <v>37</v>
      </c>
      <c r="B46" s="151" t="s">
        <v>341</v>
      </c>
      <c r="C46" s="151" t="s">
        <v>64</v>
      </c>
      <c r="D46" s="150" t="s">
        <v>461</v>
      </c>
      <c r="E46" s="113" t="s">
        <v>458</v>
      </c>
      <c r="F46" s="113" t="s">
        <v>459</v>
      </c>
      <c r="G46" s="113" t="s">
        <v>460</v>
      </c>
    </row>
  </sheetData>
  <sheetProtection algorithmName="SHA-512" hashValue="lK9g5vkeTXxWZA18k/yykltpQ6jdy6VtCqv7mZdCvm/ABVd/dG48gZhkj/CJoCzD5YezDduQPnuWpiBLsa+6MQ==" saltValue="zCW1BlbbuReD8ouQ5QNGSA==" spinCount="100000" sheet="1" objects="1" scenarios="1" selectLockedCells="1"/>
  <mergeCells count="3">
    <mergeCell ref="A1:G1"/>
    <mergeCell ref="A2:G2"/>
    <mergeCell ref="A6:G6"/>
  </mergeCells>
  <conditionalFormatting sqref="B10:B46">
    <cfRule type="expression" dxfId="1" priority="1">
      <formula>B10="High"</formula>
    </cfRule>
    <cfRule type="expression" dxfId="0" priority="2">
      <formula>B10="Medium"</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Variables</vt:lpstr>
      <vt:lpstr>Intro</vt:lpstr>
      <vt:lpstr>Info</vt:lpstr>
      <vt:lpstr>Public</vt:lpstr>
      <vt:lpstr>AddPub</vt:lpstr>
      <vt:lpstr>Pro</vt:lpstr>
      <vt:lpstr>AddPro</vt:lpstr>
      <vt:lpstr>Confirm</vt:lpstr>
      <vt:lpstr>Proofreading Report</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St-Amand, Josee</cp:lastModifiedBy>
  <cp:lastPrinted>2026-08-05T00:59:14Z</cp:lastPrinted>
  <dcterms:created xsi:type="dcterms:W3CDTF">2023-04-17T11:32:06Z</dcterms:created>
  <dcterms:modified xsi:type="dcterms:W3CDTF">2026-08-30T23:29:47Z</dcterms:modified>
</cp:coreProperties>
</file>