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O:\CITT\Cases\SIMA\PI-2026-001\Working Files\Research\Questionnaires\Final for website\"/>
    </mc:Choice>
  </mc:AlternateContent>
  <xr:revisionPtr revIDLastSave="0" documentId="13_ncr:1_{B50118CA-24BA-4D60-9F0F-162E27891579}" xr6:coauthVersionLast="47" xr6:coauthVersionMax="47" xr10:uidLastSave="{00000000-0000-0000-0000-000000000000}"/>
  <workbookProtection workbookAlgorithmName="SHA-512" workbookHashValue="R9c0OPQCqUwsF2EdDINBoFsJADHctZJ0jBs9BVyKPFSVPxU4vL42UwF/IMRfcKsqrtr/cz9TV1p9zDLF9gkg8w==" workbookSaltValue="p22ihrbxnKA6eW2OuytQmw==" workbookSpinCount="100000" lockStructure="1"/>
  <bookViews>
    <workbookView xWindow="690" yWindow="390" windowWidth="24090" windowHeight="14100" tabRatio="738" firstSheet="1" activeTab="1" xr2:uid="{28C13B86-152E-4458-AD7D-0C762FA22288}"/>
  </bookViews>
  <sheets>
    <sheet name="Variables" sheetId="24" state="hidden" r:id="rId1"/>
    <sheet name="Intro" sheetId="25" r:id="rId2"/>
    <sheet name="Info" sheetId="26" r:id="rId3"/>
    <sheet name="Public" sheetId="27" r:id="rId4"/>
    <sheet name="Grades|Nuances" sheetId="37" state="hidden" r:id="rId5"/>
    <sheet name="AddPub" sheetId="28" r:id="rId6"/>
    <sheet name="Pro 1" sheetId="29" r:id="rId7"/>
    <sheet name="Pro 2" sheetId="30" r:id="rId8"/>
    <sheet name="AddPro" sheetId="33" r:id="rId9"/>
    <sheet name="Confirm" sheetId="34" r:id="rId10"/>
    <sheet name="FirmDB" sheetId="38" state="hidden" r:id="rId11"/>
    <sheet name="DB" sheetId="39" state="hidden" r:id="rId12"/>
    <sheet name="DataTab" sheetId="35" state="hidden" r:id="rId13"/>
  </sheets>
  <definedNames>
    <definedName name="assocfirms">#REF!</definedName>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 localSheetId="4">#REF!</definedName>
    <definedName name="POR">#REF!</definedName>
    <definedName name="ppc">#REF!</definedName>
    <definedName name="_xlnm.Print_Area" localSheetId="8">AddPro!$B$1:$L$62</definedName>
    <definedName name="_xlnm.Print_Area" localSheetId="5">AddPub!$B$1:$L$62</definedName>
    <definedName name="_xlnm.Print_Area" localSheetId="9">Confirm!$B$1:$L$42</definedName>
    <definedName name="_xlnm.Print_Area" localSheetId="4">'Grades|Nuances'!$B$1:$L$40</definedName>
    <definedName name="_xlnm.Print_Area" localSheetId="2">Info!$B$1:$L$50</definedName>
    <definedName name="_xlnm.Print_Area" localSheetId="1">Intro!$B$1:$L$142</definedName>
    <definedName name="_xlnm.Print_Area" localSheetId="6">'Pro 1'!$B$1:$L$108</definedName>
    <definedName name="_xlnm.Print_Area" localSheetId="7">'Pro 2'!$B$1:$L$182</definedName>
    <definedName name="_xlnm.Print_Area" localSheetId="3">Public!$B$1:$L$240</definedName>
    <definedName name="_xlnm.Print_Titles" localSheetId="8">AddPro!$1:$7</definedName>
    <definedName name="_xlnm.Print_Titles" localSheetId="5">AddPub!$1:$7</definedName>
    <definedName name="_xlnm.Print_Titles" localSheetId="9">Confirm!$1:$7</definedName>
    <definedName name="_xlnm.Print_Titles" localSheetId="4">'Grades|Nuances'!$1:$7</definedName>
    <definedName name="_xlnm.Print_Titles" localSheetId="2">Info!$1:$7</definedName>
    <definedName name="_xlnm.Print_Titles" localSheetId="1">Intro!$1:$7</definedName>
    <definedName name="_xlnm.Print_Titles" localSheetId="6">'Pro 1'!$1:$7</definedName>
    <definedName name="_xlnm.Print_Titles" localSheetId="7">'Pro 2'!$1:$7</definedName>
    <definedName name="_xlnm.Print_Titles" localSheetId="3">Public!$1:$7</definedName>
    <definedName name="quest8" localSheetId="8">AddPro!#REF!</definedName>
    <definedName name="quest8" localSheetId="5">AddPub!#REF!</definedName>
    <definedName name="quest8" localSheetId="9">Confirm!#REF!</definedName>
    <definedName name="quest8" localSheetId="2">Info!#REF!</definedName>
    <definedName name="quest8" localSheetId="1">Intro!#REF!</definedName>
    <definedName name="quest8" localSheetId="6">'Pro 1'!#REF!</definedName>
    <definedName name="quest8" localSheetId="7">'Pro 2'!#REF!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38" l="1"/>
  <c r="F2" i="38" s="1"/>
  <c r="E12" i="39"/>
  <c r="F12" i="39"/>
  <c r="F17" i="39" s="1"/>
  <c r="G12" i="39"/>
  <c r="H12" i="39"/>
  <c r="I12" i="39"/>
  <c r="F11" i="39"/>
  <c r="F16" i="39" s="1"/>
  <c r="G11" i="39"/>
  <c r="G16" i="39" s="1"/>
  <c r="H11" i="39"/>
  <c r="I11" i="39"/>
  <c r="H13" i="39"/>
  <c r="H18" i="39" s="1"/>
  <c r="E11" i="39"/>
  <c r="F8" i="39"/>
  <c r="G8" i="39"/>
  <c r="H8" i="39"/>
  <c r="I8" i="39"/>
  <c r="I30" i="39" s="1"/>
  <c r="E8" i="39"/>
  <c r="C3" i="39"/>
  <c r="J5" i="38"/>
  <c r="K5" i="38"/>
  <c r="L5" i="38"/>
  <c r="M5" i="38"/>
  <c r="I6" i="38"/>
  <c r="N6" i="38" s="1"/>
  <c r="J6" i="38"/>
  <c r="K6" i="38"/>
  <c r="L6" i="38"/>
  <c r="M6" i="38"/>
  <c r="I7" i="38"/>
  <c r="J7" i="38"/>
  <c r="K7" i="38"/>
  <c r="L7" i="38"/>
  <c r="M7" i="38"/>
  <c r="I8" i="38"/>
  <c r="N8" i="38" s="1"/>
  <c r="J8" i="38"/>
  <c r="K8" i="38"/>
  <c r="L8" i="38"/>
  <c r="M8" i="38"/>
  <c r="J4" i="38"/>
  <c r="N4" i="38" s="1"/>
  <c r="K4" i="38"/>
  <c r="L4" i="38"/>
  <c r="M4" i="38"/>
  <c r="I4" i="38"/>
  <c r="A4" i="38"/>
  <c r="A5" i="38" s="1"/>
  <c r="A6" i="38" s="1"/>
  <c r="A7" i="38" s="1"/>
  <c r="A8" i="38" s="1"/>
  <c r="I25" i="39"/>
  <c r="H25" i="39"/>
  <c r="I47" i="39" s="1"/>
  <c r="G25" i="39"/>
  <c r="G26" i="39" s="1"/>
  <c r="G48" i="39" s="1"/>
  <c r="F25" i="39"/>
  <c r="G47" i="39" s="1"/>
  <c r="E25" i="39"/>
  <c r="I24" i="39"/>
  <c r="H24" i="39"/>
  <c r="I46" i="39" s="1"/>
  <c r="G24" i="39"/>
  <c r="G46" i="39" s="1"/>
  <c r="F24" i="39"/>
  <c r="F46" i="39" s="1"/>
  <c r="E24" i="39"/>
  <c r="I23" i="39"/>
  <c r="I26" i="39" s="1"/>
  <c r="H23" i="39"/>
  <c r="H26" i="39" s="1"/>
  <c r="G23" i="39"/>
  <c r="F23" i="39"/>
  <c r="F26" i="39" s="1"/>
  <c r="E23" i="39"/>
  <c r="E26" i="39" s="1"/>
  <c r="I20" i="39"/>
  <c r="I42" i="39" s="1"/>
  <c r="H20" i="39"/>
  <c r="G20" i="39"/>
  <c r="F20" i="39"/>
  <c r="E20" i="39"/>
  <c r="H17" i="39"/>
  <c r="G17" i="39"/>
  <c r="I16" i="39"/>
  <c r="H16" i="39"/>
  <c r="I38" i="39" s="1"/>
  <c r="G30" i="39"/>
  <c r="C51" i="39"/>
  <c r="D48" i="39"/>
  <c r="K48" i="39" s="1"/>
  <c r="C48" i="39"/>
  <c r="D47" i="39"/>
  <c r="K47" i="39" s="1"/>
  <c r="C47" i="39"/>
  <c r="D46" i="39"/>
  <c r="K46" i="39" s="1"/>
  <c r="C46" i="39"/>
  <c r="D45" i="39"/>
  <c r="K45" i="39" s="1"/>
  <c r="C45" i="39"/>
  <c r="D44" i="39"/>
  <c r="K44" i="39" s="1"/>
  <c r="C44" i="39"/>
  <c r="G42" i="39"/>
  <c r="D42" i="39"/>
  <c r="K42" i="39" s="1"/>
  <c r="C42" i="39"/>
  <c r="K40" i="39"/>
  <c r="D40" i="39"/>
  <c r="C40" i="39"/>
  <c r="D39" i="39"/>
  <c r="K39" i="39" s="1"/>
  <c r="C39" i="39"/>
  <c r="K38" i="39"/>
  <c r="D38" i="39"/>
  <c r="D37" i="39"/>
  <c r="K37" i="39" s="1"/>
  <c r="C37" i="39"/>
  <c r="K36" i="39"/>
  <c r="K35" i="39"/>
  <c r="D35" i="39"/>
  <c r="C35" i="39"/>
  <c r="D34" i="39"/>
  <c r="K34" i="39" s="1"/>
  <c r="C34" i="39"/>
  <c r="K33" i="39"/>
  <c r="D33" i="39"/>
  <c r="C33" i="39"/>
  <c r="K32" i="39"/>
  <c r="D32" i="39"/>
  <c r="C32" i="39"/>
  <c r="D30" i="39"/>
  <c r="K30" i="39" s="1"/>
  <c r="C30" i="39"/>
  <c r="K28" i="39"/>
  <c r="K26" i="39"/>
  <c r="K25" i="39"/>
  <c r="F47" i="39"/>
  <c r="K24" i="39"/>
  <c r="K23" i="39"/>
  <c r="K22" i="39"/>
  <c r="K20" i="39"/>
  <c r="K18" i="39"/>
  <c r="D17" i="39"/>
  <c r="K17" i="39" s="1"/>
  <c r="C17" i="39"/>
  <c r="K16" i="39"/>
  <c r="D16" i="39"/>
  <c r="C16" i="39"/>
  <c r="C38" i="39" s="1"/>
  <c r="K15" i="39"/>
  <c r="K13" i="39"/>
  <c r="K12" i="39"/>
  <c r="K11" i="39"/>
  <c r="K10" i="39"/>
  <c r="K8" i="39"/>
  <c r="N7" i="38"/>
  <c r="F42" i="39" l="1"/>
  <c r="E16" i="39"/>
  <c r="F38" i="39" s="1"/>
  <c r="I17" i="39"/>
  <c r="F30" i="39"/>
  <c r="E17" i="39"/>
  <c r="F39" i="39" s="1"/>
  <c r="G39" i="39"/>
  <c r="F48" i="39"/>
  <c r="I33" i="39"/>
  <c r="I13" i="39"/>
  <c r="I35" i="39" s="1"/>
  <c r="F34" i="39"/>
  <c r="G34" i="39"/>
  <c r="I34" i="39"/>
  <c r="I39" i="39"/>
  <c r="I48" i="39"/>
  <c r="G38" i="39"/>
  <c r="E13" i="39"/>
  <c r="E18" i="39" s="1"/>
  <c r="F13" i="39"/>
  <c r="F33" i="39"/>
  <c r="G33" i="39"/>
  <c r="F45" i="39"/>
  <c r="G13" i="39"/>
  <c r="G45" i="39"/>
  <c r="I45" i="39"/>
  <c r="I18" i="39" l="1"/>
  <c r="I40" i="39" s="1"/>
  <c r="G18" i="39"/>
  <c r="G35" i="39"/>
  <c r="F35" i="39"/>
  <c r="F18" i="39"/>
  <c r="F40" i="39" s="1"/>
  <c r="G40" i="39" l="1"/>
  <c r="J141" i="25" l="1"/>
  <c r="E141" i="25"/>
  <c r="B141" i="25"/>
  <c r="B24" i="26" l="1"/>
  <c r="B23" i="26"/>
  <c r="B22" i="26"/>
  <c r="H10" i="25"/>
  <c r="P12" i="37"/>
  <c r="O12" i="37"/>
  <c r="B29" i="26"/>
  <c r="P33" i="26"/>
  <c r="D31" i="26" s="1"/>
  <c r="O33" i="26"/>
  <c r="B105" i="25"/>
  <c r="B103" i="25"/>
  <c r="B101" i="25"/>
  <c r="B99" i="25"/>
  <c r="B97" i="25"/>
  <c r="B53" i="33"/>
  <c r="B43" i="33"/>
  <c r="B33" i="33"/>
  <c r="B23" i="33"/>
  <c r="B13" i="33"/>
  <c r="D12" i="33"/>
  <c r="C12" i="33"/>
  <c r="C12" i="28"/>
  <c r="B23" i="28"/>
  <c r="B33" i="28"/>
  <c r="B43" i="28"/>
  <c r="B53" i="28"/>
  <c r="O66" i="25"/>
  <c r="P66" i="25"/>
  <c r="O65" i="25"/>
  <c r="P65" i="25"/>
  <c r="J11" i="34"/>
  <c r="E40" i="34"/>
  <c r="B54" i="30"/>
  <c r="B21" i="26"/>
  <c r="B12" i="37" l="1"/>
  <c r="K14" i="37"/>
  <c r="I14" i="37"/>
  <c r="G14" i="37"/>
  <c r="F14" i="37"/>
  <c r="D14" i="37"/>
  <c r="B14" i="37"/>
  <c r="B10" i="25" l="1"/>
  <c r="F35" i="34"/>
  <c r="G35" i="34"/>
  <c r="H35" i="34"/>
  <c r="I35" i="34"/>
  <c r="E35" i="34"/>
  <c r="D12" i="28"/>
  <c r="P8" i="27"/>
  <c r="P103" i="30"/>
  <c r="O103" i="30"/>
  <c r="P74" i="27" l="1"/>
  <c r="E36" i="34"/>
  <c r="I5" i="38" s="1"/>
  <c r="N5" i="38" s="1"/>
  <c r="P200" i="27"/>
  <c r="C8" i="24"/>
  <c r="C6" i="24"/>
  <c r="C2" i="24"/>
  <c r="D41" i="30" l="1"/>
  <c r="D44" i="30"/>
  <c r="D47" i="30" s="1"/>
  <c r="D50" i="30" l="1"/>
  <c r="B17" i="34" l="1"/>
  <c r="E65" i="25"/>
  <c r="D28" i="24"/>
  <c r="D27" i="24"/>
  <c r="B6" i="26"/>
  <c r="B6" i="37" s="1"/>
  <c r="B6" i="25"/>
  <c r="O56" i="29"/>
  <c r="O200" i="27"/>
  <c r="P63" i="25"/>
  <c r="O63" i="25"/>
  <c r="F38" i="34"/>
  <c r="G38" i="34"/>
  <c r="H38" i="34"/>
  <c r="I38" i="34"/>
  <c r="E38" i="34"/>
  <c r="G62" i="30"/>
  <c r="K48" i="30"/>
  <c r="J48" i="30"/>
  <c r="I48" i="30"/>
  <c r="H48" i="30"/>
  <c r="G48" i="30"/>
  <c r="D48" i="30"/>
  <c r="D46" i="30"/>
  <c r="B46" i="30"/>
  <c r="B38" i="34" s="1"/>
  <c r="F39" i="34"/>
  <c r="G39" i="34"/>
  <c r="H39" i="34"/>
  <c r="I39" i="34"/>
  <c r="F36" i="34"/>
  <c r="G36" i="34"/>
  <c r="H36" i="34"/>
  <c r="I36" i="34"/>
  <c r="F37" i="34"/>
  <c r="G37" i="34"/>
  <c r="H37" i="34"/>
  <c r="I37" i="34"/>
  <c r="E39" i="34"/>
  <c r="E37" i="34"/>
  <c r="E47" i="27"/>
  <c r="B35" i="34" l="1"/>
  <c r="B28" i="34"/>
  <c r="B8" i="34"/>
  <c r="B9" i="34"/>
  <c r="B8" i="33"/>
  <c r="B12" i="29"/>
  <c r="B2" i="29"/>
  <c r="B2" i="33" s="1"/>
  <c r="B8" i="28"/>
  <c r="B212" i="27"/>
  <c r="B197" i="27"/>
  <c r="B12" i="27"/>
  <c r="O8" i="27"/>
  <c r="B42" i="26"/>
  <c r="B27" i="26"/>
  <c r="B4" i="26"/>
  <c r="B4" i="37" s="1"/>
  <c r="B108" i="25"/>
  <c r="B69" i="25"/>
  <c r="B75" i="25"/>
  <c r="B61" i="25"/>
  <c r="C29" i="25"/>
  <c r="B25" i="25"/>
  <c r="B5" i="25"/>
  <c r="P129" i="30"/>
  <c r="B185" i="27"/>
  <c r="B2" i="30" l="1"/>
  <c r="B65" i="25"/>
  <c r="P31" i="26"/>
  <c r="O31" i="26"/>
  <c r="D40" i="30"/>
  <c r="D42" i="30"/>
  <c r="D43" i="30"/>
  <c r="D45" i="30"/>
  <c r="D49" i="30"/>
  <c r="D51" i="30"/>
  <c r="D52" i="30"/>
  <c r="B26" i="30"/>
  <c r="B28" i="30"/>
  <c r="B30" i="30"/>
  <c r="D43" i="26" l="1"/>
  <c r="B43" i="26"/>
  <c r="O129" i="30" l="1"/>
  <c r="K76" i="27"/>
  <c r="I76" i="27"/>
  <c r="G76" i="27"/>
  <c r="E76" i="27"/>
  <c r="C76" i="27"/>
  <c r="O74" i="27"/>
  <c r="O28" i="27"/>
  <c r="K39" i="30" l="1"/>
  <c r="K62" i="30" s="1"/>
  <c r="J39" i="30"/>
  <c r="J62" i="30" s="1"/>
  <c r="K37" i="30"/>
  <c r="K60" i="30" s="1"/>
  <c r="J37" i="30"/>
  <c r="J96" i="30" s="1"/>
  <c r="J42" i="30"/>
  <c r="K42" i="30"/>
  <c r="J45" i="30"/>
  <c r="K45" i="30"/>
  <c r="J51" i="30"/>
  <c r="K51" i="30"/>
  <c r="K96" i="30" l="1"/>
  <c r="J63" i="30"/>
  <c r="K63" i="30"/>
  <c r="J60" i="30"/>
  <c r="K19" i="29"/>
  <c r="I33" i="34" s="1"/>
  <c r="J19" i="29"/>
  <c r="H33" i="34" s="1"/>
  <c r="J23" i="29"/>
  <c r="J26" i="29" s="1"/>
  <c r="K23" i="29"/>
  <c r="J25" i="29"/>
  <c r="K25" i="29"/>
  <c r="K26" i="29"/>
  <c r="P13" i="34" l="1"/>
  <c r="O13" i="34"/>
  <c r="D15" i="35"/>
  <c r="E15" i="35"/>
  <c r="C15" i="35"/>
  <c r="D14" i="35"/>
  <c r="E14" i="35"/>
  <c r="C14" i="35"/>
  <c r="D13" i="35"/>
  <c r="E13" i="35"/>
  <c r="C13" i="35"/>
  <c r="D10" i="35"/>
  <c r="E10" i="35"/>
  <c r="C10" i="35"/>
  <c r="D3" i="35"/>
  <c r="E3" i="35"/>
  <c r="C3" i="35"/>
  <c r="D7" i="35"/>
  <c r="E7" i="35"/>
  <c r="C7" i="35"/>
  <c r="D6" i="35"/>
  <c r="E6" i="35"/>
  <c r="C6" i="35"/>
  <c r="O215" i="27" l="1"/>
  <c r="O81" i="30"/>
  <c r="P81" i="30"/>
  <c r="P56" i="29"/>
  <c r="P215" i="27"/>
  <c r="P28" i="27"/>
  <c r="I39" i="30" l="1"/>
  <c r="I62" i="30" s="1"/>
  <c r="H39" i="30"/>
  <c r="H62" i="30" s="1"/>
  <c r="I51" i="30"/>
  <c r="H51" i="30"/>
  <c r="G51" i="30"/>
  <c r="I45" i="30"/>
  <c r="H45" i="30"/>
  <c r="G45" i="30"/>
  <c r="I42" i="30"/>
  <c r="H42" i="30"/>
  <c r="G42" i="30"/>
  <c r="I25" i="29"/>
  <c r="H25" i="29"/>
  <c r="G25" i="29"/>
  <c r="I23" i="29"/>
  <c r="E8" i="35" s="1"/>
  <c r="H23" i="29"/>
  <c r="D8" i="35" s="1"/>
  <c r="G23" i="29"/>
  <c r="O229" i="27"/>
  <c r="B229" i="27" s="1"/>
  <c r="I26" i="29" l="1"/>
  <c r="H26" i="29"/>
  <c r="H63" i="30"/>
  <c r="I63" i="30"/>
  <c r="G26" i="29"/>
  <c r="C8" i="35"/>
  <c r="B140" i="25" l="1"/>
  <c r="E140" i="25"/>
  <c r="J140" i="25"/>
  <c r="D47" i="26" l="1"/>
  <c r="B47" i="26"/>
  <c r="G105" i="30" l="1"/>
  <c r="C105" i="30"/>
  <c r="B40" i="34" l="1"/>
  <c r="B40" i="30"/>
  <c r="B36" i="34" s="1"/>
  <c r="B129" i="30" l="1"/>
  <c r="B103" i="30"/>
  <c r="B81" i="30"/>
  <c r="H23" i="30"/>
  <c r="B24" i="30"/>
  <c r="B22" i="30"/>
  <c r="F98" i="30"/>
  <c r="B98" i="30"/>
  <c r="G96" i="30"/>
  <c r="L94" i="30"/>
  <c r="K94" i="30"/>
  <c r="J94" i="30"/>
  <c r="I94" i="30"/>
  <c r="H94" i="30"/>
  <c r="G94" i="30"/>
  <c r="F94" i="30"/>
  <c r="E94" i="30"/>
  <c r="D94" i="30"/>
  <c r="B94" i="30"/>
  <c r="H96" i="30" l="1"/>
  <c r="I96" i="30" s="1"/>
  <c r="G63" i="30" l="1"/>
  <c r="B28" i="27" l="1"/>
  <c r="B6" i="29" l="1"/>
  <c r="B6" i="34"/>
  <c r="B6" i="30"/>
  <c r="B6" i="28"/>
  <c r="B6" i="27"/>
  <c r="B6" i="33"/>
  <c r="E33" i="34"/>
  <c r="B30" i="34"/>
  <c r="B15" i="34"/>
  <c r="I14" i="34"/>
  <c r="H14" i="34"/>
  <c r="G14" i="34"/>
  <c r="F14" i="34"/>
  <c r="E14" i="34"/>
  <c r="B14" i="34"/>
  <c r="B13" i="34"/>
  <c r="B12" i="34"/>
  <c r="B171" i="30"/>
  <c r="B157" i="30"/>
  <c r="B144" i="30"/>
  <c r="B68" i="30"/>
  <c r="F63" i="30"/>
  <c r="B63" i="30"/>
  <c r="F62" i="30"/>
  <c r="G60" i="30"/>
  <c r="B58" i="30"/>
  <c r="B52" i="30"/>
  <c r="B62" i="30" s="1"/>
  <c r="B49" i="30"/>
  <c r="B39" i="34" s="1"/>
  <c r="B43" i="30"/>
  <c r="B37" i="34" s="1"/>
  <c r="D39" i="30"/>
  <c r="B39" i="30"/>
  <c r="G37" i="30"/>
  <c r="B35" i="30"/>
  <c r="B19" i="30"/>
  <c r="B17" i="30"/>
  <c r="B16" i="30"/>
  <c r="B15" i="30"/>
  <c r="B14" i="30"/>
  <c r="B13" i="30"/>
  <c r="B12" i="30"/>
  <c r="B97" i="29"/>
  <c r="B83" i="29"/>
  <c r="B69" i="29"/>
  <c r="B56" i="29"/>
  <c r="B43" i="29"/>
  <c r="B30" i="29"/>
  <c r="B26" i="29"/>
  <c r="B25" i="29"/>
  <c r="B24" i="29"/>
  <c r="B23" i="29"/>
  <c r="B22" i="29"/>
  <c r="F21" i="29"/>
  <c r="G19" i="29"/>
  <c r="B15" i="29"/>
  <c r="P10" i="29"/>
  <c r="B10" i="29" s="1"/>
  <c r="B10" i="30" s="1"/>
  <c r="B13" i="28"/>
  <c r="B10" i="28"/>
  <c r="B10" i="33" s="1"/>
  <c r="B215" i="27"/>
  <c r="B200" i="27"/>
  <c r="B74" i="27"/>
  <c r="J47" i="27"/>
  <c r="G47" i="27"/>
  <c r="C47" i="27"/>
  <c r="B42" i="27"/>
  <c r="B15" i="27"/>
  <c r="B10" i="27"/>
  <c r="B9" i="27"/>
  <c r="B8" i="27"/>
  <c r="B8" i="37" s="1"/>
  <c r="L27" i="26"/>
  <c r="K27" i="26"/>
  <c r="J27" i="26"/>
  <c r="I27" i="26"/>
  <c r="H27" i="26"/>
  <c r="G27" i="26"/>
  <c r="F27" i="26"/>
  <c r="E27" i="26"/>
  <c r="C27" i="26"/>
  <c r="L19" i="26"/>
  <c r="K19" i="26"/>
  <c r="J19" i="26"/>
  <c r="I19" i="26"/>
  <c r="H19" i="26"/>
  <c r="G19" i="26"/>
  <c r="F19" i="26"/>
  <c r="E19" i="26"/>
  <c r="C19" i="26"/>
  <c r="B19" i="26"/>
  <c r="B15" i="26"/>
  <c r="B12" i="26"/>
  <c r="B10" i="26"/>
  <c r="L8" i="26"/>
  <c r="K8" i="26"/>
  <c r="J8" i="26"/>
  <c r="I8" i="26"/>
  <c r="H8" i="26"/>
  <c r="G8" i="26"/>
  <c r="F8" i="26"/>
  <c r="E8" i="26"/>
  <c r="C8" i="26"/>
  <c r="B8" i="26"/>
  <c r="J139" i="25"/>
  <c r="E139" i="25"/>
  <c r="B139" i="25"/>
  <c r="B137" i="25"/>
  <c r="L135" i="25"/>
  <c r="K135" i="25"/>
  <c r="J135" i="25"/>
  <c r="I135" i="25"/>
  <c r="H135" i="25"/>
  <c r="G135" i="25"/>
  <c r="E135" i="25"/>
  <c r="D135" i="25"/>
  <c r="C135" i="25"/>
  <c r="B130" i="25"/>
  <c r="B132" i="25"/>
  <c r="B129" i="25"/>
  <c r="B128" i="25"/>
  <c r="L126" i="25"/>
  <c r="K126" i="25"/>
  <c r="J126" i="25"/>
  <c r="I126" i="25"/>
  <c r="H126" i="25"/>
  <c r="G126" i="25"/>
  <c r="E126" i="25"/>
  <c r="D126" i="25"/>
  <c r="C126" i="25"/>
  <c r="B126" i="25"/>
  <c r="B123" i="25"/>
  <c r="B118" i="25"/>
  <c r="B116" i="25"/>
  <c r="B114" i="25"/>
  <c r="B112" i="25"/>
  <c r="B110" i="25"/>
  <c r="B85" i="25"/>
  <c r="B84" i="25"/>
  <c r="B81" i="25"/>
  <c r="B79" i="25"/>
  <c r="B77" i="25"/>
  <c r="P71" i="25"/>
  <c r="O71" i="25"/>
  <c r="C71" i="25" s="1"/>
  <c r="B63" i="25"/>
  <c r="B58" i="25"/>
  <c r="B27" i="25"/>
  <c r="L25" i="25"/>
  <c r="K25" i="25"/>
  <c r="J25" i="25"/>
  <c r="I25" i="25"/>
  <c r="H25" i="25"/>
  <c r="G25" i="25"/>
  <c r="E25" i="25"/>
  <c r="D25" i="25"/>
  <c r="C25" i="25"/>
  <c r="B5" i="26"/>
  <c r="B5" i="37" s="1"/>
  <c r="F22" i="29" l="1"/>
  <c r="F24" i="29"/>
  <c r="F23" i="29"/>
  <c r="B4" i="27"/>
  <c r="B4" i="29"/>
  <c r="B4" i="30"/>
  <c r="B4" i="34"/>
  <c r="B4" i="28"/>
  <c r="B4" i="33"/>
  <c r="B8" i="30"/>
  <c r="B8" i="29"/>
  <c r="B9" i="30"/>
  <c r="B9" i="29"/>
  <c r="B5" i="29"/>
  <c r="B5" i="34"/>
  <c r="B5" i="30"/>
  <c r="B5" i="28"/>
  <c r="B5" i="33"/>
  <c r="B5" i="27"/>
  <c r="H19" i="29"/>
  <c r="I19" i="29" s="1"/>
  <c r="E15" i="34"/>
  <c r="H37" i="30"/>
  <c r="H60" i="30"/>
  <c r="I60" i="30" s="1"/>
  <c r="F33" i="34"/>
  <c r="G33" i="34" s="1"/>
  <c r="F15" i="34" l="1"/>
  <c r="I37" i="30"/>
  <c r="H15" i="34" s="1"/>
  <c r="G15" i="34" l="1"/>
  <c r="I1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50714375-DA09-4A3D-8B30-08DBBB9A5F21}">
      <text>
        <r>
          <rPr>
            <sz val="9"/>
            <color indexed="81"/>
            <rFont val="Tahoma"/>
            <family val="2"/>
          </rPr>
          <t>If there is more than one type (i.e. dumping for China, dumping &amp; subsidizing for Korea), you must manually modify the Intro paragraph.</t>
        </r>
      </text>
    </comment>
    <comment ref="A17" authorId="0" shapeId="0" xr:uid="{61BFE4A6-4A5E-41A5-882C-A2CCF078E2EB}">
      <text>
        <r>
          <rPr>
            <b/>
            <sz val="9"/>
            <color indexed="81"/>
            <rFont val="Tahoma"/>
            <family val="2"/>
          </rPr>
          <t>Link to specific CBSA SOR or MIF page</t>
        </r>
      </text>
    </comment>
  </commentList>
</comments>
</file>

<file path=xl/sharedStrings.xml><?xml version="1.0" encoding="utf-8"?>
<sst xmlns="http://schemas.openxmlformats.org/spreadsheetml/2006/main" count="567" uniqueCount="402">
  <si>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</si>
  <si>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</si>
  <si>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</si>
  <si>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</si>
  <si>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</si>
  <si>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</si>
  <si>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</si>
  <si>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</si>
  <si>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</si>
  <si>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</si>
  <si>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</si>
  <si>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</si>
  <si>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</si>
  <si>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</si>
  <si>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</si>
  <si>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</si>
  <si>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</si>
  <si>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</si>
  <si>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</si>
  <si>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</si>
  <si>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OF REPORTED DATA</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</si>
  <si>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</si>
  <si>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</si>
  <si>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</si>
  <si>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</si>
  <si>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</si>
  <si>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</si>
  <si>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</si>
  <si>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</si>
  <si>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</si>
  <si>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</si>
  <si>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</si>
  <si>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</si>
  <si>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</si>
  <si>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</si>
  <si>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CONFIRMATION DES DONNÉES DÉCLARÉES</t>
  </si>
  <si>
    <t>I understand that checking this box constitutes my legally binding signature.</t>
  </si>
  <si>
    <t>Je comprends que le fait de cocher cette case constitue ma signature juridiquement contraignante.</t>
  </si>
  <si>
    <t>Adresse de courrier électronique</t>
  </si>
  <si>
    <t>CUSTOMS TARIFF</t>
  </si>
  <si>
    <t>TARIF DES DOUANES</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</si>
  <si>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</si>
  <si>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</si>
  <si>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</si>
  <si>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</si>
  <si>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</si>
  <si>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</si>
  <si>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</si>
  <si>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</si>
  <si>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</si>
  <si>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</si>
  <si>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</si>
  <si>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</si>
  <si>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</si>
  <si>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</si>
  <si>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</si>
  <si>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</si>
  <si>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</si>
  <si>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</si>
  <si>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</si>
  <si>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Production</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</si>
  <si>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</si>
  <si>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</si>
  <si>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</si>
  <si>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</si>
  <si>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</si>
  <si>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</si>
  <si>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</si>
  <si>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</si>
  <si>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</si>
  <si>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</si>
  <si>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</si>
  <si>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</si>
  <si>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</si>
  <si>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</si>
  <si>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</si>
  <si>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</si>
  <si>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 xml:space="preserve">The undersigned certifies that the information supplied herein is complete and correct to the best of his/her knowledge and belief.
</t>
  </si>
  <si>
    <t xml:space="preserve">Le ou la soussignée déclare que, pour autant qu'il ou elle sache, les renseignements fournis aux présentes sont complets et exacts.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</si>
  <si>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</si>
  <si>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</si>
  <si>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</si>
  <si>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</si>
  <si>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</si>
  <si>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</si>
  <si>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</si>
  <si>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</si>
  <si>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</si>
  <si>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</si>
  <si>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</si>
  <si>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</si>
  <si>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</si>
  <si>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</si>
  <si>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</si>
  <si>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</si>
  <si>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</si>
  <si>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</si>
  <si>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</si>
  <si>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</si>
  <si>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</si>
  <si>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</si>
  <si>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</si>
  <si>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</si>
  <si>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</si>
  <si>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</si>
  <si>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</si>
  <si>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</si>
  <si>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</si>
  <si>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</si>
  <si>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</si>
  <si>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</si>
  <si>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</si>
  <si>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</si>
  <si>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</si>
  <si>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</si>
  <si>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</si>
  <si>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Beginning inventory</t>
  </si>
  <si>
    <t>Stock d'ouverture</t>
  </si>
  <si>
    <t>Ending inventory</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</si>
  <si>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</si>
  <si>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</si>
  <si>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</si>
  <si>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</si>
  <si>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For additional details, view the Info tab.</t>
  </si>
  <si>
    <t>Pour plus de détails, consultez l'onglet Info.</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</si>
  <si>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</si>
  <si>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</si>
  <si>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</si>
  <si>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</si>
  <si>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</si>
  <si>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</si>
  <si>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</si>
  <si>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</si>
  <si>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Export sales to Canada</t>
  </si>
  <si>
    <t>Ventes à l'exportation au Canada</t>
  </si>
  <si>
    <t>Ventes à l'exportation vers tous les autres pays</t>
  </si>
  <si>
    <t>Export sales to all other countries</t>
  </si>
  <si>
    <t>Finished ending inventory for the Canadian market</t>
  </si>
  <si>
    <t>Using data provided in Question 1 on the Pro 1 tab with the data provided in Question 2 above, the questionnaire calculates ending inventory as follows:</t>
  </si>
  <si>
    <t>Other countries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</si>
  <si>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</si>
  <si>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</si>
  <si>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</si>
  <si>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</si>
  <si>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</si>
  <si>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Practical plant capacity</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</si>
  <si>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</si>
  <si>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</si>
  <si>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</si>
  <si>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</si>
  <si>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</si>
  <si>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</si>
  <si>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</si>
  <si>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</si>
  <si>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</si>
  <si>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</si>
  <si>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</si>
  <si>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</si>
  <si>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</si>
  <si>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</si>
  <si>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</si>
  <si>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</si>
  <si>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</si>
  <si>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Difference between ending inventory in Question 2 above and the calculated ending inventory.</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</si>
  <si>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</si>
  <si>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</si>
  <si>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</si>
  <si>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</si>
  <si>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</si>
  <si>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</si>
  <si>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Practical plant capacity (tonnes)</t>
  </si>
  <si>
    <t>Production (tonnes)</t>
  </si>
  <si>
    <t>Subject goods</t>
  </si>
  <si>
    <t>Other goods produced on the same equipment</t>
  </si>
  <si>
    <t>Total - Production</t>
  </si>
  <si>
    <t>Domestic sales (tonnes)</t>
  </si>
  <si>
    <t>Export sales (tonnes)</t>
  </si>
  <si>
    <t>Canada</t>
  </si>
  <si>
    <t>United States</t>
  </si>
  <si>
    <t>-------</t>
  </si>
  <si>
    <t>Int period 1</t>
  </si>
  <si>
    <t>Int period 2</t>
  </si>
  <si>
    <t>Complete the following table for your firm's production of the goods and other goods produced using the same equipment. Note, other products produced using the same equipment are any other products besides the goods as defined in the "Intro" tab that are produced using the same equipment.</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</si>
  <si>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</si>
  <si>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</si>
  <si>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</si>
  <si>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HS codes</t>
  </si>
  <si>
    <t>Date of change</t>
  </si>
  <si>
    <t>First Year of POI</t>
  </si>
  <si>
    <t>Last Day of POI</t>
  </si>
  <si>
    <t>Last Year of POI</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</si>
  <si>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</si>
  <si>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</si>
  <si>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</si>
  <si>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</si>
  <si>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</si>
  <si>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</si>
  <si>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</si>
  <si>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</si>
  <si>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Différence entre le stock de clôture à la question 2 ci-dessus et le stock de clôture calculé</t>
  </si>
  <si>
    <t>Si le volume du stock de clôture à la question 2 ci-dessus diffère du stock de clôture calculé, donnez la raison.</t>
  </si>
  <si>
    <t>Stock de clôture pour le marché canadien</t>
  </si>
  <si>
    <t>Production of products produced using the same equipment other than the goods</t>
  </si>
  <si>
    <t>Production de produits fabriqués avec le même équipement autre que les marchandises</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</si>
  <si>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</si>
  <si>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</si>
  <si>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</si>
  <si>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</si>
  <si>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</si>
  <si>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Analyst 1</t>
  </si>
  <si>
    <t>Analyst 2</t>
  </si>
  <si>
    <t>Additional Product Info</t>
  </si>
  <si>
    <t>Unit of measure (plural)</t>
  </si>
  <si>
    <t>Unit of measure (singular)</t>
  </si>
  <si>
    <t>Important notes for formatting</t>
  </si>
  <si>
    <t>Insert and merge rows where needed to expand height of text boxes.</t>
  </si>
  <si>
    <t>FOREIGN PRODUCERS' QUESTIONNAIRE | QUESTIONNAIRE À L'INTENTION DES PRODUCTEURS ÉTRANGERS</t>
  </si>
  <si>
    <t>INTRODUCTION</t>
  </si>
  <si>
    <t>LANGUAGE PREFERENCE | PRÉFÉRENCE LINGUISTIQUE</t>
  </si>
  <si>
    <t>DEFINITION OF "THE GOODS"</t>
  </si>
  <si>
    <t>LA DÉFINITION "DES MARCHANDISES"</t>
  </si>
  <si>
    <t>DO YOU NEED TO COMPLETE THIS QUESTIONNAIRE?</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</si>
  <si>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</si>
  <si>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</si>
  <si>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QUESTIONS</t>
  </si>
  <si>
    <t>FOREIGN PRODUCERS' QUESTIONNAIRE</t>
  </si>
  <si>
    <t>QUESTIONNAIRE À L'INTENTION DES PRODUCTEURS ÉTRANGERS</t>
  </si>
  <si>
    <t>QUESTIONNAIRE OUTLINE</t>
  </si>
  <si>
    <t>APERÇU DU QUESTIONNAIRE</t>
  </si>
  <si>
    <t>ADDITIONAL PRODUCT INFORMATION</t>
  </si>
  <si>
    <t>RENSEIGNEMENTS ADDITIONNELS SUR LE PRODUIT</t>
  </si>
  <si>
    <t>GLOSSARY</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</si>
  <si>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</si>
  <si>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GENERAL FIRM INFORMATION</t>
  </si>
  <si>
    <t>INFORMATIONS GÉNÉRALES SUR L'ENTREPRISE</t>
  </si>
  <si>
    <t>PRODUCTION</t>
  </si>
  <si>
    <t>SALES</t>
  </si>
  <si>
    <t>VENTES</t>
  </si>
  <si>
    <t>MARKETS</t>
  </si>
  <si>
    <t>MARCHÉS</t>
  </si>
  <si>
    <t>PROTECTED</t>
  </si>
  <si>
    <t>PROTÉGÉ</t>
  </si>
  <si>
    <t>PRODUCTION AND CAPACITY</t>
  </si>
  <si>
    <t>PRODUCTION ET CAPACITÉ</t>
  </si>
  <si>
    <t>• Report sales value as net delivered selling value (see definition in Glossary).</t>
  </si>
  <si>
    <t>SALES AND INVENTORIES</t>
  </si>
  <si>
    <t>VENTES ET STOCKS</t>
  </si>
  <si>
    <t>GENERAL</t>
  </si>
  <si>
    <t>GÉNÉRAL</t>
  </si>
  <si>
    <t>PRODUCTION AND SALES</t>
  </si>
  <si>
    <t>PRODUCTION ET VENTES</t>
  </si>
  <si>
    <t>Les marchandises sont généralement classées dans le Tarif des douanes sous les numéros suivants du Système harmonisé de désignation et de codification des marchandises (SH) :</t>
  </si>
  <si>
    <t>La capacité pratique des usines</t>
  </si>
  <si>
    <t>Export sales to the United States of America</t>
  </si>
  <si>
    <t>Ventes à l'exportation aux États-Unis d'Amérique</t>
  </si>
  <si>
    <t>Report your firm's volumes of finished inventory of the goods produced for the Canadian market.</t>
  </si>
  <si>
    <t>Indiquez les volumes du stock des marchandises finies produites pour le marché canadien.</t>
  </si>
  <si>
    <t>Drop down lists</t>
  </si>
  <si>
    <t>Yes</t>
  </si>
  <si>
    <t>Oui</t>
  </si>
  <si>
    <t>No</t>
  </si>
  <si>
    <t>Non</t>
  </si>
  <si>
    <t>Intro, Confirm</t>
  </si>
  <si>
    <t>If no, explain.</t>
  </si>
  <si>
    <t>Si non, expliquez.</t>
  </si>
  <si>
    <t>Ex Works (CAD)</t>
  </si>
  <si>
    <t>à l'usine (CAD)</t>
  </si>
  <si>
    <t>FOB Country of Export (CAD)</t>
  </si>
  <si>
    <t>FOB pays d'exportation (CAD)</t>
  </si>
  <si>
    <t>China</t>
  </si>
  <si>
    <t>de la Chine</t>
  </si>
  <si>
    <t>Si l'un ou l'autre des taux d'utilisation de la capacité, tel que calculé, est supérieur à 100 %, expliquez.</t>
  </si>
  <si>
    <t>• Déclarez la valeur des ventes comme la valeur de vente nette rendue (voir définition dans le Glossaire).</t>
  </si>
  <si>
    <t>DEVEZ-VOUS REMPLIR CE QUESTIONNAIRE?</t>
  </si>
  <si>
    <t>Remplir le tableau suivant pour la production des marchandises par votre entreprise et d'autres produits fabriqués à l'aide du même équipement. Remarque : les autres produits fabriqués  à l'aide du même équipement sont tous les autres produits autres que les marchandises définies dans l'onglet « Intro » qui sont fabriqués à l'aide du même équipement.</t>
  </si>
  <si>
    <t>Remplir le tableau suivant pour les ventes et les stocks des marchandises par votre entreprise.</t>
  </si>
  <si>
    <t>en Chine</t>
  </si>
  <si>
    <t>GRADES</t>
  </si>
  <si>
    <t>Steel Grade</t>
  </si>
  <si>
    <t>Nuance d'acier</t>
  </si>
  <si>
    <t>Finish
(i.e. Bare or Coated)</t>
  </si>
  <si>
    <t>Traitement de la surface 
(c.-à.d. recouverts ou non recouverts)</t>
  </si>
  <si>
    <t>Minimum</t>
  </si>
  <si>
    <t>Maximum</t>
  </si>
  <si>
    <t>Sold in Canada or exported</t>
  </si>
  <si>
    <t>Vendus au Canada ou exportés</t>
  </si>
  <si>
    <t>Outside Diameter (mm)</t>
  </si>
  <si>
    <t>Diamètre extérieur (mm)</t>
  </si>
  <si>
    <t>Wall Thickness (mm)</t>
  </si>
  <si>
    <t>Épaisseur de la paroi (mm)</t>
  </si>
  <si>
    <t>Length (m)</t>
  </si>
  <si>
    <t>Longueur (m)</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</si>
  <si>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</si>
  <si>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</si>
  <si>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Type d'affiliation</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</si>
  <si>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</si>
  <si>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Stock de clôture</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</si>
  <si>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</si>
  <si>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</si>
  <si>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</si>
  <si>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</si>
  <si>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</si>
  <si>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</si>
  <si>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When adding or modifying columns, please ensure the total of all column widths in a tab equals 1760 pixels to allow for consistent scaling when exported to PDF.</t>
  </si>
  <si>
    <t>i.e. columns B-L should be 160 pixels each.</t>
  </si>
  <si>
    <t>hiddenc</t>
  </si>
  <si>
    <t>Your firm's sales volume of the goods divided by your firm's total sales volume</t>
  </si>
  <si>
    <t>Your firm's sales value of the goods divided by your firm's total sales value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</si>
  <si>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</si>
  <si>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</si>
  <si>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La valeur des ventes des marchandises de votre entreprise divisée par la valeur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</si>
  <si>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</si>
  <si>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</si>
  <si>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Le volume des ventes des marchandises de votre entreprise divisé par le volume des ventes totales de votre entreprise</t>
  </si>
  <si>
    <t>List all other countries:</t>
  </si>
  <si>
    <t>Précisez tous les autres pays:</t>
  </si>
  <si>
    <t>Export markets</t>
  </si>
  <si>
    <t>Marchés d'exportation</t>
  </si>
  <si>
    <t>The goods are commonly classified in the Customs Tariff under the following Harmonized Commodity Description and Coding System (HS) numbers:</t>
  </si>
  <si>
    <t>Complete the following table for your firm's sales and inventories of the goods.</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</si>
  <si>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</si>
  <si>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</si>
  <si>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</si>
  <si>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</si>
  <si>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</si>
  <si>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</si>
  <si>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</si>
  <si>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</si>
  <si>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</si>
  <si>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</si>
  <si>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decorative and other non-structural plywood</t>
  </si>
  <si>
    <t>dumping and the subsidizing</t>
  </si>
  <si>
    <t>le dumping et le subventionnement</t>
  </si>
  <si>
    <t>Thy Dao</t>
  </si>
  <si>
    <t>thy.dao@tribunal.gc.ca</t>
  </si>
  <si>
    <t>613-558-6438</t>
  </si>
  <si>
    <t>Andrew Wigmore</t>
  </si>
  <si>
    <t>andrew.wigmore@tribunal.gc.ca</t>
  </si>
  <si>
    <t>613-558-9353</t>
  </si>
  <si>
    <t>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t>
  </si>
  <si>
    <t>MSF</t>
  </si>
  <si>
    <t>MPC</t>
  </si>
  <si>
    <t>https://www.cbsa-asfc.gc.ca/sima-lmsi/i-e/donp22026/donp22026-in-eng.html#3-2</t>
  </si>
  <si>
    <t>https://www.cbsa-asfc.gc.ca/sima-lmsi/i-e/donp22026/donp22026-in-fra.html#3-2</t>
  </si>
  <si>
    <t>4412.10.00.00,  4412.39.00.21,
4412.31.00.00, 4412.39.00.22,
4412.33.00.10, 4412.39.00.23,
4412.33.00.20,  4412.39.00.90,
4412.33.00.30,  4412.91.00.00,
4412.33.00.90,  4412.92.00.00,
4412.34.00.00,  4412.99.00.00,
4412.39.00.10</t>
  </si>
  <si>
    <t>4412.10.00.00, 4412.39.00.21,
4412.31.00.00, 4412.39.00.22,
4412.33.00.10, 4412.39.00.23,
4412.33.00.20, 4412.39.00.90,
4412.33.00.30, 4412.91.00.00,
4412.33.00.90, 4412.92.00.00,
4412.34.00.00, 4412.99.00.00,
4412.39.00.10</t>
  </si>
  <si>
    <t>contreplaqués décoratifs et autres contreplaqués non structuraux</t>
  </si>
  <si>
    <t>March 31, 2026</t>
  </si>
  <si>
    <t>31 mars 2026</t>
  </si>
  <si>
    <t>Jan-Mar 2025</t>
  </si>
  <si>
    <t>janv.-mars 2025</t>
  </si>
  <si>
    <t>Jan-Mar 2026</t>
  </si>
  <si>
    <t>janv.-mars 2026</t>
  </si>
  <si>
    <t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t>
  </si>
  <si>
    <t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t>
  </si>
  <si>
    <t>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t>
  </si>
  <si>
    <t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t>
  </si>
  <si>
    <t>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t>
  </si>
  <si>
    <t>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t>
  </si>
  <si>
    <t>Analyst 3</t>
  </si>
  <si>
    <t>William Phan</t>
  </si>
  <si>
    <t>william.phan@tribunal.gc.ca</t>
  </si>
  <si>
    <t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t>
  </si>
  <si>
    <t>343-543-7269</t>
  </si>
  <si>
    <t>Copy</t>
  </si>
  <si>
    <t>Company:</t>
  </si>
  <si>
    <t>Respondent Type:</t>
  </si>
  <si>
    <t>Activity:</t>
  </si>
  <si>
    <t>Country:</t>
  </si>
  <si>
    <t>Subject/Non:</t>
  </si>
  <si>
    <t>Other Country:</t>
  </si>
  <si>
    <t>Trade Level:</t>
  </si>
  <si>
    <t>Sales To:</t>
  </si>
  <si>
    <t>Foreign Producer  |  Producteur étranger</t>
  </si>
  <si>
    <t>-</t>
  </si>
  <si>
    <t>Sales to Home Market | Ventes sur le marché intérieur</t>
  </si>
  <si>
    <t>Export Sales |  Ventes à l'exportation</t>
  </si>
  <si>
    <t>United States  |  États-Unis</t>
  </si>
  <si>
    <t>Other Countries  |  Autres pays</t>
  </si>
  <si>
    <t>Jan. - Mar.  |  janv. - mars</t>
  </si>
  <si>
    <t>Capacité pratique des usines (tonnes)</t>
  </si>
  <si>
    <t>Marchandises en cause</t>
  </si>
  <si>
    <t>Autres marchandises produites sur le même équipement</t>
  </si>
  <si>
    <t>Don't formula</t>
  </si>
  <si>
    <t>Utilization rate (%)</t>
  </si>
  <si>
    <t>Taux d'utilisation (%)</t>
  </si>
  <si>
    <t>Total - Utilization rate (%)</t>
  </si>
  <si>
    <t>Total - Taux d'utilisation (%)</t>
  </si>
  <si>
    <t>Ventes nationales (tonnes)</t>
  </si>
  <si>
    <t>Ventes à l'exportation  (tonnes)</t>
  </si>
  <si>
    <t xml:space="preserve">États-Unis </t>
  </si>
  <si>
    <t>Autres pays</t>
  </si>
  <si>
    <t>Total - Export sales</t>
  </si>
  <si>
    <t xml:space="preserve">Total - Ventes à l'exportation </t>
  </si>
  <si>
    <t>PERCENT CHANGE</t>
  </si>
  <si>
    <t>CHANGEMENT EN POURCENTAGE</t>
  </si>
  <si>
    <t>hiddenr</t>
  </si>
  <si>
    <t>Note(s):</t>
  </si>
  <si>
    <t>Source: Reply to CITT questionnaire.  |  Réponse au questionnaire du TCCE.</t>
  </si>
  <si>
    <t>September 15, 2026</t>
  </si>
  <si>
    <t>15 septembre 2026</t>
  </si>
  <si>
    <t>NQ-2026-004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</si>
</sst>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0;\(#,##0\);\-"/>
    <numFmt numFmtId="167" formatCode="_(#,##0_);_(\(#,##0\);_(* &quot;-&quot;_);_(_ \ \ \ \ \ \ \ @"/>
    <numFmt numFmtId="168" formatCode="_-* #,##0_-;\-* #,##0_-;_-* &quot;-&quot;??_-;_-@_-"/>
    <numFmt numFmtId="169" formatCode="#,##0;\(#,##0\)"/>
  </numFmts>
  <fonts count="35"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b/>
      <sz val="10.5"/>
      <color theme="0"/>
      <name val="Calibri"/>
      <family val="2"/>
    </font>
    <font>
      <b/>
      <sz val="10.5"/>
      <name val="Calibri"/>
      <family val="2"/>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b/>
      <sz val="11"/>
      <color theme="1"/>
      <name val="Calibri"/>
      <family val="2"/>
      <scheme val="minor"/>
    </font>
    <font>
      <b/>
      <sz val="9"/>
      <color theme="1"/>
      <name val="Calibri"/>
      <family val="2"/>
      <scheme val="minor"/>
    </font>
    <font>
      <u/>
      <sz val="10"/>
      <color theme="0"/>
      <name val="Calibri Light"/>
      <family val="2"/>
      <scheme val="maj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0"/>
      <color rgb="FFC00000"/>
      <name val="Calibri"/>
      <family val="2"/>
      <scheme val="minor"/>
    </font>
    <font>
      <b/>
      <u/>
      <sz val="10"/>
      <name val="Calibri"/>
      <family val="2"/>
      <scheme val="minor"/>
    </font>
    <font>
      <sz val="10"/>
      <name val="Arial"/>
      <family val="2"/>
    </font>
  </fonts>
  <fills count="1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FF"/>
        <bgColor indexed="64"/>
      </patternFill>
    </fill>
    <fill>
      <patternFill patternType="solid">
        <fgColor theme="0" tint="-0.14996795556505021"/>
        <bgColor indexed="64"/>
      </patternFill>
    </fill>
    <fill>
      <patternFill patternType="solid">
        <fgColor rgb="FF92D050"/>
        <bgColor indexed="64"/>
      </patternFill>
    </fill>
    <fill>
      <patternFill patternType="solid">
        <fgColor rgb="FFFFC000"/>
        <bgColor indexed="64"/>
      </patternFill>
    </fill>
    <fill>
      <patternFill patternType="solid">
        <fgColor theme="9"/>
        <bgColor indexed="64"/>
      </patternFill>
    </fill>
    <fill>
      <patternFill patternType="solid">
        <fgColor theme="9" tint="0.59999389629810485"/>
        <bgColor indexed="64"/>
      </patternFill>
    </fill>
    <fill>
      <patternFill patternType="solid">
        <fgColor rgb="FFFFFF00"/>
        <bgColor indexed="64"/>
      </patternFill>
    </fill>
  </fills>
  <borders count="6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auto="1"/>
      </left>
      <right/>
      <top style="thin">
        <color theme="0" tint="-0.499984740745262"/>
      </top>
      <bottom/>
      <diagonal/>
    </border>
    <border>
      <left style="thin">
        <color auto="1"/>
      </left>
      <right/>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34" fillId="0" borderId="0"/>
  </cellStyleXfs>
  <cellXfs count="446">
    <xf numFmtId="0" fontId="0" fillId="0" borderId="0" xfId="0"/>
    <xf numFmtId="0" fontId="10" fillId="2" borderId="0" xfId="0" applyFont="1" applyFill="1" applyAlignment="1">
      <alignment vertical="top" wrapText="1"/>
    </xf>
    <xf numFmtId="0" fontId="0" fillId="0" borderId="4" xfId="0" applyBorder="1"/>
    <xf numFmtId="0" fontId="10" fillId="2" borderId="0" xfId="0" applyFont="1" applyFill="1" applyAlignment="1">
      <alignment vertical="top"/>
    </xf>
    <xf numFmtId="0" fontId="4" fillId="2" borderId="0" xfId="0" applyFont="1" applyFill="1" applyAlignment="1">
      <alignment horizontal="left" vertical="center"/>
    </xf>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0" fillId="0" borderId="6" xfId="0" applyBorder="1"/>
    <xf numFmtId="0" fontId="0" fillId="0" borderId="7" xfId="0" applyBorder="1"/>
    <xf numFmtId="0" fontId="0" fillId="0" borderId="10" xfId="0" applyBorder="1"/>
    <xf numFmtId="0" fontId="0" fillId="0" borderId="8" xfId="0" applyBorder="1"/>
    <xf numFmtId="0" fontId="10" fillId="2" borderId="4" xfId="0" applyFont="1" applyFill="1" applyBorder="1" applyAlignment="1">
      <alignment vertical="top" wrapText="1"/>
    </xf>
    <xf numFmtId="0" fontId="0" fillId="0" borderId="0" xfId="0" quotePrefix="1"/>
    <xf numFmtId="0" fontId="0" fillId="0" borderId="3" xfId="0" applyBorder="1"/>
    <xf numFmtId="0" fontId="0" fillId="0" borderId="11" xfId="0" applyBorder="1"/>
    <xf numFmtId="0" fontId="0" fillId="0" borderId="5" xfId="0" applyBorder="1"/>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Alignment="1">
      <alignment horizontal="centerContinuous" vertical="top" wrapText="1"/>
    </xf>
    <xf numFmtId="0" fontId="10" fillId="2" borderId="0" xfId="0" applyFont="1" applyFill="1" applyAlignment="1">
      <alignment horizontal="centerContinuous" vertical="top" wrapText="1"/>
    </xf>
    <xf numFmtId="0" fontId="10" fillId="2" borderId="4" xfId="0" applyFont="1" applyFill="1" applyBorder="1" applyAlignment="1">
      <alignment horizontal="centerContinuous" vertical="top" wrapText="1"/>
    </xf>
    <xf numFmtId="0" fontId="8" fillId="2" borderId="0" xfId="0" applyFont="1" applyFill="1" applyAlignment="1">
      <alignment horizontal="left" vertical="top"/>
    </xf>
    <xf numFmtId="0" fontId="12" fillId="2" borderId="6" xfId="0" applyFont="1" applyFill="1" applyBorder="1" applyAlignment="1">
      <alignment horizontal="center" vertical="top" wrapText="1"/>
    </xf>
    <xf numFmtId="0" fontId="12" fillId="2"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7" fillId="2" borderId="6" xfId="0" applyFont="1" applyFill="1" applyBorder="1" applyAlignment="1">
      <alignment horizontal="left" vertical="top" wrapText="1"/>
    </xf>
    <xf numFmtId="0" fontId="4" fillId="2" borderId="4" xfId="0" applyFont="1" applyFill="1" applyBorder="1" applyAlignment="1">
      <alignment vertical="top" wrapText="1"/>
    </xf>
    <xf numFmtId="0" fontId="8" fillId="2" borderId="0" xfId="0" applyFont="1" applyFill="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vertical="top" wrapText="1"/>
    </xf>
    <xf numFmtId="0" fontId="10" fillId="0" borderId="0" xfId="0" applyFont="1" applyAlignment="1">
      <alignment vertical="top"/>
    </xf>
    <xf numFmtId="0" fontId="10" fillId="6" borderId="0" xfId="0" applyFont="1" applyFill="1"/>
    <xf numFmtId="0" fontId="10" fillId="0" borderId="0" xfId="0" applyFont="1"/>
    <xf numFmtId="0" fontId="10" fillId="6" borderId="0" xfId="0" applyFont="1" applyFill="1" applyAlignment="1">
      <alignment vertical="top"/>
    </xf>
    <xf numFmtId="0" fontId="10" fillId="0" borderId="0" xfId="0" applyFont="1" applyAlignment="1">
      <alignment horizontal="left" vertical="top"/>
    </xf>
    <xf numFmtId="15" fontId="10" fillId="0" borderId="0" xfId="0" quotePrefix="1" applyNumberFormat="1" applyFont="1"/>
    <xf numFmtId="0" fontId="10" fillId="2" borderId="6" xfId="0" applyFont="1" applyFill="1" applyBorder="1" applyAlignment="1">
      <alignment vertical="top" wrapText="1"/>
    </xf>
    <xf numFmtId="0" fontId="6" fillId="2" borderId="0" xfId="0" applyFont="1" applyFill="1" applyAlignment="1">
      <alignment wrapText="1"/>
    </xf>
    <xf numFmtId="0" fontId="10" fillId="2" borderId="0" xfId="0" applyFont="1" applyFill="1" applyAlignment="1">
      <alignment wrapText="1"/>
    </xf>
    <xf numFmtId="0" fontId="10" fillId="2" borderId="4" xfId="0" applyFont="1" applyFill="1" applyBorder="1" applyAlignment="1">
      <alignment wrapText="1"/>
    </xf>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0" fontId="10" fillId="6" borderId="0" xfId="0" applyFont="1" applyFill="1" applyAlignment="1">
      <alignment wrapText="1"/>
    </xf>
    <xf numFmtId="15" fontId="10" fillId="0" borderId="0" xfId="0" quotePrefix="1" applyNumberFormat="1" applyFont="1" applyAlignment="1">
      <alignment vertical="top"/>
    </xf>
    <xf numFmtId="49" fontId="10" fillId="0" borderId="0" xfId="0" quotePrefix="1" applyNumberFormat="1" applyFont="1" applyAlignment="1">
      <alignment vertical="top"/>
    </xf>
    <xf numFmtId="0" fontId="10" fillId="6" borderId="0" xfId="0" applyFont="1" applyFill="1" applyAlignment="1">
      <alignment vertical="top" wrapText="1"/>
    </xf>
    <xf numFmtId="0" fontId="16" fillId="6" borderId="0" xfId="0" applyFont="1" applyFill="1"/>
    <xf numFmtId="0" fontId="16" fillId="0" borderId="0" xfId="0" applyFont="1"/>
    <xf numFmtId="0" fontId="10" fillId="0" borderId="0" xfId="0" applyFont="1" applyAlignment="1">
      <alignment horizontal="left"/>
    </xf>
    <xf numFmtId="0" fontId="8" fillId="2" borderId="4" xfId="0"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2" borderId="4" xfId="0" applyFont="1" applyFill="1" applyBorder="1" applyAlignment="1">
      <alignment horizontal="center" vertical="center" wrapText="1"/>
    </xf>
    <xf numFmtId="0" fontId="8" fillId="2" borderId="0" xfId="0" applyFont="1" applyFill="1" applyAlignment="1">
      <alignment vertical="center" wrapText="1"/>
    </xf>
    <xf numFmtId="0" fontId="18" fillId="8" borderId="0" xfId="0" applyFont="1" applyFill="1" applyAlignment="1">
      <alignment vertical="center"/>
    </xf>
    <xf numFmtId="0" fontId="11" fillId="0" borderId="0" xfId="0" applyFont="1"/>
    <xf numFmtId="0" fontId="10" fillId="2" borderId="6" xfId="0" applyFont="1" applyFill="1" applyBorder="1" applyAlignment="1">
      <alignment vertical="top"/>
    </xf>
    <xf numFmtId="0" fontId="18" fillId="0" borderId="0" xfId="0" applyFont="1" applyAlignment="1">
      <alignment vertical="center"/>
    </xf>
    <xf numFmtId="0" fontId="18" fillId="2" borderId="0" xfId="0" applyFont="1" applyFill="1" applyAlignment="1">
      <alignment vertical="center"/>
    </xf>
    <xf numFmtId="0" fontId="8" fillId="2" borderId="6" xfId="0" applyFont="1" applyFill="1" applyBorder="1" applyAlignment="1">
      <alignment vertical="center"/>
    </xf>
    <xf numFmtId="0" fontId="8" fillId="2" borderId="4" xfId="0" applyFont="1" applyFill="1" applyBorder="1" applyAlignment="1">
      <alignment vertical="center" wrapText="1"/>
    </xf>
    <xf numFmtId="0" fontId="12" fillId="2" borderId="6" xfId="0" applyFont="1" applyFill="1" applyBorder="1" applyAlignment="1">
      <alignment vertical="top" wrapText="1"/>
    </xf>
    <xf numFmtId="0" fontId="12" fillId="2" borderId="26" xfId="0" applyFont="1" applyFill="1" applyBorder="1" applyAlignment="1">
      <alignmen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8" fillId="2" borderId="13" xfId="0" applyFont="1" applyFill="1" applyBorder="1" applyAlignment="1">
      <alignment horizontal="center" vertical="center" wrapText="1"/>
    </xf>
    <xf numFmtId="0" fontId="11" fillId="4" borderId="13" xfId="1" applyNumberFormat="1" applyFont="1" applyFill="1" applyBorder="1" applyAlignment="1" applyProtection="1">
      <alignment horizontal="center" vertical="top" wrapText="1"/>
      <protection locked="0"/>
    </xf>
    <xf numFmtId="1" fontId="11" fillId="5" borderId="13" xfId="1" applyNumberFormat="1" applyFont="1" applyFill="1" applyBorder="1" applyAlignment="1" applyProtection="1">
      <alignment horizontal="center" vertical="top" wrapText="1"/>
    </xf>
    <xf numFmtId="0" fontId="17" fillId="4" borderId="13" xfId="1" applyNumberFormat="1" applyFont="1" applyFill="1" applyBorder="1" applyAlignment="1" applyProtection="1">
      <alignment horizontal="center" vertical="center" wrapText="1"/>
      <protection locked="0"/>
    </xf>
    <xf numFmtId="0" fontId="5" fillId="2" borderId="0" xfId="0" applyFont="1" applyFill="1" applyAlignment="1">
      <alignment horizontal="left" vertical="top"/>
    </xf>
    <xf numFmtId="1" fontId="9" fillId="7" borderId="13" xfId="0" applyNumberFormat="1" applyFont="1" applyFill="1" applyBorder="1" applyAlignment="1">
      <alignment horizontal="center" vertical="top" wrapText="1"/>
    </xf>
    <xf numFmtId="0" fontId="4" fillId="2" borderId="0" xfId="0" applyFont="1" applyFill="1" applyAlignment="1">
      <alignment horizontal="left" vertical="top" indent="1"/>
    </xf>
    <xf numFmtId="0" fontId="3" fillId="2" borderId="0" xfId="0" applyFont="1" applyFill="1" applyAlignment="1">
      <alignment horizontal="left" vertical="top"/>
    </xf>
    <xf numFmtId="0" fontId="2" fillId="2" borderId="0" xfId="0" applyFont="1" applyFill="1" applyAlignment="1">
      <alignment horizontal="left" vertical="top"/>
    </xf>
    <xf numFmtId="0" fontId="2" fillId="2" borderId="0" xfId="0" applyFont="1" applyFill="1" applyAlignment="1">
      <alignment horizontal="left" vertical="top" wrapText="1"/>
    </xf>
    <xf numFmtId="0" fontId="4" fillId="0" borderId="0" xfId="0" applyFont="1" applyAlignment="1">
      <alignment vertical="top" wrapText="1"/>
    </xf>
    <xf numFmtId="49" fontId="4" fillId="2" borderId="0" xfId="0" applyNumberFormat="1" applyFont="1" applyFill="1" applyAlignment="1">
      <alignment vertical="top" wrapText="1"/>
    </xf>
    <xf numFmtId="49" fontId="4" fillId="0" borderId="0" xfId="0" applyNumberFormat="1" applyFont="1" applyAlignment="1">
      <alignment vertical="top" wrapText="1"/>
    </xf>
    <xf numFmtId="49" fontId="2" fillId="2" borderId="0" xfId="0" applyNumberFormat="1" applyFont="1" applyFill="1" applyAlignment="1">
      <alignment horizontal="left" vertical="top" wrapText="1"/>
    </xf>
    <xf numFmtId="0" fontId="20" fillId="7" borderId="13" xfId="0" applyFont="1" applyFill="1" applyBorder="1" applyAlignment="1">
      <alignment horizontal="center" vertical="top" wrapText="1"/>
    </xf>
    <xf numFmtId="0" fontId="20" fillId="7" borderId="25" xfId="0" applyFont="1" applyFill="1" applyBorder="1" applyAlignment="1">
      <alignment horizontal="center" vertical="top" wrapText="1"/>
    </xf>
    <xf numFmtId="0" fontId="5" fillId="2" borderId="0" xfId="0" applyFont="1" applyFill="1" applyAlignment="1">
      <alignment vertical="top" wrapText="1"/>
    </xf>
    <xf numFmtId="0" fontId="5" fillId="2" borderId="6" xfId="0" applyFont="1" applyFill="1" applyBorder="1" applyAlignment="1">
      <alignment horizontal="left" vertical="top" wrapText="1"/>
    </xf>
    <xf numFmtId="0" fontId="5" fillId="2" borderId="0" xfId="0" applyFont="1" applyFill="1" applyAlignment="1">
      <alignment horizontal="left" vertical="top" wrapText="1"/>
    </xf>
    <xf numFmtId="0" fontId="5" fillId="2" borderId="4" xfId="0" applyFont="1" applyFill="1" applyBorder="1" applyAlignment="1">
      <alignment horizontal="left" vertical="top" wrapText="1"/>
    </xf>
    <xf numFmtId="49" fontId="11" fillId="4" borderId="13" xfId="1" applyNumberFormat="1" applyFont="1" applyFill="1" applyBorder="1" applyAlignment="1" applyProtection="1">
      <alignment vertical="center" wrapText="1"/>
      <protection locked="0"/>
    </xf>
    <xf numFmtId="0" fontId="4" fillId="3" borderId="6" xfId="0" applyFont="1" applyFill="1" applyBorder="1" applyAlignment="1">
      <alignment vertical="top" wrapText="1"/>
    </xf>
    <xf numFmtId="0" fontId="4" fillId="3" borderId="0" xfId="0" applyFont="1" applyFill="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0" xfId="0" applyFont="1" applyFill="1" applyAlignment="1">
      <alignment horizontal="center" vertical="top"/>
    </xf>
    <xf numFmtId="0" fontId="7" fillId="3" borderId="0" xfId="0" applyFont="1" applyFill="1" applyAlignment="1">
      <alignment horizontal="center" vertical="top" wrapText="1"/>
    </xf>
    <xf numFmtId="164" fontId="11" fillId="4" borderId="13" xfId="1" applyFont="1" applyFill="1" applyBorder="1" applyAlignment="1" applyProtection="1">
      <alignment vertical="center" wrapText="1"/>
      <protection locked="0"/>
    </xf>
    <xf numFmtId="164" fontId="11" fillId="4" borderId="25" xfId="1" applyFont="1" applyFill="1" applyBorder="1" applyAlignment="1" applyProtection="1">
      <alignment vertical="center" wrapText="1"/>
      <protection locked="0"/>
    </xf>
    <xf numFmtId="0" fontId="11" fillId="4" borderId="13" xfId="1" applyNumberFormat="1" applyFont="1" applyFill="1" applyBorder="1" applyAlignment="1" applyProtection="1">
      <alignment horizontal="center" vertical="center" wrapText="1"/>
      <protection locked="0"/>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1" fontId="11" fillId="5" borderId="13" xfId="1" applyNumberFormat="1" applyFont="1" applyFill="1" applyBorder="1" applyAlignment="1" applyProtection="1">
      <alignment horizontal="center" vertical="center" wrapText="1"/>
    </xf>
    <xf numFmtId="165" fontId="11" fillId="4" borderId="15" xfId="2" applyNumberFormat="1" applyFont="1" applyFill="1" applyBorder="1" applyAlignment="1" applyProtection="1">
      <alignment vertical="center"/>
      <protection locked="0"/>
    </xf>
    <xf numFmtId="165" fontId="11" fillId="4" borderId="13" xfId="2" applyNumberFormat="1" applyFont="1" applyFill="1" applyBorder="1" applyAlignment="1" applyProtection="1">
      <alignment vertical="center"/>
      <protection locked="0"/>
    </xf>
    <xf numFmtId="0" fontId="8" fillId="2" borderId="0" xfId="0" applyFont="1" applyFill="1" applyAlignment="1">
      <alignment horizontal="right" vertical="top" wrapText="1" indent="1"/>
    </xf>
    <xf numFmtId="0" fontId="9" fillId="2" borderId="0" xfId="0" applyFont="1" applyFill="1" applyAlignment="1">
      <alignment horizontal="center" vertical="center"/>
    </xf>
    <xf numFmtId="0" fontId="9" fillId="7" borderId="13" xfId="0" applyFont="1" applyFill="1" applyBorder="1" applyAlignment="1">
      <alignment horizontal="center" vertical="center" wrapText="1"/>
    </xf>
    <xf numFmtId="165" fontId="11" fillId="5" borderId="13" xfId="2" applyNumberFormat="1" applyFont="1" applyFill="1" applyBorder="1" applyAlignment="1" applyProtection="1">
      <alignment vertical="center"/>
    </xf>
    <xf numFmtId="165" fontId="11" fillId="4" borderId="32" xfId="2" applyNumberFormat="1" applyFont="1" applyFill="1" applyBorder="1" applyAlignment="1" applyProtection="1">
      <alignment vertical="center"/>
      <protection locked="0"/>
    </xf>
    <xf numFmtId="165" fontId="11" fillId="5" borderId="34" xfId="2" applyNumberFormat="1" applyFont="1" applyFill="1" applyBorder="1" applyAlignment="1" applyProtection="1">
      <alignment vertical="center"/>
    </xf>
    <xf numFmtId="165" fontId="11" fillId="4" borderId="16" xfId="2" applyNumberFormat="1" applyFont="1" applyFill="1" applyBorder="1" applyAlignment="1" applyProtection="1">
      <alignment vertical="center"/>
      <protection locked="0"/>
    </xf>
    <xf numFmtId="0" fontId="6" fillId="0" borderId="0" xfId="0" applyFont="1" applyAlignment="1">
      <alignment vertical="top" wrapText="1"/>
    </xf>
    <xf numFmtId="0" fontId="12" fillId="0" borderId="6" xfId="0" applyFont="1" applyBorder="1" applyAlignment="1">
      <alignment horizontal="centerContinuous" vertical="top" wrapText="1"/>
    </xf>
    <xf numFmtId="0" fontId="12" fillId="0" borderId="0" xfId="0" applyFont="1" applyAlignment="1">
      <alignment horizontal="centerContinuous" vertical="top" wrapText="1"/>
    </xf>
    <xf numFmtId="0" fontId="10" fillId="0" borderId="0" xfId="0" applyFont="1" applyAlignment="1">
      <alignment horizontal="centerContinuous" vertical="top" wrapText="1"/>
    </xf>
    <xf numFmtId="0" fontId="10" fillId="0" borderId="4" xfId="0" applyFont="1" applyBorder="1" applyAlignment="1">
      <alignment horizontal="centerContinuous" vertical="top" wrapText="1"/>
    </xf>
    <xf numFmtId="0" fontId="8" fillId="0" borderId="0" xfId="0" applyFont="1" applyAlignment="1">
      <alignment horizontal="left" vertical="top"/>
    </xf>
    <xf numFmtId="0" fontId="10" fillId="0" borderId="7" xfId="0" applyFont="1" applyBorder="1" applyAlignment="1">
      <alignment vertical="top" wrapText="1"/>
    </xf>
    <xf numFmtId="0" fontId="10" fillId="0" borderId="10" xfId="0" applyFont="1" applyBorder="1" applyAlignment="1">
      <alignment vertical="top" wrapText="1"/>
    </xf>
    <xf numFmtId="0" fontId="10" fillId="0" borderId="8" xfId="0" applyFont="1" applyBorder="1" applyAlignment="1">
      <alignment vertical="top" wrapText="1"/>
    </xf>
    <xf numFmtId="0" fontId="10" fillId="0" borderId="0" xfId="0" applyFont="1" applyAlignment="1">
      <alignment vertical="top" wrapText="1"/>
    </xf>
    <xf numFmtId="15" fontId="10" fillId="0" borderId="0" xfId="0" quotePrefix="1" applyNumberFormat="1" applyFont="1" applyAlignment="1">
      <alignment vertical="top" wrapText="1"/>
    </xf>
    <xf numFmtId="0" fontId="25" fillId="10" borderId="0" xfId="0" applyFont="1" applyFill="1"/>
    <xf numFmtId="0" fontId="26" fillId="0" borderId="44" xfId="0" applyFont="1" applyBorder="1"/>
    <xf numFmtId="0" fontId="27" fillId="3" borderId="10" xfId="0" applyFont="1" applyFill="1" applyBorder="1"/>
    <xf numFmtId="165" fontId="27" fillId="3" borderId="10" xfId="2" applyNumberFormat="1" applyFont="1" applyFill="1" applyBorder="1"/>
    <xf numFmtId="165" fontId="27" fillId="3" borderId="10" xfId="2" applyNumberFormat="1" applyFont="1" applyFill="1" applyBorder="1" applyAlignment="1">
      <alignment horizontal="left"/>
    </xf>
    <xf numFmtId="165" fontId="27" fillId="3" borderId="48" xfId="2" applyNumberFormat="1" applyFont="1" applyFill="1" applyBorder="1"/>
    <xf numFmtId="0" fontId="27" fillId="3" borderId="10" xfId="0" applyFont="1" applyFill="1" applyBorder="1" applyAlignment="1">
      <alignment horizontal="center"/>
    </xf>
    <xf numFmtId="0" fontId="27" fillId="3" borderId="49" xfId="0" applyFont="1" applyFill="1" applyBorder="1" applyAlignment="1">
      <alignment horizontal="center"/>
    </xf>
    <xf numFmtId="0" fontId="27" fillId="3" borderId="50" xfId="0" applyFont="1" applyFill="1" applyBorder="1" applyAlignment="1">
      <alignment horizontal="center"/>
    </xf>
    <xf numFmtId="0" fontId="28" fillId="11" borderId="0" xfId="0" applyFont="1" applyFill="1"/>
    <xf numFmtId="0" fontId="28" fillId="12" borderId="0" xfId="0" applyFont="1" applyFill="1"/>
    <xf numFmtId="165" fontId="28" fillId="12" borderId="0" xfId="2" applyNumberFormat="1" applyFont="1" applyFill="1"/>
    <xf numFmtId="165" fontId="28" fillId="12" borderId="0" xfId="2" applyNumberFormat="1" applyFont="1" applyFill="1" applyAlignment="1">
      <alignment horizontal="left"/>
    </xf>
    <xf numFmtId="165" fontId="28" fillId="12" borderId="51" xfId="2" applyNumberFormat="1" applyFont="1" applyFill="1" applyBorder="1"/>
    <xf numFmtId="1" fontId="28" fillId="11" borderId="0" xfId="0" applyNumberFormat="1" applyFont="1" applyFill="1" applyAlignment="1">
      <alignment horizontal="center"/>
    </xf>
    <xf numFmtId="0" fontId="29" fillId="0" borderId="0" xfId="0" applyFont="1"/>
    <xf numFmtId="165" fontId="29" fillId="0" borderId="0" xfId="2" applyNumberFormat="1" applyFont="1"/>
    <xf numFmtId="165" fontId="29" fillId="0" borderId="0" xfId="2" applyNumberFormat="1" applyFont="1" applyAlignment="1">
      <alignment horizontal="left"/>
    </xf>
    <xf numFmtId="165" fontId="29" fillId="0" borderId="51" xfId="2" applyNumberFormat="1" applyFont="1" applyFill="1" applyBorder="1"/>
    <xf numFmtId="0" fontId="26" fillId="0" borderId="52" xfId="0" applyFont="1" applyBorder="1"/>
    <xf numFmtId="0" fontId="29" fillId="13" borderId="0" xfId="0" applyFont="1" applyFill="1"/>
    <xf numFmtId="165" fontId="29" fillId="13" borderId="0" xfId="2" applyNumberFormat="1" applyFont="1" applyFill="1"/>
    <xf numFmtId="165" fontId="29" fillId="13" borderId="0" xfId="2" applyNumberFormat="1" applyFont="1" applyFill="1" applyAlignment="1">
      <alignment horizontal="left"/>
    </xf>
    <xf numFmtId="165" fontId="29" fillId="13" borderId="51" xfId="2" applyNumberFormat="1" applyFont="1" applyFill="1" applyBorder="1"/>
    <xf numFmtId="165" fontId="29" fillId="11" borderId="0" xfId="2" applyNumberFormat="1" applyFont="1" applyFill="1"/>
    <xf numFmtId="0" fontId="26" fillId="0" borderId="53" xfId="0" applyFont="1" applyBorder="1"/>
    <xf numFmtId="0" fontId="26" fillId="0" borderId="0" xfId="0" applyFont="1"/>
    <xf numFmtId="0" fontId="30" fillId="0" borderId="0" xfId="0" applyFont="1"/>
    <xf numFmtId="0" fontId="31" fillId="0" borderId="0" xfId="0" applyFont="1"/>
    <xf numFmtId="0" fontId="30" fillId="2" borderId="54" xfId="0" applyFont="1" applyFill="1" applyBorder="1"/>
    <xf numFmtId="0" fontId="30" fillId="2" borderId="55" xfId="0" applyFont="1" applyFill="1" applyBorder="1"/>
    <xf numFmtId="0" fontId="30" fillId="2" borderId="56" xfId="0" applyFont="1" applyFill="1" applyBorder="1"/>
    <xf numFmtId="0" fontId="30" fillId="2" borderId="57" xfId="0" applyFont="1" applyFill="1" applyBorder="1"/>
    <xf numFmtId="0" fontId="32" fillId="2" borderId="0" xfId="0" applyFont="1" applyFill="1"/>
    <xf numFmtId="0" fontId="30" fillId="2" borderId="0" xfId="0" applyFont="1" applyFill="1"/>
    <xf numFmtId="0" fontId="30" fillId="2" borderId="51" xfId="0" applyFont="1" applyFill="1" applyBorder="1"/>
    <xf numFmtId="0" fontId="29" fillId="2" borderId="0" xfId="0" applyFont="1" applyFill="1"/>
    <xf numFmtId="0" fontId="30" fillId="2" borderId="0" xfId="0" applyFont="1" applyFill="1" applyAlignment="1">
      <alignment horizontal="left"/>
    </xf>
    <xf numFmtId="0" fontId="31" fillId="2" borderId="0" xfId="0" applyFont="1" applyFill="1" applyAlignment="1">
      <alignment horizontal="centerContinuous"/>
    </xf>
    <xf numFmtId="166" fontId="31" fillId="2" borderId="0" xfId="0" applyNumberFormat="1" applyFont="1" applyFill="1" applyAlignment="1">
      <alignment horizontal="center"/>
    </xf>
    <xf numFmtId="166" fontId="33" fillId="2" borderId="0" xfId="0" applyNumberFormat="1" applyFont="1" applyFill="1"/>
    <xf numFmtId="0" fontId="33" fillId="2" borderId="0" xfId="0" applyFont="1" applyFill="1"/>
    <xf numFmtId="0" fontId="31" fillId="2" borderId="57" xfId="0" applyFont="1" applyFill="1" applyBorder="1"/>
    <xf numFmtId="0" fontId="31" fillId="2" borderId="0" xfId="0" applyFont="1" applyFill="1"/>
    <xf numFmtId="166" fontId="31" fillId="11" borderId="0" xfId="2" applyNumberFormat="1" applyFont="1" applyFill="1" applyBorder="1" applyAlignment="1">
      <alignment horizontal="right"/>
    </xf>
    <xf numFmtId="166" fontId="30" fillId="2" borderId="0" xfId="2" applyNumberFormat="1" applyFont="1" applyFill="1" applyBorder="1" applyAlignment="1">
      <alignment horizontal="right"/>
    </xf>
    <xf numFmtId="0" fontId="31" fillId="2" borderId="51" xfId="0" applyFont="1" applyFill="1" applyBorder="1"/>
    <xf numFmtId="0" fontId="26" fillId="10" borderId="0" xfId="0" applyFont="1" applyFill="1"/>
    <xf numFmtId="167" fontId="30" fillId="2" borderId="0" xfId="2" applyNumberFormat="1" applyFont="1" applyFill="1" applyBorder="1" applyAlignment="1">
      <alignment horizontal="right"/>
    </xf>
    <xf numFmtId="167" fontId="30" fillId="2" borderId="0" xfId="2" applyNumberFormat="1" applyFont="1" applyFill="1" applyBorder="1"/>
    <xf numFmtId="0" fontId="30" fillId="2" borderId="0" xfId="0" applyFont="1" applyFill="1" applyAlignment="1">
      <alignment horizontal="left" indent="1"/>
    </xf>
    <xf numFmtId="166" fontId="30" fillId="11" borderId="0" xfId="2" applyNumberFormat="1" applyFont="1" applyFill="1" applyBorder="1" applyAlignment="1">
      <alignment horizontal="right"/>
    </xf>
    <xf numFmtId="0" fontId="30" fillId="2" borderId="0" xfId="0" applyFont="1" applyFill="1" applyAlignment="1">
      <alignment horizontal="left" wrapText="1" indent="1"/>
    </xf>
    <xf numFmtId="0" fontId="31" fillId="2" borderId="0" xfId="0" applyFont="1" applyFill="1" applyAlignment="1">
      <alignment horizontal="left"/>
    </xf>
    <xf numFmtId="166" fontId="31" fillId="14" borderId="11" xfId="2" applyNumberFormat="1" applyFont="1" applyFill="1" applyBorder="1" applyAlignment="1">
      <alignment horizontal="right"/>
    </xf>
    <xf numFmtId="0" fontId="26" fillId="14" borderId="0" xfId="0" applyFont="1" applyFill="1"/>
    <xf numFmtId="0" fontId="30" fillId="2" borderId="0" xfId="0" applyFont="1" applyFill="1" applyAlignment="1">
      <alignment horizontal="right"/>
    </xf>
    <xf numFmtId="166" fontId="30" fillId="14" borderId="0" xfId="2" applyNumberFormat="1" applyFont="1" applyFill="1" applyBorder="1" applyAlignment="1">
      <alignment horizontal="right"/>
    </xf>
    <xf numFmtId="166" fontId="30" fillId="14" borderId="10" xfId="2" applyNumberFormat="1" applyFont="1" applyFill="1" applyBorder="1" applyAlignment="1">
      <alignment horizontal="right"/>
    </xf>
    <xf numFmtId="0" fontId="31" fillId="2" borderId="0" xfId="0" applyFont="1" applyFill="1" applyAlignment="1">
      <alignment horizontal="left" wrapText="1"/>
    </xf>
    <xf numFmtId="166" fontId="31" fillId="14" borderId="0" xfId="2" applyNumberFormat="1" applyFont="1" applyFill="1" applyBorder="1" applyAlignment="1">
      <alignment horizontal="right"/>
    </xf>
    <xf numFmtId="168" fontId="31" fillId="2" borderId="57" xfId="2" applyNumberFormat="1" applyFont="1" applyFill="1" applyBorder="1"/>
    <xf numFmtId="0" fontId="33" fillId="2" borderId="0" xfId="0" applyFont="1" applyFill="1" applyAlignment="1">
      <alignment wrapText="1"/>
    </xf>
    <xf numFmtId="0" fontId="31" fillId="2" borderId="0" xfId="0" applyFont="1" applyFill="1" applyAlignment="1">
      <alignment wrapText="1"/>
    </xf>
    <xf numFmtId="3" fontId="30" fillId="2" borderId="0" xfId="0" applyNumberFormat="1" applyFont="1" applyFill="1" applyAlignment="1">
      <alignment horizontal="left" indent="1"/>
    </xf>
    <xf numFmtId="0" fontId="33" fillId="2" borderId="0" xfId="0" applyFont="1" applyFill="1" applyAlignment="1">
      <alignment horizontal="right"/>
    </xf>
    <xf numFmtId="166" fontId="31" fillId="2" borderId="0" xfId="2" applyNumberFormat="1" applyFont="1" applyFill="1" applyBorder="1" applyAlignment="1">
      <alignment horizontal="right"/>
    </xf>
    <xf numFmtId="166" fontId="31" fillId="2" borderId="11" xfId="2" applyNumberFormat="1" applyFont="1" applyFill="1" applyBorder="1" applyAlignment="1">
      <alignment horizontal="right"/>
    </xf>
    <xf numFmtId="166" fontId="30" fillId="2" borderId="10" xfId="2" applyNumberFormat="1" applyFont="1" applyFill="1" applyBorder="1" applyAlignment="1">
      <alignment horizontal="right"/>
    </xf>
    <xf numFmtId="0" fontId="31" fillId="2" borderId="10" xfId="0" applyFont="1" applyFill="1" applyBorder="1" applyAlignment="1">
      <alignment horizontal="left"/>
    </xf>
    <xf numFmtId="0" fontId="30" fillId="2" borderId="11" xfId="0" applyFont="1" applyFill="1" applyBorder="1"/>
    <xf numFmtId="169" fontId="31" fillId="2" borderId="0" xfId="2" applyNumberFormat="1" applyFont="1" applyFill="1" applyBorder="1" applyAlignment="1">
      <alignment horizontal="right"/>
    </xf>
    <xf numFmtId="0" fontId="30" fillId="2" borderId="0" xfId="0" applyFont="1" applyFill="1" applyAlignment="1">
      <alignment horizontal="left" wrapText="1"/>
    </xf>
    <xf numFmtId="0" fontId="30" fillId="2" borderId="58" xfId="0" applyFont="1" applyFill="1" applyBorder="1"/>
    <xf numFmtId="0" fontId="30" fillId="2" borderId="59" xfId="0" applyFont="1" applyFill="1" applyBorder="1"/>
    <xf numFmtId="0" fontId="30" fillId="2" borderId="60" xfId="0" applyFont="1" applyFill="1" applyBorder="1"/>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11" fillId="4" borderId="13"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10" fillId="0" borderId="6" xfId="0" applyFont="1" applyBorder="1" applyAlignment="1">
      <alignment horizontal="right" vertical="center" wrapText="1" indent="1"/>
    </xf>
    <xf numFmtId="0" fontId="10" fillId="0" borderId="0" xfId="0" applyFont="1" applyAlignment="1">
      <alignment horizontal="right" vertical="center" wrapText="1" indent="1"/>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11" fillId="7" borderId="15" xfId="1" applyNumberFormat="1" applyFont="1" applyFill="1" applyBorder="1" applyAlignment="1" applyProtection="1">
      <alignment horizontal="left" vertical="center" wrapText="1" indent="2"/>
    </xf>
    <xf numFmtId="0" fontId="11" fillId="7" borderId="16" xfId="1" applyNumberFormat="1" applyFont="1" applyFill="1" applyBorder="1" applyAlignment="1" applyProtection="1">
      <alignment horizontal="left" vertical="center" wrapText="1" indent="2"/>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8" fillId="2" borderId="6"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8" fillId="7" borderId="24" xfId="0" applyFont="1" applyFill="1" applyBorder="1" applyAlignment="1">
      <alignment horizontal="center" vertical="top" wrapText="1"/>
    </xf>
    <xf numFmtId="0" fontId="8" fillId="7" borderId="13" xfId="0" applyFont="1" applyFill="1" applyBorder="1" applyAlignment="1">
      <alignment horizontal="center" vertical="top" wrapText="1"/>
    </xf>
    <xf numFmtId="0" fontId="8" fillId="7" borderId="25" xfId="0" applyFont="1" applyFill="1" applyBorder="1" applyAlignment="1">
      <alignment horizontal="center" vertical="top" wrapText="1"/>
    </xf>
    <xf numFmtId="0" fontId="0" fillId="0" borderId="24" xfId="0" applyBorder="1" applyAlignment="1">
      <alignment horizontal="left" vertical="center" wrapText="1"/>
    </xf>
    <xf numFmtId="0" fontId="0" fillId="0" borderId="13" xfId="0" applyBorder="1" applyAlignment="1">
      <alignment horizontal="left" vertical="center" wrapText="1"/>
    </xf>
    <xf numFmtId="0" fontId="10" fillId="2" borderId="0" xfId="0" applyFont="1" applyFill="1" applyAlignment="1">
      <alignment horizontal="left" vertical="center" wrapText="1" indent="1"/>
    </xf>
    <xf numFmtId="0" fontId="10" fillId="2" borderId="4" xfId="0" applyFont="1" applyFill="1" applyBorder="1" applyAlignment="1">
      <alignment horizontal="left" vertical="center" wrapText="1" indent="1"/>
    </xf>
    <xf numFmtId="0" fontId="10" fillId="4" borderId="15"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13" fillId="2" borderId="6"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8" fillId="2" borderId="6" xfId="0" applyFont="1" applyFill="1" applyBorder="1" applyAlignment="1">
      <alignment horizontal="left" vertical="top" wrapText="1" indent="1"/>
    </xf>
    <xf numFmtId="0" fontId="8" fillId="2" borderId="0" xfId="0" applyFont="1" applyFill="1" applyAlignment="1">
      <alignment horizontal="left" vertical="top" wrapText="1" indent="1"/>
    </xf>
    <xf numFmtId="0" fontId="8" fillId="2" borderId="4" xfId="0" applyFont="1" applyFill="1" applyBorder="1" applyAlignment="1">
      <alignment horizontal="left" vertical="top" wrapText="1" inden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21" fillId="2" borderId="0" xfId="0" applyFont="1" applyFill="1" applyAlignment="1">
      <alignment horizontal="left" vertical="top" wrapText="1"/>
    </xf>
    <xf numFmtId="0" fontId="7" fillId="3" borderId="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4"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10" fillId="2" borderId="0" xfId="0" applyFont="1" applyFill="1" applyAlignment="1">
      <alignment horizontal="left" vertical="top" wrapText="1"/>
    </xf>
    <xf numFmtId="0" fontId="10" fillId="2" borderId="4" xfId="0" applyFont="1" applyFill="1" applyBorder="1" applyAlignment="1">
      <alignment horizontal="left" vertical="top" wrapText="1"/>
    </xf>
    <xf numFmtId="0" fontId="8" fillId="0" borderId="38" xfId="0" applyFont="1" applyBorder="1" applyAlignment="1">
      <alignment horizontal="left" vertical="center" wrapText="1"/>
    </xf>
    <xf numFmtId="0" fontId="8" fillId="0" borderId="14" xfId="0" applyFont="1" applyBorder="1" applyAlignment="1">
      <alignment horizontal="left" vertical="center" wrapText="1"/>
    </xf>
    <xf numFmtId="0" fontId="8" fillId="0" borderId="18" xfId="0" applyFont="1" applyBorder="1" applyAlignment="1">
      <alignment horizontal="left" vertical="center" wrapText="1"/>
    </xf>
    <xf numFmtId="0" fontId="8" fillId="0" borderId="3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1" fillId="4" borderId="17" xfId="1" applyNumberFormat="1" applyFont="1" applyFill="1" applyBorder="1" applyAlignment="1" applyProtection="1">
      <alignment horizontal="left" vertical="center" wrapText="1"/>
      <protection locked="0"/>
    </xf>
    <xf numFmtId="0" fontId="11" fillId="4" borderId="14"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11" fillId="4" borderId="21" xfId="1" applyNumberFormat="1" applyFont="1" applyFill="1" applyBorder="1" applyAlignment="1" applyProtection="1">
      <alignment horizontal="left" vertical="center" wrapText="1"/>
      <protection locked="0"/>
    </xf>
    <xf numFmtId="0" fontId="11" fillId="4" borderId="22"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left" vertical="center" wrapText="1"/>
      <protection locked="0"/>
    </xf>
    <xf numFmtId="0" fontId="12" fillId="2" borderId="6" xfId="0" applyFont="1" applyFill="1" applyBorder="1" applyAlignment="1">
      <alignment horizontal="right" vertical="center" wrapText="1" indent="1"/>
    </xf>
    <xf numFmtId="0" fontId="12" fillId="2" borderId="0" xfId="0" applyFont="1" applyFill="1" applyAlignment="1">
      <alignment horizontal="right" vertical="center" wrapText="1" indent="1"/>
    </xf>
    <xf numFmtId="0" fontId="10" fillId="6" borderId="0" xfId="0" applyFont="1" applyFill="1" applyAlignment="1">
      <alignment horizontal="center"/>
    </xf>
    <xf numFmtId="0" fontId="23" fillId="2" borderId="6" xfId="0" applyFont="1" applyFill="1" applyBorder="1" applyAlignment="1" applyProtection="1">
      <alignment horizontal="left" vertical="top" wrapText="1"/>
      <protection locked="0"/>
    </xf>
    <xf numFmtId="0" fontId="23" fillId="2" borderId="0" xfId="0" applyFont="1" applyFill="1" applyAlignment="1" applyProtection="1">
      <alignment horizontal="left" vertical="top" wrapText="1"/>
      <protection locked="0"/>
    </xf>
    <xf numFmtId="0" fontId="23" fillId="2" borderId="4" xfId="0" applyFont="1" applyFill="1" applyBorder="1" applyAlignment="1" applyProtection="1">
      <alignment horizontal="left" vertical="top" wrapText="1"/>
      <protection locked="0"/>
    </xf>
    <xf numFmtId="15" fontId="12" fillId="7" borderId="17" xfId="0" applyNumberFormat="1" applyFont="1" applyFill="1" applyBorder="1" applyAlignment="1">
      <alignment horizontal="center" vertical="center" wrapText="1"/>
    </xf>
    <xf numFmtId="15" fontId="12" fillId="7" borderId="14" xfId="0" applyNumberFormat="1" applyFont="1" applyFill="1" applyBorder="1" applyAlignment="1">
      <alignment horizontal="center" vertical="center" wrapText="1"/>
    </xf>
    <xf numFmtId="15" fontId="12" fillId="7" borderId="18" xfId="0" applyNumberFormat="1" applyFont="1" applyFill="1" applyBorder="1" applyAlignment="1">
      <alignment horizontal="center" vertical="center" wrapText="1"/>
    </xf>
    <xf numFmtId="15" fontId="12" fillId="7" borderId="19" xfId="0" applyNumberFormat="1" applyFont="1" applyFill="1" applyBorder="1" applyAlignment="1">
      <alignment horizontal="center" vertical="center" wrapText="1"/>
    </xf>
    <xf numFmtId="15" fontId="12" fillId="7" borderId="0" xfId="0" applyNumberFormat="1" applyFont="1" applyFill="1" applyAlignment="1">
      <alignment horizontal="center" vertical="center" wrapText="1"/>
    </xf>
    <xf numFmtId="15" fontId="12" fillId="7" borderId="20" xfId="0" applyNumberFormat="1" applyFont="1" applyFill="1" applyBorder="1" applyAlignment="1">
      <alignment horizontal="center" vertical="center" wrapText="1"/>
    </xf>
    <xf numFmtId="15" fontId="12" fillId="7" borderId="21" xfId="0" applyNumberFormat="1" applyFont="1" applyFill="1" applyBorder="1" applyAlignment="1">
      <alignment horizontal="center" vertical="center" wrapText="1"/>
    </xf>
    <xf numFmtId="15" fontId="12" fillId="7" borderId="22" xfId="0" applyNumberFormat="1" applyFont="1" applyFill="1" applyBorder="1" applyAlignment="1">
      <alignment horizontal="center" vertical="center" wrapText="1"/>
    </xf>
    <xf numFmtId="15" fontId="12" fillId="7" borderId="23" xfId="0" applyNumberFormat="1" applyFont="1" applyFill="1" applyBorder="1" applyAlignment="1">
      <alignment horizontal="center" vertical="center" wrapText="1"/>
    </xf>
    <xf numFmtId="0" fontId="12" fillId="2" borderId="12" xfId="0" applyFont="1" applyFill="1" applyBorder="1" applyAlignment="1">
      <alignment vertical="center" wrapText="1"/>
    </xf>
    <xf numFmtId="0" fontId="8" fillId="2" borderId="12" xfId="0" applyFont="1" applyFill="1" applyBorder="1" applyAlignment="1">
      <alignment horizontal="left" vertical="center"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9" fillId="2" borderId="28" xfId="0" applyFont="1" applyFill="1" applyBorder="1" applyAlignment="1">
      <alignment horizontal="center" vertical="center"/>
    </xf>
    <xf numFmtId="0" fontId="12" fillId="6" borderId="6" xfId="0" applyFont="1" applyFill="1" applyBorder="1" applyAlignment="1">
      <alignment horizontal="center" vertical="top" wrapText="1"/>
    </xf>
    <xf numFmtId="0" fontId="12" fillId="6" borderId="0" xfId="0" applyFont="1" applyFill="1" applyAlignment="1">
      <alignment horizontal="center" vertical="top" wrapText="1"/>
    </xf>
    <xf numFmtId="0" fontId="12" fillId="6"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8" fillId="7" borderId="13" xfId="0" applyFont="1" applyFill="1" applyBorder="1" applyAlignment="1">
      <alignment horizontal="left" vertical="top" wrapText="1"/>
    </xf>
    <xf numFmtId="0" fontId="8" fillId="2" borderId="6" xfId="0" applyFont="1" applyFill="1" applyBorder="1" applyAlignment="1">
      <alignmen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0" fillId="4" borderId="6"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8" fillId="7" borderId="25" xfId="0" applyFont="1" applyFill="1" applyBorder="1" applyAlignment="1">
      <alignment horizontal="left" vertical="top" wrapText="1"/>
    </xf>
    <xf numFmtId="0" fontId="10" fillId="2" borderId="6" xfId="0" applyFont="1" applyFill="1" applyBorder="1" applyAlignment="1">
      <alignment horizontal="center" vertical="top"/>
    </xf>
    <xf numFmtId="0" fontId="9" fillId="2" borderId="24" xfId="0" applyFont="1" applyFill="1" applyBorder="1" applyAlignment="1">
      <alignment horizontal="center" vertical="center"/>
    </xf>
    <xf numFmtId="0" fontId="12" fillId="7" borderId="13"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 xfId="0" applyFont="1" applyFill="1" applyBorder="1" applyAlignment="1">
      <alignment horizontal="center" vertical="top" wrapText="1"/>
    </xf>
    <xf numFmtId="49" fontId="11" fillId="4" borderId="28" xfId="1" applyNumberFormat="1" applyFont="1" applyFill="1" applyBorder="1" applyAlignment="1" applyProtection="1">
      <alignment horizontal="center" vertical="center" wrapText="1"/>
      <protection locked="0"/>
    </xf>
    <xf numFmtId="49" fontId="11" fillId="4" borderId="29" xfId="1" applyNumberFormat="1" applyFont="1" applyFill="1" applyBorder="1" applyAlignment="1" applyProtection="1">
      <alignment horizontal="center" vertical="center" wrapText="1"/>
      <protection locked="0"/>
    </xf>
    <xf numFmtId="49" fontId="11" fillId="4" borderId="35" xfId="1" applyNumberFormat="1" applyFont="1" applyFill="1" applyBorder="1" applyAlignment="1" applyProtection="1">
      <alignment horizontal="center" vertical="center" wrapText="1"/>
      <protection locked="0"/>
    </xf>
    <xf numFmtId="0" fontId="5" fillId="2" borderId="6" xfId="0" applyFont="1" applyFill="1" applyBorder="1" applyAlignment="1">
      <alignment horizontal="left" vertical="top" wrapText="1"/>
    </xf>
    <xf numFmtId="0" fontId="5" fillId="2" borderId="0" xfId="0" applyFont="1" applyFill="1" applyAlignment="1">
      <alignment horizontal="left" vertical="top" wrapText="1"/>
    </xf>
    <xf numFmtId="0" fontId="5" fillId="2" borderId="4" xfId="0" applyFont="1" applyFill="1" applyBorder="1" applyAlignment="1">
      <alignment horizontal="left" vertical="top" wrapText="1"/>
    </xf>
    <xf numFmtId="0" fontId="20" fillId="7" borderId="24" xfId="0" applyFont="1" applyFill="1" applyBorder="1" applyAlignment="1">
      <alignment horizontal="center" vertical="center" wrapText="1"/>
    </xf>
    <xf numFmtId="0" fontId="20" fillId="7" borderId="13"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25" xfId="0" applyFont="1" applyFill="1" applyBorder="1" applyAlignment="1">
      <alignment horizontal="center" vertical="center" wrapText="1"/>
    </xf>
    <xf numFmtId="0" fontId="20" fillId="9" borderId="3" xfId="0" applyFont="1" applyFill="1" applyBorder="1" applyAlignment="1">
      <alignment horizontal="center" vertical="top" wrapText="1"/>
    </xf>
    <xf numFmtId="0" fontId="20" fillId="9" borderId="11" xfId="0" applyFont="1" applyFill="1" applyBorder="1" applyAlignment="1">
      <alignment horizontal="center" vertical="top" wrapText="1"/>
    </xf>
    <xf numFmtId="0" fontId="20" fillId="9" borderId="5" xfId="0" applyFont="1" applyFill="1" applyBorder="1" applyAlignment="1">
      <alignment horizontal="center" vertical="top" wrapText="1"/>
    </xf>
    <xf numFmtId="0" fontId="7" fillId="3" borderId="0" xfId="0" applyFont="1" applyFill="1" applyAlignment="1">
      <alignment horizontal="center" vertical="top"/>
    </xf>
    <xf numFmtId="0" fontId="7" fillId="3" borderId="0" xfId="0" applyFont="1" applyFill="1" applyAlignment="1">
      <alignment horizontal="left" vertical="center" wrapText="1"/>
    </xf>
    <xf numFmtId="0" fontId="19" fillId="3" borderId="9" xfId="0" applyFont="1" applyFill="1" applyBorder="1" applyAlignment="1">
      <alignment horizontal="center" vertical="top" wrapText="1"/>
    </xf>
    <xf numFmtId="0" fontId="19" fillId="3" borderId="2" xfId="0" applyFont="1" applyFill="1" applyBorder="1" applyAlignment="1">
      <alignment horizontal="center" vertical="top" wrapText="1"/>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2" borderId="38" xfId="0" applyFont="1" applyFill="1" applyBorder="1" applyAlignment="1">
      <alignment horizontal="left" vertical="top" wrapText="1"/>
    </xf>
    <xf numFmtId="0" fontId="8" fillId="2" borderId="39" xfId="0" applyFont="1" applyFill="1" applyBorder="1" applyAlignment="1">
      <alignment horizontal="left" vertical="top" wrapText="1"/>
    </xf>
    <xf numFmtId="0" fontId="8" fillId="2" borderId="7" xfId="0" applyFont="1" applyFill="1" applyBorder="1" applyAlignment="1">
      <alignment horizontal="left" vertical="top" wrapText="1"/>
    </xf>
    <xf numFmtId="0" fontId="11" fillId="4" borderId="13" xfId="1" applyNumberFormat="1" applyFont="1" applyFill="1" applyBorder="1" applyAlignment="1" applyProtection="1">
      <alignment horizontal="left" vertical="top" wrapText="1"/>
      <protection locked="0"/>
    </xf>
    <xf numFmtId="0" fontId="11" fillId="4" borderId="27" xfId="1" applyNumberFormat="1" applyFont="1" applyFill="1" applyBorder="1" applyAlignment="1" applyProtection="1">
      <alignment horizontal="left" vertical="top" wrapText="1"/>
      <protection locked="0"/>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42" xfId="1" applyNumberFormat="1" applyFont="1" applyFill="1" applyBorder="1" applyAlignment="1" applyProtection="1">
      <alignment horizontal="left" vertical="top" wrapText="1"/>
      <protection locked="0"/>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0" fontId="9" fillId="7" borderId="35"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8" fillId="2" borderId="24" xfId="0" applyFont="1" applyFill="1" applyBorder="1" applyAlignment="1">
      <alignment horizontal="left" vertical="top" wrapText="1"/>
    </xf>
    <xf numFmtId="0" fontId="8" fillId="2" borderId="13" xfId="0" applyFont="1" applyFill="1" applyBorder="1" applyAlignment="1">
      <alignment horizontal="lef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8" fillId="2" borderId="6" xfId="0" applyFont="1" applyFill="1" applyBorder="1" applyAlignment="1">
      <alignment vertical="center" wrapText="1"/>
    </xf>
    <xf numFmtId="0" fontId="8" fillId="2" borderId="0" xfId="0" applyFont="1" applyFill="1" applyAlignment="1">
      <alignment vertical="center" wrapText="1"/>
    </xf>
    <xf numFmtId="0" fontId="8" fillId="2" borderId="4" xfId="0" applyFont="1" applyFill="1" applyBorder="1" applyAlignment="1">
      <alignment vertical="center"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9" fillId="7" borderId="13" xfId="0" applyFont="1" applyFill="1" applyBorder="1" applyAlignment="1">
      <alignment horizontal="center" vertical="center" wrapText="1"/>
    </xf>
    <xf numFmtId="0" fontId="8" fillId="2" borderId="38"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9"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165" fontId="11" fillId="4" borderId="15" xfId="2" applyNumberFormat="1" applyFont="1" applyFill="1" applyBorder="1" applyAlignment="1" applyProtection="1">
      <alignment vertical="center"/>
      <protection locked="0"/>
    </xf>
    <xf numFmtId="165" fontId="11" fillId="4" borderId="16" xfId="2" applyNumberFormat="1" applyFont="1" applyFill="1" applyBorder="1" applyAlignment="1" applyProtection="1">
      <alignment vertical="center"/>
      <protection locked="0"/>
    </xf>
    <xf numFmtId="0" fontId="12" fillId="7" borderId="13" xfId="0" applyFont="1" applyFill="1" applyBorder="1" applyAlignment="1">
      <alignment horizontal="center" vertical="top" wrapText="1"/>
    </xf>
    <xf numFmtId="0" fontId="9" fillId="2" borderId="30" xfId="0" applyFont="1" applyFill="1" applyBorder="1" applyAlignment="1">
      <alignment horizontal="center" vertical="center"/>
    </xf>
    <xf numFmtId="0" fontId="9" fillId="2" borderId="26" xfId="0" applyFont="1" applyFill="1" applyBorder="1" applyAlignment="1">
      <alignment horizontal="center" vertical="center"/>
    </xf>
    <xf numFmtId="0" fontId="11" fillId="4" borderId="18" xfId="1" applyNumberFormat="1" applyFont="1" applyFill="1" applyBorder="1" applyAlignment="1" applyProtection="1">
      <alignment horizontal="left" vertical="center" wrapText="1"/>
      <protection locked="0"/>
    </xf>
    <xf numFmtId="0" fontId="11" fillId="4" borderId="23" xfId="1" applyNumberFormat="1" applyFont="1" applyFill="1" applyBorder="1" applyAlignment="1" applyProtection="1">
      <alignment horizontal="left" vertical="center" wrapText="1"/>
      <protection locked="0"/>
    </xf>
    <xf numFmtId="1" fontId="9" fillId="7" borderId="15" xfId="0" applyNumberFormat="1" applyFont="1" applyFill="1" applyBorder="1" applyAlignment="1">
      <alignment horizontal="center" vertical="center" wrapText="1"/>
    </xf>
    <xf numFmtId="1" fontId="9" fillId="7" borderId="16" xfId="0" applyNumberFormat="1" applyFont="1" applyFill="1" applyBorder="1" applyAlignment="1">
      <alignment horizontal="center" vertical="center" wrapText="1"/>
    </xf>
    <xf numFmtId="0" fontId="8" fillId="2" borderId="13" xfId="0" applyFont="1" applyFill="1" applyBorder="1" applyAlignment="1">
      <alignment horizontal="center" vertical="center" wrapText="1"/>
    </xf>
    <xf numFmtId="165" fontId="11" fillId="5" borderId="15" xfId="2" applyNumberFormat="1" applyFont="1" applyFill="1" applyBorder="1" applyAlignment="1" applyProtection="1">
      <alignment vertical="center"/>
    </xf>
    <xf numFmtId="165" fontId="11" fillId="5" borderId="37" xfId="2" applyNumberFormat="1" applyFont="1" applyFill="1" applyBorder="1" applyAlignment="1" applyProtection="1">
      <alignment vertical="center"/>
    </xf>
    <xf numFmtId="165" fontId="11" fillId="5" borderId="16" xfId="2" applyNumberFormat="1" applyFont="1" applyFill="1" applyBorder="1" applyAlignment="1" applyProtection="1">
      <alignment vertical="center"/>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26"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13" xfId="0" applyFont="1" applyFill="1" applyBorder="1" applyAlignment="1">
      <alignment horizontal="right" vertical="top" wrapText="1" indent="1"/>
    </xf>
    <xf numFmtId="0" fontId="8" fillId="2" borderId="34" xfId="0" applyFont="1" applyFill="1" applyBorder="1" applyAlignment="1">
      <alignment horizontal="right" vertical="top" wrapText="1" indent="1"/>
    </xf>
    <xf numFmtId="0" fontId="8" fillId="2" borderId="32" xfId="0" applyFont="1" applyFill="1" applyBorder="1" applyAlignment="1">
      <alignment horizontal="right" vertical="top" wrapText="1" indent="1"/>
    </xf>
    <xf numFmtId="165" fontId="11" fillId="4" borderId="13" xfId="2" applyNumberFormat="1" applyFont="1" applyFill="1" applyBorder="1" applyAlignment="1" applyProtection="1">
      <alignment horizontal="center" vertical="center"/>
      <protection locked="0"/>
    </xf>
    <xf numFmtId="0" fontId="8" fillId="2" borderId="16" xfId="0" applyFont="1" applyFill="1" applyBorder="1" applyAlignment="1">
      <alignment horizontal="right" vertical="top" wrapText="1" inden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8"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29" xfId="0" applyFont="1" applyFill="1" applyBorder="1" applyAlignment="1">
      <alignment horizontal="left" vertical="center" wrapText="1" indent="1"/>
    </xf>
    <xf numFmtId="49" fontId="8" fillId="4" borderId="0" xfId="0" applyNumberFormat="1" applyFont="1" applyFill="1" applyAlignment="1" applyProtection="1">
      <alignment horizontal="left" vertical="center"/>
      <protection locked="0"/>
    </xf>
    <xf numFmtId="0" fontId="0" fillId="0" borderId="13" xfId="0" applyBorder="1" applyAlignment="1">
      <alignment horizontal="center" vertical="center" wrapText="1"/>
    </xf>
    <xf numFmtId="1" fontId="11" fillId="5" borderId="13" xfId="1" applyNumberFormat="1" applyFont="1" applyFill="1" applyBorder="1" applyAlignment="1" applyProtection="1">
      <alignment horizontal="left" vertical="center" wrapText="1" indent="1"/>
    </xf>
    <xf numFmtId="0" fontId="26" fillId="10" borderId="45" xfId="0" applyFont="1" applyFill="1" applyBorder="1" applyAlignment="1">
      <alignment horizontal="center"/>
    </xf>
    <xf numFmtId="0" fontId="26" fillId="10" borderId="46" xfId="0" applyFont="1" applyFill="1" applyBorder="1" applyAlignment="1">
      <alignment horizontal="center"/>
    </xf>
    <xf numFmtId="0" fontId="26" fillId="10" borderId="47" xfId="0" applyFont="1" applyFill="1" applyBorder="1" applyAlignment="1">
      <alignment horizontal="center"/>
    </xf>
    <xf numFmtId="166" fontId="31" fillId="2" borderId="10" xfId="0" applyNumberFormat="1" applyFont="1" applyFill="1" applyBorder="1" applyAlignment="1">
      <alignment horizontal="center"/>
    </xf>
    <xf numFmtId="0" fontId="30" fillId="2" borderId="0" xfId="3" quotePrefix="1" applyFont="1" applyFill="1" applyAlignment="1">
      <alignment horizontal="left" vertical="top" wrapText="1" indent="1"/>
    </xf>
  </cellXfs>
  <cellStyles count="4">
    <cellStyle name="Comma" xfId="2" builtinId="3"/>
    <cellStyle name="Comma 15 10" xfId="1" xr:uid="{144EF839-2C7D-414D-AA0E-B046310C202D}"/>
    <cellStyle name="Normal" xfId="0" builtinId="0"/>
    <cellStyle name="Normal 10 2" xfId="3" xr:uid="{91D99417-3FC5-4225-A281-3AB7E10B7876}"/>
  </cellStyles>
  <dxfs count="4">
    <dxf>
      <fill>
        <patternFill>
          <bgColor rgb="FF92D050"/>
        </patternFill>
      </fill>
    </dxf>
    <dxf>
      <fill>
        <patternFill>
          <bgColor rgb="FFFFFF00"/>
        </patternFill>
      </fill>
    </dxf>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10</xdr:col>
      <xdr:colOff>393700</xdr:colOff>
      <xdr:row>0</xdr:row>
      <xdr:rowOff>0</xdr:rowOff>
    </xdr:from>
    <xdr:to>
      <xdr:col>12</xdr:col>
      <xdr:colOff>3175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28"/>
  <sheetViews>
    <sheetView showGridLines="0" zoomScaleNormal="100" workbookViewId="0">
      <selection activeCell="G16" sqref="G16"/>
    </sheetView>
  </sheetViews>
  <sheetFormatPr defaultColWidth="9.140625" defaultRowHeight="14.25" x14ac:dyDescent="0.25"/>
  <cols>
    <col min="1" max="1" width="24.42578125" style="53" bestFit="1" customWidth="1"/>
    <col min="2" max="2" width="20.5703125" style="54" bestFit="1" customWidth="1"/>
    <col min="3" max="3" width="22.140625" style="54" bestFit="1" customWidth="1"/>
    <col min="4" max="4" width="12.42578125" style="54" bestFit="1" customWidth="1"/>
    <col min="5" max="16384" width="9.140625" style="54"/>
  </cols>
  <sheetData>
    <row r="1" spans="1:6" s="77" customFormat="1" x14ac:dyDescent="0.25">
      <c r="A1" s="77" t="s">
        <v>146</v>
      </c>
      <c r="B1" s="77" t="s">
        <v>61</v>
      </c>
      <c r="C1" s="77" t="s">
        <v>62</v>
      </c>
      <c r="F1" s="77" t="s">
        <v>63</v>
      </c>
    </row>
    <row r="2" spans="1:6" x14ac:dyDescent="0.25">
      <c r="A2" s="53" t="s">
        <v>64</v>
      </c>
      <c r="B2" s="54" t="s">
        <v>401</v>
      </c>
      <c r="C2" s="54" t="str">
        <f>B2</f>
        <v>NQ-2026-004</v>
      </c>
      <c r="F2" s="54" t="s">
        <v>169</v>
      </c>
    </row>
    <row r="3" spans="1:6" x14ac:dyDescent="0.25">
      <c r="A3" s="53" t="s">
        <v>65</v>
      </c>
      <c r="B3" s="52" t="s">
        <v>330</v>
      </c>
      <c r="C3" s="52" t="s">
        <v>346</v>
      </c>
      <c r="F3" s="54" t="s">
        <v>167</v>
      </c>
    </row>
    <row r="4" spans="1:6" x14ac:dyDescent="0.25">
      <c r="A4" s="53" t="s">
        <v>132</v>
      </c>
      <c r="B4" s="54" t="s">
        <v>331</v>
      </c>
      <c r="C4" s="54" t="s">
        <v>332</v>
      </c>
      <c r="F4" s="54" t="s">
        <v>168</v>
      </c>
    </row>
    <row r="5" spans="1:6" ht="28.5" x14ac:dyDescent="0.25">
      <c r="A5" s="73" t="s">
        <v>208</v>
      </c>
      <c r="B5" s="54" t="s">
        <v>269</v>
      </c>
      <c r="C5" s="54" t="s">
        <v>270</v>
      </c>
      <c r="D5" s="54" t="s">
        <v>276</v>
      </c>
    </row>
    <row r="6" spans="1:6" x14ac:dyDescent="0.25">
      <c r="A6" s="55" t="s">
        <v>188</v>
      </c>
      <c r="B6" s="56">
        <v>2023</v>
      </c>
      <c r="C6" s="56">
        <f>B6</f>
        <v>2023</v>
      </c>
      <c r="F6" s="78" t="s">
        <v>214</v>
      </c>
    </row>
    <row r="7" spans="1:6" x14ac:dyDescent="0.25">
      <c r="A7" s="55" t="s">
        <v>189</v>
      </c>
      <c r="B7" s="74" t="s">
        <v>347</v>
      </c>
      <c r="C7" s="52" t="s">
        <v>348</v>
      </c>
      <c r="F7" s="54" t="s">
        <v>303</v>
      </c>
    </row>
    <row r="8" spans="1:6" x14ac:dyDescent="0.25">
      <c r="A8" s="55" t="s">
        <v>190</v>
      </c>
      <c r="B8" s="56">
        <v>2025</v>
      </c>
      <c r="C8" s="56">
        <f>B8</f>
        <v>2025</v>
      </c>
      <c r="F8" s="54" t="s">
        <v>304</v>
      </c>
    </row>
    <row r="9" spans="1:6" x14ac:dyDescent="0.25">
      <c r="A9" s="53" t="s">
        <v>180</v>
      </c>
      <c r="B9" s="52" t="s">
        <v>349</v>
      </c>
      <c r="C9" s="52" t="s">
        <v>350</v>
      </c>
      <c r="F9" s="79" t="s">
        <v>215</v>
      </c>
    </row>
    <row r="10" spans="1:6" x14ac:dyDescent="0.25">
      <c r="A10" s="53" t="s">
        <v>181</v>
      </c>
      <c r="B10" s="52" t="s">
        <v>351</v>
      </c>
      <c r="C10" s="52" t="s">
        <v>352</v>
      </c>
    </row>
    <row r="11" spans="1:6" x14ac:dyDescent="0.25">
      <c r="A11" s="53" t="s">
        <v>66</v>
      </c>
      <c r="B11" s="75" t="s">
        <v>399</v>
      </c>
      <c r="C11" s="74" t="s">
        <v>400</v>
      </c>
    </row>
    <row r="13" spans="1:6" x14ac:dyDescent="0.25">
      <c r="A13" s="53" t="s">
        <v>209</v>
      </c>
      <c r="B13" s="54" t="s">
        <v>333</v>
      </c>
      <c r="C13" s="54" t="s">
        <v>334</v>
      </c>
      <c r="D13" s="54" t="s">
        <v>335</v>
      </c>
    </row>
    <row r="14" spans="1:6" x14ac:dyDescent="0.25">
      <c r="A14" s="53" t="s">
        <v>210</v>
      </c>
      <c r="B14" s="54" t="s">
        <v>336</v>
      </c>
      <c r="C14" s="54" t="s">
        <v>337</v>
      </c>
      <c r="D14" s="54" t="s">
        <v>338</v>
      </c>
    </row>
    <row r="15" spans="1:6" x14ac:dyDescent="0.25">
      <c r="A15" s="53" t="s">
        <v>359</v>
      </c>
      <c r="B15" s="54" t="s">
        <v>360</v>
      </c>
      <c r="C15" s="54" t="s">
        <v>361</v>
      </c>
      <c r="D15" s="54" t="s">
        <v>363</v>
      </c>
    </row>
    <row r="16" spans="1:6" ht="409.5" x14ac:dyDescent="0.25">
      <c r="A16" s="53" t="s">
        <v>69</v>
      </c>
      <c r="B16" s="149" t="s">
        <v>362</v>
      </c>
      <c r="C16" s="149" t="s">
        <v>339</v>
      </c>
    </row>
    <row r="17" spans="1:4" x14ac:dyDescent="0.25">
      <c r="A17" s="76" t="s">
        <v>211</v>
      </c>
      <c r="B17" s="52" t="s">
        <v>342</v>
      </c>
      <c r="C17" s="52" t="s">
        <v>343</v>
      </c>
    </row>
    <row r="19" spans="1:4" x14ac:dyDescent="0.25">
      <c r="A19" s="53" t="s">
        <v>70</v>
      </c>
      <c r="B19" s="57" t="s">
        <v>187</v>
      </c>
      <c r="C19" s="57" t="s">
        <v>187</v>
      </c>
    </row>
    <row r="20" spans="1:4" ht="213.75" x14ac:dyDescent="0.25">
      <c r="A20" s="53" t="s">
        <v>71</v>
      </c>
      <c r="B20" s="150" t="s">
        <v>344</v>
      </c>
      <c r="C20" s="150" t="s">
        <v>345</v>
      </c>
    </row>
    <row r="21" spans="1:4" x14ac:dyDescent="0.25">
      <c r="A21" s="53" t="s">
        <v>72</v>
      </c>
      <c r="B21" s="57" t="s">
        <v>186</v>
      </c>
    </row>
    <row r="23" spans="1:4" x14ac:dyDescent="0.25">
      <c r="A23" s="53" t="s">
        <v>212</v>
      </c>
      <c r="B23" s="52" t="s">
        <v>340</v>
      </c>
      <c r="C23" s="52" t="s">
        <v>341</v>
      </c>
    </row>
    <row r="24" spans="1:4" x14ac:dyDescent="0.25">
      <c r="A24" s="53" t="s">
        <v>213</v>
      </c>
      <c r="B24" s="52" t="s">
        <v>340</v>
      </c>
      <c r="C24" s="52" t="s">
        <v>341</v>
      </c>
    </row>
    <row r="26" spans="1:4" x14ac:dyDescent="0.25">
      <c r="A26" s="304" t="s">
        <v>257</v>
      </c>
      <c r="B26" s="304"/>
      <c r="C26" s="304"/>
      <c r="D26" s="304"/>
    </row>
    <row r="27" spans="1:4" x14ac:dyDescent="0.25">
      <c r="A27" s="53" t="s">
        <v>262</v>
      </c>
      <c r="B27" s="54" t="s">
        <v>258</v>
      </c>
      <c r="C27" s="54" t="s">
        <v>259</v>
      </c>
      <c r="D27" s="53" t="str">
        <f>IF(Intro!$G$21="English",B27,C27)</f>
        <v>Yes</v>
      </c>
    </row>
    <row r="28" spans="1:4" x14ac:dyDescent="0.25">
      <c r="B28" s="54" t="s">
        <v>260</v>
      </c>
      <c r="C28" s="54" t="s">
        <v>261</v>
      </c>
      <c r="D28" s="53" t="str">
        <f>IF(Intro!$G$21="English",B28,C28)</f>
        <v>No</v>
      </c>
    </row>
  </sheetData>
  <sheetProtection algorithmName="SHA-512" hashValue="oGjMoMSjUY5wBKjEmv4dlZ664MUPPydthAGA0qZive1ZG3Gphbpkn3R5HM/wChLvkQeeXCKZBuYQ/MNr6L6Ngw==" saltValue="a9HWZWTf8tmzBkChovEOYA==" spinCount="100000" sheet="1" objects="1" scenarios="1" selectLockedCells="1"/>
  <mergeCells count="1">
    <mergeCell ref="A26:D26"/>
  </mergeCells>
  <phoneticPr fontId="15" type="noConversion"/>
  <dataValidations count="2">
    <dataValidation type="list" allowBlank="1" showInputMessage="1" showErrorMessage="1" sqref="B4" xr:uid="{5B51E3BF-5714-4DDD-9810-A0B54BDA2FD6}">
      <formula1>"dumping, dumping and the subsidizing"</formula1>
    </dataValidation>
    <dataValidation type="list" allowBlank="1" showInputMessage="1" showErrorMessage="1" sqref="C4" xr:uid="{828D5C05-863E-4508-BF78-D12646D8960A}">
      <formula1>"le dumping, le dumping et le subventionnement"</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2"/>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6" x14ac:dyDescent="0.25">
      <c r="O1" s="3" t="s">
        <v>305</v>
      </c>
      <c r="P1" s="3" t="s">
        <v>305</v>
      </c>
    </row>
    <row r="2" spans="1:16" x14ac:dyDescent="0.25">
      <c r="B2" s="22" t="s">
        <v>0</v>
      </c>
      <c r="C2" s="22"/>
      <c r="D2" s="22"/>
      <c r="O2" s="21" t="s">
        <v>61</v>
      </c>
      <c r="P2" s="21" t="s">
        <v>73</v>
      </c>
    </row>
    <row r="3" spans="1:16" x14ac:dyDescent="0.25">
      <c r="B3" s="5"/>
      <c r="C3" s="5"/>
      <c r="D3" s="5"/>
      <c r="O3" s="8"/>
      <c r="P3" s="8"/>
    </row>
    <row r="4" spans="1:16" s="8" customFormat="1" x14ac:dyDescent="0.25">
      <c r="A4" s="23"/>
      <c r="B4" s="269" t="str">
        <f>Info!B4</f>
        <v>FOREIGN PRODUCERS' QUESTIONNAIRE</v>
      </c>
      <c r="C4" s="270"/>
      <c r="D4" s="270"/>
      <c r="E4" s="270"/>
      <c r="F4" s="270"/>
      <c r="G4" s="270"/>
      <c r="H4" s="270"/>
      <c r="I4" s="270"/>
      <c r="J4" s="270"/>
      <c r="K4" s="270"/>
      <c r="L4" s="271"/>
      <c r="M4" s="10"/>
      <c r="N4" s="10"/>
      <c r="O4" s="9"/>
      <c r="P4" s="9"/>
    </row>
    <row r="5" spans="1:16" s="8" customFormat="1" x14ac:dyDescent="0.25">
      <c r="A5" s="23"/>
      <c r="B5" s="282" t="str">
        <f>Info!B5</f>
        <v>NQ-2026-004</v>
      </c>
      <c r="C5" s="283"/>
      <c r="D5" s="283"/>
      <c r="E5" s="283"/>
      <c r="F5" s="283"/>
      <c r="G5" s="283"/>
      <c r="H5" s="283"/>
      <c r="I5" s="283"/>
      <c r="J5" s="283"/>
      <c r="K5" s="283"/>
      <c r="L5" s="284"/>
      <c r="M5" s="10"/>
      <c r="N5" s="10"/>
      <c r="O5" s="9"/>
      <c r="P5" s="9"/>
    </row>
    <row r="6" spans="1:16" s="9" customFormat="1" x14ac:dyDescent="0.25">
      <c r="A6" s="23"/>
      <c r="B6" s="285" t="str">
        <f>Info!B6</f>
        <v>DECORATIVE AND OTHER NON-STRUCTURAL PLYWOOD</v>
      </c>
      <c r="C6" s="286"/>
      <c r="D6" s="286"/>
      <c r="E6" s="286"/>
      <c r="F6" s="286"/>
      <c r="G6" s="286"/>
      <c r="H6" s="286"/>
      <c r="I6" s="286"/>
      <c r="J6" s="286"/>
      <c r="K6" s="286"/>
      <c r="L6" s="287"/>
      <c r="O6" s="24"/>
      <c r="P6" s="24"/>
    </row>
    <row r="7" spans="1:16" s="9" customFormat="1" x14ac:dyDescent="0.25">
      <c r="A7" s="23"/>
      <c r="B7" s="25"/>
      <c r="C7" s="25"/>
      <c r="D7" s="25"/>
      <c r="E7" s="26"/>
      <c r="F7" s="26"/>
      <c r="G7" s="26"/>
      <c r="H7" s="26"/>
      <c r="I7" s="26"/>
      <c r="J7" s="26"/>
      <c r="K7" s="26"/>
      <c r="L7" s="26"/>
      <c r="O7" s="24"/>
      <c r="P7" s="24"/>
    </row>
    <row r="8" spans="1:16" x14ac:dyDescent="0.25">
      <c r="B8" s="384" t="str">
        <f>IF(Intro!$G$21="English",O8,P8)</f>
        <v>CONFIRMATION OF REPORTED DATA</v>
      </c>
      <c r="C8" s="385"/>
      <c r="D8" s="385"/>
      <c r="E8" s="385"/>
      <c r="F8" s="385"/>
      <c r="G8" s="385"/>
      <c r="H8" s="385"/>
      <c r="I8" s="385"/>
      <c r="J8" s="385"/>
      <c r="K8" s="385"/>
      <c r="L8" s="386"/>
      <c r="O8" s="3" t="s">
        <v>20</v>
      </c>
      <c r="P8" s="3" t="s">
        <v>35</v>
      </c>
    </row>
    <row r="9" spans="1:16" x14ac:dyDescent="0.25">
      <c r="B9" s="384" t="str">
        <f>IF(Intro!$G$21="English",O9,P9)</f>
        <v>GENERAL</v>
      </c>
      <c r="C9" s="385"/>
      <c r="D9" s="385"/>
      <c r="E9" s="385"/>
      <c r="F9" s="385"/>
      <c r="G9" s="385"/>
      <c r="H9" s="385"/>
      <c r="I9" s="385"/>
      <c r="J9" s="385"/>
      <c r="K9" s="385"/>
      <c r="L9" s="386"/>
      <c r="O9" s="89" t="s">
        <v>247</v>
      </c>
      <c r="P9" s="89" t="s">
        <v>248</v>
      </c>
    </row>
    <row r="10" spans="1:16" x14ac:dyDescent="0.25">
      <c r="B10" s="58"/>
      <c r="L10" s="15"/>
    </row>
    <row r="11" spans="1:16" x14ac:dyDescent="0.25">
      <c r="B11" s="58"/>
      <c r="J11" s="134" t="str">
        <f>IF(Intro!$G$21="English",O11,P11)</f>
        <v>Select Yes or No</v>
      </c>
      <c r="L11" s="15"/>
      <c r="O11" s="3" t="s">
        <v>140</v>
      </c>
      <c r="P11" s="3" t="s">
        <v>292</v>
      </c>
    </row>
    <row r="12" spans="1:16" s="38" customFormat="1" x14ac:dyDescent="0.25">
      <c r="A12" s="59"/>
      <c r="B12" s="230" t="str">
        <f>IF(Intro!$G$21="English",O12,P12)</f>
        <v>Confirm that all data reported in this questionnaire pertain to the goods as defined in the "Intro" tab.</v>
      </c>
      <c r="C12" s="231"/>
      <c r="D12" s="231"/>
      <c r="E12" s="231"/>
      <c r="F12" s="231"/>
      <c r="G12" s="231"/>
      <c r="H12" s="231"/>
      <c r="I12" s="231"/>
      <c r="J12" s="127"/>
      <c r="K12" s="60"/>
      <c r="L12" s="61"/>
      <c r="O12" s="38" t="s">
        <v>299</v>
      </c>
      <c r="P12" s="38" t="s">
        <v>300</v>
      </c>
    </row>
    <row r="13" spans="1:16" s="38" customFormat="1" ht="15" customHeight="1" x14ac:dyDescent="0.25">
      <c r="A13" s="59"/>
      <c r="B13" s="390" t="str">
        <f>IF(Intro!$G$21="English",O13,P13)</f>
        <v>Confirm that all volumes reported in this questionnaire are in MSF.</v>
      </c>
      <c r="C13" s="391"/>
      <c r="D13" s="391"/>
      <c r="E13" s="391"/>
      <c r="F13" s="391"/>
      <c r="G13" s="391"/>
      <c r="H13" s="391"/>
      <c r="I13" s="391"/>
      <c r="J13" s="98"/>
      <c r="L13" s="62"/>
      <c r="O13" s="38" t="str">
        <f>"Confirm that all volumes reported in this questionnaire are in "&amp;(Variables!B23)&amp;"."</f>
        <v>Confirm that all volumes reported in this questionnaire are in MSF.</v>
      </c>
      <c r="P13" s="38" t="str">
        <f>"Confirmez que tous les volumes déclarés dans ce questionnaire sont en "&amp;(Variables!C23)&amp;"."</f>
        <v>Confirmez que tous les volumes déclarés dans ce questionnaire sont en MPC.</v>
      </c>
    </row>
    <row r="14" spans="1:16" s="38" customFormat="1" x14ac:dyDescent="0.25">
      <c r="A14" s="59"/>
      <c r="B14" s="390" t="str">
        <f>IF(Intro!$G$21="English",O14,P14)</f>
        <v>Confirm that all values reported in this questionnaire are in Canadian dollars.</v>
      </c>
      <c r="C14" s="391"/>
      <c r="D14" s="391"/>
      <c r="E14" s="391" t="str">
        <f>IF(SUM('Pro 2'!E33:E34)&lt;&gt;0,"X","-")</f>
        <v>-</v>
      </c>
      <c r="F14" s="391" t="str">
        <f>IF(SUM('Pro 2'!F33:F34)&lt;&gt;0,"X","-")</f>
        <v>-</v>
      </c>
      <c r="G14" s="391" t="str">
        <f>IF(SUM('Pro 2'!G33:G34)&lt;&gt;0,"X","-")</f>
        <v>-</v>
      </c>
      <c r="H14" s="391" t="str">
        <f>IF(SUM('Pro 2'!H33:H34)&lt;&gt;0,"X","-")</f>
        <v>-</v>
      </c>
      <c r="I14" s="391" t="str">
        <f>IF(SUM('Pro 2'!I33:I34)&lt;&gt;0,"X","-")</f>
        <v>-</v>
      </c>
      <c r="J14" s="98"/>
      <c r="L14" s="62"/>
      <c r="O14" s="38" t="s">
        <v>165</v>
      </c>
      <c r="P14" s="38" t="s">
        <v>166</v>
      </c>
    </row>
    <row r="15" spans="1:16" s="38" customFormat="1" x14ac:dyDescent="0.25">
      <c r="A15" s="59"/>
      <c r="B15" s="390" t="str">
        <f>IF(Intro!$G$21="English",O15,P15)</f>
        <v>Confirm that all information is reported on a calendar-year basis.</v>
      </c>
      <c r="C15" s="391"/>
      <c r="D15" s="391"/>
      <c r="E15" s="391" t="str">
        <f>IF(SUM('Pro 2'!E36:E37)&lt;&gt;0,"X","-")</f>
        <v>-</v>
      </c>
      <c r="F15" s="391" t="str">
        <f>IF(SUM('Pro 2'!F36:F37)&lt;&gt;0,"X","-")</f>
        <v>-</v>
      </c>
      <c r="G15" s="391" t="str">
        <f>IF(SUM('Pro 2'!G36:G37)&lt;&gt;0,"X","-")</f>
        <v>X</v>
      </c>
      <c r="H15" s="391" t="str">
        <f>IF(SUM('Pro 2'!H36:H37)&lt;&gt;0,"X","-")</f>
        <v>X</v>
      </c>
      <c r="I15" s="391" t="str">
        <f>IF(SUM('Pro 2'!I36:I37)&lt;&gt;0,"X","-")</f>
        <v>X</v>
      </c>
      <c r="J15" s="98"/>
      <c r="K15" s="60"/>
      <c r="L15" s="61"/>
      <c r="O15" s="38" t="s">
        <v>58</v>
      </c>
      <c r="P15" s="38" t="s">
        <v>59</v>
      </c>
    </row>
    <row r="16" spans="1:16" x14ac:dyDescent="0.25">
      <c r="B16" s="58"/>
      <c r="L16" s="15"/>
    </row>
    <row r="17" spans="1:16" x14ac:dyDescent="0.25">
      <c r="B17" s="234" t="str">
        <f>IF(Intro!$G$21="English",O17,P17)</f>
        <v>If no, explain.</v>
      </c>
      <c r="C17" s="235"/>
      <c r="D17" s="235"/>
      <c r="E17" s="235"/>
      <c r="F17" s="235"/>
      <c r="G17" s="235"/>
      <c r="H17" s="235"/>
      <c r="I17" s="235"/>
      <c r="J17" s="235"/>
      <c r="K17" s="235"/>
      <c r="L17" s="236"/>
      <c r="O17" s="101" t="s">
        <v>263</v>
      </c>
      <c r="P17" s="9" t="s">
        <v>264</v>
      </c>
    </row>
    <row r="18" spans="1:16" s="38" customFormat="1" x14ac:dyDescent="0.25">
      <c r="A18" s="59"/>
      <c r="B18" s="68"/>
      <c r="C18" s="60"/>
      <c r="D18" s="60"/>
      <c r="E18" s="60"/>
      <c r="F18" s="60"/>
      <c r="G18" s="60"/>
      <c r="H18" s="60"/>
      <c r="I18" s="60"/>
      <c r="J18" s="60"/>
      <c r="K18" s="60"/>
      <c r="L18" s="61"/>
      <c r="O18" s="9"/>
      <c r="P18" s="9"/>
    </row>
    <row r="19" spans="1:16" s="21" customFormat="1" x14ac:dyDescent="0.25">
      <c r="A19" s="20"/>
      <c r="B19" s="333"/>
      <c r="C19" s="334"/>
      <c r="D19" s="334"/>
      <c r="E19" s="334"/>
      <c r="F19" s="334"/>
      <c r="G19" s="334"/>
      <c r="H19" s="334"/>
      <c r="I19" s="334"/>
      <c r="J19" s="334"/>
      <c r="K19" s="334"/>
      <c r="L19" s="335"/>
      <c r="M19" s="38"/>
      <c r="O19" s="10"/>
      <c r="P19" s="10"/>
    </row>
    <row r="20" spans="1:16" s="21" customFormat="1" x14ac:dyDescent="0.25">
      <c r="A20" s="20"/>
      <c r="B20" s="333"/>
      <c r="C20" s="334"/>
      <c r="D20" s="334"/>
      <c r="E20" s="334"/>
      <c r="F20" s="334"/>
      <c r="G20" s="334"/>
      <c r="H20" s="334"/>
      <c r="I20" s="334"/>
      <c r="J20" s="334"/>
      <c r="K20" s="334"/>
      <c r="L20" s="335"/>
      <c r="M20" s="38"/>
      <c r="O20" s="10"/>
      <c r="P20" s="10"/>
    </row>
    <row r="21" spans="1:16" s="21" customFormat="1" x14ac:dyDescent="0.25">
      <c r="A21" s="20"/>
      <c r="B21" s="333"/>
      <c r="C21" s="334"/>
      <c r="D21" s="334"/>
      <c r="E21" s="334"/>
      <c r="F21" s="334"/>
      <c r="G21" s="334"/>
      <c r="H21" s="334"/>
      <c r="I21" s="334"/>
      <c r="J21" s="334"/>
      <c r="K21" s="334"/>
      <c r="L21" s="335"/>
      <c r="M21" s="38"/>
      <c r="O21" s="10"/>
      <c r="P21" s="10"/>
    </row>
    <row r="22" spans="1:16" s="21" customFormat="1" x14ac:dyDescent="0.25">
      <c r="A22" s="20"/>
      <c r="B22" s="333"/>
      <c r="C22" s="334"/>
      <c r="D22" s="334"/>
      <c r="E22" s="334"/>
      <c r="F22" s="334"/>
      <c r="G22" s="334"/>
      <c r="H22" s="334"/>
      <c r="I22" s="334"/>
      <c r="J22" s="334"/>
      <c r="K22" s="334"/>
      <c r="L22" s="335"/>
      <c r="M22" s="38"/>
      <c r="O22" s="10"/>
      <c r="P22" s="10"/>
    </row>
    <row r="23" spans="1:16" s="21" customFormat="1" x14ac:dyDescent="0.25">
      <c r="A23" s="20"/>
      <c r="B23" s="333"/>
      <c r="C23" s="334"/>
      <c r="D23" s="334"/>
      <c r="E23" s="334"/>
      <c r="F23" s="334"/>
      <c r="G23" s="334"/>
      <c r="H23" s="334"/>
      <c r="I23" s="334"/>
      <c r="J23" s="334"/>
      <c r="K23" s="334"/>
      <c r="L23" s="335"/>
      <c r="M23" s="38"/>
      <c r="O23" s="10"/>
      <c r="P23" s="10"/>
    </row>
    <row r="24" spans="1:16" s="21" customFormat="1" x14ac:dyDescent="0.25">
      <c r="A24" s="20"/>
      <c r="B24" s="333"/>
      <c r="C24" s="334"/>
      <c r="D24" s="334"/>
      <c r="E24" s="334"/>
      <c r="F24" s="334"/>
      <c r="G24" s="334"/>
      <c r="H24" s="334"/>
      <c r="I24" s="334"/>
      <c r="J24" s="334"/>
      <c r="K24" s="334"/>
      <c r="L24" s="335"/>
      <c r="M24" s="38"/>
      <c r="O24" s="10"/>
      <c r="P24" s="10"/>
    </row>
    <row r="25" spans="1:16" s="21" customFormat="1" x14ac:dyDescent="0.25">
      <c r="A25" s="20"/>
      <c r="B25" s="333"/>
      <c r="C25" s="334"/>
      <c r="D25" s="334"/>
      <c r="E25" s="334"/>
      <c r="F25" s="334"/>
      <c r="G25" s="334"/>
      <c r="H25" s="334"/>
      <c r="I25" s="334"/>
      <c r="J25" s="334"/>
      <c r="K25" s="334"/>
      <c r="L25" s="335"/>
      <c r="M25" s="38"/>
      <c r="O25" s="10"/>
      <c r="P25" s="10"/>
    </row>
    <row r="26" spans="1:16" s="21" customFormat="1" x14ac:dyDescent="0.25">
      <c r="A26" s="20"/>
      <c r="B26" s="333"/>
      <c r="C26" s="334"/>
      <c r="D26" s="334"/>
      <c r="E26" s="334"/>
      <c r="F26" s="334"/>
      <c r="G26" s="334"/>
      <c r="H26" s="334"/>
      <c r="I26" s="334"/>
      <c r="J26" s="334"/>
      <c r="K26" s="334"/>
      <c r="L26" s="335"/>
      <c r="M26" s="38"/>
      <c r="O26" s="10"/>
      <c r="P26" s="10"/>
    </row>
    <row r="27" spans="1:16" x14ac:dyDescent="0.25">
      <c r="B27" s="58"/>
      <c r="L27" s="15"/>
    </row>
    <row r="28" spans="1:16" x14ac:dyDescent="0.25">
      <c r="B28" s="384" t="str">
        <f>IF(Intro!$G$21="English",O28,P28)</f>
        <v>PRODUCTION AND SALES</v>
      </c>
      <c r="C28" s="385"/>
      <c r="D28" s="385"/>
      <c r="E28" s="385"/>
      <c r="F28" s="385"/>
      <c r="G28" s="385"/>
      <c r="H28" s="385"/>
      <c r="I28" s="385"/>
      <c r="J28" s="385"/>
      <c r="K28" s="385"/>
      <c r="L28" s="386"/>
      <c r="O28" s="89" t="s">
        <v>249</v>
      </c>
      <c r="P28" s="89" t="s">
        <v>250</v>
      </c>
    </row>
    <row r="29" spans="1:16" x14ac:dyDescent="0.25">
      <c r="B29" s="58"/>
      <c r="L29" s="15"/>
    </row>
    <row r="30" spans="1:16" ht="14.25" customHeight="1" x14ac:dyDescent="0.25">
      <c r="B30" s="234" t="str">
        <f>IF(Intro!$G$21="English",O30,P30)</f>
        <v>Note: Public/non-confidential information in this table is automatically generated from the information provided in the "Pro 1" and "Pro 2" tabs. Any changes to this public summary must therefore be made in the "Pro 1" and "Pro 2" tabs.</v>
      </c>
      <c r="C30" s="235"/>
      <c r="D30" s="235"/>
      <c r="E30" s="235"/>
      <c r="F30" s="235"/>
      <c r="G30" s="235"/>
      <c r="H30" s="235"/>
      <c r="I30" s="235"/>
      <c r="J30" s="235"/>
      <c r="K30" s="235"/>
      <c r="L30" s="236"/>
      <c r="O30" s="3" t="s">
        <v>67</v>
      </c>
      <c r="P30" s="3" t="s">
        <v>68</v>
      </c>
    </row>
    <row r="31" spans="1:16" x14ac:dyDescent="0.25">
      <c r="B31" s="234"/>
      <c r="C31" s="235"/>
      <c r="D31" s="235"/>
      <c r="E31" s="235"/>
      <c r="F31" s="235"/>
      <c r="G31" s="235"/>
      <c r="H31" s="235"/>
      <c r="I31" s="235"/>
      <c r="J31" s="235"/>
      <c r="K31" s="235"/>
      <c r="L31" s="236"/>
    </row>
    <row r="32" spans="1:16" x14ac:dyDescent="0.25">
      <c r="B32" s="58"/>
      <c r="L32" s="15"/>
    </row>
    <row r="33" spans="1:16" x14ac:dyDescent="0.25">
      <c r="B33" s="49"/>
      <c r="C33" s="28"/>
      <c r="D33" s="28"/>
      <c r="E33" s="400">
        <f>Variables!B6</f>
        <v>2023</v>
      </c>
      <c r="F33" s="400">
        <f>E33+1</f>
        <v>2024</v>
      </c>
      <c r="G33" s="400">
        <f>F33+1</f>
        <v>2025</v>
      </c>
      <c r="H33" s="400" t="str">
        <f>'Pro 1'!J19</f>
        <v>Jan-Mar 2025</v>
      </c>
      <c r="I33" s="400" t="str">
        <f>'Pro 1'!K19</f>
        <v>Jan-Mar 2026</v>
      </c>
      <c r="J33" s="38"/>
      <c r="K33" s="38"/>
      <c r="L33" s="62"/>
      <c r="O33" s="31"/>
    </row>
    <row r="34" spans="1:16" x14ac:dyDescent="0.25">
      <c r="B34" s="49"/>
      <c r="C34" s="28"/>
      <c r="D34" s="28"/>
      <c r="E34" s="400"/>
      <c r="F34" s="400"/>
      <c r="G34" s="400"/>
      <c r="H34" s="400"/>
      <c r="I34" s="400"/>
      <c r="J34" s="38"/>
      <c r="K34" s="38"/>
      <c r="L34" s="62"/>
      <c r="O34" s="31"/>
    </row>
    <row r="35" spans="1:16" s="38" customFormat="1" x14ac:dyDescent="0.25">
      <c r="A35" s="59"/>
      <c r="B35" s="390" t="str">
        <f>'Pro 1'!B21</f>
        <v>Production</v>
      </c>
      <c r="C35" s="391"/>
      <c r="D35" s="391"/>
      <c r="E35" s="99" t="str">
        <f>IF('Pro 1'!G21&lt;&gt;0,"X","-")</f>
        <v>-</v>
      </c>
      <c r="F35" s="99" t="str">
        <f>IF('Pro 1'!H21&lt;&gt;0,"X","-")</f>
        <v>-</v>
      </c>
      <c r="G35" s="99" t="str">
        <f>IF('Pro 1'!I21&lt;&gt;0,"X","-")</f>
        <v>-</v>
      </c>
      <c r="H35" s="99" t="str">
        <f>IF('Pro 1'!J21&lt;&gt;0,"X","-")</f>
        <v>-</v>
      </c>
      <c r="I35" s="99" t="str">
        <f>IF('Pro 1'!K21&lt;&gt;0,"X","-")</f>
        <v>-</v>
      </c>
      <c r="L35" s="62"/>
    </row>
    <row r="36" spans="1:16" s="38" customFormat="1" ht="14.45" customHeight="1" x14ac:dyDescent="0.25">
      <c r="A36" s="59"/>
      <c r="B36" s="390" t="str">
        <f>'Pro 2'!B40</f>
        <v>Sales in country of production</v>
      </c>
      <c r="C36" s="391"/>
      <c r="D36" s="391"/>
      <c r="E36" s="99" t="str">
        <f>IF(SUM('Pro 2'!G40:G41)&lt;&gt;0,"X","-")</f>
        <v>-</v>
      </c>
      <c r="F36" s="99" t="str">
        <f>IF(SUM('Pro 2'!H40:H41)&lt;&gt;0,"X","-")</f>
        <v>-</v>
      </c>
      <c r="G36" s="99" t="str">
        <f>IF(SUM('Pro 2'!I40:I41)&lt;&gt;0,"X","-")</f>
        <v>-</v>
      </c>
      <c r="H36" s="99" t="str">
        <f>IF(SUM('Pro 2'!J40:J41)&lt;&gt;0,"X","-")</f>
        <v>-</v>
      </c>
      <c r="I36" s="99" t="str">
        <f>IF(SUM('Pro 2'!K40:K41)&lt;&gt;0,"X","-")</f>
        <v>-</v>
      </c>
      <c r="L36" s="62"/>
    </row>
    <row r="37" spans="1:16" s="38" customFormat="1" ht="14.45" customHeight="1" x14ac:dyDescent="0.25">
      <c r="A37" s="59"/>
      <c r="B37" s="390" t="str">
        <f>'Pro 2'!B43</f>
        <v>Export sales to Canada</v>
      </c>
      <c r="C37" s="391"/>
      <c r="D37" s="391"/>
      <c r="E37" s="99" t="str">
        <f>IF(SUM('Pro 2'!G43:G44)&lt;&gt;0,"X","-")</f>
        <v>-</v>
      </c>
      <c r="F37" s="99" t="str">
        <f>IF(SUM('Pro 2'!H43:H44)&lt;&gt;0,"X","-")</f>
        <v>-</v>
      </c>
      <c r="G37" s="99" t="str">
        <f>IF(SUM('Pro 2'!I43:I44)&lt;&gt;0,"X","-")</f>
        <v>-</v>
      </c>
      <c r="H37" s="99" t="str">
        <f>IF(SUM('Pro 2'!J43:J44)&lt;&gt;0,"X","-")</f>
        <v>-</v>
      </c>
      <c r="I37" s="99" t="str">
        <f>IF(SUM('Pro 2'!K43:K44)&lt;&gt;0,"X","-")</f>
        <v>-</v>
      </c>
      <c r="L37" s="62"/>
    </row>
    <row r="38" spans="1:16" s="38" customFormat="1" ht="14.45" customHeight="1" x14ac:dyDescent="0.25">
      <c r="A38" s="59"/>
      <c r="B38" s="390" t="str">
        <f>'Pro 2'!B46</f>
        <v>Export sales to the United States of America</v>
      </c>
      <c r="C38" s="391"/>
      <c r="D38" s="391"/>
      <c r="E38" s="99" t="str">
        <f>IF(SUM('Pro 2'!G46:G47)&lt;&gt;0,"X","-")</f>
        <v>-</v>
      </c>
      <c r="F38" s="99" t="str">
        <f>IF(SUM('Pro 2'!H46:H47)&lt;&gt;0,"X","-")</f>
        <v>-</v>
      </c>
      <c r="G38" s="99" t="str">
        <f>IF(SUM('Pro 2'!I46:I47)&lt;&gt;0,"X","-")</f>
        <v>-</v>
      </c>
      <c r="H38" s="99" t="str">
        <f>IF(SUM('Pro 2'!J46:J47)&lt;&gt;0,"X","-")</f>
        <v>-</v>
      </c>
      <c r="I38" s="99" t="str">
        <f>IF(SUM('Pro 2'!K46:K47)&lt;&gt;0,"X","-")</f>
        <v>-</v>
      </c>
      <c r="L38" s="62"/>
    </row>
    <row r="39" spans="1:16" s="38" customFormat="1" ht="14.45" customHeight="1" x14ac:dyDescent="0.25">
      <c r="A39" s="59"/>
      <c r="B39" s="230" t="str">
        <f>'Pro 2'!B49</f>
        <v>Export sales to all other countries</v>
      </c>
      <c r="C39" s="231"/>
      <c r="D39" s="231"/>
      <c r="E39" s="130" t="str">
        <f>IF(SUM('Pro 2'!G49:G50)&lt;&gt;0,"X","-")</f>
        <v>-</v>
      </c>
      <c r="F39" s="130" t="str">
        <f>IF(SUM('Pro 2'!H49:H50)&lt;&gt;0,"X","-")</f>
        <v>-</v>
      </c>
      <c r="G39" s="130" t="str">
        <f>IF(SUM('Pro 2'!I49:I50)&lt;&gt;0,"X","-")</f>
        <v>-</v>
      </c>
      <c r="H39" s="130" t="str">
        <f>IF(SUM('Pro 2'!J49:J50)&lt;&gt;0,"X","-")</f>
        <v>-</v>
      </c>
      <c r="I39" s="130" t="str">
        <f>IF(SUM('Pro 2'!K49:K50)&lt;&gt;0,"X","-")</f>
        <v>-</v>
      </c>
      <c r="L39" s="62"/>
    </row>
    <row r="40" spans="1:16" s="38" customFormat="1" ht="14.45" customHeight="1" x14ac:dyDescent="0.25">
      <c r="A40" s="59"/>
      <c r="B40" s="230" t="str">
        <f>IF(Intro!$G$21="English",O40,P40)</f>
        <v>Export markets</v>
      </c>
      <c r="C40" s="231"/>
      <c r="D40" s="231"/>
      <c r="E40" s="440" t="str">
        <f>IF('Pro 2'!D54="","-",'Pro 2'!D54)</f>
        <v>-</v>
      </c>
      <c r="F40" s="440"/>
      <c r="G40" s="440"/>
      <c r="H40" s="440"/>
      <c r="I40" s="440"/>
      <c r="L40" s="62"/>
      <c r="O40" s="38" t="s">
        <v>316</v>
      </c>
      <c r="P40" s="38" t="s">
        <v>317</v>
      </c>
    </row>
    <row r="41" spans="1:16" s="38" customFormat="1" ht="14.45" customHeight="1" x14ac:dyDescent="0.25">
      <c r="A41" s="59"/>
      <c r="B41" s="230"/>
      <c r="C41" s="231"/>
      <c r="D41" s="231"/>
      <c r="E41" s="440"/>
      <c r="F41" s="440"/>
      <c r="G41" s="440"/>
      <c r="H41" s="440"/>
      <c r="I41" s="440"/>
      <c r="L41" s="62"/>
    </row>
    <row r="42" spans="1:16" x14ac:dyDescent="0.25">
      <c r="B42" s="63"/>
      <c r="C42" s="64"/>
      <c r="D42" s="64"/>
      <c r="E42" s="64"/>
      <c r="F42" s="64"/>
      <c r="G42" s="64"/>
      <c r="H42" s="64"/>
      <c r="I42" s="64"/>
      <c r="J42" s="64"/>
      <c r="K42" s="64"/>
      <c r="L42" s="65"/>
    </row>
  </sheetData>
  <sheetProtection algorithmName="SHA-512" hashValue="dRzIpwoJtECeRtZNfk6lTCYi9W7rdwqTCKFXHN1IeXai09dhODaiX+3NQSyf7TCDZJedljg8xvnmrvbcSKdNmg==" saltValue="7/05Sk4riLXDMm89Ma+Zyg==" spinCount="100000" sheet="1" objects="1" scenarios="1" selectLockedCells="1"/>
  <mergeCells count="25">
    <mergeCell ref="B4:L4"/>
    <mergeCell ref="B5:L5"/>
    <mergeCell ref="B6:L6"/>
    <mergeCell ref="B35:D35"/>
    <mergeCell ref="B28:L28"/>
    <mergeCell ref="B13:I13"/>
    <mergeCell ref="B14:I14"/>
    <mergeCell ref="B15:I15"/>
    <mergeCell ref="B8:L8"/>
    <mergeCell ref="B9:L9"/>
    <mergeCell ref="B30:L31"/>
    <mergeCell ref="B12:I12"/>
    <mergeCell ref="E33:E34"/>
    <mergeCell ref="F33:F34"/>
    <mergeCell ref="H33:H34"/>
    <mergeCell ref="I33:I34"/>
    <mergeCell ref="B17:L17"/>
    <mergeCell ref="B19:L26"/>
    <mergeCell ref="B40:D41"/>
    <mergeCell ref="E40:I41"/>
    <mergeCell ref="B36:D36"/>
    <mergeCell ref="B37:D37"/>
    <mergeCell ref="B38:D38"/>
    <mergeCell ref="B39:D39"/>
    <mergeCell ref="G33:G34"/>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CA26D1B0-2633-4A00-9E35-5BD98D65B30D}">
      <formula1>1000</formula1>
    </dataValidation>
  </dataValidations>
  <printOptions horizontalCentered="1"/>
  <pageMargins left="0.25" right="0.25" top="0.75" bottom="0.75" header="0.3" footer="0.3"/>
  <pageSetup scale="63" fitToHeight="0" orientation="portrait" r:id="rId1"/>
  <headerFooter>
    <oddFooter>&amp;L&amp;A</oddFooter>
  </headerFooter>
  <ignoredErrors>
    <ignoredError sqref="E36"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E61A41A-F8F1-4036-8525-35A56D4FED5D}">
          <x14:formula1>
            <xm:f>Variables!$D$27:$D$28</xm:f>
          </x14:formula1>
          <xm:sqref>J12:J15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DFB85-CB47-44EE-BC42-4F29CBA53295}">
  <sheetPr>
    <tabColor rgb="FFFF0000"/>
  </sheetPr>
  <dimension ref="A1:N12"/>
  <sheetViews>
    <sheetView zoomScale="80" zoomScaleNormal="80" workbookViewId="0">
      <selection activeCell="F8" sqref="F8"/>
    </sheetView>
  </sheetViews>
  <sheetFormatPr defaultRowHeight="15" x14ac:dyDescent="0.25"/>
  <cols>
    <col min="1" max="1" width="27.85546875" customWidth="1"/>
    <col min="2" max="5" width="12.85546875" customWidth="1"/>
    <col min="6" max="6" width="45.28515625" customWidth="1"/>
    <col min="7" max="8" width="12.85546875" customWidth="1"/>
    <col min="9" max="13" width="8.85546875" customWidth="1"/>
  </cols>
  <sheetData>
    <row r="1" spans="1:14" ht="15.75" thickBot="1" x14ac:dyDescent="0.3"/>
    <row r="2" spans="1:14" ht="15.75" thickBot="1" x14ac:dyDescent="0.3">
      <c r="A2" s="151" t="s">
        <v>364</v>
      </c>
      <c r="F2" s="152" t="str">
        <f>IF(F8="-","Don't","Copy")</f>
        <v>Don't</v>
      </c>
      <c r="I2" s="441" t="s">
        <v>364</v>
      </c>
      <c r="J2" s="442"/>
      <c r="K2" s="442"/>
      <c r="L2" s="442"/>
      <c r="M2" s="443"/>
    </row>
    <row r="3" spans="1:14" ht="15.75" thickBot="1" x14ac:dyDescent="0.3">
      <c r="A3" s="153" t="s">
        <v>365</v>
      </c>
      <c r="B3" s="153" t="s">
        <v>366</v>
      </c>
      <c r="C3" s="153" t="s">
        <v>367</v>
      </c>
      <c r="D3" s="154" t="s">
        <v>368</v>
      </c>
      <c r="E3" s="154" t="s">
        <v>369</v>
      </c>
      <c r="F3" s="154" t="s">
        <v>370</v>
      </c>
      <c r="G3" s="155" t="s">
        <v>371</v>
      </c>
      <c r="H3" s="156" t="s">
        <v>372</v>
      </c>
      <c r="I3" s="157">
        <v>2023</v>
      </c>
      <c r="J3" s="157">
        <v>2024</v>
      </c>
      <c r="K3" s="158">
        <v>2025</v>
      </c>
      <c r="L3" s="157">
        <v>2025</v>
      </c>
      <c r="M3" s="159">
        <v>2026</v>
      </c>
    </row>
    <row r="4" spans="1:14" x14ac:dyDescent="0.25">
      <c r="A4" s="160">
        <f>Intro!E77</f>
        <v>0</v>
      </c>
      <c r="B4" s="161" t="s">
        <v>373</v>
      </c>
      <c r="C4" s="161" t="s">
        <v>60</v>
      </c>
      <c r="D4" s="162" t="s">
        <v>374</v>
      </c>
      <c r="E4" s="162" t="s">
        <v>374</v>
      </c>
      <c r="F4" s="162"/>
      <c r="G4" s="163" t="s">
        <v>374</v>
      </c>
      <c r="H4" s="164" t="s">
        <v>374</v>
      </c>
      <c r="I4" s="165" t="str">
        <f>Confirm!E35</f>
        <v>-</v>
      </c>
      <c r="J4" s="165" t="str">
        <f>Confirm!F35</f>
        <v>-</v>
      </c>
      <c r="K4" s="165" t="str">
        <f>Confirm!G35</f>
        <v>-</v>
      </c>
      <c r="L4" s="165" t="str">
        <f>Confirm!H35</f>
        <v>-</v>
      </c>
      <c r="M4" s="165" t="str">
        <f>Confirm!I35</f>
        <v>-</v>
      </c>
      <c r="N4" s="152" t="str">
        <f>IF((COUNTIF(I4:M4,"X")&gt;=1),"Copy","Don't")</f>
        <v>Don't</v>
      </c>
    </row>
    <row r="5" spans="1:14" x14ac:dyDescent="0.25">
      <c r="A5" s="166">
        <f>A4</f>
        <v>0</v>
      </c>
      <c r="B5" s="166" t="s">
        <v>373</v>
      </c>
      <c r="C5" s="166" t="s">
        <v>375</v>
      </c>
      <c r="D5" s="167" t="s">
        <v>374</v>
      </c>
      <c r="E5" s="167" t="s">
        <v>374</v>
      </c>
      <c r="F5" s="167"/>
      <c r="G5" s="168" t="s">
        <v>374</v>
      </c>
      <c r="H5" s="169" t="s">
        <v>374</v>
      </c>
      <c r="I5" s="165" t="str">
        <f>Confirm!E36</f>
        <v>-</v>
      </c>
      <c r="J5" s="165" t="str">
        <f>Confirm!F36</f>
        <v>-</v>
      </c>
      <c r="K5" s="165" t="str">
        <f>Confirm!G36</f>
        <v>-</v>
      </c>
      <c r="L5" s="165" t="str">
        <f>Confirm!H36</f>
        <v>-</v>
      </c>
      <c r="M5" s="165" t="str">
        <f>Confirm!I36</f>
        <v>-</v>
      </c>
      <c r="N5" s="170" t="str">
        <f t="shared" ref="N5:N8" si="0">IF((COUNTIF(I5:M5,"X")&gt;=1),"Copy","Don't")</f>
        <v>Don't</v>
      </c>
    </row>
    <row r="6" spans="1:14" x14ac:dyDescent="0.25">
      <c r="A6" s="171">
        <f>A5</f>
        <v>0</v>
      </c>
      <c r="B6" s="171" t="s">
        <v>373</v>
      </c>
      <c r="C6" s="171" t="s">
        <v>376</v>
      </c>
      <c r="D6" s="172" t="s">
        <v>177</v>
      </c>
      <c r="E6" s="172" t="s">
        <v>374</v>
      </c>
      <c r="F6" s="172"/>
      <c r="G6" s="173" t="s">
        <v>374</v>
      </c>
      <c r="H6" s="174" t="s">
        <v>374</v>
      </c>
      <c r="I6" s="165" t="str">
        <f>Confirm!E37</f>
        <v>-</v>
      </c>
      <c r="J6" s="165" t="str">
        <f>Confirm!F37</f>
        <v>-</v>
      </c>
      <c r="K6" s="165" t="str">
        <f>Confirm!G37</f>
        <v>-</v>
      </c>
      <c r="L6" s="165" t="str">
        <f>Confirm!H37</f>
        <v>-</v>
      </c>
      <c r="M6" s="165" t="str">
        <f>Confirm!I37</f>
        <v>-</v>
      </c>
      <c r="N6" s="170" t="str">
        <f t="shared" si="0"/>
        <v>Don't</v>
      </c>
    </row>
    <row r="7" spans="1:14" x14ac:dyDescent="0.25">
      <c r="A7" s="166">
        <f>A6</f>
        <v>0</v>
      </c>
      <c r="B7" s="166" t="s">
        <v>373</v>
      </c>
      <c r="C7" s="166" t="s">
        <v>376</v>
      </c>
      <c r="D7" s="167" t="s">
        <v>377</v>
      </c>
      <c r="E7" s="167" t="s">
        <v>374</v>
      </c>
      <c r="F7" s="167"/>
      <c r="G7" s="168" t="s">
        <v>374</v>
      </c>
      <c r="H7" s="169" t="s">
        <v>374</v>
      </c>
      <c r="I7" s="165" t="str">
        <f>Confirm!E38</f>
        <v>-</v>
      </c>
      <c r="J7" s="165" t="str">
        <f>Confirm!F38</f>
        <v>-</v>
      </c>
      <c r="K7" s="165" t="str">
        <f>Confirm!G38</f>
        <v>-</v>
      </c>
      <c r="L7" s="165" t="str">
        <f>Confirm!H38</f>
        <v>-</v>
      </c>
      <c r="M7" s="165" t="str">
        <f>Confirm!I38</f>
        <v>-</v>
      </c>
      <c r="N7" s="170" t="str">
        <f t="shared" si="0"/>
        <v>Don't</v>
      </c>
    </row>
    <row r="8" spans="1:14" ht="15.75" thickBot="1" x14ac:dyDescent="0.3">
      <c r="A8" s="171">
        <f>A7</f>
        <v>0</v>
      </c>
      <c r="B8" s="171" t="s">
        <v>373</v>
      </c>
      <c r="C8" s="171" t="s">
        <v>376</v>
      </c>
      <c r="D8" s="172" t="s">
        <v>378</v>
      </c>
      <c r="E8" s="172" t="s">
        <v>374</v>
      </c>
      <c r="F8" s="175" t="str">
        <f>Confirm!E40</f>
        <v>-</v>
      </c>
      <c r="G8" s="173" t="s">
        <v>374</v>
      </c>
      <c r="H8" s="174" t="s">
        <v>374</v>
      </c>
      <c r="I8" s="165" t="str">
        <f>Confirm!E39</f>
        <v>-</v>
      </c>
      <c r="J8" s="165" t="str">
        <f>Confirm!F39</f>
        <v>-</v>
      </c>
      <c r="K8" s="165" t="str">
        <f>Confirm!G39</f>
        <v>-</v>
      </c>
      <c r="L8" s="165" t="str">
        <f>Confirm!H39</f>
        <v>-</v>
      </c>
      <c r="M8" s="165" t="str">
        <f>Confirm!I39</f>
        <v>-</v>
      </c>
      <c r="N8" s="176" t="str">
        <f t="shared" si="0"/>
        <v>Don't</v>
      </c>
    </row>
    <row r="9" spans="1:14" x14ac:dyDescent="0.25">
      <c r="N9" s="177"/>
    </row>
    <row r="10" spans="1:14" x14ac:dyDescent="0.25">
      <c r="N10" s="177"/>
    </row>
    <row r="11" spans="1:14" x14ac:dyDescent="0.25">
      <c r="N11" s="177"/>
    </row>
    <row r="12" spans="1:14" x14ac:dyDescent="0.25">
      <c r="N12" s="177"/>
    </row>
  </sheetData>
  <sheetProtection algorithmName="SHA-512" hashValue="9XMpwtCwIB3utjiXnp+qr3O/agJDbWt0H4nb7H0zQWM9230mxTMBT2cQMalJqH2iKHw8V/eUrcxpYOq2HvaLAw==" saltValue="Splcve7a753g22cDb8y3GQ==" spinCount="100000" sheet="1" objects="1" scenarios="1" selectLockedCells="1"/>
  <mergeCells count="1">
    <mergeCell ref="I2:M2"/>
  </mergeCells>
  <conditionalFormatting sqref="F2">
    <cfRule type="containsText" dxfId="3" priority="1" operator="containsText" text="Don't">
      <formula>NOT(ISERROR(SEARCH("Don't",F2)))</formula>
    </cfRule>
    <cfRule type="containsText" dxfId="2" priority="2" operator="containsText" text="Copy">
      <formula>NOT(ISERROR(SEARCH("Copy",F2)))</formula>
    </cfRule>
  </conditionalFormatting>
  <conditionalFormatting sqref="N4:N12">
    <cfRule type="containsText" dxfId="1" priority="3" operator="containsText" text="Don't">
      <formula>NOT(ISERROR(SEARCH("Don't",N4)))</formula>
    </cfRule>
    <cfRule type="containsText" dxfId="0" priority="4" operator="containsText" text="Copy">
      <formula>NOT(ISERROR(SEARCH("Copy",N4)))</formula>
    </cfRule>
  </conditionalFormatting>
  <dataValidations count="4">
    <dataValidation type="list" allowBlank="1" showInputMessage="1" showErrorMessage="1" sqref="B4" xr:uid="{8C226258-1CF8-4FA3-AF1E-0E8E9D441EE3}">
      <formula1>$B$1:$B$3</formula1>
    </dataValidation>
    <dataValidation type="list" allowBlank="1" showInputMessage="1" showErrorMessage="1" sqref="C4:C8" xr:uid="{260B40FC-BB2A-4915-B3AE-CD87ACE6889B}">
      <formula1>$C$1:$C$6</formula1>
    </dataValidation>
    <dataValidation type="list" allowBlank="1" showInputMessage="1" showErrorMessage="1" sqref="H4:H8" xr:uid="{FD10A35F-BA35-4130-A3A6-C789E1EDA7A6}">
      <formula1>$H$1:$H$3</formula1>
    </dataValidation>
    <dataValidation type="list" allowBlank="1" showInputMessage="1" showErrorMessage="1" sqref="D4:D8" xr:uid="{7F1A95F3-C098-4BA9-974F-7BADA3CDA05C}">
      <formula1>$D$1:$D$11</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7DD40-E26F-4A7E-B5A9-4D4255C89EC9}">
  <sheetPr>
    <tabColor rgb="FFFF0000"/>
  </sheetPr>
  <dimension ref="A1:R54"/>
  <sheetViews>
    <sheetView workbookViewId="0">
      <selection activeCell="E8" sqref="E8"/>
    </sheetView>
  </sheetViews>
  <sheetFormatPr defaultRowHeight="15" x14ac:dyDescent="0.25"/>
  <cols>
    <col min="1" max="1" width="7.140625" bestFit="1" customWidth="1"/>
    <col min="2" max="2" width="3.28515625" customWidth="1"/>
    <col min="3" max="3" width="35.7109375" customWidth="1"/>
    <col min="4" max="4" width="35.28515625" hidden="1" customWidth="1"/>
    <col min="5" max="9" width="10.7109375" customWidth="1"/>
    <col min="10" max="10" width="5" customWidth="1"/>
    <col min="11" max="11" width="35.7109375" customWidth="1"/>
    <col min="12" max="12" width="4.85546875" customWidth="1"/>
    <col min="13" max="13" width="3.85546875" customWidth="1"/>
  </cols>
  <sheetData>
    <row r="1" spans="1:18" ht="15.75" thickBot="1" x14ac:dyDescent="0.3">
      <c r="A1" s="178"/>
      <c r="B1" s="178"/>
      <c r="C1" s="179"/>
      <c r="D1" s="179" t="s">
        <v>305</v>
      </c>
      <c r="E1" s="178"/>
      <c r="F1" s="178"/>
      <c r="G1" s="178"/>
      <c r="H1" s="178"/>
      <c r="I1" s="178"/>
      <c r="J1" s="178"/>
      <c r="K1" s="178"/>
      <c r="L1" s="178"/>
      <c r="M1" s="178"/>
    </row>
    <row r="2" spans="1:18" x14ac:dyDescent="0.25">
      <c r="A2" s="178"/>
      <c r="B2" s="180"/>
      <c r="C2" s="181"/>
      <c r="D2" s="181"/>
      <c r="E2" s="181"/>
      <c r="F2" s="181"/>
      <c r="G2" s="181"/>
      <c r="H2" s="181"/>
      <c r="I2" s="181"/>
      <c r="J2" s="181"/>
      <c r="K2" s="181"/>
      <c r="L2" s="182"/>
      <c r="M2" s="178"/>
    </row>
    <row r="3" spans="1:18" x14ac:dyDescent="0.25">
      <c r="A3" s="178"/>
      <c r="B3" s="183"/>
      <c r="C3" s="184">
        <f>Intro!E77</f>
        <v>0</v>
      </c>
      <c r="D3" s="184"/>
      <c r="E3" s="185"/>
      <c r="F3" s="185"/>
      <c r="G3" s="185"/>
      <c r="H3" s="185"/>
      <c r="I3" s="185"/>
      <c r="J3" s="185"/>
      <c r="K3" s="185"/>
      <c r="L3" s="186"/>
      <c r="M3" s="178"/>
    </row>
    <row r="4" spans="1:18" x14ac:dyDescent="0.25">
      <c r="A4" s="178"/>
      <c r="B4" s="183"/>
      <c r="C4" s="187" t="s">
        <v>269</v>
      </c>
      <c r="D4" s="187"/>
      <c r="E4" s="185"/>
      <c r="F4" s="185"/>
      <c r="G4" s="185"/>
      <c r="H4" s="185"/>
      <c r="I4" s="185"/>
      <c r="J4" s="185"/>
      <c r="K4" s="185"/>
      <c r="L4" s="186"/>
      <c r="M4" s="178"/>
    </row>
    <row r="5" spans="1:18" x14ac:dyDescent="0.25">
      <c r="A5" s="178"/>
      <c r="B5" s="183"/>
      <c r="C5" s="188"/>
      <c r="D5" s="188"/>
      <c r="E5" s="189"/>
      <c r="F5" s="189"/>
      <c r="G5" s="189"/>
      <c r="H5" s="444" t="s">
        <v>379</v>
      </c>
      <c r="I5" s="444"/>
      <c r="J5" s="190"/>
      <c r="K5" s="190"/>
      <c r="L5" s="186"/>
      <c r="M5" s="178"/>
    </row>
    <row r="6" spans="1:18" x14ac:dyDescent="0.25">
      <c r="A6" s="178"/>
      <c r="B6" s="183"/>
      <c r="C6" s="191"/>
      <c r="D6" s="191"/>
      <c r="E6" s="192">
        <v>2023</v>
      </c>
      <c r="F6" s="192">
        <v>2024</v>
      </c>
      <c r="G6" s="192">
        <v>2025</v>
      </c>
      <c r="H6" s="192">
        <v>2025</v>
      </c>
      <c r="I6" s="192">
        <v>2026</v>
      </c>
      <c r="J6" s="192"/>
      <c r="K6" s="192"/>
      <c r="L6" s="186"/>
      <c r="M6" s="178"/>
    </row>
    <row r="7" spans="1:18" x14ac:dyDescent="0.25">
      <c r="A7" s="178"/>
      <c r="B7" s="183"/>
      <c r="C7" s="185"/>
      <c r="D7" s="185"/>
      <c r="E7" s="185"/>
      <c r="F7" s="185"/>
      <c r="G7" s="185"/>
      <c r="H7" s="185"/>
      <c r="I7" s="185"/>
      <c r="J7" s="185"/>
      <c r="K7" s="185"/>
      <c r="L7" s="186"/>
      <c r="M7" s="179"/>
    </row>
    <row r="8" spans="1:18" x14ac:dyDescent="0.25">
      <c r="A8" s="179"/>
      <c r="B8" s="193"/>
      <c r="C8" s="194" t="s">
        <v>170</v>
      </c>
      <c r="D8" s="194" t="s">
        <v>380</v>
      </c>
      <c r="E8" s="195">
        <f>'Pro 1'!G24</f>
        <v>0</v>
      </c>
      <c r="F8" s="195">
        <f>'Pro 1'!H24</f>
        <v>0</v>
      </c>
      <c r="G8" s="195">
        <f>'Pro 1'!I24</f>
        <v>0</v>
      </c>
      <c r="H8" s="195">
        <f>'Pro 1'!J24</f>
        <v>0</v>
      </c>
      <c r="I8" s="195">
        <f>'Pro 1'!K24</f>
        <v>0</v>
      </c>
      <c r="J8" s="196"/>
      <c r="K8" s="194" t="str">
        <f>D8</f>
        <v>Capacité pratique des usines (tonnes)</v>
      </c>
      <c r="L8" s="197"/>
      <c r="M8" s="179"/>
      <c r="N8" s="198" t="s">
        <v>364</v>
      </c>
      <c r="O8" s="177"/>
      <c r="P8" s="177"/>
      <c r="Q8" s="177"/>
      <c r="R8" s="177"/>
    </row>
    <row r="9" spans="1:18" x14ac:dyDescent="0.25">
      <c r="A9" s="179"/>
      <c r="B9" s="193"/>
      <c r="C9" s="185"/>
      <c r="D9" s="185"/>
      <c r="E9" s="199"/>
      <c r="F9" s="199"/>
      <c r="G9" s="199"/>
      <c r="H9" s="199"/>
      <c r="I9" s="199"/>
      <c r="J9" s="200"/>
      <c r="K9" s="185"/>
      <c r="L9" s="197"/>
      <c r="M9" s="178"/>
      <c r="N9" s="198" t="s">
        <v>364</v>
      </c>
    </row>
    <row r="10" spans="1:18" x14ac:dyDescent="0.25">
      <c r="A10" s="178"/>
      <c r="B10" s="183"/>
      <c r="C10" s="194" t="s">
        <v>171</v>
      </c>
      <c r="D10" s="194" t="s">
        <v>171</v>
      </c>
      <c r="E10" s="199"/>
      <c r="F10" s="199"/>
      <c r="G10" s="199"/>
      <c r="H10" s="199"/>
      <c r="I10" s="199"/>
      <c r="J10" s="200"/>
      <c r="K10" s="194" t="str">
        <f t="shared" ref="K10:K48" si="0">D10</f>
        <v>Production (tonnes)</v>
      </c>
      <c r="L10" s="186"/>
      <c r="M10" s="178"/>
      <c r="N10" s="198" t="s">
        <v>364</v>
      </c>
    </row>
    <row r="11" spans="1:18" x14ac:dyDescent="0.25">
      <c r="A11" s="178"/>
      <c r="B11" s="183"/>
      <c r="C11" s="201" t="s">
        <v>172</v>
      </c>
      <c r="D11" s="201" t="s">
        <v>381</v>
      </c>
      <c r="E11" s="202">
        <f>'Pro 1'!G21</f>
        <v>0</v>
      </c>
      <c r="F11" s="202">
        <f>'Pro 1'!H21</f>
        <v>0</v>
      </c>
      <c r="G11" s="202">
        <f>'Pro 1'!I21</f>
        <v>0</v>
      </c>
      <c r="H11" s="202">
        <f>'Pro 1'!J21</f>
        <v>0</v>
      </c>
      <c r="I11" s="202">
        <f>'Pro 1'!K21</f>
        <v>0</v>
      </c>
      <c r="J11" s="196"/>
      <c r="K11" s="201" t="str">
        <f t="shared" si="0"/>
        <v>Marchandises en cause</v>
      </c>
      <c r="L11" s="186"/>
      <c r="M11" s="178"/>
      <c r="N11" s="198" t="s">
        <v>364</v>
      </c>
    </row>
    <row r="12" spans="1:18" ht="25.5" customHeight="1" x14ac:dyDescent="0.25">
      <c r="A12" s="178"/>
      <c r="B12" s="183"/>
      <c r="C12" s="203" t="s">
        <v>173</v>
      </c>
      <c r="D12" s="203" t="s">
        <v>382</v>
      </c>
      <c r="E12" s="202">
        <f>'Pro 1'!G22</f>
        <v>0</v>
      </c>
      <c r="F12" s="202">
        <f>'Pro 1'!H22</f>
        <v>0</v>
      </c>
      <c r="G12" s="202">
        <f>'Pro 1'!I22</f>
        <v>0</v>
      </c>
      <c r="H12" s="202">
        <f>'Pro 1'!J22</f>
        <v>0</v>
      </c>
      <c r="I12" s="202">
        <f>'Pro 1'!K22</f>
        <v>0</v>
      </c>
      <c r="J12" s="196"/>
      <c r="K12" s="203" t="str">
        <f t="shared" si="0"/>
        <v>Autres marchandises produites sur le même équipement</v>
      </c>
      <c r="L12" s="186"/>
      <c r="M12" s="178"/>
      <c r="N12" s="198" t="s">
        <v>364</v>
      </c>
    </row>
    <row r="13" spans="1:18" x14ac:dyDescent="0.25">
      <c r="A13" s="178"/>
      <c r="B13" s="183"/>
      <c r="C13" s="204" t="s">
        <v>174</v>
      </c>
      <c r="D13" s="204" t="s">
        <v>174</v>
      </c>
      <c r="E13" s="205">
        <f>SUM(E11:E12)</f>
        <v>0</v>
      </c>
      <c r="F13" s="205">
        <f t="shared" ref="F13:I13" si="1">SUM(F11:F12)</f>
        <v>0</v>
      </c>
      <c r="G13" s="205">
        <f t="shared" si="1"/>
        <v>0</v>
      </c>
      <c r="H13" s="205">
        <f t="shared" si="1"/>
        <v>0</v>
      </c>
      <c r="I13" s="205">
        <f t="shared" si="1"/>
        <v>0</v>
      </c>
      <c r="J13" s="196"/>
      <c r="K13" s="204" t="str">
        <f t="shared" si="0"/>
        <v>Total - Production</v>
      </c>
      <c r="L13" s="186"/>
      <c r="M13" s="178"/>
      <c r="N13" s="206" t="s">
        <v>383</v>
      </c>
    </row>
    <row r="14" spans="1:18" x14ac:dyDescent="0.25">
      <c r="A14" s="178"/>
      <c r="B14" s="183"/>
      <c r="C14" s="201"/>
      <c r="D14" s="201"/>
      <c r="E14" s="207"/>
      <c r="F14" s="207"/>
      <c r="G14" s="207"/>
      <c r="H14" s="207"/>
      <c r="I14" s="207"/>
      <c r="J14" s="185"/>
      <c r="K14" s="201"/>
      <c r="L14" s="186"/>
      <c r="M14" s="178"/>
    </row>
    <row r="15" spans="1:18" x14ac:dyDescent="0.25">
      <c r="A15" s="178"/>
      <c r="B15" s="183"/>
      <c r="C15" s="194" t="s">
        <v>384</v>
      </c>
      <c r="D15" s="194" t="s">
        <v>385</v>
      </c>
      <c r="E15" s="207"/>
      <c r="F15" s="207"/>
      <c r="G15" s="207"/>
      <c r="H15" s="207"/>
      <c r="I15" s="207"/>
      <c r="J15" s="185"/>
      <c r="K15" s="194" t="str">
        <f t="shared" si="0"/>
        <v>Taux d'utilisation (%)</v>
      </c>
      <c r="L15" s="186"/>
      <c r="M15" s="178"/>
    </row>
    <row r="16" spans="1:18" x14ac:dyDescent="0.25">
      <c r="A16" s="178"/>
      <c r="B16" s="183"/>
      <c r="C16" s="201" t="str">
        <f>C11</f>
        <v>Subject goods</v>
      </c>
      <c r="D16" s="201" t="str">
        <f>D11</f>
        <v>Marchandises en cause</v>
      </c>
      <c r="E16" s="208">
        <f>IF(ISERROR(E11/E$8*100),0,(E11/E$8*100))</f>
        <v>0</v>
      </c>
      <c r="F16" s="208">
        <f t="shared" ref="F16:I18" si="2">IF(ISERROR(F11/F$8*100),0,(F11/F$8*100))</f>
        <v>0</v>
      </c>
      <c r="G16" s="208">
        <f t="shared" si="2"/>
        <v>0</v>
      </c>
      <c r="H16" s="208">
        <f t="shared" si="2"/>
        <v>0</v>
      </c>
      <c r="I16" s="208">
        <f t="shared" si="2"/>
        <v>0</v>
      </c>
      <c r="J16" s="196"/>
      <c r="K16" s="201" t="str">
        <f t="shared" si="0"/>
        <v>Marchandises en cause</v>
      </c>
      <c r="L16" s="186"/>
      <c r="M16" s="178"/>
      <c r="N16" s="206" t="s">
        <v>383</v>
      </c>
    </row>
    <row r="17" spans="1:14" ht="25.5" customHeight="1" x14ac:dyDescent="0.25">
      <c r="A17" s="178"/>
      <c r="B17" s="183"/>
      <c r="C17" s="203" t="str">
        <f t="shared" ref="C17:D17" si="3">C12</f>
        <v>Other goods produced on the same equipment</v>
      </c>
      <c r="D17" s="203" t="str">
        <f t="shared" si="3"/>
        <v>Autres marchandises produites sur le même équipement</v>
      </c>
      <c r="E17" s="209">
        <f>IF(ISERROR(E12/E$8*100),0,(E12/E$8*100))</f>
        <v>0</v>
      </c>
      <c r="F17" s="209">
        <f t="shared" si="2"/>
        <v>0</v>
      </c>
      <c r="G17" s="209">
        <f t="shared" si="2"/>
        <v>0</v>
      </c>
      <c r="H17" s="209">
        <f t="shared" si="2"/>
        <v>0</v>
      </c>
      <c r="I17" s="209">
        <f t="shared" si="2"/>
        <v>0</v>
      </c>
      <c r="J17" s="196"/>
      <c r="K17" s="203" t="str">
        <f t="shared" si="0"/>
        <v>Autres marchandises produites sur le même équipement</v>
      </c>
      <c r="L17" s="186"/>
      <c r="M17" s="178"/>
      <c r="N17" s="206" t="s">
        <v>383</v>
      </c>
    </row>
    <row r="18" spans="1:14" ht="12.75" customHeight="1" x14ac:dyDescent="0.25">
      <c r="A18" s="178"/>
      <c r="B18" s="183"/>
      <c r="C18" s="210" t="s">
        <v>386</v>
      </c>
      <c r="D18" s="210" t="s">
        <v>387</v>
      </c>
      <c r="E18" s="211">
        <f>IF(ISERROR(E13/E$8*100),0,(E13/E$8*100))</f>
        <v>0</v>
      </c>
      <c r="F18" s="211">
        <f t="shared" si="2"/>
        <v>0</v>
      </c>
      <c r="G18" s="211">
        <f t="shared" si="2"/>
        <v>0</v>
      </c>
      <c r="H18" s="211">
        <f t="shared" si="2"/>
        <v>0</v>
      </c>
      <c r="I18" s="211">
        <f t="shared" si="2"/>
        <v>0</v>
      </c>
      <c r="J18" s="196"/>
      <c r="K18" s="210" t="str">
        <f t="shared" si="0"/>
        <v>Total - Taux d'utilisation (%)</v>
      </c>
      <c r="L18" s="186"/>
      <c r="M18" s="178"/>
      <c r="N18" s="206" t="s">
        <v>383</v>
      </c>
    </row>
    <row r="19" spans="1:14" x14ac:dyDescent="0.25">
      <c r="A19" s="178"/>
      <c r="B19" s="212"/>
      <c r="C19" s="213"/>
      <c r="D19" s="213"/>
      <c r="E19" s="207"/>
      <c r="F19" s="207"/>
      <c r="G19" s="207"/>
      <c r="H19" s="207"/>
      <c r="I19" s="207"/>
      <c r="J19" s="185"/>
      <c r="K19" s="213"/>
      <c r="L19" s="186"/>
      <c r="M19" s="178"/>
    </row>
    <row r="20" spans="1:14" x14ac:dyDescent="0.25">
      <c r="A20" s="178"/>
      <c r="B20" s="212"/>
      <c r="C20" s="194" t="s">
        <v>175</v>
      </c>
      <c r="D20" s="194" t="s">
        <v>388</v>
      </c>
      <c r="E20" s="195">
        <f>'Pro 2'!G40</f>
        <v>0</v>
      </c>
      <c r="F20" s="195">
        <f>'Pro 2'!H40</f>
        <v>0</v>
      </c>
      <c r="G20" s="195">
        <f>'Pro 2'!I40</f>
        <v>0</v>
      </c>
      <c r="H20" s="195">
        <f>'Pro 2'!J40</f>
        <v>0</v>
      </c>
      <c r="I20" s="195">
        <f>'Pro 2'!K40</f>
        <v>0</v>
      </c>
      <c r="J20" s="196"/>
      <c r="K20" s="194" t="str">
        <f t="shared" si="0"/>
        <v>Ventes nationales (tonnes)</v>
      </c>
      <c r="L20" s="186"/>
      <c r="M20" s="178"/>
      <c r="N20" s="198" t="s">
        <v>364</v>
      </c>
    </row>
    <row r="21" spans="1:14" x14ac:dyDescent="0.25">
      <c r="A21" s="178"/>
      <c r="B21" s="212"/>
      <c r="C21" s="214"/>
      <c r="D21" s="214"/>
      <c r="E21" s="207"/>
      <c r="F21" s="207"/>
      <c r="G21" s="207"/>
      <c r="H21" s="207"/>
      <c r="I21" s="207"/>
      <c r="J21" s="185"/>
      <c r="K21" s="214"/>
      <c r="L21" s="186"/>
      <c r="M21" s="178"/>
      <c r="N21" s="198" t="s">
        <v>364</v>
      </c>
    </row>
    <row r="22" spans="1:14" x14ac:dyDescent="0.25">
      <c r="A22" s="178"/>
      <c r="B22" s="212"/>
      <c r="C22" s="194" t="s">
        <v>176</v>
      </c>
      <c r="D22" s="194" t="s">
        <v>389</v>
      </c>
      <c r="E22" s="196"/>
      <c r="F22" s="196"/>
      <c r="G22" s="196"/>
      <c r="H22" s="196"/>
      <c r="I22" s="196"/>
      <c r="J22" s="196"/>
      <c r="K22" s="194" t="str">
        <f t="shared" si="0"/>
        <v>Ventes à l'exportation  (tonnes)</v>
      </c>
      <c r="L22" s="186"/>
      <c r="M22" s="178"/>
      <c r="N22" s="198" t="s">
        <v>364</v>
      </c>
    </row>
    <row r="23" spans="1:14" x14ac:dyDescent="0.25">
      <c r="A23" s="178"/>
      <c r="B23" s="212"/>
      <c r="C23" s="215" t="s">
        <v>177</v>
      </c>
      <c r="D23" s="215" t="s">
        <v>177</v>
      </c>
      <c r="E23" s="202">
        <f>'Pro 2'!G43</f>
        <v>0</v>
      </c>
      <c r="F23" s="202">
        <f>'Pro 2'!H43</f>
        <v>0</v>
      </c>
      <c r="G23" s="202">
        <f>'Pro 2'!I43</f>
        <v>0</v>
      </c>
      <c r="H23" s="202">
        <f>'Pro 2'!J43</f>
        <v>0</v>
      </c>
      <c r="I23" s="202">
        <f>'Pro 2'!K43</f>
        <v>0</v>
      </c>
      <c r="J23" s="196"/>
      <c r="K23" s="215" t="str">
        <f t="shared" si="0"/>
        <v>Canada</v>
      </c>
      <c r="L23" s="186"/>
      <c r="M23" s="178"/>
      <c r="N23" s="198" t="s">
        <v>364</v>
      </c>
    </row>
    <row r="24" spans="1:14" x14ac:dyDescent="0.25">
      <c r="A24" s="178"/>
      <c r="B24" s="212"/>
      <c r="C24" s="215" t="s">
        <v>178</v>
      </c>
      <c r="D24" s="215" t="s">
        <v>390</v>
      </c>
      <c r="E24" s="202">
        <f>'Pro 2'!G46</f>
        <v>0</v>
      </c>
      <c r="F24" s="202">
        <f>'Pro 2'!H46</f>
        <v>0</v>
      </c>
      <c r="G24" s="202">
        <f>'Pro 2'!I46</f>
        <v>0</v>
      </c>
      <c r="H24" s="202">
        <f>'Pro 2'!J46</f>
        <v>0</v>
      </c>
      <c r="I24" s="202">
        <f>'Pro 2'!K46</f>
        <v>0</v>
      </c>
      <c r="J24" s="196"/>
      <c r="K24" s="215" t="str">
        <f t="shared" si="0"/>
        <v xml:space="preserve">États-Unis </v>
      </c>
      <c r="L24" s="186"/>
      <c r="M24" s="178"/>
      <c r="N24" s="198" t="s">
        <v>364</v>
      </c>
    </row>
    <row r="25" spans="1:14" x14ac:dyDescent="0.25">
      <c r="A25" s="178"/>
      <c r="B25" s="212"/>
      <c r="C25" s="215" t="s">
        <v>139</v>
      </c>
      <c r="D25" s="215" t="s">
        <v>391</v>
      </c>
      <c r="E25" s="202">
        <f>'Pro 2'!G49</f>
        <v>0</v>
      </c>
      <c r="F25" s="202">
        <f>'Pro 2'!H49</f>
        <v>0</v>
      </c>
      <c r="G25" s="202">
        <f>'Pro 2'!I49</f>
        <v>0</v>
      </c>
      <c r="H25" s="202">
        <f>'Pro 2'!J49</f>
        <v>0</v>
      </c>
      <c r="I25" s="202">
        <f>'Pro 2'!K49</f>
        <v>0</v>
      </c>
      <c r="J25" s="196"/>
      <c r="K25" s="215" t="str">
        <f t="shared" si="0"/>
        <v>Autres pays</v>
      </c>
      <c r="L25" s="186"/>
      <c r="M25" s="178"/>
      <c r="N25" s="198" t="s">
        <v>364</v>
      </c>
    </row>
    <row r="26" spans="1:14" x14ac:dyDescent="0.25">
      <c r="A26" s="178"/>
      <c r="B26" s="212"/>
      <c r="C26" s="204" t="s">
        <v>392</v>
      </c>
      <c r="D26" s="204" t="s">
        <v>393</v>
      </c>
      <c r="E26" s="205">
        <f>SUM(E23:E25)</f>
        <v>0</v>
      </c>
      <c r="F26" s="205">
        <f t="shared" ref="F26:I26" si="4">SUM(F23:F25)</f>
        <v>0</v>
      </c>
      <c r="G26" s="205">
        <f t="shared" si="4"/>
        <v>0</v>
      </c>
      <c r="H26" s="205">
        <f t="shared" si="4"/>
        <v>0</v>
      </c>
      <c r="I26" s="205">
        <f t="shared" si="4"/>
        <v>0</v>
      </c>
      <c r="J26" s="196"/>
      <c r="K26" s="204" t="str">
        <f t="shared" si="0"/>
        <v xml:space="preserve">Total - Ventes à l'exportation </v>
      </c>
      <c r="L26" s="186"/>
      <c r="M26" s="178"/>
      <c r="N26" s="206" t="s">
        <v>383</v>
      </c>
    </row>
    <row r="27" spans="1:14" x14ac:dyDescent="0.25">
      <c r="A27" s="178"/>
      <c r="B27" s="212"/>
      <c r="C27" s="204"/>
      <c r="D27" s="204"/>
      <c r="E27" s="196"/>
      <c r="F27" s="196"/>
      <c r="G27" s="196"/>
      <c r="H27" s="196"/>
      <c r="I27" s="196"/>
      <c r="J27" s="196"/>
      <c r="K27" s="204"/>
      <c r="L27" s="186"/>
      <c r="M27" s="178"/>
    </row>
    <row r="28" spans="1:14" x14ac:dyDescent="0.25">
      <c r="A28" s="178"/>
      <c r="B28" s="183"/>
      <c r="C28" s="192" t="s">
        <v>394</v>
      </c>
      <c r="D28" s="192" t="s">
        <v>395</v>
      </c>
      <c r="E28" s="216"/>
      <c r="F28" s="216"/>
      <c r="G28" s="216"/>
      <c r="H28" s="216"/>
      <c r="I28" s="216"/>
      <c r="J28" s="192"/>
      <c r="K28" s="192" t="str">
        <f t="shared" si="0"/>
        <v>CHANGEMENT EN POURCENTAGE</v>
      </c>
      <c r="L28" s="186"/>
      <c r="M28" s="178"/>
    </row>
    <row r="29" spans="1:14" x14ac:dyDescent="0.25">
      <c r="A29" s="178"/>
      <c r="B29" s="183"/>
      <c r="C29" s="185"/>
      <c r="D29" s="185"/>
      <c r="E29" s="207"/>
      <c r="F29" s="207"/>
      <c r="G29" s="207"/>
      <c r="H29" s="207"/>
      <c r="I29" s="207"/>
      <c r="J29" s="185"/>
      <c r="K29" s="185"/>
      <c r="L29" s="186"/>
      <c r="M29" s="178"/>
    </row>
    <row r="30" spans="1:14" x14ac:dyDescent="0.25">
      <c r="A30" s="178"/>
      <c r="B30" s="193"/>
      <c r="C30" s="194" t="str">
        <f>C8</f>
        <v>Practical plant capacity (tonnes)</v>
      </c>
      <c r="D30" s="194" t="str">
        <f>D8</f>
        <v>Capacité pratique des usines (tonnes)</v>
      </c>
      <c r="E30" s="196"/>
      <c r="F30" s="217" t="str">
        <f>IF(OR(F8="N/A",E8="N/A"),"N/A",IF(E8=0,"N/D",IF((F8-E8)/ABS(E8)*100&gt;1000,"&gt;1000",IF((F8-E8)/ABS(E8)*100&lt;-1000,"&lt;-1000",(F8-E8)/ABS(E8)*100))))</f>
        <v>N/D</v>
      </c>
      <c r="G30" s="217" t="str">
        <f>IF(OR(G8="N/A",F8="N/A"),"N/A",IF(F8=0,"N/D",IF((G8-F8)/ABS(F8)*100&gt;1000,"&gt;1000",IF((G8-F8)/ABS(F8)*100&lt;-1000,"&lt;-1000",(G8-F8)/ABS(F8)*100))))</f>
        <v>N/D</v>
      </c>
      <c r="H30" s="196"/>
      <c r="I30" s="217" t="str">
        <f>IF(OR(I8="N/A",H8="N/A"),"N/A",IF(H8=0,"N/D",IF((I8-H8)/ABS(H8)*100&gt;1000,"&gt;1000",IF((I8-H8)/ABS(H8)*100&lt;-1000,"&lt;-1000",(I8-H8)/ABS(H8)*100))))</f>
        <v>N/D</v>
      </c>
      <c r="J30" s="196"/>
      <c r="K30" s="194" t="str">
        <f t="shared" si="0"/>
        <v>Capacité pratique des usines (tonnes)</v>
      </c>
      <c r="L30" s="186"/>
      <c r="M30" s="178"/>
    </row>
    <row r="31" spans="1:14" x14ac:dyDescent="0.25">
      <c r="A31" s="178"/>
      <c r="B31" s="193"/>
      <c r="C31" s="185"/>
      <c r="D31" s="185"/>
      <c r="E31" s="199"/>
      <c r="F31" s="199"/>
      <c r="G31" s="199"/>
      <c r="H31" s="199"/>
      <c r="I31" s="199"/>
      <c r="J31" s="200"/>
      <c r="K31" s="185"/>
      <c r="L31" s="186"/>
      <c r="M31" s="178"/>
    </row>
    <row r="32" spans="1:14" x14ac:dyDescent="0.25">
      <c r="A32" s="178"/>
      <c r="B32" s="183"/>
      <c r="C32" s="194" t="str">
        <f t="shared" ref="C32:D35" si="5">C10</f>
        <v>Production (tonnes)</v>
      </c>
      <c r="D32" s="194" t="str">
        <f t="shared" si="5"/>
        <v>Production (tonnes)</v>
      </c>
      <c r="E32" s="199"/>
      <c r="F32" s="199"/>
      <c r="G32" s="199"/>
      <c r="H32" s="199"/>
      <c r="I32" s="199"/>
      <c r="J32" s="200"/>
      <c r="K32" s="194" t="str">
        <f t="shared" si="0"/>
        <v>Production (tonnes)</v>
      </c>
      <c r="L32" s="186"/>
      <c r="M32" s="178"/>
    </row>
    <row r="33" spans="1:13" x14ac:dyDescent="0.25">
      <c r="A33" s="178"/>
      <c r="B33" s="183"/>
      <c r="C33" s="201" t="str">
        <f t="shared" si="5"/>
        <v>Subject goods</v>
      </c>
      <c r="D33" s="201" t="str">
        <f t="shared" si="5"/>
        <v>Marchandises en cause</v>
      </c>
      <c r="E33" s="196"/>
      <c r="F33" s="196" t="str">
        <f>IF(OR(F11="N/A",E11="N/A"),"N/A",IF(E11=0,"N/D",IF((F11-E11)/ABS(E11)*100&gt;1000,"&gt;1000",IF((F11-E11)/ABS(E11)*100&lt;-1000,"&lt;-1000",(F11-E11)/ABS(E11)*100))))</f>
        <v>N/D</v>
      </c>
      <c r="G33" s="196" t="str">
        <f t="shared" ref="G33:G35" si="6">IF(OR(G11="N/A",F11="N/A"),"N/A",IF(F11=0,"N/D",IF((G11-F11)/ABS(F11)*100&gt;1000,"&gt;1000",IF((G11-F11)/ABS(F11)*100&lt;-1000,"&lt;-1000",(G11-F11)/ABS(F11)*100))))</f>
        <v>N/D</v>
      </c>
      <c r="H33" s="196"/>
      <c r="I33" s="196" t="str">
        <f>IF(OR(I11="N/A",H11="N/A"),"N/A",IF(H11=0,"N/D",IF((I11-H11)/ABS(H11)*100&gt;1000,"&gt;1000",IF((I11-H11)/ABS(H11)*100&lt;-1000,"&lt;-1000",(I11-H11)/ABS(H11)*100))))</f>
        <v>N/D</v>
      </c>
      <c r="J33" s="196"/>
      <c r="K33" s="201" t="str">
        <f t="shared" si="0"/>
        <v>Marchandises en cause</v>
      </c>
      <c r="L33" s="186"/>
      <c r="M33" s="178"/>
    </row>
    <row r="34" spans="1:13" ht="25.5" customHeight="1" x14ac:dyDescent="0.25">
      <c r="A34" s="178"/>
      <c r="B34" s="183"/>
      <c r="C34" s="203" t="str">
        <f t="shared" si="5"/>
        <v>Other goods produced on the same equipment</v>
      </c>
      <c r="D34" s="203" t="str">
        <f t="shared" si="5"/>
        <v>Autres marchandises produites sur le même équipement</v>
      </c>
      <c r="E34" s="196"/>
      <c r="F34" s="196" t="str">
        <f>IF(OR(F12="N/A",E12="N/A"),"N/A",IF(E12=0,"N/D",IF((F12-E12)/ABS(E12)*100&gt;1000,"&gt;1000",IF((F12-E12)/ABS(E12)*100&lt;-1000,"&lt;-1000",(F12-E12)/ABS(E12)*100))))</f>
        <v>N/D</v>
      </c>
      <c r="G34" s="196" t="str">
        <f t="shared" si="6"/>
        <v>N/D</v>
      </c>
      <c r="H34" s="196"/>
      <c r="I34" s="196" t="str">
        <f>IF(OR(I12="N/A",H12="N/A"),"N/A",IF(H12=0,"N/D",IF((I12-H12)/ABS(H12)*100&gt;1000,"&gt;1000",IF((I12-H12)/ABS(H12)*100&lt;-1000,"&lt;-1000",(I12-H12)/ABS(H12)*100))))</f>
        <v>N/D</v>
      </c>
      <c r="J34" s="196"/>
      <c r="K34" s="203" t="str">
        <f t="shared" si="0"/>
        <v>Autres marchandises produites sur le même équipement</v>
      </c>
      <c r="L34" s="186"/>
      <c r="M34" s="178"/>
    </row>
    <row r="35" spans="1:13" x14ac:dyDescent="0.25">
      <c r="A35" s="178"/>
      <c r="B35" s="183"/>
      <c r="C35" s="204" t="str">
        <f t="shared" si="5"/>
        <v>Total - Production</v>
      </c>
      <c r="D35" s="204" t="str">
        <f t="shared" si="5"/>
        <v>Total - Production</v>
      </c>
      <c r="E35" s="196"/>
      <c r="F35" s="218" t="str">
        <f>IF(OR(F13="N/A",E13="N/A"),"N/A",IF(E13=0,"N/D",IF((F13-E13)/ABS(E13)*100&gt;1000,"&gt;1000",IF((F13-E13)/ABS(E13)*100&lt;-1000,"&lt;-1000",(F13-E13)/ABS(E13)*100))))</f>
        <v>N/D</v>
      </c>
      <c r="G35" s="218" t="str">
        <f t="shared" si="6"/>
        <v>N/D</v>
      </c>
      <c r="H35" s="196"/>
      <c r="I35" s="218" t="str">
        <f>IF(OR(I13="N/A",H13="N/A"),"N/A",IF(H13=0,"N/D",IF((I13-H13)/ABS(H13)*100&gt;1000,"&gt;1000",IF((I13-H13)/ABS(H13)*100&lt;-1000,"&lt;-1000",(I13-H13)/ABS(H13)*100))))</f>
        <v>N/D</v>
      </c>
      <c r="J35" s="196"/>
      <c r="K35" s="204" t="str">
        <f t="shared" si="0"/>
        <v>Total - Production</v>
      </c>
      <c r="L35" s="186"/>
      <c r="M35" s="178"/>
    </row>
    <row r="36" spans="1:13" hidden="1" x14ac:dyDescent="0.25">
      <c r="A36" s="183" t="s">
        <v>396</v>
      </c>
      <c r="B36" s="183"/>
      <c r="C36" s="201"/>
      <c r="D36" s="201"/>
      <c r="E36" s="207"/>
      <c r="F36" s="207"/>
      <c r="G36" s="207"/>
      <c r="H36" s="207"/>
      <c r="I36" s="207"/>
      <c r="J36" s="185"/>
      <c r="K36" s="201">
        <f t="shared" si="0"/>
        <v>0</v>
      </c>
      <c r="L36" s="186"/>
      <c r="M36" s="178"/>
    </row>
    <row r="37" spans="1:13" hidden="1" x14ac:dyDescent="0.25">
      <c r="A37" s="183" t="s">
        <v>396</v>
      </c>
      <c r="B37" s="183"/>
      <c r="C37" s="194" t="str">
        <f t="shared" ref="C37:D40" si="7">C15</f>
        <v>Utilization rate (%)</v>
      </c>
      <c r="D37" s="194" t="str">
        <f t="shared" si="7"/>
        <v>Taux d'utilisation (%)</v>
      </c>
      <c r="E37" s="207"/>
      <c r="F37" s="207"/>
      <c r="G37" s="207"/>
      <c r="H37" s="207"/>
      <c r="I37" s="207"/>
      <c r="J37" s="185"/>
      <c r="K37" s="194" t="str">
        <f t="shared" si="0"/>
        <v>Taux d'utilisation (%)</v>
      </c>
      <c r="L37" s="186"/>
      <c r="M37" s="178"/>
    </row>
    <row r="38" spans="1:13" hidden="1" x14ac:dyDescent="0.25">
      <c r="A38" s="183" t="s">
        <v>396</v>
      </c>
      <c r="B38" s="183"/>
      <c r="C38" s="201" t="str">
        <f t="shared" si="7"/>
        <v>Subject goods</v>
      </c>
      <c r="D38" s="201" t="str">
        <f t="shared" si="7"/>
        <v>Marchandises en cause</v>
      </c>
      <c r="E38" s="196"/>
      <c r="F38" s="196" t="str">
        <f t="shared" ref="F38:G40" si="8">IF(OR(F16="N/A",E16="N/A"),"N/A",IF(E16=0,"N/D",IF((F16-E16)/ABS(E16)*100&gt;1000,"&gt;1000",IF((F16-E16)/ABS(E16)*100&lt;-1000,"&lt;-1000",(F16-E16)/ABS(E16)*100))))</f>
        <v>N/D</v>
      </c>
      <c r="G38" s="196" t="str">
        <f t="shared" si="8"/>
        <v>N/D</v>
      </c>
      <c r="H38" s="196"/>
      <c r="I38" s="196" t="str">
        <f>IF(OR(I16="N/A",H16="N/A"),"N/A",IF(H16=0,"N/D",IF((I16-H16)/ABS(H16)*100&gt;1000,"&gt;1000",IF((I16-H16)/ABS(H16)*100&lt;-1000,"&lt;-1000",(I16-H16)/ABS(H16)*100))))</f>
        <v>N/D</v>
      </c>
      <c r="J38" s="196"/>
      <c r="K38" s="201" t="str">
        <f t="shared" si="0"/>
        <v>Marchandises en cause</v>
      </c>
      <c r="L38" s="186"/>
      <c r="M38" s="178"/>
    </row>
    <row r="39" spans="1:13" hidden="1" x14ac:dyDescent="0.25">
      <c r="A39" s="183" t="s">
        <v>396</v>
      </c>
      <c r="B39" s="183"/>
      <c r="C39" s="201" t="str">
        <f t="shared" si="7"/>
        <v>Other goods produced on the same equipment</v>
      </c>
      <c r="D39" s="201" t="str">
        <f t="shared" si="7"/>
        <v>Autres marchandises produites sur le même équipement</v>
      </c>
      <c r="E39" s="196"/>
      <c r="F39" s="219" t="str">
        <f t="shared" si="8"/>
        <v>N/D</v>
      </c>
      <c r="G39" s="219" t="str">
        <f t="shared" si="8"/>
        <v>N/D</v>
      </c>
      <c r="H39" s="196"/>
      <c r="I39" s="219" t="str">
        <f>IF(OR(I17="N/A",H17="N/A"),"N/A",IF(H17=0,"N/D",IF((I17-H17)/ABS(H17)*100&gt;1000,"&gt;1000",IF((I17-H17)/ABS(H17)*100&lt;-1000,"&lt;-1000",(I17-H17)/ABS(H17)*100))))</f>
        <v>N/D</v>
      </c>
      <c r="J39" s="196"/>
      <c r="K39" s="201" t="str">
        <f t="shared" si="0"/>
        <v>Autres marchandises produites sur le même équipement</v>
      </c>
      <c r="L39" s="186"/>
      <c r="M39" s="178"/>
    </row>
    <row r="40" spans="1:13" hidden="1" x14ac:dyDescent="0.25">
      <c r="A40" s="183" t="s">
        <v>396</v>
      </c>
      <c r="B40" s="183"/>
      <c r="C40" s="204" t="str">
        <f t="shared" si="7"/>
        <v>Total - Utilization rate (%)</v>
      </c>
      <c r="D40" s="204" t="str">
        <f t="shared" si="7"/>
        <v>Total - Taux d'utilisation (%)</v>
      </c>
      <c r="E40" s="196"/>
      <c r="F40" s="196" t="str">
        <f t="shared" si="8"/>
        <v>N/D</v>
      </c>
      <c r="G40" s="196" t="str">
        <f t="shared" si="8"/>
        <v>N/D</v>
      </c>
      <c r="H40" s="196"/>
      <c r="I40" s="196" t="str">
        <f>IF(OR(I18="N/A",H18="N/A"),"N/A",IF(H18=0,"N/D",IF((I18-H18)/ABS(H18)*100&gt;1000,"&gt;1000",IF((I18-H18)/ABS(H18)*100&lt;-1000,"&lt;-1000",(I18-H18)/ABS(H18)*100))))</f>
        <v>N/D</v>
      </c>
      <c r="J40" s="196"/>
      <c r="K40" s="204" t="str">
        <f t="shared" si="0"/>
        <v>Total - Taux d'utilisation (%)</v>
      </c>
      <c r="L40" s="186"/>
      <c r="M40" s="178"/>
    </row>
    <row r="41" spans="1:13" x14ac:dyDescent="0.25">
      <c r="A41" s="178"/>
      <c r="B41" s="212"/>
      <c r="C41" s="213"/>
      <c r="D41" s="213"/>
      <c r="E41" s="207"/>
      <c r="F41" s="207"/>
      <c r="G41" s="207"/>
      <c r="H41" s="207"/>
      <c r="I41" s="207"/>
      <c r="J41" s="185"/>
      <c r="K41" s="213"/>
      <c r="L41" s="186"/>
      <c r="M41" s="178"/>
    </row>
    <row r="42" spans="1:13" ht="12.75" customHeight="1" x14ac:dyDescent="0.25">
      <c r="A42" s="178"/>
      <c r="B42" s="212"/>
      <c r="C42" s="214" t="str">
        <f>C20</f>
        <v>Domestic sales (tonnes)</v>
      </c>
      <c r="D42" s="214" t="str">
        <f>D20</f>
        <v>Ventes nationales (tonnes)</v>
      </c>
      <c r="E42" s="196"/>
      <c r="F42" s="217" t="str">
        <f>IF(OR(F20="N/A",E20="N/A"),"N/A",IF(E20=0,"N/D",IF((F20-E20)/ABS(E20)*100&gt;1000,"&gt;1000",IF((F20-E20)/ABS(E20)*100&lt;-1000,"&lt;-1000",(F20-E20)/ABS(E20)*100))))</f>
        <v>N/D</v>
      </c>
      <c r="G42" s="217" t="str">
        <f>IF(OR(G20="N/A",F20="N/A"),"N/A",IF(F20=0,"N/D",IF((G20-F20)/ABS(F20)*100&gt;1000,"&gt;1000",IF((G20-F20)/ABS(F20)*100&lt;-1000,"&lt;-1000",(G20-F20)/ABS(F20)*100))))</f>
        <v>N/D</v>
      </c>
      <c r="H42" s="196"/>
      <c r="I42" s="217" t="str">
        <f>IF(OR(I20="N/A",H20="N/A"),"N/A",IF(H20=0,"N/D",IF((I20-H20)/ABS(H20)*100&gt;1000,"&gt;1000",IF((I20-H20)/ABS(H20)*100&lt;-1000,"&lt;-1000",(I20-H20)/ABS(H20)*100))))</f>
        <v>N/D</v>
      </c>
      <c r="J42" s="196"/>
      <c r="K42" s="214" t="str">
        <f t="shared" si="0"/>
        <v>Ventes nationales (tonnes)</v>
      </c>
      <c r="L42" s="186"/>
      <c r="M42" s="178"/>
    </row>
    <row r="43" spans="1:13" x14ac:dyDescent="0.25">
      <c r="A43" s="178"/>
      <c r="B43" s="212"/>
      <c r="C43" s="214"/>
      <c r="D43" s="214"/>
      <c r="E43" s="207"/>
      <c r="F43" s="207"/>
      <c r="G43" s="207"/>
      <c r="H43" s="207"/>
      <c r="I43" s="207"/>
      <c r="J43" s="185"/>
      <c r="K43" s="214"/>
      <c r="L43" s="186"/>
      <c r="M43" s="178"/>
    </row>
    <row r="44" spans="1:13" ht="12.75" customHeight="1" x14ac:dyDescent="0.25">
      <c r="A44" s="178"/>
      <c r="B44" s="212"/>
      <c r="C44" s="214" t="str">
        <f t="shared" ref="C44:D48" si="9">C22</f>
        <v>Export sales (tonnes)</v>
      </c>
      <c r="D44" s="214" t="str">
        <f t="shared" si="9"/>
        <v>Ventes à l'exportation  (tonnes)</v>
      </c>
      <c r="E44" s="196"/>
      <c r="F44" s="196"/>
      <c r="G44" s="196"/>
      <c r="H44" s="196"/>
      <c r="I44" s="196"/>
      <c r="J44" s="196"/>
      <c r="K44" s="214" t="str">
        <f t="shared" si="0"/>
        <v>Ventes à l'exportation  (tonnes)</v>
      </c>
      <c r="L44" s="186"/>
      <c r="M44" s="178"/>
    </row>
    <row r="45" spans="1:13" x14ac:dyDescent="0.25">
      <c r="A45" s="178"/>
      <c r="B45" s="212"/>
      <c r="C45" s="215" t="str">
        <f t="shared" si="9"/>
        <v>Canada</v>
      </c>
      <c r="D45" s="215" t="str">
        <f t="shared" si="9"/>
        <v>Canada</v>
      </c>
      <c r="E45" s="196"/>
      <c r="F45" s="196" t="str">
        <f>IF(OR(F23="N/A",E23="N/A"),"N/A",IF(E23=0,"N/D",IF((F23-E23)/ABS(E23)*100&gt;1000,"&gt;1000",IF((F23-E23)/ABS(E23)*100&lt;-1000,"&lt;-1000",(F23-E23)/ABS(E23)*100))))</f>
        <v>N/D</v>
      </c>
      <c r="G45" s="196" t="str">
        <f t="shared" ref="G45:G48" si="10">IF(OR(G23="N/A",F23="N/A"),"N/A",IF(F23=0,"N/D",IF((G23-F23)/ABS(F23)*100&gt;1000,"&gt;1000",IF((G23-F23)/ABS(F23)*100&lt;-1000,"&lt;-1000",(G23-F23)/ABS(F23)*100))))</f>
        <v>N/D</v>
      </c>
      <c r="H45" s="196"/>
      <c r="I45" s="196" t="str">
        <f>IF(OR(I23="N/A",H23="N/A"),"N/A",IF(H23=0,"N/D",IF((I23-H23)/ABS(H23)*100&gt;1000,"&gt;1000",IF((I23-H23)/ABS(H23)*100&lt;-1000,"&lt;-1000",(I23-H23)/ABS(H23)*100))))</f>
        <v>N/D</v>
      </c>
      <c r="J45" s="196"/>
      <c r="K45" s="215" t="str">
        <f t="shared" si="0"/>
        <v>Canada</v>
      </c>
      <c r="L45" s="186"/>
      <c r="M45" s="178"/>
    </row>
    <row r="46" spans="1:13" x14ac:dyDescent="0.25">
      <c r="A46" s="178"/>
      <c r="B46" s="212"/>
      <c r="C46" s="215" t="str">
        <f t="shared" si="9"/>
        <v>United States</v>
      </c>
      <c r="D46" s="215" t="str">
        <f t="shared" si="9"/>
        <v xml:space="preserve">États-Unis </v>
      </c>
      <c r="E46" s="196"/>
      <c r="F46" s="196" t="str">
        <f>IF(OR(F24="N/A",E24="N/A"),"N/A",IF(E24=0,"N/D",IF((F24-E24)/ABS(E24)*100&gt;1000,"&gt;1000",IF((F24-E24)/ABS(E24)*100&lt;-1000,"&lt;-1000",(F24-E24)/ABS(E24)*100))))</f>
        <v>N/D</v>
      </c>
      <c r="G46" s="196" t="str">
        <f t="shared" si="10"/>
        <v>N/D</v>
      </c>
      <c r="H46" s="196"/>
      <c r="I46" s="196" t="str">
        <f>IF(OR(I24="N/A",H24="N/A"),"N/A",IF(H24=0,"N/D",IF((I24-H24)/ABS(H24)*100&gt;1000,"&gt;1000",IF((I24-H24)/ABS(H24)*100&lt;-1000,"&lt;-1000",(I24-H24)/ABS(H24)*100))))</f>
        <v>N/D</v>
      </c>
      <c r="J46" s="196"/>
      <c r="K46" s="215" t="str">
        <f t="shared" si="0"/>
        <v xml:space="preserve">États-Unis </v>
      </c>
      <c r="L46" s="186"/>
      <c r="M46" s="178"/>
    </row>
    <row r="47" spans="1:13" x14ac:dyDescent="0.25">
      <c r="A47" s="178"/>
      <c r="B47" s="212"/>
      <c r="C47" s="215" t="str">
        <f t="shared" si="9"/>
        <v>Other countries</v>
      </c>
      <c r="D47" s="215" t="str">
        <f t="shared" si="9"/>
        <v>Autres pays</v>
      </c>
      <c r="E47" s="196"/>
      <c r="F47" s="196" t="str">
        <f>IF(OR(F25="N/A",E25="N/A"),"N/A",IF(E25=0,"N/D",IF((F25-E25)/ABS(E25)*100&gt;1000,"&gt;1000",IF((F25-E25)/ABS(E25)*100&lt;-1000,"&lt;-1000",(F25-E25)/ABS(E25)*100))))</f>
        <v>N/D</v>
      </c>
      <c r="G47" s="196" t="str">
        <f t="shared" si="10"/>
        <v>N/D</v>
      </c>
      <c r="H47" s="196"/>
      <c r="I47" s="196" t="str">
        <f>IF(OR(I25="N/A",H25="N/A"),"N/A",IF(H25=0,"N/D",IF((I25-H25)/ABS(H25)*100&gt;1000,"&gt;1000",IF((I25-H25)/ABS(H25)*100&lt;-1000,"&lt;-1000",(I25-H25)/ABS(H25)*100))))</f>
        <v>N/D</v>
      </c>
      <c r="J47" s="196"/>
      <c r="K47" s="215" t="str">
        <f t="shared" si="0"/>
        <v>Autres pays</v>
      </c>
      <c r="L47" s="186"/>
      <c r="M47" s="178"/>
    </row>
    <row r="48" spans="1:13" x14ac:dyDescent="0.25">
      <c r="A48" s="178"/>
      <c r="B48" s="212"/>
      <c r="C48" s="204" t="str">
        <f t="shared" si="9"/>
        <v>Total - Export sales</v>
      </c>
      <c r="D48" s="204" t="str">
        <f t="shared" si="9"/>
        <v xml:space="preserve">Total - Ventes à l'exportation </v>
      </c>
      <c r="E48" s="196"/>
      <c r="F48" s="218" t="str">
        <f>IF(OR(F26="N/A",E26="N/A"),"N/A",IF(E26=0,"N/D",IF((F26-E26)/ABS(E26)*100&gt;1000,"&gt;1000",IF((F26-E26)/ABS(E26)*100&lt;-1000,"&lt;-1000",(F26-E26)/ABS(E26)*100))))</f>
        <v>N/D</v>
      </c>
      <c r="G48" s="218" t="str">
        <f t="shared" si="10"/>
        <v>N/D</v>
      </c>
      <c r="H48" s="196"/>
      <c r="I48" s="218" t="str">
        <f>IF(OR(I26="N/A",H26="N/A"),"N/A",IF(H26=0,"N/D",IF((I26-H26)/ABS(H26)*100&gt;1000,"&gt;1000",IF((I26-H26)/ABS(H26)*100&lt;-1000,"&lt;-1000",(I26-H26)/ABS(H26)*100))))</f>
        <v>N/D</v>
      </c>
      <c r="J48" s="196"/>
      <c r="K48" s="204" t="str">
        <f t="shared" si="0"/>
        <v xml:space="preserve">Total - Ventes à l'exportation </v>
      </c>
      <c r="L48" s="186"/>
      <c r="M48" s="178"/>
    </row>
    <row r="49" spans="1:13" x14ac:dyDescent="0.25">
      <c r="A49" s="178"/>
      <c r="B49" s="212"/>
      <c r="C49" s="220"/>
      <c r="D49" s="204"/>
      <c r="E49" s="196"/>
      <c r="F49" s="196"/>
      <c r="G49" s="196"/>
      <c r="H49" s="196"/>
      <c r="I49" s="196"/>
      <c r="J49" s="196"/>
      <c r="K49" s="196"/>
      <c r="L49" s="186"/>
      <c r="M49" s="178"/>
    </row>
    <row r="50" spans="1:13" x14ac:dyDescent="0.25">
      <c r="A50" s="178"/>
      <c r="B50" s="183"/>
      <c r="C50" s="221" t="s">
        <v>397</v>
      </c>
      <c r="D50" s="185"/>
      <c r="E50" s="185"/>
      <c r="F50" s="185"/>
      <c r="G50" s="222"/>
      <c r="H50" s="222"/>
      <c r="I50" s="222"/>
      <c r="J50" s="222"/>
      <c r="K50" s="222"/>
      <c r="L50" s="186"/>
      <c r="M50" s="178"/>
    </row>
    <row r="51" spans="1:13" x14ac:dyDescent="0.25">
      <c r="A51" s="178"/>
      <c r="B51" s="183"/>
      <c r="C51" s="445" t="str">
        <f>C56&amp;": " &amp;C57&amp;", "&amp;C58&amp;", "&amp;C59&amp;", "&amp;C60&amp;".  |
"&amp;E56&amp;": " &amp;E57&amp;", "&amp;E58&amp;", "&amp;E59&amp;", "&amp;E60&amp;"."</f>
        <v>: , , , .  |
: , , , .</v>
      </c>
      <c r="D51" s="445"/>
      <c r="E51" s="445"/>
      <c r="F51" s="445"/>
      <c r="G51" s="445"/>
      <c r="H51" s="445"/>
      <c r="I51" s="445"/>
      <c r="J51" s="445"/>
      <c r="K51" s="445"/>
      <c r="L51" s="186"/>
      <c r="M51" s="178"/>
    </row>
    <row r="52" spans="1:13" x14ac:dyDescent="0.25">
      <c r="A52" s="178"/>
      <c r="B52" s="183"/>
      <c r="C52" s="188" t="s">
        <v>398</v>
      </c>
      <c r="D52" s="188"/>
      <c r="E52" s="223"/>
      <c r="F52" s="223"/>
      <c r="G52" s="223"/>
      <c r="H52" s="223"/>
      <c r="I52" s="223"/>
      <c r="J52" s="223"/>
      <c r="K52" s="223"/>
      <c r="L52" s="186"/>
      <c r="M52" s="178"/>
    </row>
    <row r="53" spans="1:13" ht="15.75" thickBot="1" x14ac:dyDescent="0.3">
      <c r="A53" s="178"/>
      <c r="B53" s="224"/>
      <c r="C53" s="225"/>
      <c r="D53" s="225"/>
      <c r="E53" s="225"/>
      <c r="F53" s="225"/>
      <c r="G53" s="225"/>
      <c r="H53" s="225"/>
      <c r="I53" s="225"/>
      <c r="J53" s="225"/>
      <c r="K53" s="225"/>
      <c r="L53" s="226"/>
      <c r="M53" s="178"/>
    </row>
    <row r="54" spans="1:13" x14ac:dyDescent="0.25">
      <c r="A54" s="178"/>
      <c r="B54" s="178"/>
      <c r="C54" s="178"/>
      <c r="D54" s="178"/>
      <c r="E54" s="178"/>
      <c r="F54" s="178"/>
      <c r="G54" s="178"/>
      <c r="H54" s="178"/>
      <c r="I54" s="178"/>
      <c r="J54" s="178"/>
      <c r="K54" s="178"/>
      <c r="L54" s="178"/>
      <c r="M54" s="178"/>
    </row>
  </sheetData>
  <sheetProtection algorithmName="SHA-512" hashValue="P71a/A2iI0bZnDt7t3Hj5MUspUBWpLKPIhL7SaZCUpDHqcA7K8IPyLd3POfpDaiF3VMdv+fYGHNYg0nQ9Fj43Q==" saltValue="RXOGiTpHdK6FWQZT84DODg==" spinCount="100000" sheet="1" objects="1" scenarios="1" selectLockedCells="1"/>
  <mergeCells count="2">
    <mergeCell ref="H5:I5"/>
    <mergeCell ref="C51:K5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A6C7-6E64-4364-83CA-95DAAD20CE2A}">
  <sheetPr codeName="Sheet11">
    <tabColor rgb="FFFF0000"/>
  </sheetPr>
  <dimension ref="B3:E15"/>
  <sheetViews>
    <sheetView workbookViewId="0">
      <selection activeCell="H10" sqref="H10"/>
    </sheetView>
  </sheetViews>
  <sheetFormatPr defaultRowHeight="15" x14ac:dyDescent="0.25"/>
  <cols>
    <col min="2" max="2" width="48.5703125" customWidth="1"/>
  </cols>
  <sheetData>
    <row r="3" spans="2:5" x14ac:dyDescent="0.25">
      <c r="B3" s="17" t="s">
        <v>170</v>
      </c>
      <c r="C3" s="18">
        <f>'Pro 1'!G24</f>
        <v>0</v>
      </c>
      <c r="D3" s="18">
        <f>'Pro 1'!H24</f>
        <v>0</v>
      </c>
      <c r="E3" s="19">
        <f>'Pro 1'!I24</f>
        <v>0</v>
      </c>
    </row>
    <row r="4" spans="2:5" x14ac:dyDescent="0.25">
      <c r="B4" s="11"/>
      <c r="E4" s="2"/>
    </row>
    <row r="5" spans="2:5" x14ac:dyDescent="0.25">
      <c r="B5" s="11" t="s">
        <v>171</v>
      </c>
      <c r="E5" s="2"/>
    </row>
    <row r="6" spans="2:5" x14ac:dyDescent="0.25">
      <c r="B6" s="11" t="s">
        <v>172</v>
      </c>
      <c r="C6">
        <f>'Pro 1'!G21</f>
        <v>0</v>
      </c>
      <c r="D6">
        <f>'Pro 1'!H21</f>
        <v>0</v>
      </c>
      <c r="E6" s="2">
        <f>'Pro 1'!I21</f>
        <v>0</v>
      </c>
    </row>
    <row r="7" spans="2:5" x14ac:dyDescent="0.25">
      <c r="B7" s="11" t="s">
        <v>173</v>
      </c>
      <c r="C7">
        <f>'Pro 1'!G22</f>
        <v>0</v>
      </c>
      <c r="D7">
        <f>'Pro 1'!H22</f>
        <v>0</v>
      </c>
      <c r="E7" s="2">
        <f>'Pro 1'!I22</f>
        <v>0</v>
      </c>
    </row>
    <row r="8" spans="2:5" x14ac:dyDescent="0.25">
      <c r="B8" s="12" t="s">
        <v>174</v>
      </c>
      <c r="C8" s="13">
        <f>'Pro 1'!G23</f>
        <v>0</v>
      </c>
      <c r="D8" s="13">
        <f>'Pro 1'!H23</f>
        <v>0</v>
      </c>
      <c r="E8" s="14">
        <f>'Pro 1'!I23</f>
        <v>0</v>
      </c>
    </row>
    <row r="9" spans="2:5" x14ac:dyDescent="0.25">
      <c r="B9" s="16" t="s">
        <v>179</v>
      </c>
    </row>
    <row r="10" spans="2:5" x14ac:dyDescent="0.25">
      <c r="B10" s="17" t="s">
        <v>175</v>
      </c>
      <c r="C10" s="18">
        <f>'Pro 2'!G40</f>
        <v>0</v>
      </c>
      <c r="D10" s="18">
        <f>'Pro 2'!H40</f>
        <v>0</v>
      </c>
      <c r="E10" s="19">
        <f>'Pro 2'!I40</f>
        <v>0</v>
      </c>
    </row>
    <row r="11" spans="2:5" x14ac:dyDescent="0.25">
      <c r="B11" s="11"/>
      <c r="E11" s="2"/>
    </row>
    <row r="12" spans="2:5" x14ac:dyDescent="0.25">
      <c r="B12" s="11" t="s">
        <v>176</v>
      </c>
      <c r="E12" s="2"/>
    </row>
    <row r="13" spans="2:5" x14ac:dyDescent="0.25">
      <c r="B13" s="11" t="s">
        <v>177</v>
      </c>
      <c r="C13">
        <f>'Pro 2'!G43</f>
        <v>0</v>
      </c>
      <c r="D13">
        <f>'Pro 2'!H43</f>
        <v>0</v>
      </c>
      <c r="E13" s="2">
        <f>'Pro 2'!I43</f>
        <v>0</v>
      </c>
    </row>
    <row r="14" spans="2:5" x14ac:dyDescent="0.25">
      <c r="B14" s="11" t="s">
        <v>178</v>
      </c>
      <c r="C14" t="e">
        <f>'Pro 2'!#REF!</f>
        <v>#REF!</v>
      </c>
      <c r="D14" t="e">
        <f>'Pro 2'!#REF!</f>
        <v>#REF!</v>
      </c>
      <c r="E14" s="2" t="e">
        <f>'Pro 2'!#REF!</f>
        <v>#REF!</v>
      </c>
    </row>
    <row r="15" spans="2:5" x14ac:dyDescent="0.25">
      <c r="B15" s="12" t="s">
        <v>139</v>
      </c>
      <c r="C15" s="13">
        <f>'Pro 2'!G49</f>
        <v>0</v>
      </c>
      <c r="D15" s="13">
        <f>'Pro 2'!H49</f>
        <v>0</v>
      </c>
      <c r="E15" s="14">
        <f>'Pro 2'!I49</f>
        <v>0</v>
      </c>
    </row>
  </sheetData>
  <sheetProtection algorithmName="SHA-512" hashValue="F6IWBgHBT5zcc2zmqgglASKL0vyDvHs14MlBE85i2ON/+wgk7ANZSi4Hphln9XTsrw8mqjGcnqF2ZkkbtokkeQ==" saltValue="uh4pJRGGgTfz5CH0cuha0A=="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P142"/>
  <sheetViews>
    <sheetView showGridLines="0" tabSelected="1" zoomScaleNormal="100" workbookViewId="0">
      <selection activeCell="G21" sqref="G21:G22"/>
    </sheetView>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23" width="9.42578125" style="3" customWidth="1"/>
    <col min="24" max="16384" width="9.42578125" style="3"/>
  </cols>
  <sheetData>
    <row r="1" spans="1:16" x14ac:dyDescent="0.25">
      <c r="O1" s="3" t="s">
        <v>305</v>
      </c>
      <c r="P1" s="3" t="s">
        <v>305</v>
      </c>
    </row>
    <row r="2" spans="1:16" x14ac:dyDescent="0.25">
      <c r="B2" s="22" t="s">
        <v>0</v>
      </c>
      <c r="C2" s="22"/>
      <c r="O2" s="21" t="s">
        <v>61</v>
      </c>
      <c r="P2" s="21" t="s">
        <v>73</v>
      </c>
    </row>
    <row r="3" spans="1:16" x14ac:dyDescent="0.25">
      <c r="B3" s="5"/>
      <c r="C3" s="5"/>
      <c r="O3" s="4"/>
      <c r="P3" s="4"/>
    </row>
    <row r="4" spans="1:16" s="8" customFormat="1" x14ac:dyDescent="0.25">
      <c r="A4" s="23"/>
      <c r="B4" s="269" t="s">
        <v>216</v>
      </c>
      <c r="C4" s="270"/>
      <c r="D4" s="270"/>
      <c r="E4" s="270"/>
      <c r="F4" s="270"/>
      <c r="G4" s="270"/>
      <c r="H4" s="270"/>
      <c r="I4" s="270"/>
      <c r="J4" s="270"/>
      <c r="K4" s="270"/>
      <c r="L4" s="271"/>
      <c r="M4" s="6"/>
      <c r="N4" s="6"/>
      <c r="O4" s="7"/>
      <c r="P4" s="7"/>
    </row>
    <row r="5" spans="1:16" s="8" customFormat="1" x14ac:dyDescent="0.25">
      <c r="A5" s="23"/>
      <c r="B5" s="282" t="str">
        <f>Variables!B2</f>
        <v>NQ-2026-004</v>
      </c>
      <c r="C5" s="283"/>
      <c r="D5" s="283"/>
      <c r="E5" s="283"/>
      <c r="F5" s="283"/>
      <c r="G5" s="283"/>
      <c r="H5" s="283"/>
      <c r="I5" s="283"/>
      <c r="J5" s="283"/>
      <c r="K5" s="283"/>
      <c r="L5" s="284"/>
      <c r="M5" s="6"/>
      <c r="N5" s="6"/>
      <c r="O5" s="7"/>
      <c r="P5" s="7"/>
    </row>
    <row r="6" spans="1:16" s="9" customFormat="1" x14ac:dyDescent="0.25">
      <c r="A6" s="23"/>
      <c r="B6" s="285" t="str">
        <f>UPPER(Variables!B3&amp;" | "&amp;Variables!C3)</f>
        <v>DECORATIVE AND OTHER NON-STRUCTURAL PLYWOOD | CONTREPLAQUÉS DÉCORATIFS ET AUTRES CONTREPLAQUÉS NON STRUCTURAUX</v>
      </c>
      <c r="C6" s="286"/>
      <c r="D6" s="286"/>
      <c r="E6" s="286"/>
      <c r="F6" s="286"/>
      <c r="G6" s="286"/>
      <c r="H6" s="286"/>
      <c r="I6" s="286"/>
      <c r="J6" s="286"/>
      <c r="K6" s="286"/>
      <c r="L6" s="287"/>
      <c r="O6" s="24"/>
      <c r="P6" s="24"/>
    </row>
    <row r="7" spans="1:16" s="9" customFormat="1" x14ac:dyDescent="0.25">
      <c r="A7" s="23"/>
      <c r="B7" s="25"/>
      <c r="C7" s="25"/>
      <c r="D7" s="26"/>
      <c r="E7" s="26"/>
      <c r="F7" s="26"/>
      <c r="G7" s="26"/>
      <c r="H7" s="26"/>
      <c r="I7" s="26"/>
      <c r="J7" s="26"/>
      <c r="K7" s="26"/>
      <c r="L7" s="26"/>
      <c r="O7" s="24"/>
      <c r="P7" s="24"/>
    </row>
    <row r="8" spans="1:16" s="8" customFormat="1" x14ac:dyDescent="0.25">
      <c r="A8" s="23"/>
      <c r="B8" s="227" t="s">
        <v>217</v>
      </c>
      <c r="C8" s="228"/>
      <c r="D8" s="228"/>
      <c r="E8" s="228"/>
      <c r="F8" s="228"/>
      <c r="G8" s="228"/>
      <c r="H8" s="228"/>
      <c r="I8" s="228"/>
      <c r="J8" s="228"/>
      <c r="K8" s="228"/>
      <c r="L8" s="229"/>
      <c r="M8" s="6"/>
      <c r="N8" s="6"/>
      <c r="O8" s="7"/>
      <c r="P8" s="7"/>
    </row>
    <row r="9" spans="1:16" ht="14.1" customHeight="1" x14ac:dyDescent="0.25">
      <c r="B9" s="27"/>
      <c r="C9" s="28"/>
      <c r="D9" s="29"/>
      <c r="E9" s="29"/>
      <c r="F9" s="29"/>
      <c r="G9" s="29"/>
      <c r="H9" s="29"/>
      <c r="I9" s="29"/>
      <c r="J9" s="29"/>
      <c r="K9" s="29"/>
      <c r="L9" s="30"/>
      <c r="O9" s="281" t="s">
        <v>295</v>
      </c>
      <c r="P9" s="281"/>
    </row>
    <row r="10" spans="1:16" s="38" customFormat="1" x14ac:dyDescent="0.25">
      <c r="A10" s="59"/>
      <c r="B10" s="234"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decorative and other non-structural plywood (as defined below) originating in or exported from China. Your firm's knowledge and experience would aid the Tribunal in the proper conduct of its inquiry by helping it better understand the Canadian market for decorative and other non-structural plywood. The Tribunal therefore requests a response to this questionnaire from your firm.</v>
      </c>
      <c r="C10" s="235"/>
      <c r="D10" s="235"/>
      <c r="E10" s="235"/>
      <c r="F10" s="235"/>
      <c r="G10" s="46"/>
      <c r="H10" s="288"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contreplaqués décoratifs et autres contreplaqués non structuraux (tels que définis ci-dessous) originaires ou exporté de la Chine. Les connaissances et l'expérience de votre entreprise aideraient le Tribunal à mener correctement son enquête en lui permettant de mieux comprendre le marché canadien de contreplaqués décoratifs et autres contreplaqués non structuraux. Le Tribunal demande donc à votre entreprise de répondre à ce questionnaire.</v>
      </c>
      <c r="I10" s="288"/>
      <c r="J10" s="288"/>
      <c r="K10" s="288"/>
      <c r="L10" s="289"/>
      <c r="O10" s="281"/>
      <c r="P10" s="281"/>
    </row>
    <row r="11" spans="1:16" s="38" customFormat="1" x14ac:dyDescent="0.25">
      <c r="A11" s="59"/>
      <c r="B11" s="234"/>
      <c r="C11" s="235"/>
      <c r="D11" s="235"/>
      <c r="E11" s="235"/>
      <c r="F11" s="235"/>
      <c r="G11" s="46"/>
      <c r="H11" s="288"/>
      <c r="I11" s="288"/>
      <c r="J11" s="288"/>
      <c r="K11" s="288"/>
      <c r="L11" s="289"/>
      <c r="O11" s="281"/>
      <c r="P11" s="281"/>
    </row>
    <row r="12" spans="1:16" s="38" customFormat="1" x14ac:dyDescent="0.25">
      <c r="A12" s="59"/>
      <c r="B12" s="234"/>
      <c r="C12" s="235"/>
      <c r="D12" s="235"/>
      <c r="E12" s="235"/>
      <c r="F12" s="235"/>
      <c r="G12" s="46"/>
      <c r="H12" s="288"/>
      <c r="I12" s="288"/>
      <c r="J12" s="288"/>
      <c r="K12" s="288"/>
      <c r="L12" s="289"/>
      <c r="O12" s="281"/>
      <c r="P12" s="281"/>
    </row>
    <row r="13" spans="1:16" s="38" customFormat="1" x14ac:dyDescent="0.25">
      <c r="A13" s="59"/>
      <c r="B13" s="234"/>
      <c r="C13" s="235"/>
      <c r="D13" s="235"/>
      <c r="E13" s="235"/>
      <c r="F13" s="235"/>
      <c r="G13" s="46"/>
      <c r="H13" s="288"/>
      <c r="I13" s="288"/>
      <c r="J13" s="288"/>
      <c r="K13" s="288"/>
      <c r="L13" s="289"/>
      <c r="O13" s="281"/>
      <c r="P13" s="281"/>
    </row>
    <row r="14" spans="1:16" s="38" customFormat="1" x14ac:dyDescent="0.25">
      <c r="A14" s="59"/>
      <c r="B14" s="234"/>
      <c r="C14" s="235"/>
      <c r="D14" s="235"/>
      <c r="E14" s="235"/>
      <c r="F14" s="235"/>
      <c r="G14" s="46"/>
      <c r="H14" s="288"/>
      <c r="I14" s="288"/>
      <c r="J14" s="288"/>
      <c r="K14" s="288"/>
      <c r="L14" s="289"/>
      <c r="O14" s="281"/>
      <c r="P14" s="281"/>
    </row>
    <row r="15" spans="1:16" s="38" customFormat="1" x14ac:dyDescent="0.25">
      <c r="A15" s="59"/>
      <c r="B15" s="234"/>
      <c r="C15" s="235"/>
      <c r="D15" s="235"/>
      <c r="E15" s="235"/>
      <c r="F15" s="235"/>
      <c r="G15" s="46"/>
      <c r="H15" s="288"/>
      <c r="I15" s="288"/>
      <c r="J15" s="288"/>
      <c r="K15" s="288"/>
      <c r="L15" s="289"/>
      <c r="O15" s="281"/>
      <c r="P15" s="281"/>
    </row>
    <row r="16" spans="1:16" s="38" customFormat="1" x14ac:dyDescent="0.25">
      <c r="A16" s="59"/>
      <c r="B16" s="234"/>
      <c r="C16" s="235"/>
      <c r="D16" s="235"/>
      <c r="E16" s="235"/>
      <c r="F16" s="235"/>
      <c r="G16" s="46"/>
      <c r="H16" s="288"/>
      <c r="I16" s="288"/>
      <c r="J16" s="288"/>
      <c r="K16" s="288"/>
      <c r="L16" s="289"/>
      <c r="O16" s="281"/>
      <c r="P16" s="281"/>
    </row>
    <row r="17" spans="1:16" s="38" customFormat="1" x14ac:dyDescent="0.25">
      <c r="A17" s="59"/>
      <c r="B17" s="69"/>
      <c r="C17" s="70"/>
      <c r="D17" s="70"/>
      <c r="E17" s="70"/>
      <c r="F17" s="70"/>
      <c r="G17" s="70"/>
      <c r="H17" s="70"/>
      <c r="I17" s="70"/>
      <c r="J17" s="70"/>
      <c r="K17" s="70"/>
      <c r="L17" s="71"/>
      <c r="O17" s="281"/>
      <c r="P17" s="281"/>
    </row>
    <row r="18" spans="1:16" s="9" customFormat="1" x14ac:dyDescent="0.25">
      <c r="A18" s="23"/>
      <c r="B18" s="25"/>
      <c r="C18" s="25"/>
      <c r="D18" s="26"/>
      <c r="E18" s="26"/>
      <c r="F18" s="26"/>
      <c r="G18" s="26"/>
      <c r="H18" s="26"/>
      <c r="I18" s="26"/>
      <c r="J18" s="26"/>
      <c r="K18" s="26"/>
      <c r="L18" s="26"/>
      <c r="O18" s="24"/>
      <c r="P18" s="24"/>
    </row>
    <row r="19" spans="1:16" s="8" customFormat="1" x14ac:dyDescent="0.25">
      <c r="A19" s="23"/>
      <c r="B19" s="227" t="s">
        <v>218</v>
      </c>
      <c r="C19" s="228"/>
      <c r="D19" s="228"/>
      <c r="E19" s="228"/>
      <c r="F19" s="228"/>
      <c r="G19" s="228"/>
      <c r="H19" s="228"/>
      <c r="I19" s="228"/>
      <c r="J19" s="228"/>
      <c r="K19" s="228"/>
      <c r="L19" s="229"/>
      <c r="M19" s="6"/>
      <c r="N19" s="6"/>
      <c r="O19" s="7"/>
      <c r="P19" s="7"/>
    </row>
    <row r="20" spans="1:16" x14ac:dyDescent="0.25">
      <c r="B20" s="27"/>
      <c r="C20" s="28"/>
      <c r="D20" s="29"/>
      <c r="E20" s="29"/>
      <c r="F20" s="29"/>
      <c r="G20" s="29"/>
      <c r="H20" s="29"/>
      <c r="I20" s="29"/>
      <c r="J20" s="29"/>
      <c r="K20" s="29"/>
      <c r="L20" s="30"/>
    </row>
    <row r="21" spans="1:16" x14ac:dyDescent="0.25">
      <c r="B21" s="258" t="s">
        <v>74</v>
      </c>
      <c r="C21" s="259"/>
      <c r="D21" s="259"/>
      <c r="E21" s="259"/>
      <c r="F21" s="259"/>
      <c r="G21" s="267" t="s">
        <v>61</v>
      </c>
      <c r="H21" s="265" t="s">
        <v>155</v>
      </c>
      <c r="I21" s="265"/>
      <c r="J21" s="265"/>
      <c r="K21" s="265"/>
      <c r="L21" s="266"/>
      <c r="O21" s="31"/>
    </row>
    <row r="22" spans="1:16" x14ac:dyDescent="0.25">
      <c r="B22" s="258"/>
      <c r="C22" s="259"/>
      <c r="D22" s="259"/>
      <c r="E22" s="259"/>
      <c r="F22" s="259"/>
      <c r="G22" s="268"/>
      <c r="H22" s="265"/>
      <c r="I22" s="265"/>
      <c r="J22" s="265"/>
      <c r="K22" s="265"/>
      <c r="L22" s="266"/>
      <c r="O22" s="31"/>
    </row>
    <row r="23" spans="1:16" s="38" customFormat="1" x14ac:dyDescent="0.25">
      <c r="A23" s="59"/>
      <c r="B23" s="69"/>
      <c r="C23" s="70"/>
      <c r="D23" s="70"/>
      <c r="E23" s="70"/>
      <c r="F23" s="70"/>
      <c r="G23" s="70"/>
      <c r="H23" s="70"/>
      <c r="I23" s="70"/>
      <c r="J23" s="70"/>
      <c r="K23" s="70"/>
      <c r="L23" s="71"/>
    </row>
    <row r="24" spans="1:16" s="9" customFormat="1" x14ac:dyDescent="0.25">
      <c r="A24" s="23"/>
      <c r="B24" s="25"/>
      <c r="C24" s="25"/>
      <c r="D24" s="26"/>
      <c r="E24" s="26"/>
      <c r="F24" s="26"/>
      <c r="G24" s="26"/>
      <c r="H24" s="26"/>
      <c r="I24" s="26"/>
      <c r="J24" s="26"/>
      <c r="K24" s="26"/>
      <c r="L24" s="26"/>
      <c r="O24" s="24"/>
      <c r="P24" s="24"/>
    </row>
    <row r="25" spans="1:16" s="8" customFormat="1" x14ac:dyDescent="0.25">
      <c r="A25" s="23"/>
      <c r="B25" s="227" t="str">
        <f>IF(Intro!$G$21="English",O25,P25)</f>
        <v>DEFINITION OF "THE GOODS"</v>
      </c>
      <c r="C25" s="228" t="str">
        <f>UPPER(IF(Intro!$G$21="English",P25,Q25))</f>
        <v>LA DÉFINITION "DES MARCHANDISES"</v>
      </c>
      <c r="D25" s="228" t="str">
        <f>UPPER(IF(Intro!$G$21="English",Q25,R25))</f>
        <v/>
      </c>
      <c r="E25" s="228" t="str">
        <f>UPPER(IF(Intro!$G$21="English",R25,S25))</f>
        <v/>
      </c>
      <c r="F25" s="228"/>
      <c r="G25" s="228" t="str">
        <f>UPPER(IF(Intro!$G$21="English",S25,T25))</f>
        <v/>
      </c>
      <c r="H25" s="228" t="str">
        <f>UPPER(IF(Intro!$G$21="English",T25,U25))</f>
        <v/>
      </c>
      <c r="I25" s="228" t="str">
        <f>UPPER(IF(Intro!$G$21="English",U25,V25))</f>
        <v/>
      </c>
      <c r="J25" s="228" t="str">
        <f>UPPER(IF(Intro!$G$21="English",V25,W25))</f>
        <v/>
      </c>
      <c r="K25" s="228" t="str">
        <f>UPPER(IF(Intro!$G$21="English",W25,X25))</f>
        <v/>
      </c>
      <c r="L25" s="229" t="str">
        <f>UPPER(IF(Intro!$G$21="English",X25,Y25))</f>
        <v/>
      </c>
      <c r="M25" s="9"/>
      <c r="N25" s="6"/>
      <c r="O25" s="9" t="s">
        <v>219</v>
      </c>
      <c r="P25" s="9" t="s">
        <v>220</v>
      </c>
    </row>
    <row r="26" spans="1:16" x14ac:dyDescent="0.25">
      <c r="B26" s="27"/>
      <c r="C26" s="28"/>
      <c r="D26" s="29"/>
      <c r="E26" s="29"/>
      <c r="F26" s="29"/>
      <c r="G26" s="29"/>
      <c r="H26" s="29"/>
      <c r="I26" s="29"/>
      <c r="J26" s="29"/>
      <c r="K26" s="29"/>
      <c r="L26" s="30"/>
    </row>
    <row r="27" spans="1:16" s="38" customFormat="1" x14ac:dyDescent="0.25">
      <c r="A27" s="59"/>
      <c r="B27" s="234" t="str">
        <f>IF(Intro!$G$21="English",O27,P27)</f>
        <v>References to "the goods" in this questionnaire refer to:</v>
      </c>
      <c r="C27" s="235"/>
      <c r="D27" s="235"/>
      <c r="E27" s="235"/>
      <c r="F27" s="235"/>
      <c r="G27" s="235"/>
      <c r="H27" s="235"/>
      <c r="I27" s="235"/>
      <c r="J27" s="235"/>
      <c r="K27" s="235"/>
      <c r="L27" s="236"/>
      <c r="O27" s="3" t="s">
        <v>125</v>
      </c>
      <c r="P27" s="3" t="s">
        <v>126</v>
      </c>
    </row>
    <row r="28" spans="1:16" s="38" customFormat="1" x14ac:dyDescent="0.25">
      <c r="A28" s="59"/>
      <c r="B28" s="234"/>
      <c r="C28" s="235"/>
      <c r="D28" s="235"/>
      <c r="E28" s="235"/>
      <c r="F28" s="235"/>
      <c r="G28" s="235"/>
      <c r="H28" s="235"/>
      <c r="I28" s="235"/>
      <c r="J28" s="235"/>
      <c r="K28" s="235"/>
      <c r="L28" s="236"/>
      <c r="O28" s="3"/>
      <c r="P28" s="3"/>
    </row>
    <row r="29" spans="1:16" s="38" customFormat="1" x14ac:dyDescent="0.25">
      <c r="A29" s="59"/>
      <c r="B29" s="68"/>
      <c r="C29" s="237" t="str">
        <f>IF(Intro!$G$21="English",Variables!B16,Variables!C16)</f>
        <v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v>
      </c>
      <c r="D29" s="238"/>
      <c r="E29" s="238"/>
      <c r="F29" s="238"/>
      <c r="G29" s="238"/>
      <c r="H29" s="238"/>
      <c r="I29" s="238"/>
      <c r="J29" s="238"/>
      <c r="K29" s="239"/>
      <c r="L29" s="51"/>
      <c r="O29" s="3"/>
      <c r="P29" s="3"/>
    </row>
    <row r="30" spans="1:16" s="38" customFormat="1" x14ac:dyDescent="0.25">
      <c r="A30" s="59"/>
      <c r="B30" s="68"/>
      <c r="C30" s="240"/>
      <c r="D30" s="241"/>
      <c r="E30" s="241"/>
      <c r="F30" s="241"/>
      <c r="G30" s="241"/>
      <c r="H30" s="241"/>
      <c r="I30" s="241"/>
      <c r="J30" s="241"/>
      <c r="K30" s="242"/>
      <c r="L30" s="51"/>
      <c r="O30" s="3"/>
      <c r="P30" s="3"/>
    </row>
    <row r="31" spans="1:16" s="38" customFormat="1" x14ac:dyDescent="0.25">
      <c r="A31" s="59"/>
      <c r="B31" s="68"/>
      <c r="C31" s="240"/>
      <c r="D31" s="241"/>
      <c r="E31" s="241"/>
      <c r="F31" s="241"/>
      <c r="G31" s="241"/>
      <c r="H31" s="241"/>
      <c r="I31" s="241"/>
      <c r="J31" s="241"/>
      <c r="K31" s="242"/>
      <c r="L31" s="51"/>
      <c r="O31" s="3"/>
      <c r="P31" s="3"/>
    </row>
    <row r="32" spans="1:16" s="38" customFormat="1" x14ac:dyDescent="0.25">
      <c r="A32" s="59"/>
      <c r="B32" s="68"/>
      <c r="C32" s="240"/>
      <c r="D32" s="241"/>
      <c r="E32" s="241"/>
      <c r="F32" s="241"/>
      <c r="G32" s="241"/>
      <c r="H32" s="241"/>
      <c r="I32" s="241"/>
      <c r="J32" s="241"/>
      <c r="K32" s="242"/>
      <c r="L32" s="51"/>
      <c r="O32" s="3"/>
      <c r="P32" s="3"/>
    </row>
    <row r="33" spans="1:16" s="38" customFormat="1" x14ac:dyDescent="0.25">
      <c r="A33" s="59"/>
      <c r="B33" s="68"/>
      <c r="C33" s="240"/>
      <c r="D33" s="241"/>
      <c r="E33" s="241"/>
      <c r="F33" s="241"/>
      <c r="G33" s="241"/>
      <c r="H33" s="241"/>
      <c r="I33" s="241"/>
      <c r="J33" s="241"/>
      <c r="K33" s="242"/>
      <c r="L33" s="51"/>
      <c r="O33" s="3"/>
      <c r="P33" s="3"/>
    </row>
    <row r="34" spans="1:16" s="38" customFormat="1" x14ac:dyDescent="0.25">
      <c r="A34" s="59"/>
      <c r="B34" s="68"/>
      <c r="C34" s="240"/>
      <c r="D34" s="241"/>
      <c r="E34" s="241"/>
      <c r="F34" s="241"/>
      <c r="G34" s="241"/>
      <c r="H34" s="241"/>
      <c r="I34" s="241"/>
      <c r="J34" s="241"/>
      <c r="K34" s="242"/>
      <c r="L34" s="51"/>
      <c r="O34" s="3"/>
      <c r="P34" s="3"/>
    </row>
    <row r="35" spans="1:16" s="38" customFormat="1" x14ac:dyDescent="0.25">
      <c r="A35" s="59"/>
      <c r="B35" s="68"/>
      <c r="C35" s="240"/>
      <c r="D35" s="241"/>
      <c r="E35" s="241"/>
      <c r="F35" s="241"/>
      <c r="G35" s="241"/>
      <c r="H35" s="241"/>
      <c r="I35" s="241"/>
      <c r="J35" s="241"/>
      <c r="K35" s="242"/>
      <c r="L35" s="51"/>
      <c r="O35" s="3"/>
      <c r="P35" s="3"/>
    </row>
    <row r="36" spans="1:16" s="38" customFormat="1" x14ac:dyDescent="0.25">
      <c r="A36" s="59"/>
      <c r="B36" s="68"/>
      <c r="C36" s="240"/>
      <c r="D36" s="241"/>
      <c r="E36" s="241"/>
      <c r="F36" s="241"/>
      <c r="G36" s="241"/>
      <c r="H36" s="241"/>
      <c r="I36" s="241"/>
      <c r="J36" s="241"/>
      <c r="K36" s="242"/>
      <c r="L36" s="51"/>
      <c r="O36" s="3"/>
      <c r="P36" s="3"/>
    </row>
    <row r="37" spans="1:16" s="38" customFormat="1" x14ac:dyDescent="0.25">
      <c r="A37" s="59"/>
      <c r="B37" s="68"/>
      <c r="C37" s="240"/>
      <c r="D37" s="241"/>
      <c r="E37" s="241"/>
      <c r="F37" s="241"/>
      <c r="G37" s="241"/>
      <c r="H37" s="241"/>
      <c r="I37" s="241"/>
      <c r="J37" s="241"/>
      <c r="K37" s="242"/>
      <c r="L37" s="51"/>
      <c r="O37" s="3"/>
      <c r="P37" s="3"/>
    </row>
    <row r="38" spans="1:16" s="38" customFormat="1" x14ac:dyDescent="0.25">
      <c r="A38" s="59"/>
      <c r="B38" s="68"/>
      <c r="C38" s="240"/>
      <c r="D38" s="241"/>
      <c r="E38" s="241"/>
      <c r="F38" s="241"/>
      <c r="G38" s="241"/>
      <c r="H38" s="241"/>
      <c r="I38" s="241"/>
      <c r="J38" s="241"/>
      <c r="K38" s="242"/>
      <c r="L38" s="51"/>
      <c r="O38" s="3"/>
      <c r="P38" s="3"/>
    </row>
    <row r="39" spans="1:16" s="38" customFormat="1" x14ac:dyDescent="0.25">
      <c r="A39" s="59"/>
      <c r="B39" s="68"/>
      <c r="C39" s="240"/>
      <c r="D39" s="241"/>
      <c r="E39" s="241"/>
      <c r="F39" s="241"/>
      <c r="G39" s="241"/>
      <c r="H39" s="241"/>
      <c r="I39" s="241"/>
      <c r="J39" s="241"/>
      <c r="K39" s="242"/>
      <c r="L39" s="51"/>
      <c r="O39" s="3"/>
      <c r="P39" s="3"/>
    </row>
    <row r="40" spans="1:16" s="38" customFormat="1" x14ac:dyDescent="0.25">
      <c r="A40" s="59"/>
      <c r="B40" s="68"/>
      <c r="C40" s="240"/>
      <c r="D40" s="241"/>
      <c r="E40" s="241"/>
      <c r="F40" s="241"/>
      <c r="G40" s="241"/>
      <c r="H40" s="241"/>
      <c r="I40" s="241"/>
      <c r="J40" s="241"/>
      <c r="K40" s="242"/>
      <c r="L40" s="51"/>
      <c r="O40" s="3"/>
      <c r="P40" s="3"/>
    </row>
    <row r="41" spans="1:16" s="38" customFormat="1" x14ac:dyDescent="0.25">
      <c r="A41" s="59"/>
      <c r="B41" s="68"/>
      <c r="C41" s="240"/>
      <c r="D41" s="241"/>
      <c r="E41" s="241"/>
      <c r="F41" s="241"/>
      <c r="G41" s="241"/>
      <c r="H41" s="241"/>
      <c r="I41" s="241"/>
      <c r="J41" s="241"/>
      <c r="K41" s="242"/>
      <c r="L41" s="51"/>
      <c r="O41" s="3"/>
      <c r="P41" s="3"/>
    </row>
    <row r="42" spans="1:16" s="38" customFormat="1" x14ac:dyDescent="0.25">
      <c r="A42" s="59"/>
      <c r="B42" s="68"/>
      <c r="C42" s="240"/>
      <c r="D42" s="241"/>
      <c r="E42" s="241"/>
      <c r="F42" s="241"/>
      <c r="G42" s="241"/>
      <c r="H42" s="241"/>
      <c r="I42" s="241"/>
      <c r="J42" s="241"/>
      <c r="K42" s="242"/>
      <c r="L42" s="51"/>
      <c r="O42" s="3"/>
      <c r="P42" s="3"/>
    </row>
    <row r="43" spans="1:16" s="38" customFormat="1" x14ac:dyDescent="0.25">
      <c r="A43" s="59"/>
      <c r="B43" s="68"/>
      <c r="C43" s="240"/>
      <c r="D43" s="241"/>
      <c r="E43" s="241"/>
      <c r="F43" s="241"/>
      <c r="G43" s="241"/>
      <c r="H43" s="241"/>
      <c r="I43" s="241"/>
      <c r="J43" s="241"/>
      <c r="K43" s="242"/>
      <c r="L43" s="51"/>
      <c r="O43" s="3"/>
      <c r="P43" s="3"/>
    </row>
    <row r="44" spans="1:16" s="38" customFormat="1" x14ac:dyDescent="0.25">
      <c r="A44" s="59"/>
      <c r="B44" s="68"/>
      <c r="C44" s="240"/>
      <c r="D44" s="241"/>
      <c r="E44" s="241"/>
      <c r="F44" s="241"/>
      <c r="G44" s="241"/>
      <c r="H44" s="241"/>
      <c r="I44" s="241"/>
      <c r="J44" s="241"/>
      <c r="K44" s="242"/>
      <c r="L44" s="51"/>
      <c r="O44" s="3"/>
      <c r="P44" s="3"/>
    </row>
    <row r="45" spans="1:16" s="38" customFormat="1" x14ac:dyDescent="0.25">
      <c r="A45" s="59"/>
      <c r="B45" s="68"/>
      <c r="C45" s="240"/>
      <c r="D45" s="241"/>
      <c r="E45" s="241"/>
      <c r="F45" s="241"/>
      <c r="G45" s="241"/>
      <c r="H45" s="241"/>
      <c r="I45" s="241"/>
      <c r="J45" s="241"/>
      <c r="K45" s="242"/>
      <c r="L45" s="51"/>
      <c r="O45" s="3"/>
      <c r="P45" s="3"/>
    </row>
    <row r="46" spans="1:16" s="38" customFormat="1" x14ac:dyDescent="0.25">
      <c r="A46" s="59"/>
      <c r="B46" s="68"/>
      <c r="C46" s="240"/>
      <c r="D46" s="241"/>
      <c r="E46" s="241"/>
      <c r="F46" s="241"/>
      <c r="G46" s="241"/>
      <c r="H46" s="241"/>
      <c r="I46" s="241"/>
      <c r="J46" s="241"/>
      <c r="K46" s="242"/>
      <c r="L46" s="51"/>
      <c r="O46" s="3"/>
      <c r="P46" s="3"/>
    </row>
    <row r="47" spans="1:16" s="38" customFormat="1" x14ac:dyDescent="0.25">
      <c r="A47" s="59"/>
      <c r="B47" s="68"/>
      <c r="C47" s="240"/>
      <c r="D47" s="241"/>
      <c r="E47" s="241"/>
      <c r="F47" s="241"/>
      <c r="G47" s="241"/>
      <c r="H47" s="241"/>
      <c r="I47" s="241"/>
      <c r="J47" s="241"/>
      <c r="K47" s="242"/>
      <c r="L47" s="51"/>
      <c r="O47" s="3"/>
      <c r="P47" s="3"/>
    </row>
    <row r="48" spans="1:16" s="38" customFormat="1" x14ac:dyDescent="0.25">
      <c r="A48" s="59"/>
      <c r="B48" s="68"/>
      <c r="C48" s="240"/>
      <c r="D48" s="241"/>
      <c r="E48" s="241"/>
      <c r="F48" s="241"/>
      <c r="G48" s="241"/>
      <c r="H48" s="241"/>
      <c r="I48" s="241"/>
      <c r="J48" s="241"/>
      <c r="K48" s="242"/>
      <c r="L48" s="51"/>
      <c r="O48" s="3"/>
      <c r="P48" s="3"/>
    </row>
    <row r="49" spans="1:16" s="38" customFormat="1" x14ac:dyDescent="0.25">
      <c r="A49" s="59"/>
      <c r="B49" s="68"/>
      <c r="C49" s="240"/>
      <c r="D49" s="241"/>
      <c r="E49" s="241"/>
      <c r="F49" s="241"/>
      <c r="G49" s="241"/>
      <c r="H49" s="241"/>
      <c r="I49" s="241"/>
      <c r="J49" s="241"/>
      <c r="K49" s="242"/>
      <c r="L49" s="51"/>
      <c r="O49" s="3"/>
      <c r="P49" s="3"/>
    </row>
    <row r="50" spans="1:16" s="38" customFormat="1" x14ac:dyDescent="0.25">
      <c r="A50" s="59"/>
      <c r="B50" s="68"/>
      <c r="C50" s="240"/>
      <c r="D50" s="241"/>
      <c r="E50" s="241"/>
      <c r="F50" s="241"/>
      <c r="G50" s="241"/>
      <c r="H50" s="241"/>
      <c r="I50" s="241"/>
      <c r="J50" s="241"/>
      <c r="K50" s="242"/>
      <c r="L50" s="51"/>
      <c r="O50" s="3"/>
      <c r="P50" s="3"/>
    </row>
    <row r="51" spans="1:16" s="38" customFormat="1" x14ac:dyDescent="0.25">
      <c r="A51" s="59"/>
      <c r="B51" s="68"/>
      <c r="C51" s="240"/>
      <c r="D51" s="241"/>
      <c r="E51" s="241"/>
      <c r="F51" s="241"/>
      <c r="G51" s="241"/>
      <c r="H51" s="241"/>
      <c r="I51" s="241"/>
      <c r="J51" s="241"/>
      <c r="K51" s="242"/>
      <c r="L51" s="51"/>
      <c r="O51" s="3"/>
      <c r="P51" s="3"/>
    </row>
    <row r="52" spans="1:16" s="38" customFormat="1" x14ac:dyDescent="0.25">
      <c r="A52" s="59"/>
      <c r="B52" s="68"/>
      <c r="C52" s="240"/>
      <c r="D52" s="241"/>
      <c r="E52" s="241"/>
      <c r="F52" s="241"/>
      <c r="G52" s="241"/>
      <c r="H52" s="241"/>
      <c r="I52" s="241"/>
      <c r="J52" s="241"/>
      <c r="K52" s="242"/>
      <c r="L52" s="51"/>
      <c r="O52" s="3"/>
      <c r="P52" s="3"/>
    </row>
    <row r="53" spans="1:16" s="38" customFormat="1" x14ac:dyDescent="0.25">
      <c r="A53" s="59"/>
      <c r="B53" s="68"/>
      <c r="C53" s="240"/>
      <c r="D53" s="241"/>
      <c r="E53" s="241"/>
      <c r="F53" s="241"/>
      <c r="G53" s="241"/>
      <c r="H53" s="241"/>
      <c r="I53" s="241"/>
      <c r="J53" s="241"/>
      <c r="K53" s="242"/>
      <c r="L53" s="51"/>
      <c r="O53" s="3"/>
      <c r="P53" s="3"/>
    </row>
    <row r="54" spans="1:16" s="38" customFormat="1" x14ac:dyDescent="0.25">
      <c r="A54" s="59"/>
      <c r="B54" s="68"/>
      <c r="C54" s="240"/>
      <c r="D54" s="241"/>
      <c r="E54" s="241"/>
      <c r="F54" s="241"/>
      <c r="G54" s="241"/>
      <c r="H54" s="241"/>
      <c r="I54" s="241"/>
      <c r="J54" s="241"/>
      <c r="K54" s="242"/>
      <c r="L54" s="51"/>
      <c r="O54" s="3"/>
      <c r="P54" s="3"/>
    </row>
    <row r="55" spans="1:16" s="38" customFormat="1" x14ac:dyDescent="0.25">
      <c r="A55" s="59"/>
      <c r="B55" s="68"/>
      <c r="C55" s="240"/>
      <c r="D55" s="241"/>
      <c r="E55" s="241"/>
      <c r="F55" s="241"/>
      <c r="G55" s="241"/>
      <c r="H55" s="241"/>
      <c r="I55" s="241"/>
      <c r="J55" s="241"/>
      <c r="K55" s="242"/>
      <c r="L55" s="51"/>
      <c r="O55" s="3"/>
      <c r="P55" s="3"/>
    </row>
    <row r="56" spans="1:16" s="38" customFormat="1" x14ac:dyDescent="0.25">
      <c r="A56" s="59"/>
      <c r="B56" s="68"/>
      <c r="C56" s="243"/>
      <c r="D56" s="244"/>
      <c r="E56" s="244"/>
      <c r="F56" s="244"/>
      <c r="G56" s="244"/>
      <c r="H56" s="244"/>
      <c r="I56" s="244"/>
      <c r="J56" s="244"/>
      <c r="K56" s="245"/>
      <c r="L56" s="51"/>
      <c r="O56" s="3"/>
      <c r="P56" s="3"/>
    </row>
    <row r="57" spans="1:16" s="38" customFormat="1" x14ac:dyDescent="0.25">
      <c r="A57" s="59"/>
      <c r="B57" s="234"/>
      <c r="C57" s="235"/>
      <c r="D57" s="235"/>
      <c r="E57" s="235"/>
      <c r="F57" s="235"/>
      <c r="G57" s="235"/>
      <c r="H57" s="235"/>
      <c r="I57" s="235"/>
      <c r="J57" s="235"/>
      <c r="K57" s="235"/>
      <c r="L57" s="236"/>
      <c r="O57" s="3"/>
      <c r="P57" s="3"/>
    </row>
    <row r="58" spans="1:16" s="38" customFormat="1" x14ac:dyDescent="0.25">
      <c r="A58" s="59"/>
      <c r="B58" s="234" t="str">
        <f>IF(Intro!$G$21="English",O58,P58)</f>
        <v>For additional details, view the Info tab.</v>
      </c>
      <c r="C58" s="235"/>
      <c r="D58" s="235"/>
      <c r="E58" s="235"/>
      <c r="F58" s="235"/>
      <c r="G58" s="235"/>
      <c r="H58" s="235"/>
      <c r="I58" s="235"/>
      <c r="J58" s="235"/>
      <c r="K58" s="235"/>
      <c r="L58" s="236"/>
      <c r="O58" s="3" t="s">
        <v>123</v>
      </c>
      <c r="P58" s="3" t="s">
        <v>124</v>
      </c>
    </row>
    <row r="59" spans="1:16" s="38" customFormat="1" x14ac:dyDescent="0.25">
      <c r="A59" s="59"/>
      <c r="B59" s="69"/>
      <c r="C59" s="70"/>
      <c r="D59" s="70"/>
      <c r="E59" s="70"/>
      <c r="F59" s="70"/>
      <c r="G59" s="70"/>
      <c r="H59" s="70"/>
      <c r="I59" s="70"/>
      <c r="J59" s="70"/>
      <c r="K59" s="70"/>
      <c r="L59" s="71"/>
    </row>
    <row r="60" spans="1:16" s="9" customFormat="1" x14ac:dyDescent="0.25">
      <c r="A60" s="23"/>
      <c r="B60" s="25"/>
      <c r="C60" s="25"/>
      <c r="D60" s="26"/>
      <c r="E60" s="26"/>
      <c r="F60" s="26"/>
      <c r="G60" s="26"/>
      <c r="H60" s="26"/>
      <c r="I60" s="26"/>
      <c r="J60" s="26"/>
      <c r="K60" s="26"/>
      <c r="L60" s="26"/>
      <c r="O60" s="24"/>
      <c r="P60" s="24"/>
    </row>
    <row r="61" spans="1:16" s="8" customFormat="1" x14ac:dyDescent="0.25">
      <c r="A61" s="23"/>
      <c r="B61" s="227" t="str">
        <f>IF(Intro!$G$21="English",O61,P61)</f>
        <v>DO YOU NEED TO COMPLETE THIS QUESTIONNAIRE?</v>
      </c>
      <c r="C61" s="228"/>
      <c r="D61" s="228"/>
      <c r="E61" s="228"/>
      <c r="F61" s="228"/>
      <c r="G61" s="228"/>
      <c r="H61" s="228"/>
      <c r="I61" s="228"/>
      <c r="J61" s="228"/>
      <c r="K61" s="228"/>
      <c r="L61" s="229"/>
      <c r="M61" s="6"/>
      <c r="N61" s="6"/>
      <c r="O61" s="3" t="s">
        <v>221</v>
      </c>
      <c r="P61" s="3" t="s">
        <v>273</v>
      </c>
    </row>
    <row r="62" spans="1:16" x14ac:dyDescent="0.25">
      <c r="B62" s="27"/>
      <c r="C62" s="28"/>
      <c r="D62" s="29"/>
      <c r="E62" s="29"/>
      <c r="F62" s="29"/>
      <c r="G62" s="29"/>
      <c r="H62" s="29"/>
      <c r="I62" s="29"/>
      <c r="J62" s="29"/>
      <c r="K62" s="29"/>
      <c r="L62" s="30"/>
    </row>
    <row r="63" spans="1:16" s="38" customFormat="1" x14ac:dyDescent="0.25">
      <c r="A63" s="59"/>
      <c r="B63" s="234" t="str">
        <f>IF(Intro!$G$21="English",O63,P63)</f>
        <v>Has your firm produced the goods at any time since January 1, 2023?</v>
      </c>
      <c r="C63" s="235"/>
      <c r="D63" s="235"/>
      <c r="E63" s="235"/>
      <c r="F63" s="235"/>
      <c r="G63" s="235"/>
      <c r="H63" s="235"/>
      <c r="I63" s="235"/>
      <c r="J63" s="235"/>
      <c r="K63" s="235"/>
      <c r="L63" s="236"/>
      <c r="O63" s="31" t="str">
        <f>"Has your firm produced the goods at any time since January 1, "&amp;Variables!B6&amp;"?"</f>
        <v>Has your firm produced the goods at any time since January 1, 2023?</v>
      </c>
      <c r="P63" s="3" t="str">
        <f>"Votre entreprise a-t-elle produit les marchandises à tout moment depuis le 1er janvier "&amp;Variables!B6&amp;"?"</f>
        <v>Votre entreprise a-t-elle produit les marchandises à tout moment depuis le 1er janvier 2023?</v>
      </c>
    </row>
    <row r="64" spans="1:16" s="38" customFormat="1" x14ac:dyDescent="0.25">
      <c r="A64" s="59"/>
      <c r="B64" s="68"/>
      <c r="C64" s="60"/>
      <c r="D64" s="60"/>
      <c r="E64" s="60"/>
      <c r="F64" s="60"/>
      <c r="G64" s="60"/>
      <c r="H64" s="60"/>
      <c r="I64" s="60"/>
      <c r="J64" s="60"/>
      <c r="K64" s="60"/>
      <c r="L64" s="61"/>
      <c r="O64" s="3" t="s">
        <v>140</v>
      </c>
      <c r="P64" s="3" t="s">
        <v>292</v>
      </c>
    </row>
    <row r="65" spans="1:16" x14ac:dyDescent="0.25">
      <c r="B65" s="246" t="str">
        <f>IF(Intro!$G$21="English",O64,P64)</f>
        <v>Select Yes or No</v>
      </c>
      <c r="C65" s="247"/>
      <c r="D65" s="248"/>
      <c r="E65" s="250" t="str">
        <f>IF(D65="Yes",O65,IF(D65="Oui",P65,IF(D65="No",O66,IF(D65="Non",P66,""))))</f>
        <v/>
      </c>
      <c r="F65" s="250"/>
      <c r="G65" s="250"/>
      <c r="H65" s="250"/>
      <c r="I65" s="250"/>
      <c r="J65" s="250"/>
      <c r="K65" s="250"/>
      <c r="L65" s="61"/>
      <c r="O65" s="3" t="str">
        <f>"Complete all tabs in this questionnaire and submit it by "&amp;Variables!B11&amp;"."</f>
        <v>Complete all tabs in this questionnaire and submit it by September 15, 2026.</v>
      </c>
      <c r="P65" s="3" t="str">
        <f>"Remplissez tous les onglets de ce questionnaire et retournez-le avant le "&amp;Variables!C11&amp;"."</f>
        <v>Remplissez tous les onglets de ce questionnaire et retournez-le avant le 15 septembre 2026.</v>
      </c>
    </row>
    <row r="66" spans="1:16" x14ac:dyDescent="0.25">
      <c r="B66" s="246"/>
      <c r="C66" s="247"/>
      <c r="D66" s="249"/>
      <c r="E66" s="251"/>
      <c r="F66" s="251"/>
      <c r="G66" s="251"/>
      <c r="H66" s="251"/>
      <c r="I66" s="251"/>
      <c r="J66" s="251"/>
      <c r="K66" s="251"/>
      <c r="L66" s="61"/>
      <c r="O66" s="3" t="str">
        <f>"Complete this tab only and submit it by "&amp;Variables!B11&amp;"."</f>
        <v>Complete this tab only and submit it by September 15, 2026.</v>
      </c>
      <c r="P66" s="3" t="str">
        <f>"Remplissez cet onglet uniquement et soumettez-le avant le "&amp;Variables!C11&amp;"."</f>
        <v>Remplissez cet onglet uniquement et soumettez-le avant le 15 septembre 2026.</v>
      </c>
    </row>
    <row r="67" spans="1:16" s="38" customFormat="1" x14ac:dyDescent="0.25">
      <c r="A67" s="59"/>
      <c r="B67" s="69"/>
      <c r="C67" s="70"/>
      <c r="D67" s="70"/>
      <c r="E67" s="70"/>
      <c r="F67" s="70"/>
      <c r="G67" s="70"/>
      <c r="H67" s="70"/>
      <c r="I67" s="70"/>
      <c r="J67" s="70"/>
      <c r="K67" s="70"/>
      <c r="L67" s="71"/>
    </row>
    <row r="68" spans="1:16" s="9" customFormat="1" x14ac:dyDescent="0.25">
      <c r="A68" s="23"/>
      <c r="B68" s="25"/>
      <c r="C68" s="25"/>
      <c r="D68" s="26"/>
      <c r="E68" s="26"/>
      <c r="F68" s="26"/>
      <c r="G68" s="26"/>
      <c r="H68" s="26"/>
      <c r="I68" s="26"/>
      <c r="J68" s="26"/>
      <c r="K68" s="26"/>
      <c r="L68" s="26"/>
      <c r="O68" s="24"/>
      <c r="P68" s="24"/>
    </row>
    <row r="69" spans="1:16" s="8" customFormat="1" x14ac:dyDescent="0.25">
      <c r="A69" s="23"/>
      <c r="B69" s="227" t="str">
        <f>IF(Intro!$G$21="English",O69,P69)</f>
        <v>QUESTIONNAIRE DUE DATE</v>
      </c>
      <c r="C69" s="228"/>
      <c r="D69" s="228"/>
      <c r="E69" s="228"/>
      <c r="F69" s="228"/>
      <c r="G69" s="228"/>
      <c r="H69" s="228"/>
      <c r="I69" s="228"/>
      <c r="J69" s="228"/>
      <c r="K69" s="228"/>
      <c r="L69" s="229"/>
      <c r="M69" s="9"/>
      <c r="N69" s="6"/>
      <c r="O69" s="7" t="s">
        <v>1</v>
      </c>
      <c r="P69" s="7" t="s">
        <v>2</v>
      </c>
    </row>
    <row r="70" spans="1:16" x14ac:dyDescent="0.25">
      <c r="B70" s="32"/>
      <c r="C70" s="33"/>
      <c r="D70" s="34"/>
      <c r="E70" s="34"/>
      <c r="F70" s="34"/>
      <c r="G70" s="34"/>
      <c r="H70" s="34"/>
      <c r="I70" s="34"/>
      <c r="J70" s="34"/>
      <c r="K70" s="34"/>
      <c r="L70" s="35"/>
    </row>
    <row r="71" spans="1:16" s="38" customFormat="1" x14ac:dyDescent="0.25">
      <c r="A71" s="59"/>
      <c r="B71" s="68"/>
      <c r="C71" s="252" t="str">
        <f>IF(Intro!$G$21="English",O71,P71)</f>
        <v>September 15, 2026</v>
      </c>
      <c r="D71" s="253"/>
      <c r="E71" s="253"/>
      <c r="F71" s="253"/>
      <c r="G71" s="253"/>
      <c r="H71" s="253"/>
      <c r="I71" s="253"/>
      <c r="J71" s="253"/>
      <c r="K71" s="254"/>
      <c r="L71" s="62"/>
      <c r="O71" s="47" t="str">
        <f>Variables!B11</f>
        <v>September 15, 2026</v>
      </c>
      <c r="P71" s="47" t="str">
        <f>Variables!C11</f>
        <v>15 septembre 2026</v>
      </c>
    </row>
    <row r="72" spans="1:16" s="38" customFormat="1" x14ac:dyDescent="0.25">
      <c r="A72" s="59"/>
      <c r="B72" s="68"/>
      <c r="C72" s="255"/>
      <c r="D72" s="256"/>
      <c r="E72" s="256"/>
      <c r="F72" s="256"/>
      <c r="G72" s="256"/>
      <c r="H72" s="256"/>
      <c r="I72" s="256"/>
      <c r="J72" s="256"/>
      <c r="K72" s="257"/>
      <c r="L72" s="62"/>
      <c r="O72" s="47"/>
      <c r="P72" s="47"/>
    </row>
    <row r="73" spans="1:16" s="38" customFormat="1" x14ac:dyDescent="0.25">
      <c r="A73" s="59"/>
      <c r="B73" s="69"/>
      <c r="C73" s="70"/>
      <c r="D73" s="70"/>
      <c r="E73" s="70"/>
      <c r="F73" s="70"/>
      <c r="G73" s="70"/>
      <c r="H73" s="70"/>
      <c r="I73" s="70"/>
      <c r="J73" s="70"/>
      <c r="K73" s="70"/>
      <c r="L73" s="71"/>
    </row>
    <row r="74" spans="1:16" s="9" customFormat="1" x14ac:dyDescent="0.25">
      <c r="A74" s="23"/>
      <c r="B74" s="25"/>
      <c r="C74" s="25"/>
      <c r="D74" s="26"/>
      <c r="E74" s="26"/>
      <c r="F74" s="26"/>
      <c r="G74" s="26"/>
      <c r="H74" s="26"/>
      <c r="I74" s="26"/>
      <c r="J74" s="26"/>
      <c r="K74" s="26"/>
      <c r="L74" s="26"/>
      <c r="O74" s="24"/>
      <c r="P74" s="24"/>
    </row>
    <row r="75" spans="1:16" x14ac:dyDescent="0.25">
      <c r="B75" s="227" t="str">
        <f>IF(Intro!$G$21="English",O75,P75)</f>
        <v>FIRM INFORMATION</v>
      </c>
      <c r="C75" s="228"/>
      <c r="D75" s="228"/>
      <c r="E75" s="228"/>
      <c r="F75" s="228"/>
      <c r="G75" s="228"/>
      <c r="H75" s="228"/>
      <c r="I75" s="228"/>
      <c r="J75" s="228"/>
      <c r="K75" s="228"/>
      <c r="L75" s="229"/>
      <c r="M75" s="38"/>
      <c r="O75" s="3" t="s">
        <v>7</v>
      </c>
      <c r="P75" s="3" t="s">
        <v>8</v>
      </c>
    </row>
    <row r="76" spans="1:16" x14ac:dyDescent="0.25">
      <c r="B76" s="27"/>
      <c r="C76" s="28"/>
      <c r="D76" s="29"/>
      <c r="E76" s="29"/>
      <c r="F76" s="29"/>
      <c r="G76" s="29"/>
      <c r="H76" s="29"/>
      <c r="I76" s="29"/>
      <c r="J76" s="29"/>
      <c r="K76" s="29"/>
      <c r="L76" s="30"/>
    </row>
    <row r="77" spans="1:16" x14ac:dyDescent="0.25">
      <c r="B77" s="230" t="str">
        <f>IF(Intro!$G$21="English",O77,P77)</f>
        <v>Firm Name (In English and French, if applicable)</v>
      </c>
      <c r="C77" s="231"/>
      <c r="D77" s="231"/>
      <c r="E77" s="232"/>
      <c r="F77" s="232"/>
      <c r="G77" s="232"/>
      <c r="H77" s="232"/>
      <c r="I77" s="232"/>
      <c r="J77" s="232"/>
      <c r="K77" s="232"/>
      <c r="L77" s="233"/>
      <c r="O77" s="31" t="s">
        <v>153</v>
      </c>
      <c r="P77" s="3" t="s">
        <v>154</v>
      </c>
    </row>
    <row r="78" spans="1:16" x14ac:dyDescent="0.25">
      <c r="B78" s="230"/>
      <c r="C78" s="231"/>
      <c r="D78" s="231"/>
      <c r="E78" s="232"/>
      <c r="F78" s="232"/>
      <c r="G78" s="232"/>
      <c r="H78" s="232"/>
      <c r="I78" s="232"/>
      <c r="J78" s="232"/>
      <c r="K78" s="232"/>
      <c r="L78" s="233"/>
      <c r="O78" s="31"/>
    </row>
    <row r="79" spans="1:16" x14ac:dyDescent="0.25">
      <c r="B79" s="230" t="str">
        <f>IF(Intro!$G$21="English",O79,P79)</f>
        <v>Firm Address</v>
      </c>
      <c r="C79" s="231"/>
      <c r="D79" s="231"/>
      <c r="E79" s="232"/>
      <c r="F79" s="232"/>
      <c r="G79" s="232"/>
      <c r="H79" s="232"/>
      <c r="I79" s="232"/>
      <c r="J79" s="232"/>
      <c r="K79" s="232"/>
      <c r="L79" s="233"/>
      <c r="O79" s="31" t="s">
        <v>9</v>
      </c>
      <c r="P79" s="3" t="s">
        <v>10</v>
      </c>
    </row>
    <row r="80" spans="1:16" ht="14.25" customHeight="1" x14ac:dyDescent="0.25">
      <c r="B80" s="263"/>
      <c r="C80" s="264"/>
      <c r="D80" s="264"/>
      <c r="E80" s="232"/>
      <c r="F80" s="232"/>
      <c r="G80" s="232"/>
      <c r="H80" s="232"/>
      <c r="I80" s="232"/>
      <c r="J80" s="232"/>
      <c r="K80" s="232"/>
      <c r="L80" s="233"/>
      <c r="O80" s="31"/>
    </row>
    <row r="81" spans="1:16" x14ac:dyDescent="0.25">
      <c r="B81" s="230" t="str">
        <f>IF(Intro!$G$21="English",O81,P81)</f>
        <v>Website Address</v>
      </c>
      <c r="C81" s="231"/>
      <c r="D81" s="231"/>
      <c r="E81" s="232"/>
      <c r="F81" s="232"/>
      <c r="G81" s="232"/>
      <c r="H81" s="232"/>
      <c r="I81" s="232"/>
      <c r="J81" s="232"/>
      <c r="K81" s="232"/>
      <c r="L81" s="233"/>
      <c r="O81" s="31" t="s">
        <v>11</v>
      </c>
      <c r="P81" s="3" t="s">
        <v>12</v>
      </c>
    </row>
    <row r="82" spans="1:16" ht="14.25" customHeight="1" x14ac:dyDescent="0.25">
      <c r="B82" s="263"/>
      <c r="C82" s="264"/>
      <c r="D82" s="264"/>
      <c r="E82" s="232"/>
      <c r="F82" s="232"/>
      <c r="G82" s="232"/>
      <c r="H82" s="232"/>
      <c r="I82" s="232"/>
      <c r="J82" s="232"/>
      <c r="K82" s="232"/>
      <c r="L82" s="233"/>
      <c r="O82" s="31"/>
    </row>
    <row r="83" spans="1:16" x14ac:dyDescent="0.25">
      <c r="B83" s="81"/>
      <c r="C83" s="82"/>
      <c r="D83" s="83"/>
      <c r="E83" s="83"/>
      <c r="F83" s="83"/>
      <c r="G83" s="83"/>
      <c r="H83" s="83"/>
      <c r="I83" s="83"/>
      <c r="J83" s="83"/>
      <c r="K83" s="83"/>
      <c r="L83" s="84"/>
    </row>
    <row r="84" spans="1:16" s="38" customFormat="1" x14ac:dyDescent="0.25">
      <c r="A84" s="59"/>
      <c r="B84" s="91" t="str">
        <f>IF(Intro!$G$21="English",O84,P84)</f>
        <v xml:space="preserve">If your firm has more than one location, facility or outlet, submit a consolidated response to the questionnaire.
</v>
      </c>
      <c r="C84" s="85"/>
      <c r="D84" s="85"/>
      <c r="E84" s="85"/>
      <c r="F84" s="85"/>
      <c r="G84" s="85"/>
      <c r="H84" s="85"/>
      <c r="I84" s="85"/>
      <c r="J84" s="85"/>
      <c r="K84" s="85"/>
      <c r="L84" s="92"/>
      <c r="O84" s="38" t="s">
        <v>141</v>
      </c>
      <c r="P84" s="38" t="s">
        <v>142</v>
      </c>
    </row>
    <row r="85" spans="1:16" x14ac:dyDescent="0.25">
      <c r="B85" s="230" t="str">
        <f>IF(Intro!$G$21="English",O85,P85)</f>
        <v>Provide the names and addresses of other locations, facilities, and outlets in Canada on behalf of which your company is responding.</v>
      </c>
      <c r="C85" s="231"/>
      <c r="D85" s="231"/>
      <c r="E85" s="232"/>
      <c r="F85" s="232"/>
      <c r="G85" s="232"/>
      <c r="H85" s="232"/>
      <c r="I85" s="232"/>
      <c r="J85" s="232"/>
      <c r="K85" s="232"/>
      <c r="L85" s="233"/>
      <c r="M85" s="38"/>
      <c r="O85" s="31" t="s">
        <v>75</v>
      </c>
      <c r="P85" s="3" t="s">
        <v>76</v>
      </c>
    </row>
    <row r="86" spans="1:16" x14ac:dyDescent="0.25">
      <c r="B86" s="230"/>
      <c r="C86" s="231"/>
      <c r="D86" s="231"/>
      <c r="E86" s="232"/>
      <c r="F86" s="232"/>
      <c r="G86" s="232"/>
      <c r="H86" s="232"/>
      <c r="I86" s="232"/>
      <c r="J86" s="232"/>
      <c r="K86" s="232"/>
      <c r="L86" s="233"/>
      <c r="M86" s="38"/>
      <c r="O86" s="31"/>
    </row>
    <row r="87" spans="1:16" x14ac:dyDescent="0.25">
      <c r="B87" s="230"/>
      <c r="C87" s="231"/>
      <c r="D87" s="231"/>
      <c r="E87" s="232"/>
      <c r="F87" s="232"/>
      <c r="G87" s="232"/>
      <c r="H87" s="232"/>
      <c r="I87" s="232"/>
      <c r="J87" s="232"/>
      <c r="K87" s="232"/>
      <c r="L87" s="233"/>
      <c r="M87" s="38"/>
      <c r="O87" s="31"/>
    </row>
    <row r="88" spans="1:16" x14ac:dyDescent="0.25">
      <c r="B88" s="230"/>
      <c r="C88" s="231"/>
      <c r="D88" s="231"/>
      <c r="E88" s="232"/>
      <c r="F88" s="232"/>
      <c r="G88" s="232"/>
      <c r="H88" s="232"/>
      <c r="I88" s="232"/>
      <c r="J88" s="232"/>
      <c r="K88" s="232"/>
      <c r="L88" s="233"/>
      <c r="M88" s="38"/>
      <c r="O88" s="31"/>
    </row>
    <row r="89" spans="1:16" x14ac:dyDescent="0.25">
      <c r="B89" s="230"/>
      <c r="C89" s="231"/>
      <c r="D89" s="231"/>
      <c r="E89" s="232"/>
      <c r="F89" s="232"/>
      <c r="G89" s="232"/>
      <c r="H89" s="232"/>
      <c r="I89" s="232"/>
      <c r="J89" s="232"/>
      <c r="K89" s="232"/>
      <c r="L89" s="233"/>
      <c r="M89" s="38"/>
      <c r="O89" s="31"/>
    </row>
    <row r="90" spans="1:16" x14ac:dyDescent="0.25">
      <c r="B90" s="230"/>
      <c r="C90" s="231"/>
      <c r="D90" s="231"/>
      <c r="E90" s="232"/>
      <c r="F90" s="232"/>
      <c r="G90" s="232"/>
      <c r="H90" s="232"/>
      <c r="I90" s="232"/>
      <c r="J90" s="232"/>
      <c r="K90" s="232"/>
      <c r="L90" s="233"/>
      <c r="M90" s="38"/>
      <c r="O90" s="31"/>
    </row>
    <row r="91" spans="1:16" x14ac:dyDescent="0.25">
      <c r="B91" s="230"/>
      <c r="C91" s="231"/>
      <c r="D91" s="231"/>
      <c r="E91" s="232"/>
      <c r="F91" s="232"/>
      <c r="G91" s="232"/>
      <c r="H91" s="232"/>
      <c r="I91" s="232"/>
      <c r="J91" s="232"/>
      <c r="K91" s="232"/>
      <c r="L91" s="233"/>
      <c r="M91" s="38"/>
      <c r="O91" s="31"/>
    </row>
    <row r="92" spans="1:16" x14ac:dyDescent="0.25">
      <c r="B92" s="230"/>
      <c r="C92" s="231"/>
      <c r="D92" s="231"/>
      <c r="E92" s="232"/>
      <c r="F92" s="232"/>
      <c r="G92" s="232"/>
      <c r="H92" s="232"/>
      <c r="I92" s="232"/>
      <c r="J92" s="232"/>
      <c r="K92" s="232"/>
      <c r="L92" s="233"/>
      <c r="M92" s="38"/>
      <c r="O92" s="31"/>
    </row>
    <row r="93" spans="1:16" x14ac:dyDescent="0.25">
      <c r="B93" s="230"/>
      <c r="C93" s="231"/>
      <c r="D93" s="231"/>
      <c r="E93" s="232"/>
      <c r="F93" s="232"/>
      <c r="G93" s="232"/>
      <c r="H93" s="232"/>
      <c r="I93" s="232"/>
      <c r="J93" s="232"/>
      <c r="K93" s="232"/>
      <c r="L93" s="233"/>
      <c r="M93" s="38"/>
      <c r="O93" s="31"/>
    </row>
    <row r="94" spans="1:16" x14ac:dyDescent="0.25">
      <c r="B94" s="230"/>
      <c r="C94" s="231"/>
      <c r="D94" s="231"/>
      <c r="E94" s="232"/>
      <c r="F94" s="232"/>
      <c r="G94" s="232"/>
      <c r="H94" s="232"/>
      <c r="I94" s="232"/>
      <c r="J94" s="232"/>
      <c r="K94" s="232"/>
      <c r="L94" s="233"/>
      <c r="M94" s="38"/>
      <c r="O94" s="31"/>
    </row>
    <row r="95" spans="1:16" s="38" customFormat="1" x14ac:dyDescent="0.25">
      <c r="A95" s="59"/>
      <c r="B95" s="69"/>
      <c r="C95" s="70"/>
      <c r="D95" s="70"/>
      <c r="E95" s="70"/>
      <c r="F95" s="70"/>
      <c r="G95" s="70"/>
      <c r="H95" s="70"/>
      <c r="I95" s="70"/>
      <c r="J95" s="70"/>
      <c r="K95" s="70"/>
      <c r="L95" s="71"/>
    </row>
    <row r="97" spans="1:16" s="52" customFormat="1" x14ac:dyDescent="0.25">
      <c r="A97" s="140"/>
      <c r="B97" s="269" t="str">
        <f>IF(Intro!$G$21="English",O97,P97)</f>
        <v>CONTACT INFORMATION OF THE PERSON WHO COMPLETED THIS QUESTIONNAIRE</v>
      </c>
      <c r="C97" s="270"/>
      <c r="D97" s="270"/>
      <c r="E97" s="270"/>
      <c r="F97" s="270"/>
      <c r="G97" s="270"/>
      <c r="H97" s="270"/>
      <c r="I97" s="270"/>
      <c r="J97" s="270"/>
      <c r="K97" s="270"/>
      <c r="L97" s="271"/>
      <c r="O97" s="52" t="s">
        <v>323</v>
      </c>
      <c r="P97" s="52" t="s">
        <v>324</v>
      </c>
    </row>
    <row r="98" spans="1:16" s="52" customFormat="1" x14ac:dyDescent="0.25">
      <c r="A98" s="140"/>
      <c r="B98" s="141"/>
      <c r="C98" s="142"/>
      <c r="D98" s="143"/>
      <c r="E98" s="143"/>
      <c r="F98" s="143"/>
      <c r="G98" s="143"/>
      <c r="H98" s="143"/>
      <c r="I98" s="143"/>
      <c r="J98" s="143"/>
      <c r="K98" s="143"/>
      <c r="L98" s="144"/>
    </row>
    <row r="99" spans="1:16" s="52" customFormat="1" x14ac:dyDescent="0.25">
      <c r="A99" s="140"/>
      <c r="B99" s="290" t="str">
        <f>IF(Intro!$G$21="English",O99,P99)</f>
        <v>Name</v>
      </c>
      <c r="C99" s="291"/>
      <c r="D99" s="292"/>
      <c r="E99" s="296"/>
      <c r="F99" s="297"/>
      <c r="G99" s="297"/>
      <c r="H99" s="297"/>
      <c r="I99" s="297"/>
      <c r="J99" s="297"/>
      <c r="K99" s="297"/>
      <c r="L99" s="298"/>
      <c r="O99" s="145" t="s">
        <v>325</v>
      </c>
      <c r="P99" s="52" t="s">
        <v>326</v>
      </c>
    </row>
    <row r="100" spans="1:16" s="52" customFormat="1" x14ac:dyDescent="0.25">
      <c r="A100" s="140"/>
      <c r="B100" s="293"/>
      <c r="C100" s="294"/>
      <c r="D100" s="295"/>
      <c r="E100" s="299"/>
      <c r="F100" s="300"/>
      <c r="G100" s="300"/>
      <c r="H100" s="300"/>
      <c r="I100" s="300"/>
      <c r="J100" s="300"/>
      <c r="K100" s="300"/>
      <c r="L100" s="301"/>
      <c r="O100" s="145"/>
    </row>
    <row r="101" spans="1:16" s="52" customFormat="1" x14ac:dyDescent="0.25">
      <c r="A101" s="140"/>
      <c r="B101" s="290" t="str">
        <f>IF(Intro!$G$21="English",O101,P101)</f>
        <v>Title</v>
      </c>
      <c r="C101" s="291"/>
      <c r="D101" s="292"/>
      <c r="E101" s="296"/>
      <c r="F101" s="297"/>
      <c r="G101" s="297"/>
      <c r="H101" s="297"/>
      <c r="I101" s="297"/>
      <c r="J101" s="297"/>
      <c r="K101" s="297"/>
      <c r="L101" s="298"/>
      <c r="O101" s="145" t="s">
        <v>327</v>
      </c>
      <c r="P101" s="52" t="s">
        <v>328</v>
      </c>
    </row>
    <row r="102" spans="1:16" s="52" customFormat="1" x14ac:dyDescent="0.25">
      <c r="A102" s="140"/>
      <c r="B102" s="293"/>
      <c r="C102" s="294"/>
      <c r="D102" s="295"/>
      <c r="E102" s="299"/>
      <c r="F102" s="300"/>
      <c r="G102" s="300"/>
      <c r="H102" s="300"/>
      <c r="I102" s="300"/>
      <c r="J102" s="300"/>
      <c r="K102" s="300"/>
      <c r="L102" s="301"/>
      <c r="O102" s="145"/>
    </row>
    <row r="103" spans="1:16" s="52" customFormat="1" x14ac:dyDescent="0.25">
      <c r="A103" s="140"/>
      <c r="B103" s="290" t="str">
        <f>IF(Intro!$G$21="English",O103,P103)</f>
        <v>E-mail Address</v>
      </c>
      <c r="C103" s="291"/>
      <c r="D103" s="292"/>
      <c r="E103" s="296"/>
      <c r="F103" s="297"/>
      <c r="G103" s="297"/>
      <c r="H103" s="297"/>
      <c r="I103" s="297"/>
      <c r="J103" s="297"/>
      <c r="K103" s="297"/>
      <c r="L103" s="298"/>
      <c r="O103" s="145" t="s">
        <v>17</v>
      </c>
      <c r="P103" s="52" t="s">
        <v>329</v>
      </c>
    </row>
    <row r="104" spans="1:16" s="52" customFormat="1" x14ac:dyDescent="0.25">
      <c r="A104" s="140"/>
      <c r="B104" s="293"/>
      <c r="C104" s="294"/>
      <c r="D104" s="295"/>
      <c r="E104" s="299"/>
      <c r="F104" s="300"/>
      <c r="G104" s="300"/>
      <c r="H104" s="300"/>
      <c r="I104" s="300"/>
      <c r="J104" s="300"/>
      <c r="K104" s="300"/>
      <c r="L104" s="301"/>
      <c r="O104" s="145"/>
    </row>
    <row r="105" spans="1:16" s="52" customFormat="1" x14ac:dyDescent="0.25">
      <c r="A105" s="140"/>
      <c r="B105" s="290" t="str">
        <f>IF(Intro!$G$21="English",O105,P105)</f>
        <v>Telephone</v>
      </c>
      <c r="C105" s="291"/>
      <c r="D105" s="292"/>
      <c r="E105" s="296"/>
      <c r="F105" s="297"/>
      <c r="G105" s="297"/>
      <c r="H105" s="297"/>
      <c r="I105" s="297"/>
      <c r="J105" s="297"/>
      <c r="K105" s="297"/>
      <c r="L105" s="298"/>
      <c r="O105" s="145" t="s">
        <v>18</v>
      </c>
      <c r="P105" s="52" t="s">
        <v>19</v>
      </c>
    </row>
    <row r="106" spans="1:16" s="52" customFormat="1" x14ac:dyDescent="0.25">
      <c r="A106" s="140"/>
      <c r="B106" s="293"/>
      <c r="C106" s="294"/>
      <c r="D106" s="295"/>
      <c r="E106" s="299"/>
      <c r="F106" s="300"/>
      <c r="G106" s="300"/>
      <c r="H106" s="300"/>
      <c r="I106" s="300"/>
      <c r="J106" s="300"/>
      <c r="K106" s="300"/>
      <c r="L106" s="301"/>
      <c r="O106" s="145"/>
    </row>
    <row r="107" spans="1:16" s="52" customFormat="1" x14ac:dyDescent="0.25">
      <c r="A107" s="140"/>
      <c r="B107" s="146"/>
      <c r="C107" s="147"/>
      <c r="D107" s="147"/>
      <c r="E107" s="147"/>
      <c r="F107" s="147"/>
      <c r="G107" s="147"/>
      <c r="H107" s="147"/>
      <c r="I107" s="147"/>
      <c r="J107" s="147"/>
      <c r="K107" s="147"/>
      <c r="L107" s="148"/>
    </row>
    <row r="108" spans="1:16" x14ac:dyDescent="0.25">
      <c r="B108" s="227" t="str">
        <f>IF(Intro!$G$21="English",O108,P108)</f>
        <v>CERTIFICATION</v>
      </c>
      <c r="C108" s="228"/>
      <c r="D108" s="228"/>
      <c r="E108" s="228"/>
      <c r="F108" s="228"/>
      <c r="G108" s="228"/>
      <c r="H108" s="228"/>
      <c r="I108" s="228"/>
      <c r="J108" s="228"/>
      <c r="K108" s="228"/>
      <c r="L108" s="229"/>
      <c r="M108" s="38"/>
      <c r="O108" s="3" t="s">
        <v>5</v>
      </c>
      <c r="P108" s="3" t="s">
        <v>6</v>
      </c>
    </row>
    <row r="109" spans="1:16" x14ac:dyDescent="0.25">
      <c r="B109" s="27"/>
      <c r="C109" s="28"/>
      <c r="D109" s="29"/>
      <c r="E109" s="29"/>
      <c r="F109" s="29"/>
      <c r="G109" s="29"/>
      <c r="H109" s="29"/>
      <c r="I109" s="29"/>
      <c r="J109" s="29"/>
      <c r="K109" s="29"/>
      <c r="L109" s="30"/>
    </row>
    <row r="110" spans="1:16" s="38" customFormat="1" x14ac:dyDescent="0.25">
      <c r="A110" s="59"/>
      <c r="B110" s="234" t="str">
        <f>IF(Intro!$G$21="English",O110,P110)</f>
        <v xml:space="preserve">The undersigned certifies that the information supplied herein is complete and correct to the best of his/her knowledge and belief.
</v>
      </c>
      <c r="C110" s="235"/>
      <c r="D110" s="235"/>
      <c r="E110" s="235"/>
      <c r="F110" s="235"/>
      <c r="G110" s="235"/>
      <c r="H110" s="235"/>
      <c r="I110" s="235"/>
      <c r="J110" s="235"/>
      <c r="K110" s="235"/>
      <c r="L110" s="236"/>
      <c r="O110" s="38" t="s">
        <v>77</v>
      </c>
      <c r="P110" s="38" t="s">
        <v>78</v>
      </c>
    </row>
    <row r="111" spans="1:16" s="38" customFormat="1" x14ac:dyDescent="0.25">
      <c r="A111" s="59"/>
      <c r="B111" s="68"/>
      <c r="C111" s="60"/>
      <c r="D111" s="60"/>
      <c r="E111" s="60"/>
      <c r="F111" s="60"/>
      <c r="G111" s="60"/>
      <c r="H111" s="60"/>
      <c r="I111" s="60"/>
      <c r="J111" s="60"/>
      <c r="K111" s="60"/>
      <c r="L111" s="61"/>
    </row>
    <row r="112" spans="1:16" x14ac:dyDescent="0.25">
      <c r="B112" s="230" t="str">
        <f>IF(Intro!$G$21="English",O112,P112)</f>
        <v>Name of Authorized Official</v>
      </c>
      <c r="C112" s="231"/>
      <c r="D112" s="231"/>
      <c r="E112" s="232"/>
      <c r="F112" s="232"/>
      <c r="G112" s="232"/>
      <c r="H112" s="232"/>
      <c r="I112" s="232"/>
      <c r="J112" s="232"/>
      <c r="K112" s="232"/>
      <c r="L112" s="233"/>
      <c r="O112" s="31" t="s">
        <v>13</v>
      </c>
      <c r="P112" s="3" t="s">
        <v>14</v>
      </c>
    </row>
    <row r="113" spans="1:16" x14ac:dyDescent="0.25">
      <c r="B113" s="230"/>
      <c r="C113" s="231"/>
      <c r="D113" s="231"/>
      <c r="E113" s="232"/>
      <c r="F113" s="232"/>
      <c r="G113" s="232"/>
      <c r="H113" s="232"/>
      <c r="I113" s="232"/>
      <c r="J113" s="232"/>
      <c r="K113" s="232"/>
      <c r="L113" s="233"/>
      <c r="O113" s="31"/>
    </row>
    <row r="114" spans="1:16" x14ac:dyDescent="0.25">
      <c r="B114" s="230" t="str">
        <f>IF(Intro!$G$21="English",O114,P114)</f>
        <v>Title of Authorized Official</v>
      </c>
      <c r="C114" s="231"/>
      <c r="D114" s="231"/>
      <c r="E114" s="232"/>
      <c r="F114" s="232"/>
      <c r="G114" s="232"/>
      <c r="H114" s="232"/>
      <c r="I114" s="232"/>
      <c r="J114" s="232"/>
      <c r="K114" s="232"/>
      <c r="L114" s="233"/>
      <c r="O114" s="31" t="s">
        <v>15</v>
      </c>
      <c r="P114" s="3" t="s">
        <v>16</v>
      </c>
    </row>
    <row r="115" spans="1:16" x14ac:dyDescent="0.25">
      <c r="B115" s="263"/>
      <c r="C115" s="264"/>
      <c r="D115" s="264"/>
      <c r="E115" s="232"/>
      <c r="F115" s="232"/>
      <c r="G115" s="232"/>
      <c r="H115" s="232"/>
      <c r="I115" s="232"/>
      <c r="J115" s="232"/>
      <c r="K115" s="232"/>
      <c r="L115" s="233"/>
      <c r="O115" s="31"/>
    </row>
    <row r="116" spans="1:16" x14ac:dyDescent="0.25">
      <c r="B116" s="230" t="str">
        <f>IF(Intro!$G$21="English",O116,P116)</f>
        <v>E-mail Address</v>
      </c>
      <c r="C116" s="231"/>
      <c r="D116" s="231"/>
      <c r="E116" s="232"/>
      <c r="F116" s="232"/>
      <c r="G116" s="232"/>
      <c r="H116" s="232"/>
      <c r="I116" s="232"/>
      <c r="J116" s="232"/>
      <c r="K116" s="232"/>
      <c r="L116" s="233"/>
      <c r="O116" s="31" t="s">
        <v>17</v>
      </c>
      <c r="P116" s="3" t="s">
        <v>38</v>
      </c>
    </row>
    <row r="117" spans="1:16" x14ac:dyDescent="0.25">
      <c r="B117" s="263"/>
      <c r="C117" s="264"/>
      <c r="D117" s="264"/>
      <c r="E117" s="232"/>
      <c r="F117" s="232"/>
      <c r="G117" s="232"/>
      <c r="H117" s="232"/>
      <c r="I117" s="232"/>
      <c r="J117" s="232"/>
      <c r="K117" s="232"/>
      <c r="L117" s="233"/>
      <c r="O117" s="31"/>
    </row>
    <row r="118" spans="1:16" x14ac:dyDescent="0.25">
      <c r="B118" s="230" t="str">
        <f>IF(Intro!$G$21="English",O118,P118)</f>
        <v>Telephone</v>
      </c>
      <c r="C118" s="231"/>
      <c r="D118" s="231"/>
      <c r="E118" s="232"/>
      <c r="F118" s="232"/>
      <c r="G118" s="232"/>
      <c r="H118" s="232"/>
      <c r="I118" s="232"/>
      <c r="J118" s="232"/>
      <c r="K118" s="232"/>
      <c r="L118" s="233"/>
      <c r="O118" s="31" t="s">
        <v>18</v>
      </c>
      <c r="P118" s="3" t="s">
        <v>19</v>
      </c>
    </row>
    <row r="119" spans="1:16" x14ac:dyDescent="0.25">
      <c r="B119" s="263"/>
      <c r="C119" s="264"/>
      <c r="D119" s="264"/>
      <c r="E119" s="232"/>
      <c r="F119" s="232"/>
      <c r="G119" s="232"/>
      <c r="H119" s="232"/>
      <c r="I119" s="232"/>
      <c r="J119" s="232"/>
      <c r="K119" s="232"/>
      <c r="L119" s="233"/>
      <c r="O119" s="31"/>
    </row>
    <row r="120" spans="1:16" x14ac:dyDescent="0.25">
      <c r="B120" s="230" t="s">
        <v>21</v>
      </c>
      <c r="C120" s="231"/>
      <c r="D120" s="231"/>
      <c r="E120" s="232"/>
      <c r="F120" s="232"/>
      <c r="G120" s="232"/>
      <c r="H120" s="232"/>
      <c r="I120" s="232"/>
      <c r="J120" s="232"/>
      <c r="K120" s="232"/>
      <c r="L120" s="233"/>
      <c r="M120" s="38"/>
      <c r="O120" s="31"/>
    </row>
    <row r="121" spans="1:16" x14ac:dyDescent="0.25">
      <c r="B121" s="230"/>
      <c r="C121" s="231"/>
      <c r="D121" s="231"/>
      <c r="E121" s="232"/>
      <c r="F121" s="232"/>
      <c r="G121" s="232"/>
      <c r="H121" s="232"/>
      <c r="I121" s="232"/>
      <c r="J121" s="232"/>
      <c r="K121" s="232"/>
      <c r="L121" s="233"/>
      <c r="M121" s="38"/>
      <c r="O121" s="31"/>
    </row>
    <row r="122" spans="1:16" s="38" customFormat="1" x14ac:dyDescent="0.25">
      <c r="A122" s="59"/>
      <c r="B122" s="68"/>
      <c r="C122" s="60"/>
      <c r="D122" s="60"/>
      <c r="E122" s="60"/>
      <c r="F122" s="60"/>
      <c r="G122" s="60"/>
      <c r="H122" s="60"/>
      <c r="I122" s="60"/>
      <c r="J122" s="60"/>
      <c r="K122" s="60"/>
      <c r="L122" s="61"/>
    </row>
    <row r="123" spans="1:16" ht="21" x14ac:dyDescent="0.25">
      <c r="B123" s="302" t="str">
        <f>IF(Intro!$G$21="English",O123,P123)</f>
        <v>I understand that checking this box constitutes my legally binding signature.</v>
      </c>
      <c r="C123" s="303"/>
      <c r="D123" s="303"/>
      <c r="E123" s="303"/>
      <c r="F123" s="303"/>
      <c r="G123" s="303"/>
      <c r="H123" s="303"/>
      <c r="I123" s="303"/>
      <c r="J123" s="100"/>
      <c r="K123" s="41"/>
      <c r="L123" s="42"/>
      <c r="O123" s="31" t="s">
        <v>36</v>
      </c>
      <c r="P123" s="3" t="s">
        <v>37</v>
      </c>
    </row>
    <row r="124" spans="1:16" s="38" customFormat="1" x14ac:dyDescent="0.25">
      <c r="A124" s="59"/>
      <c r="B124" s="69"/>
      <c r="C124" s="70"/>
      <c r="D124" s="70"/>
      <c r="E124" s="70"/>
      <c r="F124" s="70"/>
      <c r="G124" s="70"/>
      <c r="H124" s="70"/>
      <c r="I124" s="70"/>
      <c r="J124" s="70"/>
      <c r="K124" s="70"/>
      <c r="L124" s="71"/>
    </row>
    <row r="125" spans="1:16" s="9" customFormat="1" x14ac:dyDescent="0.25">
      <c r="A125" s="23"/>
      <c r="B125" s="25"/>
      <c r="C125" s="25"/>
      <c r="D125" s="26"/>
      <c r="E125" s="26"/>
      <c r="F125" s="26"/>
      <c r="G125" s="26"/>
      <c r="H125" s="26"/>
      <c r="I125" s="26"/>
      <c r="J125" s="26"/>
      <c r="K125" s="26"/>
      <c r="L125" s="26"/>
      <c r="O125" s="24"/>
      <c r="P125" s="24"/>
    </row>
    <row r="126" spans="1:16" s="8" customFormat="1" x14ac:dyDescent="0.25">
      <c r="A126" s="23"/>
      <c r="B126" s="227" t="str">
        <f>UPPER(IF(Intro!$G$21="English",O126,P126))</f>
        <v>SUBMITTING THE QUESTIONNAIRE RESPONSE</v>
      </c>
      <c r="C126" s="228" t="str">
        <f>UPPER(IF(Intro!$G$21="English",P126,Q126))</f>
        <v>TRANSMISSION DU QUESTIONNAIRE REMPLI</v>
      </c>
      <c r="D126" s="228" t="str">
        <f>UPPER(IF(Intro!$G$21="English",Q126,R126))</f>
        <v/>
      </c>
      <c r="E126" s="228" t="str">
        <f>UPPER(IF(Intro!$G$21="English",R126,S126))</f>
        <v/>
      </c>
      <c r="F126" s="228"/>
      <c r="G126" s="228" t="str">
        <f>UPPER(IF(Intro!$G$21="English",S126,T126))</f>
        <v/>
      </c>
      <c r="H126" s="228" t="str">
        <f>UPPER(IF(Intro!$G$21="English",T126,U126))</f>
        <v/>
      </c>
      <c r="I126" s="228" t="str">
        <f>UPPER(IF(Intro!$G$21="English",U126,V126))</f>
        <v/>
      </c>
      <c r="J126" s="228" t="str">
        <f>UPPER(IF(Intro!$G$21="English",V126,W126))</f>
        <v/>
      </c>
      <c r="K126" s="228" t="str">
        <f>UPPER(IF(Intro!$G$21="English",W126,X126))</f>
        <v/>
      </c>
      <c r="L126" s="229" t="str">
        <f>UPPER(IF(Intro!$G$21="English",X126,Y126))</f>
        <v/>
      </c>
      <c r="M126" s="9"/>
      <c r="N126" s="6"/>
      <c r="O126" s="7" t="s">
        <v>41</v>
      </c>
      <c r="P126" s="7" t="s">
        <v>3</v>
      </c>
    </row>
    <row r="127" spans="1:16" x14ac:dyDescent="0.25">
      <c r="B127" s="27"/>
      <c r="C127" s="28"/>
      <c r="D127" s="29"/>
      <c r="E127" s="29"/>
      <c r="F127" s="29"/>
      <c r="G127" s="29"/>
      <c r="H127" s="29"/>
      <c r="I127" s="29"/>
      <c r="J127" s="29"/>
      <c r="K127" s="29"/>
      <c r="L127" s="30"/>
    </row>
    <row r="128" spans="1:16" s="38" customFormat="1" x14ac:dyDescent="0.25">
      <c r="A128" s="59"/>
      <c r="B128" s="234" t="str">
        <f>IF(Intro!$G$21="English",O128,P128)</f>
        <v>The completed questionnaire can be submitted using one of the following methods:</v>
      </c>
      <c r="C128" s="235"/>
      <c r="D128" s="235"/>
      <c r="E128" s="235"/>
      <c r="F128" s="235"/>
      <c r="G128" s="235"/>
      <c r="H128" s="235"/>
      <c r="I128" s="235"/>
      <c r="J128" s="235"/>
      <c r="K128" s="235"/>
      <c r="L128" s="236"/>
      <c r="O128" s="3" t="s">
        <v>79</v>
      </c>
      <c r="P128" s="3" t="s">
        <v>4</v>
      </c>
    </row>
    <row r="129" spans="1:16" s="38" customFormat="1" x14ac:dyDescent="0.25">
      <c r="A129" s="59"/>
      <c r="B129" s="272"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29" s="273"/>
      <c r="D129" s="273"/>
      <c r="E129" s="273"/>
      <c r="F129" s="273"/>
      <c r="G129" s="273"/>
      <c r="H129" s="273"/>
      <c r="I129" s="273"/>
      <c r="J129" s="273"/>
      <c r="K129" s="273"/>
      <c r="L129" s="274"/>
      <c r="O129" s="3"/>
      <c r="P129" s="3"/>
    </row>
    <row r="130" spans="1:16" s="38" customFormat="1" x14ac:dyDescent="0.25">
      <c r="A130" s="59"/>
      <c r="B130" s="275" t="str">
        <f>IF(Intro!$G$21="English",O130,P130)</f>
        <v xml:space="preserve">When submitting the completed questionnaire using the secure E-filing service, designate the questionnaire as confidential. Note that the information in the public (blue) tabs in your questionnaire will be treated as public information.
</v>
      </c>
      <c r="C130" s="276"/>
      <c r="D130" s="276"/>
      <c r="E130" s="276"/>
      <c r="F130" s="276"/>
      <c r="G130" s="276"/>
      <c r="H130" s="276"/>
      <c r="I130" s="276"/>
      <c r="J130" s="276"/>
      <c r="K130" s="276"/>
      <c r="L130" s="277"/>
      <c r="O130" s="3" t="s">
        <v>143</v>
      </c>
      <c r="P130" s="3" t="s">
        <v>144</v>
      </c>
    </row>
    <row r="131" spans="1:16" s="38" customFormat="1" x14ac:dyDescent="0.25">
      <c r="A131" s="59"/>
      <c r="B131" s="275"/>
      <c r="C131" s="276"/>
      <c r="D131" s="276"/>
      <c r="E131" s="276"/>
      <c r="F131" s="276"/>
      <c r="G131" s="276"/>
      <c r="H131" s="276"/>
      <c r="I131" s="276"/>
      <c r="J131" s="276"/>
      <c r="K131" s="276"/>
      <c r="L131" s="277"/>
      <c r="O131" s="3"/>
      <c r="P131" s="3"/>
    </row>
    <row r="132" spans="1:16" s="38" customFormat="1" x14ac:dyDescent="0.25">
      <c r="A132" s="59"/>
      <c r="B132" s="278" t="str">
        <f>IF(Intro!$G$21="English",O132,P132)</f>
        <v>2. E-mail to citt-tcce@tribunal.gc.ca should you accept the associated risks and you are filing information that belongs to your firm only.</v>
      </c>
      <c r="C132" s="279"/>
      <c r="D132" s="279"/>
      <c r="E132" s="279"/>
      <c r="F132" s="279"/>
      <c r="G132" s="279"/>
      <c r="H132" s="279"/>
      <c r="I132" s="279"/>
      <c r="J132" s="279"/>
      <c r="K132" s="279"/>
      <c r="L132" s="280"/>
      <c r="O132" s="3" t="s">
        <v>222</v>
      </c>
      <c r="P132" s="3" t="s">
        <v>223</v>
      </c>
    </row>
    <row r="133" spans="1:16" s="38" customFormat="1" x14ac:dyDescent="0.25">
      <c r="A133" s="59"/>
      <c r="B133" s="69"/>
      <c r="C133" s="70"/>
      <c r="D133" s="70"/>
      <c r="E133" s="70"/>
      <c r="F133" s="70"/>
      <c r="G133" s="70"/>
      <c r="H133" s="70"/>
      <c r="I133" s="70"/>
      <c r="J133" s="70"/>
      <c r="K133" s="70"/>
      <c r="L133" s="71"/>
    </row>
    <row r="135" spans="1:16" s="8" customFormat="1" x14ac:dyDescent="0.25">
      <c r="A135" s="23"/>
      <c r="B135" s="227" t="s">
        <v>224</v>
      </c>
      <c r="C135" s="228" t="str">
        <f>UPPER(IF(Intro!$G$21="English",P135,Q135))</f>
        <v/>
      </c>
      <c r="D135" s="228" t="str">
        <f>UPPER(IF(Intro!$G$21="English",Q135,R135))</f>
        <v/>
      </c>
      <c r="E135" s="228" t="str">
        <f>UPPER(IF(Intro!$G$21="English",R135,S135))</f>
        <v/>
      </c>
      <c r="F135" s="228"/>
      <c r="G135" s="228" t="str">
        <f>UPPER(IF(Intro!$G$21="English",S135,T135))</f>
        <v/>
      </c>
      <c r="H135" s="228" t="str">
        <f>UPPER(IF(Intro!$G$21="English",T135,U135))</f>
        <v/>
      </c>
      <c r="I135" s="228" t="str">
        <f>UPPER(IF(Intro!$G$21="English",U135,V135))</f>
        <v/>
      </c>
      <c r="J135" s="228" t="str">
        <f>UPPER(IF(Intro!$G$21="English",V135,W135))</f>
        <v/>
      </c>
      <c r="K135" s="228" t="str">
        <f>UPPER(IF(Intro!$G$21="English",W135,X135))</f>
        <v/>
      </c>
      <c r="L135" s="229" t="str">
        <f>UPPER(IF(Intro!$G$21="English",X135,Y135))</f>
        <v/>
      </c>
      <c r="M135" s="9"/>
      <c r="N135" s="6"/>
      <c r="O135" s="7"/>
      <c r="P135" s="7"/>
    </row>
    <row r="136" spans="1:16" x14ac:dyDescent="0.25">
      <c r="B136" s="27"/>
      <c r="C136" s="28"/>
      <c r="D136" s="29"/>
      <c r="E136" s="29"/>
      <c r="F136" s="29"/>
      <c r="G136" s="29"/>
      <c r="H136" s="29"/>
      <c r="I136" s="29"/>
      <c r="J136" s="29"/>
      <c r="K136" s="29"/>
      <c r="L136" s="30"/>
    </row>
    <row r="137" spans="1:16" s="38" customFormat="1" x14ac:dyDescent="0.25">
      <c r="A137" s="59"/>
      <c r="B137" s="234" t="str">
        <f>IF(Intro!$G$21="English",O137,P137)</f>
        <v xml:space="preserve">Questions relating to this questionnaire should be directed to:
</v>
      </c>
      <c r="C137" s="235"/>
      <c r="D137" s="235"/>
      <c r="E137" s="235"/>
      <c r="F137" s="235"/>
      <c r="G137" s="235"/>
      <c r="H137" s="235"/>
      <c r="I137" s="235"/>
      <c r="J137" s="235"/>
      <c r="K137" s="235"/>
      <c r="L137" s="236"/>
      <c r="O137" s="3" t="s">
        <v>151</v>
      </c>
      <c r="P137" s="3" t="s">
        <v>152</v>
      </c>
    </row>
    <row r="138" spans="1:16" s="38" customFormat="1" x14ac:dyDescent="0.25">
      <c r="A138" s="59"/>
      <c r="B138" s="49"/>
      <c r="C138" s="50"/>
      <c r="D138" s="50"/>
      <c r="E138" s="50"/>
      <c r="F138" s="50"/>
      <c r="G138" s="50"/>
      <c r="H138" s="50"/>
      <c r="I138" s="50"/>
      <c r="J138" s="50"/>
      <c r="K138" s="50"/>
      <c r="L138" s="80"/>
      <c r="O138" s="3"/>
      <c r="P138" s="3"/>
    </row>
    <row r="139" spans="1:16" x14ac:dyDescent="0.25">
      <c r="B139" s="260" t="str">
        <f>Variables!B13</f>
        <v>Thy Dao</v>
      </c>
      <c r="C139" s="261"/>
      <c r="D139" s="261"/>
      <c r="E139" s="261" t="str">
        <f>Variables!C13</f>
        <v>thy.dao@tribunal.gc.ca</v>
      </c>
      <c r="F139" s="261"/>
      <c r="G139" s="261"/>
      <c r="H139" s="261"/>
      <c r="I139" s="261"/>
      <c r="J139" s="261" t="str">
        <f>Variables!D13</f>
        <v>613-558-6438</v>
      </c>
      <c r="K139" s="261"/>
      <c r="L139" s="262"/>
      <c r="O139" s="31"/>
    </row>
    <row r="140" spans="1:16" x14ac:dyDescent="0.25">
      <c r="B140" s="260" t="str">
        <f>Variables!B14</f>
        <v>Andrew Wigmore</v>
      </c>
      <c r="C140" s="261"/>
      <c r="D140" s="261"/>
      <c r="E140" s="261" t="str">
        <f>Variables!C14</f>
        <v>andrew.wigmore@tribunal.gc.ca</v>
      </c>
      <c r="F140" s="261"/>
      <c r="G140" s="261"/>
      <c r="H140" s="261"/>
      <c r="I140" s="261"/>
      <c r="J140" s="261" t="str">
        <f>Variables!D14</f>
        <v>613-558-9353</v>
      </c>
      <c r="K140" s="261"/>
      <c r="L140" s="262"/>
      <c r="O140" s="31"/>
    </row>
    <row r="141" spans="1:16" x14ac:dyDescent="0.25">
      <c r="B141" s="260" t="str">
        <f>Variables!B15</f>
        <v>William Phan</v>
      </c>
      <c r="C141" s="261"/>
      <c r="D141" s="261"/>
      <c r="E141" s="261" t="str">
        <f>Variables!C15</f>
        <v>william.phan@tribunal.gc.ca</v>
      </c>
      <c r="F141" s="261"/>
      <c r="G141" s="261"/>
      <c r="H141" s="261"/>
      <c r="I141" s="261"/>
      <c r="J141" s="261" t="str">
        <f>Variables!D15</f>
        <v>343-543-7269</v>
      </c>
      <c r="K141" s="261"/>
      <c r="L141" s="262"/>
      <c r="O141" s="31"/>
    </row>
    <row r="142" spans="1:16" s="38" customFormat="1" x14ac:dyDescent="0.25">
      <c r="A142" s="59"/>
      <c r="B142" s="69"/>
      <c r="C142" s="70"/>
      <c r="D142" s="70"/>
      <c r="E142" s="70"/>
      <c r="F142" s="70"/>
      <c r="G142" s="70"/>
      <c r="H142" s="70"/>
      <c r="I142" s="70"/>
      <c r="J142" s="70"/>
      <c r="K142" s="70"/>
      <c r="L142" s="71"/>
    </row>
  </sheetData>
  <sheetProtection algorithmName="SHA-512" hashValue="8M4YWlbtWPy3Zv7Y37vUNbbemllcsD6u1pTf7BEm3f52jpo6Tji85qMbp5LLEQUfKaucZ8rg3HWZB1hmH42j0w==" saltValue="tw/5F/y7mOG1W8nN1YrjIQ==" spinCount="100000" sheet="1" objects="1" scenarios="1" selectLockedCells="1"/>
  <mergeCells count="71">
    <mergeCell ref="B141:D141"/>
    <mergeCell ref="E141:I141"/>
    <mergeCell ref="J141:L141"/>
    <mergeCell ref="B105:D106"/>
    <mergeCell ref="E105:L106"/>
    <mergeCell ref="B123:I123"/>
    <mergeCell ref="B112:D113"/>
    <mergeCell ref="E112:L113"/>
    <mergeCell ref="B120:D121"/>
    <mergeCell ref="E114:L115"/>
    <mergeCell ref="E116:L117"/>
    <mergeCell ref="E118:L119"/>
    <mergeCell ref="E120:L121"/>
    <mergeCell ref="B114:D115"/>
    <mergeCell ref="B137:L137"/>
    <mergeCell ref="B135:L135"/>
    <mergeCell ref="B99:D100"/>
    <mergeCell ref="E99:L100"/>
    <mergeCell ref="B101:D102"/>
    <mergeCell ref="E101:L102"/>
    <mergeCell ref="B103:D104"/>
    <mergeCell ref="E103:L104"/>
    <mergeCell ref="O9:P17"/>
    <mergeCell ref="B4:L4"/>
    <mergeCell ref="B5:L5"/>
    <mergeCell ref="B8:L8"/>
    <mergeCell ref="B6:L6"/>
    <mergeCell ref="B10:F16"/>
    <mergeCell ref="H10:L16"/>
    <mergeCell ref="B129:L129"/>
    <mergeCell ref="B126:L126"/>
    <mergeCell ref="B128:L128"/>
    <mergeCell ref="B130:L131"/>
    <mergeCell ref="B132:L132"/>
    <mergeCell ref="B116:D117"/>
    <mergeCell ref="B118:D119"/>
    <mergeCell ref="H21:L22"/>
    <mergeCell ref="B25:L25"/>
    <mergeCell ref="B27:L27"/>
    <mergeCell ref="B79:D80"/>
    <mergeCell ref="E79:L80"/>
    <mergeCell ref="E81:L82"/>
    <mergeCell ref="B81:D82"/>
    <mergeCell ref="B110:L110"/>
    <mergeCell ref="B108:L108"/>
    <mergeCell ref="B85:D94"/>
    <mergeCell ref="G21:G22"/>
    <mergeCell ref="B75:L75"/>
    <mergeCell ref="E85:L94"/>
    <mergeCell ref="B97:L97"/>
    <mergeCell ref="B140:D140"/>
    <mergeCell ref="E139:I139"/>
    <mergeCell ref="E140:I140"/>
    <mergeCell ref="J139:L139"/>
    <mergeCell ref="J140:L140"/>
    <mergeCell ref="B139:D139"/>
    <mergeCell ref="B19:L19"/>
    <mergeCell ref="B77:D78"/>
    <mergeCell ref="E77:L78"/>
    <mergeCell ref="B58:L58"/>
    <mergeCell ref="B63:L63"/>
    <mergeCell ref="B61:L61"/>
    <mergeCell ref="B57:L57"/>
    <mergeCell ref="B28:L28"/>
    <mergeCell ref="C29:K56"/>
    <mergeCell ref="B65:C66"/>
    <mergeCell ref="D65:D66"/>
    <mergeCell ref="E65:K66"/>
    <mergeCell ref="C71:K72"/>
    <mergeCell ref="B69:L69"/>
    <mergeCell ref="B21:F22"/>
  </mergeCells>
  <dataValidations count="2">
    <dataValidation type="list" allowBlank="1" showInputMessage="1" showErrorMessage="1" sqref="J123" xr:uid="{1594D28F-3462-4E0C-8058-C5508D06C9EB}">
      <formula1>"X"</formula1>
    </dataValidation>
    <dataValidation type="list" allowBlank="1" showInputMessage="1" showErrorMessage="1" sqref="G21" xr:uid="{476D6FBA-6DED-4978-9B8A-9B8E5DE68C6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4" min="1" max="11" man="1"/>
  </rowBreaks>
  <ignoredErrors>
    <ignoredError sqref="B129"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F3C8C3E-1AA1-449A-9801-3B06EB7E8B4C}">
          <x14:formula1>
            <xm:f>Variables!$D$27:$D$28</xm:f>
          </x14:formula1>
          <xm:sqref>D65:D66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50"/>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9" width="9.42578125" style="3" customWidth="1"/>
    <col min="20" max="16384" width="9.42578125" style="3"/>
  </cols>
  <sheetData>
    <row r="1" spans="1:16" x14ac:dyDescent="0.25">
      <c r="A1" s="20">
        <v>8</v>
      </c>
      <c r="O1" s="3" t="s">
        <v>305</v>
      </c>
      <c r="P1" s="3" t="s">
        <v>305</v>
      </c>
    </row>
    <row r="2" spans="1:16" x14ac:dyDescent="0.25">
      <c r="B2" s="22" t="s">
        <v>0</v>
      </c>
      <c r="C2" s="22"/>
      <c r="D2" s="22"/>
      <c r="O2" s="21" t="s">
        <v>61</v>
      </c>
      <c r="P2" s="21" t="s">
        <v>73</v>
      </c>
    </row>
    <row r="3" spans="1:16" x14ac:dyDescent="0.25">
      <c r="B3" s="5"/>
      <c r="C3" s="5"/>
      <c r="D3" s="5"/>
      <c r="O3" s="4"/>
      <c r="P3" s="4"/>
    </row>
    <row r="4" spans="1:16" s="8" customFormat="1" x14ac:dyDescent="0.25">
      <c r="A4" s="23"/>
      <c r="B4" s="269" t="str">
        <f>IF(Intro!$G$21="English",O4,P4)</f>
        <v>FOREIGN PRODUCERS' QUESTIONNAIRE</v>
      </c>
      <c r="C4" s="270"/>
      <c r="D4" s="270"/>
      <c r="E4" s="270"/>
      <c r="F4" s="270"/>
      <c r="G4" s="270"/>
      <c r="H4" s="270"/>
      <c r="I4" s="270"/>
      <c r="J4" s="270"/>
      <c r="K4" s="270"/>
      <c r="L4" s="271"/>
      <c r="M4" s="6"/>
      <c r="N4" s="6"/>
      <c r="O4" s="86" t="s">
        <v>225</v>
      </c>
      <c r="P4" s="86" t="s">
        <v>226</v>
      </c>
    </row>
    <row r="5" spans="1:16" s="8" customFormat="1" x14ac:dyDescent="0.25">
      <c r="A5" s="23"/>
      <c r="B5" s="282" t="str">
        <f>Intro!B5</f>
        <v>NQ-2026-004</v>
      </c>
      <c r="C5" s="283"/>
      <c r="D5" s="283"/>
      <c r="E5" s="283"/>
      <c r="F5" s="283"/>
      <c r="G5" s="283"/>
      <c r="H5" s="283"/>
      <c r="I5" s="283"/>
      <c r="J5" s="283"/>
      <c r="K5" s="283"/>
      <c r="L5" s="284"/>
      <c r="M5" s="6"/>
      <c r="N5" s="6"/>
      <c r="O5" s="7"/>
      <c r="P5" s="7"/>
    </row>
    <row r="6" spans="1:16" s="9" customFormat="1" x14ac:dyDescent="0.25">
      <c r="A6" s="23"/>
      <c r="B6" s="285" t="str">
        <f>UPPER(IF(Intro!$G$21="English",Variables!B3,Variables!C3))</f>
        <v>DECORATIVE AND OTHER NON-STRUCTURAL PLYWOOD</v>
      </c>
      <c r="C6" s="286"/>
      <c r="D6" s="286"/>
      <c r="E6" s="286"/>
      <c r="F6" s="286"/>
      <c r="G6" s="286"/>
      <c r="H6" s="286"/>
      <c r="I6" s="286"/>
      <c r="J6" s="286"/>
      <c r="K6" s="286"/>
      <c r="L6" s="287"/>
      <c r="O6" s="24"/>
      <c r="P6" s="24"/>
    </row>
    <row r="7" spans="1:16" s="9" customFormat="1" x14ac:dyDescent="0.25">
      <c r="A7" s="23"/>
      <c r="B7" s="25"/>
      <c r="C7" s="25"/>
      <c r="D7" s="25"/>
      <c r="E7" s="26"/>
      <c r="F7" s="26"/>
      <c r="G7" s="26"/>
      <c r="H7" s="26"/>
      <c r="I7" s="26"/>
      <c r="J7" s="26"/>
      <c r="K7" s="26"/>
      <c r="L7" s="26"/>
      <c r="O7" s="24"/>
      <c r="P7" s="24"/>
    </row>
    <row r="8" spans="1:16" s="8" customFormat="1" x14ac:dyDescent="0.25">
      <c r="A8" s="23"/>
      <c r="B8" s="227" t="str">
        <f>UPPER(IF(Intro!$G$21="English",O8,P8))</f>
        <v>QUESTIONNAIRE OUTLINE</v>
      </c>
      <c r="C8" s="228" t="str">
        <f>UPPER(IF(Intro!$G$21="English",P8,Q8))</f>
        <v>APERÇU DU QUESTIONNAIRE</v>
      </c>
      <c r="D8" s="228"/>
      <c r="E8" s="228" t="str">
        <f>UPPER(IF(Intro!$G$21="English",Q8,R8))</f>
        <v/>
      </c>
      <c r="F8" s="228" t="str">
        <f>UPPER(IF(Intro!$G$21="English",R8,S8))</f>
        <v/>
      </c>
      <c r="G8" s="228" t="str">
        <f>UPPER(IF(Intro!$G$21="English",S8,T8))</f>
        <v/>
      </c>
      <c r="H8" s="228" t="str">
        <f>UPPER(IF(Intro!$G$21="English",T8,U8))</f>
        <v/>
      </c>
      <c r="I8" s="228" t="str">
        <f>UPPER(IF(Intro!$G$21="English",U8,V8))</f>
        <v/>
      </c>
      <c r="J8" s="228" t="str">
        <f>UPPER(IF(Intro!$G$21="English",V8,W8))</f>
        <v/>
      </c>
      <c r="K8" s="228" t="str">
        <f>UPPER(IF(Intro!$G$21="English",W8,X8))</f>
        <v/>
      </c>
      <c r="L8" s="229" t="str">
        <f>UPPER(IF(Intro!$G$21="English",X8,Y8))</f>
        <v/>
      </c>
      <c r="M8" s="9"/>
      <c r="N8" s="6"/>
      <c r="O8" s="87" t="s">
        <v>227</v>
      </c>
      <c r="P8" s="87" t="s">
        <v>228</v>
      </c>
    </row>
    <row r="9" spans="1:16" x14ac:dyDescent="0.25">
      <c r="B9" s="27"/>
      <c r="C9" s="28"/>
      <c r="D9" s="28"/>
      <c r="E9" s="29"/>
      <c r="F9" s="29"/>
      <c r="G9" s="29"/>
      <c r="H9" s="29"/>
      <c r="I9" s="29"/>
      <c r="J9" s="29"/>
      <c r="K9" s="29"/>
      <c r="L9" s="30"/>
    </row>
    <row r="10" spans="1:16" s="38" customFormat="1" x14ac:dyDescent="0.25">
      <c r="A10" s="59"/>
      <c r="B10" s="234" t="str">
        <f>IF(Intro!$G$21="English",O10,P10)</f>
        <v xml:space="preserve">This questionnaire is divided into two parts:
</v>
      </c>
      <c r="C10" s="235"/>
      <c r="D10" s="235"/>
      <c r="E10" s="235"/>
      <c r="F10" s="235"/>
      <c r="G10" s="235"/>
      <c r="H10" s="235"/>
      <c r="I10" s="235"/>
      <c r="J10" s="235"/>
      <c r="K10" s="235"/>
      <c r="L10" s="236"/>
      <c r="O10" s="3" t="s">
        <v>80</v>
      </c>
      <c r="P10" s="3" t="s">
        <v>81</v>
      </c>
    </row>
    <row r="11" spans="1:16" s="38" customFormat="1" x14ac:dyDescent="0.25">
      <c r="A11" s="59"/>
      <c r="B11" s="49"/>
      <c r="C11" s="50"/>
      <c r="D11" s="50"/>
      <c r="E11" s="50"/>
      <c r="F11" s="50"/>
      <c r="G11" s="50"/>
      <c r="H11" s="50"/>
      <c r="I11" s="50"/>
      <c r="J11" s="50"/>
      <c r="K11" s="50"/>
      <c r="L11" s="80"/>
      <c r="O11" s="3"/>
      <c r="P11" s="3"/>
    </row>
    <row r="12" spans="1:16" s="38" customFormat="1" ht="14.25" customHeight="1" x14ac:dyDescent="0.25">
      <c r="A12" s="59"/>
      <c r="B12" s="234" t="str">
        <f>IF(Intro!$G$21="English",O12,P12)</f>
        <v xml:space="preserve">PART I (Blue Tabs) - Information requested in this part is public. Requests to treat any of this information as confidential must be fully justified in writing and accompanied by a redacted version for the public record.
</v>
      </c>
      <c r="C12" s="235"/>
      <c r="D12" s="235"/>
      <c r="E12" s="235"/>
      <c r="F12" s="235"/>
      <c r="G12" s="235"/>
      <c r="H12" s="235"/>
      <c r="I12" s="235"/>
      <c r="J12" s="235"/>
      <c r="K12" s="235"/>
      <c r="L12" s="236"/>
      <c r="O12" s="3" t="s">
        <v>82</v>
      </c>
      <c r="P12" s="3" t="s">
        <v>83</v>
      </c>
    </row>
    <row r="13" spans="1:16" s="38" customFormat="1" x14ac:dyDescent="0.25">
      <c r="A13" s="59"/>
      <c r="B13" s="234"/>
      <c r="C13" s="235"/>
      <c r="D13" s="235"/>
      <c r="E13" s="235"/>
      <c r="F13" s="235"/>
      <c r="G13" s="235"/>
      <c r="H13" s="235"/>
      <c r="I13" s="235"/>
      <c r="J13" s="235"/>
      <c r="K13" s="235"/>
      <c r="L13" s="236"/>
      <c r="O13" s="3"/>
      <c r="P13" s="3"/>
    </row>
    <row r="14" spans="1:16" s="38" customFormat="1" x14ac:dyDescent="0.25">
      <c r="A14" s="59"/>
      <c r="B14" s="49"/>
      <c r="C14" s="50"/>
      <c r="D14" s="50"/>
      <c r="E14" s="50"/>
      <c r="F14" s="50"/>
      <c r="G14" s="50"/>
      <c r="H14" s="50"/>
      <c r="I14" s="50"/>
      <c r="J14" s="50"/>
      <c r="K14" s="50"/>
      <c r="L14" s="80"/>
      <c r="O14" s="3"/>
      <c r="P14" s="3"/>
    </row>
    <row r="15" spans="1:16" s="38" customFormat="1" x14ac:dyDescent="0.25">
      <c r="A15" s="59"/>
      <c r="B15" s="234"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235"/>
      <c r="D15" s="235"/>
      <c r="E15" s="235"/>
      <c r="F15" s="235"/>
      <c r="G15" s="235"/>
      <c r="H15" s="235"/>
      <c r="I15" s="235"/>
      <c r="J15" s="235"/>
      <c r="K15" s="235"/>
      <c r="L15" s="236"/>
      <c r="O15" s="3" t="s">
        <v>84</v>
      </c>
      <c r="P15" s="3" t="s">
        <v>85</v>
      </c>
    </row>
    <row r="16" spans="1:16" s="38" customFormat="1" x14ac:dyDescent="0.25">
      <c r="A16" s="59"/>
      <c r="B16" s="319"/>
      <c r="C16" s="320"/>
      <c r="D16" s="320"/>
      <c r="E16" s="320"/>
      <c r="F16" s="320"/>
      <c r="G16" s="320"/>
      <c r="H16" s="320"/>
      <c r="I16" s="320"/>
      <c r="J16" s="320"/>
      <c r="K16" s="320"/>
      <c r="L16" s="321"/>
      <c r="O16" s="3"/>
      <c r="P16" s="3"/>
    </row>
    <row r="17" spans="1:16" s="38" customFormat="1" x14ac:dyDescent="0.25">
      <c r="A17" s="59"/>
      <c r="B17" s="69"/>
      <c r="C17" s="70"/>
      <c r="D17" s="70"/>
      <c r="E17" s="70"/>
      <c r="F17" s="70"/>
      <c r="G17" s="70"/>
      <c r="H17" s="70"/>
      <c r="I17" s="70"/>
      <c r="J17" s="70"/>
      <c r="K17" s="70"/>
      <c r="L17" s="71"/>
    </row>
    <row r="18" spans="1:16" s="9" customFormat="1" x14ac:dyDescent="0.25">
      <c r="A18" s="23"/>
      <c r="B18" s="25"/>
      <c r="C18" s="25"/>
      <c r="D18" s="25"/>
      <c r="E18" s="26"/>
      <c r="F18" s="26"/>
      <c r="G18" s="26"/>
      <c r="H18" s="26"/>
      <c r="I18" s="26"/>
      <c r="J18" s="26"/>
      <c r="K18" s="26"/>
      <c r="L18" s="26"/>
      <c r="O18" s="24"/>
      <c r="P18" s="24"/>
    </row>
    <row r="19" spans="1:16" s="8" customFormat="1" x14ac:dyDescent="0.25">
      <c r="A19" s="23"/>
      <c r="B19" s="227" t="str">
        <f>UPPER(IF(Intro!$G$21="English",O19,P19))</f>
        <v>ADDITIONAL PRODUCT INFORMATION</v>
      </c>
      <c r="C19" s="228" t="str">
        <f>UPPER(IF(Intro!$G$21="English",P19,Q19))</f>
        <v>RENSEIGNEMENTS ADDITIONNELS SUR LE PRODUIT</v>
      </c>
      <c r="D19" s="228"/>
      <c r="E19" s="228" t="str">
        <f>UPPER(IF(Intro!$G$21="English",Q19,R19))</f>
        <v/>
      </c>
      <c r="F19" s="228" t="str">
        <f>UPPER(IF(Intro!$G$21="English",R19,S19))</f>
        <v/>
      </c>
      <c r="G19" s="228" t="str">
        <f>UPPER(IF(Intro!$G$21="English",S19,T19))</f>
        <v/>
      </c>
      <c r="H19" s="228" t="str">
        <f>UPPER(IF(Intro!$G$21="English",T19,U19))</f>
        <v/>
      </c>
      <c r="I19" s="228" t="str">
        <f>UPPER(IF(Intro!$G$21="English",U19,V19))</f>
        <v/>
      </c>
      <c r="J19" s="228" t="str">
        <f>UPPER(IF(Intro!$G$21="English",V19,W19))</f>
        <v/>
      </c>
      <c r="K19" s="228" t="str">
        <f>UPPER(IF(Intro!$G$21="English",W19,X19))</f>
        <v/>
      </c>
      <c r="L19" s="229" t="str">
        <f>UPPER(IF(Intro!$G$21="English",X19,Y19))</f>
        <v/>
      </c>
      <c r="M19" s="9"/>
      <c r="N19" s="6"/>
      <c r="O19" s="86" t="s">
        <v>229</v>
      </c>
      <c r="P19" s="86" t="s">
        <v>230</v>
      </c>
    </row>
    <row r="20" spans="1:16" x14ac:dyDescent="0.25">
      <c r="B20" s="27"/>
      <c r="C20" s="28"/>
      <c r="D20" s="28"/>
      <c r="E20" s="29"/>
      <c r="F20" s="29"/>
      <c r="G20" s="29"/>
      <c r="H20" s="29"/>
      <c r="I20" s="29"/>
      <c r="J20" s="29"/>
      <c r="K20" s="29"/>
      <c r="L20" s="30"/>
    </row>
    <row r="21" spans="1:16" s="38" customFormat="1" ht="14.25" customHeight="1" x14ac:dyDescent="0.25">
      <c r="A21" s="59"/>
      <c r="B21" s="305" t="str">
        <f>IF(Intro!$G$21="English",HYPERLINK(Variables!B17),HYPERLINK(Variables!C17))</f>
        <v>https://www.cbsa-asfc.gc.ca/sima-lmsi/i-e/donp22026/donp22026-in-eng.html#3-2</v>
      </c>
      <c r="C21" s="306"/>
      <c r="D21" s="306"/>
      <c r="E21" s="306"/>
      <c r="F21" s="306"/>
      <c r="G21" s="306"/>
      <c r="H21" s="306"/>
      <c r="I21" s="306"/>
      <c r="J21" s="306"/>
      <c r="K21" s="306"/>
      <c r="L21" s="307"/>
      <c r="O21" s="3"/>
      <c r="P21" s="3"/>
    </row>
    <row r="22" spans="1:16" s="38" customFormat="1" ht="366" customHeight="1" x14ac:dyDescent="0.25">
      <c r="A22" s="59"/>
      <c r="B22" s="234" t="str">
        <f>IF(Intro!$G$21="English",O22,P22)</f>
        <v>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v>
      </c>
      <c r="C22" s="235"/>
      <c r="D22" s="235"/>
      <c r="E22" s="235"/>
      <c r="F22" s="235"/>
      <c r="G22" s="235"/>
      <c r="H22" s="235"/>
      <c r="I22" s="235"/>
      <c r="J22" s="235"/>
      <c r="K22" s="235"/>
      <c r="L22" s="236"/>
      <c r="O22" s="1" t="s">
        <v>358</v>
      </c>
      <c r="P22" s="1" t="s">
        <v>353</v>
      </c>
    </row>
    <row r="23" spans="1:16" s="38" customFormat="1" ht="355.5" customHeight="1" x14ac:dyDescent="0.25">
      <c r="A23" s="59"/>
      <c r="B23" s="234" t="str">
        <f>IF(Intro!$G$21="English",O23,P23)</f>
        <v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v>
      </c>
      <c r="C23" s="235"/>
      <c r="D23" s="235"/>
      <c r="E23" s="235"/>
      <c r="F23" s="235"/>
      <c r="G23" s="235"/>
      <c r="H23" s="235"/>
      <c r="I23" s="235"/>
      <c r="J23" s="235"/>
      <c r="K23" s="235"/>
      <c r="L23" s="236"/>
      <c r="O23" s="1" t="s">
        <v>356</v>
      </c>
      <c r="P23" s="1" t="s">
        <v>354</v>
      </c>
    </row>
    <row r="24" spans="1:16" s="38" customFormat="1" ht="243.75" customHeight="1" x14ac:dyDescent="0.25">
      <c r="A24" s="59"/>
      <c r="B24" s="234" t="str">
        <f>IF(Intro!$G$21="English",O24,P24)</f>
        <v>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v>
      </c>
      <c r="C24" s="235"/>
      <c r="D24" s="235"/>
      <c r="E24" s="235"/>
      <c r="F24" s="235"/>
      <c r="G24" s="235"/>
      <c r="H24" s="235"/>
      <c r="I24" s="235"/>
      <c r="J24" s="235"/>
      <c r="K24" s="235"/>
      <c r="L24" s="236"/>
      <c r="O24" s="1" t="s">
        <v>357</v>
      </c>
      <c r="P24" s="1" t="s">
        <v>355</v>
      </c>
    </row>
    <row r="25" spans="1:16" s="38" customFormat="1" x14ac:dyDescent="0.25">
      <c r="A25" s="59"/>
      <c r="B25" s="69"/>
      <c r="C25" s="70"/>
      <c r="D25" s="70"/>
      <c r="E25" s="70"/>
      <c r="F25" s="70"/>
      <c r="G25" s="70"/>
      <c r="H25" s="70"/>
      <c r="I25" s="70"/>
      <c r="J25" s="70"/>
      <c r="K25" s="70"/>
      <c r="L25" s="71"/>
    </row>
    <row r="26" spans="1:16" s="9" customFormat="1" x14ac:dyDescent="0.25">
      <c r="A26" s="23"/>
      <c r="B26" s="25"/>
      <c r="C26" s="25"/>
      <c r="D26" s="25"/>
      <c r="E26" s="26"/>
      <c r="F26" s="26"/>
      <c r="G26" s="26"/>
      <c r="H26" s="26"/>
      <c r="I26" s="26"/>
      <c r="J26" s="26"/>
      <c r="K26" s="26"/>
      <c r="L26" s="26"/>
      <c r="O26" s="24"/>
      <c r="P26" s="24"/>
    </row>
    <row r="27" spans="1:16" s="8" customFormat="1" x14ac:dyDescent="0.25">
      <c r="A27" s="23"/>
      <c r="B27" s="227" t="str">
        <f>IF(Intro!$G$21="English",O27,P27)</f>
        <v>CUSTOMS TARIFF</v>
      </c>
      <c r="C27" s="228" t="str">
        <f>UPPER(IF(Intro!$G$21="English",P27,Q27))</f>
        <v>TARIF DES DOUANES</v>
      </c>
      <c r="D27" s="228"/>
      <c r="E27" s="228" t="str">
        <f>UPPER(IF(Intro!$G$21="English",Q27,R27))</f>
        <v/>
      </c>
      <c r="F27" s="228" t="str">
        <f>UPPER(IF(Intro!$G$21="English",R27,S27))</f>
        <v/>
      </c>
      <c r="G27" s="228" t="str">
        <f>UPPER(IF(Intro!$G$21="English",S27,T27))</f>
        <v/>
      </c>
      <c r="H27" s="228" t="str">
        <f>UPPER(IF(Intro!$G$21="English",T27,U27))</f>
        <v/>
      </c>
      <c r="I27" s="228" t="str">
        <f>UPPER(IF(Intro!$G$21="English",U27,V27))</f>
        <v/>
      </c>
      <c r="J27" s="228" t="str">
        <f>UPPER(IF(Intro!$G$21="English",V27,W27))</f>
        <v/>
      </c>
      <c r="K27" s="228" t="str">
        <f>UPPER(IF(Intro!$G$21="English",W27,X27))</f>
        <v/>
      </c>
      <c r="L27" s="229" t="str">
        <f>UPPER(IF(Intro!$G$21="English",X27,Y27))</f>
        <v/>
      </c>
      <c r="M27" s="9"/>
      <c r="N27" s="6"/>
      <c r="O27" s="9" t="s">
        <v>39</v>
      </c>
      <c r="P27" s="9" t="s">
        <v>40</v>
      </c>
    </row>
    <row r="28" spans="1:16" x14ac:dyDescent="0.25">
      <c r="B28" s="27"/>
      <c r="C28" s="28"/>
      <c r="D28" s="28"/>
      <c r="E28" s="29"/>
      <c r="F28" s="29"/>
      <c r="G28" s="29"/>
      <c r="H28" s="29"/>
      <c r="I28" s="29"/>
      <c r="J28" s="29"/>
      <c r="K28" s="29"/>
      <c r="L28" s="30"/>
    </row>
    <row r="29" spans="1:16" s="38" customFormat="1" ht="14.25" customHeight="1" x14ac:dyDescent="0.25">
      <c r="A29" s="59"/>
      <c r="B29" s="278" t="str">
        <f>IF(Intro!$G$21="English",O29,P29)</f>
        <v>The goods are commonly classified in the Customs Tariff under the following Harmonized Commodity Description and Coding System (HS) numbers:</v>
      </c>
      <c r="C29" s="279"/>
      <c r="D29" s="279"/>
      <c r="E29" s="279"/>
      <c r="F29" s="279"/>
      <c r="G29" s="279"/>
      <c r="H29" s="279"/>
      <c r="I29" s="279"/>
      <c r="J29" s="279"/>
      <c r="K29" s="279"/>
      <c r="L29" s="280"/>
      <c r="O29" s="3" t="s">
        <v>318</v>
      </c>
      <c r="P29" s="3" t="s">
        <v>251</v>
      </c>
    </row>
    <row r="30" spans="1:16" ht="14.1" customHeight="1" x14ac:dyDescent="0.25">
      <c r="B30" s="88"/>
      <c r="C30" s="46"/>
      <c r="D30" s="46"/>
      <c r="E30" s="46"/>
      <c r="F30" s="46"/>
      <c r="G30" s="46"/>
      <c r="H30" s="46"/>
      <c r="I30" s="46"/>
      <c r="J30" s="46"/>
      <c r="K30" s="46"/>
      <c r="L30" s="51"/>
    </row>
    <row r="31" spans="1:16" s="38" customFormat="1" ht="14.25" customHeight="1" x14ac:dyDescent="0.25">
      <c r="A31" s="59"/>
      <c r="B31" s="278"/>
      <c r="C31" s="279"/>
      <c r="D31" s="308" t="str">
        <f>IF(Intro!$G$21="English",O33,P33)</f>
        <v>4412.10.00.00,  4412.39.00.21,
4412.31.00.00, 4412.39.00.22,
4412.33.00.10, 4412.39.00.23,
4412.33.00.20,  4412.39.00.90,
4412.33.00.30,  4412.91.00.00,
4412.33.00.90,  4412.92.00.00,
4412.34.00.00,  4412.99.00.00,
4412.39.00.10</v>
      </c>
      <c r="E31" s="309"/>
      <c r="F31" s="309"/>
      <c r="G31" s="309"/>
      <c r="H31" s="309"/>
      <c r="I31" s="309"/>
      <c r="J31" s="310"/>
      <c r="K31" s="46"/>
      <c r="L31" s="51"/>
      <c r="O31" s="3" t="str">
        <f>"Prior to "&amp;Variables!B19&amp;":"</f>
        <v>Prior to Date of change:</v>
      </c>
      <c r="P31" s="3" t="str">
        <f>"Avant le "&amp;Variables!C19&amp;" :"</f>
        <v>Avant le Date of change :</v>
      </c>
    </row>
    <row r="32" spans="1:16" s="38" customFormat="1" ht="14.25" customHeight="1" x14ac:dyDescent="0.25">
      <c r="A32" s="59"/>
      <c r="B32" s="278"/>
      <c r="C32" s="279"/>
      <c r="D32" s="311"/>
      <c r="E32" s="312"/>
      <c r="F32" s="312"/>
      <c r="G32" s="312"/>
      <c r="H32" s="312"/>
      <c r="I32" s="312"/>
      <c r="J32" s="313"/>
      <c r="K32" s="46"/>
      <c r="L32" s="51"/>
      <c r="O32" s="3"/>
      <c r="P32" s="3"/>
    </row>
    <row r="33" spans="1:18" s="38" customFormat="1" ht="14.25" customHeight="1" x14ac:dyDescent="0.25">
      <c r="A33" s="59"/>
      <c r="B33" s="278"/>
      <c r="C33" s="279"/>
      <c r="D33" s="311"/>
      <c r="E33" s="312"/>
      <c r="F33" s="312"/>
      <c r="G33" s="312"/>
      <c r="H33" s="312"/>
      <c r="I33" s="312"/>
      <c r="J33" s="313"/>
      <c r="K33" s="46"/>
      <c r="L33" s="51"/>
      <c r="O33" s="47" t="str">
        <f>Variables!B20</f>
        <v>4412.10.00.00,  4412.39.00.21,
4412.31.00.00, 4412.39.00.22,
4412.33.00.10, 4412.39.00.23,
4412.33.00.20,  4412.39.00.90,
4412.33.00.30,  4412.91.00.00,
4412.33.00.90,  4412.92.00.00,
4412.34.00.00,  4412.99.00.00,
4412.39.00.10</v>
      </c>
      <c r="P33" s="47" t="str">
        <f>Variables!C20</f>
        <v>4412.10.00.00, 4412.39.00.21,
4412.31.00.00, 4412.39.00.22,
4412.33.00.10, 4412.39.00.23,
4412.33.00.20, 4412.39.00.90,
4412.33.00.30, 4412.91.00.00,
4412.33.00.90, 4412.92.00.00,
4412.34.00.00, 4412.99.00.00,
4412.39.00.10</v>
      </c>
    </row>
    <row r="34" spans="1:18" s="38" customFormat="1" ht="14.25" customHeight="1" x14ac:dyDescent="0.25">
      <c r="A34" s="59"/>
      <c r="B34" s="278"/>
      <c r="C34" s="279"/>
      <c r="D34" s="311"/>
      <c r="E34" s="312"/>
      <c r="F34" s="312"/>
      <c r="G34" s="312"/>
      <c r="H34" s="312"/>
      <c r="I34" s="312"/>
      <c r="J34" s="313"/>
      <c r="K34" s="46"/>
      <c r="L34" s="51"/>
      <c r="O34" s="3"/>
      <c r="P34" s="3"/>
    </row>
    <row r="35" spans="1:18" s="38" customFormat="1" ht="14.25" customHeight="1" x14ac:dyDescent="0.25">
      <c r="A35" s="59"/>
      <c r="B35" s="278"/>
      <c r="C35" s="279"/>
      <c r="D35" s="311"/>
      <c r="E35" s="312"/>
      <c r="F35" s="312"/>
      <c r="G35" s="312"/>
      <c r="H35" s="312"/>
      <c r="I35" s="312"/>
      <c r="J35" s="313"/>
      <c r="K35" s="46"/>
      <c r="L35" s="51"/>
      <c r="O35" s="3"/>
      <c r="P35" s="3"/>
    </row>
    <row r="36" spans="1:18" s="38" customFormat="1" ht="14.25" customHeight="1" x14ac:dyDescent="0.25">
      <c r="A36" s="59"/>
      <c r="B36" s="278"/>
      <c r="C36" s="279"/>
      <c r="D36" s="311"/>
      <c r="E36" s="312"/>
      <c r="F36" s="312"/>
      <c r="G36" s="312"/>
      <c r="H36" s="312"/>
      <c r="I36" s="312"/>
      <c r="J36" s="313"/>
      <c r="K36" s="46"/>
      <c r="L36" s="51"/>
      <c r="O36" s="3"/>
      <c r="P36" s="3"/>
    </row>
    <row r="37" spans="1:18" s="38" customFormat="1" ht="14.25" customHeight="1" x14ac:dyDescent="0.25">
      <c r="A37" s="59"/>
      <c r="B37" s="278"/>
      <c r="C37" s="279"/>
      <c r="D37" s="311"/>
      <c r="E37" s="312"/>
      <c r="F37" s="312"/>
      <c r="G37" s="312"/>
      <c r="H37" s="312"/>
      <c r="I37" s="312"/>
      <c r="J37" s="313"/>
      <c r="K37" s="46"/>
      <c r="L37" s="51"/>
      <c r="O37" s="3"/>
      <c r="P37" s="3"/>
    </row>
    <row r="38" spans="1:18" s="38" customFormat="1" x14ac:dyDescent="0.25">
      <c r="A38" s="59"/>
      <c r="B38" s="278"/>
      <c r="C38" s="279"/>
      <c r="D38" s="311"/>
      <c r="E38" s="312"/>
      <c r="F38" s="312"/>
      <c r="G38" s="312"/>
      <c r="H38" s="312"/>
      <c r="I38" s="312"/>
      <c r="J38" s="313"/>
      <c r="K38" s="46"/>
      <c r="L38" s="51"/>
      <c r="O38" s="3"/>
      <c r="P38" s="3"/>
    </row>
    <row r="39" spans="1:18" s="38" customFormat="1" x14ac:dyDescent="0.25">
      <c r="A39" s="59"/>
      <c r="B39" s="278"/>
      <c r="C39" s="279"/>
      <c r="D39" s="314"/>
      <c r="E39" s="315"/>
      <c r="F39" s="315"/>
      <c r="G39" s="315"/>
      <c r="H39" s="315"/>
      <c r="I39" s="315"/>
      <c r="J39" s="316"/>
      <c r="K39" s="46"/>
      <c r="L39" s="51"/>
      <c r="O39" s="3"/>
      <c r="P39" s="3"/>
    </row>
    <row r="40" spans="1:18" s="38" customFormat="1" x14ac:dyDescent="0.25">
      <c r="A40" s="59"/>
      <c r="B40" s="69"/>
      <c r="C40" s="70"/>
      <c r="D40" s="70"/>
      <c r="E40" s="70"/>
      <c r="F40" s="70"/>
      <c r="G40" s="70"/>
      <c r="H40" s="70"/>
      <c r="I40" s="70"/>
      <c r="J40" s="70"/>
      <c r="K40" s="70"/>
      <c r="L40" s="71"/>
    </row>
    <row r="41" spans="1:18" s="9" customFormat="1" x14ac:dyDescent="0.25">
      <c r="A41" s="23"/>
      <c r="B41" s="25"/>
      <c r="C41" s="25"/>
      <c r="D41" s="25"/>
      <c r="E41" s="26"/>
      <c r="F41" s="26"/>
      <c r="G41" s="26"/>
      <c r="H41" s="26"/>
      <c r="I41" s="26"/>
      <c r="J41" s="26"/>
      <c r="K41" s="26"/>
      <c r="L41" s="26"/>
      <c r="O41" s="24"/>
      <c r="P41" s="24"/>
    </row>
    <row r="42" spans="1:18" s="8" customFormat="1" x14ac:dyDescent="0.25">
      <c r="A42" s="23"/>
      <c r="B42" s="227" t="str">
        <f>IF(Intro!$G$21="English",O42,P42)</f>
        <v>GLOSSARY</v>
      </c>
      <c r="C42" s="228" t="s">
        <v>149</v>
      </c>
      <c r="D42" s="228"/>
      <c r="E42" s="228" t="s">
        <v>150</v>
      </c>
      <c r="F42" s="228" t="s">
        <v>150</v>
      </c>
      <c r="G42" s="228" t="s">
        <v>150</v>
      </c>
      <c r="H42" s="228" t="s">
        <v>150</v>
      </c>
      <c r="I42" s="228" t="s">
        <v>150</v>
      </c>
      <c r="J42" s="228" t="s">
        <v>150</v>
      </c>
      <c r="K42" s="228" t="s">
        <v>150</v>
      </c>
      <c r="L42" s="229" t="s">
        <v>150</v>
      </c>
      <c r="M42" s="9"/>
      <c r="N42" s="6"/>
      <c r="O42" s="9" t="s">
        <v>231</v>
      </c>
      <c r="P42" s="9" t="s">
        <v>149</v>
      </c>
    </row>
    <row r="43" spans="1:18" s="38" customFormat="1" ht="14.1" customHeight="1" x14ac:dyDescent="0.25">
      <c r="A43" s="59"/>
      <c r="B43" s="317" t="str">
        <f>IF(Intro!$G$21="English",O43,P43)</f>
        <v>Practical plant capacity</v>
      </c>
      <c r="C43" s="317"/>
      <c r="D43" s="318" t="str">
        <f>IF(Intro!$G$21="English",O44,P44)</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43" s="318"/>
      <c r="F43" s="318"/>
      <c r="G43" s="318"/>
      <c r="H43" s="318"/>
      <c r="I43" s="318"/>
      <c r="J43" s="318"/>
      <c r="K43" s="318"/>
      <c r="L43" s="318"/>
      <c r="O43" s="3" t="s">
        <v>145</v>
      </c>
      <c r="P43" s="3" t="s">
        <v>252</v>
      </c>
    </row>
    <row r="44" spans="1:18" x14ac:dyDescent="0.25">
      <c r="B44" s="317"/>
      <c r="C44" s="317"/>
      <c r="D44" s="318"/>
      <c r="E44" s="318"/>
      <c r="F44" s="318"/>
      <c r="G44" s="318"/>
      <c r="H44" s="318"/>
      <c r="I44" s="318"/>
      <c r="J44" s="318"/>
      <c r="K44" s="318"/>
      <c r="L44" s="318"/>
      <c r="O44" s="3" t="s">
        <v>232</v>
      </c>
      <c r="P44" s="3" t="s">
        <v>293</v>
      </c>
    </row>
    <row r="45" spans="1:18" x14ac:dyDescent="0.25">
      <c r="B45" s="317"/>
      <c r="C45" s="317"/>
      <c r="D45" s="318"/>
      <c r="E45" s="318"/>
      <c r="F45" s="318"/>
      <c r="G45" s="318"/>
      <c r="H45" s="318"/>
      <c r="I45" s="318"/>
      <c r="J45" s="318"/>
      <c r="K45" s="318"/>
      <c r="L45" s="318"/>
    </row>
    <row r="46" spans="1:18" x14ac:dyDescent="0.25">
      <c r="B46" s="317"/>
      <c r="C46" s="317"/>
      <c r="D46" s="318"/>
      <c r="E46" s="318"/>
      <c r="F46" s="318"/>
      <c r="G46" s="318"/>
      <c r="H46" s="318"/>
      <c r="I46" s="318"/>
      <c r="J46" s="318"/>
      <c r="K46" s="318"/>
      <c r="L46" s="318"/>
    </row>
    <row r="47" spans="1:18" s="38" customFormat="1" ht="14.1" customHeight="1" x14ac:dyDescent="0.25">
      <c r="A47" s="59"/>
      <c r="B47" s="317" t="str">
        <f>IF(Intro!$G$21="English",O47,P47)</f>
        <v>Related firms</v>
      </c>
      <c r="C47" s="317"/>
      <c r="D47" s="318" t="str">
        <f>IF(Intro!$G$21="English",O48,P48)</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47" s="318"/>
      <c r="F47" s="318"/>
      <c r="G47" s="318"/>
      <c r="H47" s="318"/>
      <c r="I47" s="318"/>
      <c r="J47" s="318"/>
      <c r="K47" s="318"/>
      <c r="L47" s="318"/>
      <c r="O47" s="3" t="s">
        <v>204</v>
      </c>
      <c r="P47" s="3" t="s">
        <v>205</v>
      </c>
    </row>
    <row r="48" spans="1:18" s="38" customFormat="1" x14ac:dyDescent="0.25">
      <c r="A48" s="59"/>
      <c r="B48" s="317"/>
      <c r="C48" s="317"/>
      <c r="D48" s="318"/>
      <c r="E48" s="318"/>
      <c r="F48" s="318"/>
      <c r="G48" s="318"/>
      <c r="H48" s="318"/>
      <c r="I48" s="318"/>
      <c r="J48" s="318"/>
      <c r="K48" s="318"/>
      <c r="L48" s="318"/>
      <c r="O48" s="3" t="s">
        <v>206</v>
      </c>
      <c r="P48" s="3" t="s">
        <v>207</v>
      </c>
      <c r="Q48" s="3"/>
      <c r="R48" s="3"/>
    </row>
    <row r="49" spans="1:18" s="38" customFormat="1" x14ac:dyDescent="0.25">
      <c r="A49" s="59"/>
      <c r="B49" s="317"/>
      <c r="C49" s="317"/>
      <c r="D49" s="318"/>
      <c r="E49" s="318"/>
      <c r="F49" s="318"/>
      <c r="G49" s="318"/>
      <c r="H49" s="318"/>
      <c r="I49" s="318"/>
      <c r="J49" s="318"/>
      <c r="K49" s="318"/>
      <c r="L49" s="318"/>
      <c r="O49" s="3"/>
      <c r="P49" s="3"/>
      <c r="Q49" s="3"/>
      <c r="R49" s="3"/>
    </row>
    <row r="50" spans="1:18" s="38" customFormat="1" x14ac:dyDescent="0.25">
      <c r="A50" s="59"/>
      <c r="B50" s="317"/>
      <c r="C50" s="317"/>
      <c r="D50" s="318"/>
      <c r="E50" s="318"/>
      <c r="F50" s="318"/>
      <c r="G50" s="318"/>
      <c r="H50" s="318"/>
      <c r="I50" s="318"/>
      <c r="J50" s="318"/>
      <c r="K50" s="318"/>
      <c r="L50" s="318"/>
      <c r="O50" s="3"/>
      <c r="P50" s="3"/>
      <c r="Q50" s="3"/>
      <c r="R50" s="3"/>
    </row>
  </sheetData>
  <sheetProtection algorithmName="SHA-512" hashValue="fLIkg0stpAK+LN3Y29AOfH+/2fk6cNOMqb9EVBcOGMhziRrczOmGnWlyQeWtUad4fIrcX/kZPdEZeURAkuG7Zg==" saltValue="FfUtTUFxrhhJgqjHRizHiw==" spinCount="100000" sheet="1" objects="1" scenarios="1" selectLockedCells="1"/>
  <mergeCells count="21">
    <mergeCell ref="B19:L19"/>
    <mergeCell ref="B4:L4"/>
    <mergeCell ref="B5:L5"/>
    <mergeCell ref="B6:L6"/>
    <mergeCell ref="B8:L8"/>
    <mergeCell ref="B10:L10"/>
    <mergeCell ref="B12:L13"/>
    <mergeCell ref="B15:L16"/>
    <mergeCell ref="B47:C50"/>
    <mergeCell ref="D43:L46"/>
    <mergeCell ref="D47:L50"/>
    <mergeCell ref="B27:L27"/>
    <mergeCell ref="B42:L42"/>
    <mergeCell ref="B21:L21"/>
    <mergeCell ref="B29:L29"/>
    <mergeCell ref="B31:C39"/>
    <mergeCell ref="D31:J39"/>
    <mergeCell ref="B43:C46"/>
    <mergeCell ref="B22:L22"/>
    <mergeCell ref="B23:L23"/>
    <mergeCell ref="B24:L24"/>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40"/>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7" x14ac:dyDescent="0.25">
      <c r="O1" s="3" t="s">
        <v>305</v>
      </c>
      <c r="P1" s="3" t="s">
        <v>305</v>
      </c>
    </row>
    <row r="2" spans="1:17" x14ac:dyDescent="0.25">
      <c r="B2" s="22" t="s">
        <v>0</v>
      </c>
      <c r="C2" s="22"/>
      <c r="D2" s="22"/>
      <c r="O2" s="21" t="s">
        <v>61</v>
      </c>
      <c r="P2" s="21" t="s">
        <v>73</v>
      </c>
    </row>
    <row r="3" spans="1:17" x14ac:dyDescent="0.25">
      <c r="B3" s="5"/>
      <c r="C3" s="5"/>
      <c r="D3" s="5"/>
      <c r="O3" s="8"/>
      <c r="P3" s="8"/>
    </row>
    <row r="4" spans="1:17" s="8" customFormat="1" x14ac:dyDescent="0.25">
      <c r="A4" s="23"/>
      <c r="B4" s="269" t="str">
        <f>Info!B4</f>
        <v>FOREIGN PRODUCERS' QUESTIONNAIRE</v>
      </c>
      <c r="C4" s="270"/>
      <c r="D4" s="270"/>
      <c r="E4" s="270"/>
      <c r="F4" s="270"/>
      <c r="G4" s="270"/>
      <c r="H4" s="270"/>
      <c r="I4" s="270"/>
      <c r="J4" s="270"/>
      <c r="K4" s="270"/>
      <c r="L4" s="271"/>
      <c r="M4" s="6"/>
      <c r="N4" s="6"/>
      <c r="O4" s="9"/>
      <c r="P4" s="9"/>
    </row>
    <row r="5" spans="1:17" s="8" customFormat="1" x14ac:dyDescent="0.25">
      <c r="A5" s="23"/>
      <c r="B5" s="282" t="str">
        <f>Info!B5</f>
        <v>NQ-2026-004</v>
      </c>
      <c r="C5" s="283"/>
      <c r="D5" s="283"/>
      <c r="E5" s="283"/>
      <c r="F5" s="283"/>
      <c r="G5" s="283"/>
      <c r="H5" s="283"/>
      <c r="I5" s="283"/>
      <c r="J5" s="283"/>
      <c r="K5" s="283"/>
      <c r="L5" s="284"/>
      <c r="M5" s="6"/>
      <c r="N5" s="6"/>
      <c r="O5" s="9"/>
      <c r="P5" s="9"/>
    </row>
    <row r="6" spans="1:17" s="9" customFormat="1" ht="14.1" customHeight="1" x14ac:dyDescent="0.25">
      <c r="A6" s="23"/>
      <c r="B6" s="282" t="str">
        <f>Info!B6</f>
        <v>DECORATIVE AND OTHER NON-STRUCTURAL PLYWOOD</v>
      </c>
      <c r="C6" s="283"/>
      <c r="D6" s="283"/>
      <c r="E6" s="283"/>
      <c r="F6" s="283"/>
      <c r="G6" s="283"/>
      <c r="H6" s="283"/>
      <c r="I6" s="283"/>
      <c r="J6" s="283"/>
      <c r="K6" s="283"/>
      <c r="L6" s="284"/>
      <c r="O6" s="24"/>
      <c r="P6" s="24"/>
    </row>
    <row r="7" spans="1:17" s="9" customFormat="1" x14ac:dyDescent="0.25">
      <c r="A7" s="23"/>
      <c r="B7" s="347"/>
      <c r="C7" s="348"/>
      <c r="D7" s="348"/>
      <c r="E7" s="348"/>
      <c r="F7" s="348"/>
      <c r="G7" s="348"/>
      <c r="H7" s="348"/>
      <c r="I7" s="348"/>
      <c r="J7" s="348"/>
      <c r="K7" s="348"/>
      <c r="L7" s="349"/>
      <c r="O7" s="36"/>
    </row>
    <row r="8" spans="1:17" s="9" customFormat="1" x14ac:dyDescent="0.25">
      <c r="A8" s="23"/>
      <c r="B8" s="341" t="str">
        <f>IF(Intro!$G$21="English",O8,P8)</f>
        <v>The following questions refer to the goods as defined in the product description on the Intro tab.</v>
      </c>
      <c r="C8" s="342"/>
      <c r="D8" s="342"/>
      <c r="E8" s="342"/>
      <c r="F8" s="342"/>
      <c r="G8" s="342"/>
      <c r="H8" s="342"/>
      <c r="I8" s="342"/>
      <c r="J8" s="342"/>
      <c r="K8" s="342"/>
      <c r="L8" s="343"/>
      <c r="O8" s="24" t="str">
        <f>"The following questions refer to the goods as defined in the product description on the Intro tab."</f>
        <v>The following questions refer to the goods as defined in the product description on the Intro tab.</v>
      </c>
      <c r="P8" s="24" t="str">
        <f>"Les questions suivantes font référence aux marchandises comme définies dans la description du produit de l'onglet Intro."</f>
        <v>Les questions suivantes font référence aux marchandises comme définies dans la description du produit de l'onglet Intro.</v>
      </c>
    </row>
    <row r="9" spans="1:17" s="9" customFormat="1" x14ac:dyDescent="0.25">
      <c r="A9" s="23"/>
      <c r="B9" s="341" t="str">
        <f>IF(Intro!$G$21="English",O9,P9)</f>
        <v xml:space="preserve">Product information and a glossary of terms can be found in the Info tab.
</v>
      </c>
      <c r="C9" s="342"/>
      <c r="D9" s="342"/>
      <c r="E9" s="342"/>
      <c r="F9" s="342"/>
      <c r="G9" s="342"/>
      <c r="H9" s="342"/>
      <c r="I9" s="342"/>
      <c r="J9" s="342"/>
      <c r="K9" s="342"/>
      <c r="L9" s="343"/>
      <c r="O9" s="24" t="s">
        <v>86</v>
      </c>
      <c r="P9" s="9" t="s">
        <v>87</v>
      </c>
    </row>
    <row r="10" spans="1:17" s="9" customFormat="1" x14ac:dyDescent="0.25">
      <c r="A10" s="23"/>
      <c r="B10" s="344" t="str">
        <f>IF(Intro!$G$21="English",O10,P10)</f>
        <v xml:space="preserve">Use the AddPub tab if more space is needed.
</v>
      </c>
      <c r="C10" s="345"/>
      <c r="D10" s="345"/>
      <c r="E10" s="345"/>
      <c r="F10" s="345"/>
      <c r="G10" s="345"/>
      <c r="H10" s="345"/>
      <c r="I10" s="345"/>
      <c r="J10" s="345"/>
      <c r="K10" s="345"/>
      <c r="L10" s="346"/>
      <c r="O10" s="24" t="s">
        <v>88</v>
      </c>
      <c r="P10" s="24" t="s">
        <v>89</v>
      </c>
    </row>
    <row r="11" spans="1:17" s="9" customFormat="1" x14ac:dyDescent="0.25">
      <c r="A11" s="23"/>
      <c r="B11" s="25"/>
      <c r="C11" s="25"/>
      <c r="D11" s="25"/>
      <c r="E11" s="26"/>
      <c r="F11" s="26"/>
      <c r="G11" s="26"/>
      <c r="H11" s="26"/>
      <c r="I11" s="26"/>
      <c r="J11" s="26"/>
      <c r="K11" s="26"/>
      <c r="L11" s="26"/>
      <c r="O11" s="24"/>
      <c r="P11" s="24"/>
    </row>
    <row r="12" spans="1:17" x14ac:dyDescent="0.25">
      <c r="B12" s="227" t="str">
        <f>IF(Intro!$G$21="English",O12,P12)</f>
        <v>GENERAL FIRM INFORMATION</v>
      </c>
      <c r="C12" s="228"/>
      <c r="D12" s="228"/>
      <c r="E12" s="228"/>
      <c r="F12" s="228"/>
      <c r="G12" s="228"/>
      <c r="H12" s="228"/>
      <c r="I12" s="228"/>
      <c r="J12" s="228"/>
      <c r="K12" s="228"/>
      <c r="L12" s="229"/>
      <c r="M12" s="38"/>
      <c r="O12" s="86" t="s">
        <v>233</v>
      </c>
      <c r="P12" s="86" t="s">
        <v>234</v>
      </c>
    </row>
    <row r="13" spans="1:17" x14ac:dyDescent="0.25">
      <c r="B13" s="323" t="s">
        <v>22</v>
      </c>
      <c r="C13" s="324"/>
      <c r="D13" s="324"/>
      <c r="E13" s="324"/>
      <c r="F13" s="324"/>
      <c r="G13" s="324"/>
      <c r="H13" s="324"/>
      <c r="I13" s="324"/>
      <c r="J13" s="324"/>
      <c r="K13" s="324"/>
      <c r="L13" s="325"/>
    </row>
    <row r="14" spans="1:17" x14ac:dyDescent="0.25">
      <c r="B14" s="27"/>
      <c r="C14" s="28"/>
      <c r="D14" s="28"/>
      <c r="E14" s="29"/>
      <c r="F14" s="29"/>
      <c r="G14" s="29"/>
      <c r="H14" s="29"/>
      <c r="I14" s="29"/>
      <c r="J14" s="29"/>
      <c r="K14" s="29"/>
      <c r="L14" s="30"/>
    </row>
    <row r="15" spans="1:17" x14ac:dyDescent="0.25">
      <c r="B15" s="234" t="str">
        <f>IF(Intro!$G$21="English",O15,P15)</f>
        <v>Provide a brief history of your firm, with particular emphasis on activities regarding the goods.</v>
      </c>
      <c r="C15" s="235"/>
      <c r="D15" s="235"/>
      <c r="E15" s="235"/>
      <c r="F15" s="235"/>
      <c r="G15" s="235"/>
      <c r="H15" s="235"/>
      <c r="I15" s="235"/>
      <c r="J15" s="235"/>
      <c r="K15" s="235"/>
      <c r="L15" s="236"/>
      <c r="O15" s="31" t="s">
        <v>42</v>
      </c>
      <c r="P15" s="3" t="s">
        <v>43</v>
      </c>
    </row>
    <row r="16" spans="1:17" s="38" customFormat="1" x14ac:dyDescent="0.25">
      <c r="A16" s="59"/>
      <c r="B16" s="68"/>
      <c r="C16" s="60"/>
      <c r="D16" s="60"/>
      <c r="E16" s="60"/>
      <c r="F16" s="60"/>
      <c r="G16" s="60"/>
      <c r="H16" s="60"/>
      <c r="I16" s="60"/>
      <c r="J16" s="60"/>
      <c r="K16" s="60"/>
      <c r="L16" s="61"/>
      <c r="O16" s="3"/>
      <c r="P16" s="3"/>
      <c r="Q16" s="3"/>
    </row>
    <row r="17" spans="1:17" s="21" customFormat="1" x14ac:dyDescent="0.25">
      <c r="A17" s="20"/>
      <c r="B17" s="333"/>
      <c r="C17" s="334"/>
      <c r="D17" s="334"/>
      <c r="E17" s="334"/>
      <c r="F17" s="334"/>
      <c r="G17" s="334"/>
      <c r="H17" s="334"/>
      <c r="I17" s="334"/>
      <c r="J17" s="334"/>
      <c r="K17" s="334"/>
      <c r="L17" s="335"/>
      <c r="M17" s="38"/>
    </row>
    <row r="18" spans="1:17" s="21" customFormat="1" x14ac:dyDescent="0.25">
      <c r="A18" s="20"/>
      <c r="B18" s="333"/>
      <c r="C18" s="334"/>
      <c r="D18" s="334"/>
      <c r="E18" s="334"/>
      <c r="F18" s="334"/>
      <c r="G18" s="334"/>
      <c r="H18" s="334"/>
      <c r="I18" s="334"/>
      <c r="J18" s="334"/>
      <c r="K18" s="334"/>
      <c r="L18" s="335"/>
      <c r="M18" s="38"/>
    </row>
    <row r="19" spans="1:17" s="21" customFormat="1" x14ac:dyDescent="0.25">
      <c r="A19" s="20"/>
      <c r="B19" s="333"/>
      <c r="C19" s="334"/>
      <c r="D19" s="334"/>
      <c r="E19" s="334"/>
      <c r="F19" s="334"/>
      <c r="G19" s="334"/>
      <c r="H19" s="334"/>
      <c r="I19" s="334"/>
      <c r="J19" s="334"/>
      <c r="K19" s="334"/>
      <c r="L19" s="335"/>
      <c r="M19" s="38"/>
    </row>
    <row r="20" spans="1:17" s="21" customFormat="1" x14ac:dyDescent="0.25">
      <c r="A20" s="20"/>
      <c r="B20" s="333"/>
      <c r="C20" s="334"/>
      <c r="D20" s="334"/>
      <c r="E20" s="334"/>
      <c r="F20" s="334"/>
      <c r="G20" s="334"/>
      <c r="H20" s="334"/>
      <c r="I20" s="334"/>
      <c r="J20" s="334"/>
      <c r="K20" s="334"/>
      <c r="L20" s="335"/>
      <c r="M20" s="38"/>
    </row>
    <row r="21" spans="1:17" s="21" customFormat="1" x14ac:dyDescent="0.25">
      <c r="A21" s="20"/>
      <c r="B21" s="333"/>
      <c r="C21" s="334"/>
      <c r="D21" s="334"/>
      <c r="E21" s="334"/>
      <c r="F21" s="334"/>
      <c r="G21" s="334"/>
      <c r="H21" s="334"/>
      <c r="I21" s="334"/>
      <c r="J21" s="334"/>
      <c r="K21" s="334"/>
      <c r="L21" s="335"/>
      <c r="M21" s="38"/>
    </row>
    <row r="22" spans="1:17" s="21" customFormat="1" x14ac:dyDescent="0.25">
      <c r="A22" s="20"/>
      <c r="B22" s="333"/>
      <c r="C22" s="334"/>
      <c r="D22" s="334"/>
      <c r="E22" s="334"/>
      <c r="F22" s="334"/>
      <c r="G22" s="334"/>
      <c r="H22" s="334"/>
      <c r="I22" s="334"/>
      <c r="J22" s="334"/>
      <c r="K22" s="334"/>
      <c r="L22" s="335"/>
      <c r="M22" s="38"/>
    </row>
    <row r="23" spans="1:17" s="21" customFormat="1" x14ac:dyDescent="0.25">
      <c r="A23" s="20"/>
      <c r="B23" s="333"/>
      <c r="C23" s="334"/>
      <c r="D23" s="334"/>
      <c r="E23" s="334"/>
      <c r="F23" s="334"/>
      <c r="G23" s="334"/>
      <c r="H23" s="334"/>
      <c r="I23" s="334"/>
      <c r="J23" s="334"/>
      <c r="K23" s="334"/>
      <c r="L23" s="335"/>
      <c r="M23" s="38"/>
    </row>
    <row r="24" spans="1:17" s="21" customFormat="1" x14ac:dyDescent="0.25">
      <c r="A24" s="20"/>
      <c r="B24" s="333"/>
      <c r="C24" s="334"/>
      <c r="D24" s="334"/>
      <c r="E24" s="334"/>
      <c r="F24" s="334"/>
      <c r="G24" s="334"/>
      <c r="H24" s="334"/>
      <c r="I24" s="334"/>
      <c r="J24" s="334"/>
      <c r="K24" s="334"/>
      <c r="L24" s="335"/>
      <c r="M24" s="38"/>
    </row>
    <row r="25" spans="1:17" s="38" customFormat="1" x14ac:dyDescent="0.25">
      <c r="A25" s="59"/>
      <c r="B25" s="69"/>
      <c r="C25" s="70"/>
      <c r="D25" s="70"/>
      <c r="E25" s="70"/>
      <c r="F25" s="70"/>
      <c r="G25" s="70"/>
      <c r="H25" s="70"/>
      <c r="I25" s="70"/>
      <c r="J25" s="70"/>
      <c r="K25" s="70"/>
      <c r="L25" s="71"/>
      <c r="O25" s="3"/>
      <c r="P25" s="3"/>
      <c r="Q25" s="3"/>
    </row>
    <row r="26" spans="1:17" x14ac:dyDescent="0.25">
      <c r="B26" s="326" t="s">
        <v>23</v>
      </c>
      <c r="C26" s="327"/>
      <c r="D26" s="327"/>
      <c r="E26" s="327"/>
      <c r="F26" s="327"/>
      <c r="G26" s="327"/>
      <c r="H26" s="327"/>
      <c r="I26" s="327"/>
      <c r="J26" s="327"/>
      <c r="K26" s="327"/>
      <c r="L26" s="328"/>
    </row>
    <row r="27" spans="1:17" x14ac:dyDescent="0.25">
      <c r="B27" s="27"/>
      <c r="C27" s="28"/>
      <c r="D27" s="28"/>
      <c r="E27" s="29"/>
      <c r="F27" s="29"/>
      <c r="G27" s="29"/>
      <c r="H27" s="29"/>
      <c r="I27" s="29"/>
      <c r="J27" s="29"/>
      <c r="K27" s="29"/>
      <c r="L27" s="30"/>
    </row>
    <row r="28" spans="1:17" ht="14.25" customHeight="1" x14ac:dyDescent="0.25">
      <c r="B28" s="234" t="str">
        <f>IF(Intro!$G$21="English",O28,P28)</f>
        <v>Provide details concerning anti-dumping and countervailing measures imposed by authorities of a country other than Canada in respect of the goods or similar goods to which your country or your firm has been subject since January 1, 2023.</v>
      </c>
      <c r="C28" s="235"/>
      <c r="D28" s="235"/>
      <c r="E28" s="235"/>
      <c r="F28" s="235"/>
      <c r="G28" s="235"/>
      <c r="H28" s="235"/>
      <c r="I28" s="235"/>
      <c r="J28" s="235"/>
      <c r="K28" s="235"/>
      <c r="L28" s="236"/>
      <c r="O28" s="31"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3"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25">
      <c r="B29" s="234"/>
      <c r="C29" s="235"/>
      <c r="D29" s="235"/>
      <c r="E29" s="235"/>
      <c r="F29" s="235"/>
      <c r="G29" s="235"/>
      <c r="H29" s="235"/>
      <c r="I29" s="235"/>
      <c r="J29" s="235"/>
      <c r="K29" s="235"/>
      <c r="L29" s="236"/>
      <c r="O29" s="31"/>
    </row>
    <row r="30" spans="1:17" s="38" customFormat="1" x14ac:dyDescent="0.25">
      <c r="A30" s="59"/>
      <c r="B30" s="68"/>
      <c r="C30" s="60"/>
      <c r="D30" s="60"/>
      <c r="E30" s="60"/>
      <c r="F30" s="60"/>
      <c r="G30" s="60"/>
      <c r="H30" s="60"/>
      <c r="I30" s="60"/>
      <c r="J30" s="60"/>
      <c r="K30" s="60"/>
      <c r="L30" s="61"/>
      <c r="O30" s="3"/>
      <c r="P30" s="3"/>
      <c r="Q30" s="3"/>
    </row>
    <row r="31" spans="1:17" s="21" customFormat="1" x14ac:dyDescent="0.25">
      <c r="A31" s="20"/>
      <c r="B31" s="333"/>
      <c r="C31" s="334"/>
      <c r="D31" s="334"/>
      <c r="E31" s="334"/>
      <c r="F31" s="334"/>
      <c r="G31" s="334"/>
      <c r="H31" s="334"/>
      <c r="I31" s="334"/>
      <c r="J31" s="334"/>
      <c r="K31" s="334"/>
      <c r="L31" s="335"/>
      <c r="M31" s="38"/>
    </row>
    <row r="32" spans="1:17" s="21" customFormat="1" x14ac:dyDescent="0.25">
      <c r="A32" s="20"/>
      <c r="B32" s="333"/>
      <c r="C32" s="334"/>
      <c r="D32" s="334"/>
      <c r="E32" s="334"/>
      <c r="F32" s="334"/>
      <c r="G32" s="334"/>
      <c r="H32" s="334"/>
      <c r="I32" s="334"/>
      <c r="J32" s="334"/>
      <c r="K32" s="334"/>
      <c r="L32" s="335"/>
      <c r="M32" s="38"/>
    </row>
    <row r="33" spans="1:17" s="21" customFormat="1" x14ac:dyDescent="0.25">
      <c r="A33" s="20"/>
      <c r="B33" s="333"/>
      <c r="C33" s="334"/>
      <c r="D33" s="334"/>
      <c r="E33" s="334"/>
      <c r="F33" s="334"/>
      <c r="G33" s="334"/>
      <c r="H33" s="334"/>
      <c r="I33" s="334"/>
      <c r="J33" s="334"/>
      <c r="K33" s="334"/>
      <c r="L33" s="335"/>
      <c r="M33" s="38"/>
    </row>
    <row r="34" spans="1:17" s="21" customFormat="1" x14ac:dyDescent="0.25">
      <c r="A34" s="20"/>
      <c r="B34" s="333"/>
      <c r="C34" s="334"/>
      <c r="D34" s="334"/>
      <c r="E34" s="334"/>
      <c r="F34" s="334"/>
      <c r="G34" s="334"/>
      <c r="H34" s="334"/>
      <c r="I34" s="334"/>
      <c r="J34" s="334"/>
      <c r="K34" s="334"/>
      <c r="L34" s="335"/>
      <c r="M34" s="38"/>
    </row>
    <row r="35" spans="1:17" s="21" customFormat="1" x14ac:dyDescent="0.25">
      <c r="A35" s="20"/>
      <c r="B35" s="333"/>
      <c r="C35" s="334"/>
      <c r="D35" s="334"/>
      <c r="E35" s="334"/>
      <c r="F35" s="334"/>
      <c r="G35" s="334"/>
      <c r="H35" s="334"/>
      <c r="I35" s="334"/>
      <c r="J35" s="334"/>
      <c r="K35" s="334"/>
      <c r="L35" s="335"/>
      <c r="M35" s="38"/>
    </row>
    <row r="36" spans="1:17" s="21" customFormat="1" x14ac:dyDescent="0.25">
      <c r="A36" s="20"/>
      <c r="B36" s="333"/>
      <c r="C36" s="334"/>
      <c r="D36" s="334"/>
      <c r="E36" s="334"/>
      <c r="F36" s="334"/>
      <c r="G36" s="334"/>
      <c r="H36" s="334"/>
      <c r="I36" s="334"/>
      <c r="J36" s="334"/>
      <c r="K36" s="334"/>
      <c r="L36" s="335"/>
      <c r="M36" s="38"/>
    </row>
    <row r="37" spans="1:17" s="21" customFormat="1" x14ac:dyDescent="0.25">
      <c r="A37" s="20"/>
      <c r="B37" s="333"/>
      <c r="C37" s="334"/>
      <c r="D37" s="334"/>
      <c r="E37" s="334"/>
      <c r="F37" s="334"/>
      <c r="G37" s="334"/>
      <c r="H37" s="334"/>
      <c r="I37" s="334"/>
      <c r="J37" s="334"/>
      <c r="K37" s="334"/>
      <c r="L37" s="335"/>
      <c r="M37" s="38"/>
    </row>
    <row r="38" spans="1:17" s="21" customFormat="1" x14ac:dyDescent="0.25">
      <c r="A38" s="20"/>
      <c r="B38" s="333"/>
      <c r="C38" s="334"/>
      <c r="D38" s="334"/>
      <c r="E38" s="334"/>
      <c r="F38" s="334"/>
      <c r="G38" s="334"/>
      <c r="H38" s="334"/>
      <c r="I38" s="334"/>
      <c r="J38" s="334"/>
      <c r="K38" s="334"/>
      <c r="L38" s="335"/>
      <c r="M38" s="38"/>
    </row>
    <row r="39" spans="1:17" s="38" customFormat="1" x14ac:dyDescent="0.25">
      <c r="A39" s="59"/>
      <c r="B39" s="69"/>
      <c r="C39" s="70"/>
      <c r="D39" s="70"/>
      <c r="E39" s="70"/>
      <c r="F39" s="70"/>
      <c r="G39" s="70"/>
      <c r="H39" s="70"/>
      <c r="I39" s="70"/>
      <c r="J39" s="70"/>
      <c r="K39" s="70"/>
      <c r="L39" s="71"/>
      <c r="O39" s="3"/>
      <c r="P39" s="3"/>
      <c r="Q39" s="3"/>
    </row>
    <row r="40" spans="1:17" s="21" customFormat="1" x14ac:dyDescent="0.25">
      <c r="A40" s="20"/>
      <c r="B40" s="326" t="s">
        <v>24</v>
      </c>
      <c r="C40" s="327"/>
      <c r="D40" s="327"/>
      <c r="E40" s="327"/>
      <c r="F40" s="327"/>
      <c r="G40" s="327"/>
      <c r="H40" s="327"/>
      <c r="I40" s="327"/>
      <c r="J40" s="327"/>
      <c r="K40" s="327"/>
      <c r="L40" s="328"/>
      <c r="M40" s="67"/>
    </row>
    <row r="41" spans="1:17" s="38" customFormat="1" x14ac:dyDescent="0.25">
      <c r="A41" s="59"/>
      <c r="B41" s="68"/>
      <c r="C41" s="60"/>
      <c r="D41" s="60"/>
      <c r="E41" s="60"/>
      <c r="F41" s="60"/>
      <c r="G41" s="60"/>
      <c r="H41" s="60"/>
      <c r="I41" s="60"/>
      <c r="J41" s="60"/>
      <c r="K41" s="60"/>
      <c r="L41" s="61"/>
      <c r="O41" s="3"/>
      <c r="P41" s="3"/>
      <c r="Q41" s="3"/>
    </row>
    <row r="42" spans="1:17" s="38" customFormat="1" ht="14.25" customHeight="1" x14ac:dyDescent="0.25">
      <c r="A42" s="59"/>
      <c r="B42" s="278" t="str">
        <f>IF(Intro!$G$21="English",O42,P42)</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42" s="279"/>
      <c r="D42" s="279"/>
      <c r="E42" s="279"/>
      <c r="F42" s="279"/>
      <c r="G42" s="279"/>
      <c r="H42" s="279"/>
      <c r="I42" s="279"/>
      <c r="J42" s="279"/>
      <c r="K42" s="279"/>
      <c r="L42" s="280"/>
      <c r="O42" s="52" t="s">
        <v>321</v>
      </c>
      <c r="P42" s="52" t="s">
        <v>322</v>
      </c>
      <c r="Q42" s="3"/>
    </row>
    <row r="43" spans="1:17" s="38" customFormat="1" ht="14.25" customHeight="1" x14ac:dyDescent="0.25">
      <c r="A43" s="59"/>
      <c r="B43" s="278"/>
      <c r="C43" s="279"/>
      <c r="D43" s="279"/>
      <c r="E43" s="279"/>
      <c r="F43" s="279"/>
      <c r="G43" s="279"/>
      <c r="H43" s="279"/>
      <c r="I43" s="279"/>
      <c r="J43" s="279"/>
      <c r="K43" s="279"/>
      <c r="L43" s="280"/>
      <c r="O43" s="52"/>
      <c r="P43" s="52"/>
      <c r="Q43" s="3"/>
    </row>
    <row r="44" spans="1:17" s="38" customFormat="1" x14ac:dyDescent="0.25">
      <c r="A44" s="59"/>
      <c r="B44" s="278"/>
      <c r="C44" s="279"/>
      <c r="D44" s="279"/>
      <c r="E44" s="279"/>
      <c r="F44" s="279"/>
      <c r="G44" s="279"/>
      <c r="H44" s="279"/>
      <c r="I44" s="279"/>
      <c r="J44" s="279"/>
      <c r="K44" s="279"/>
      <c r="L44" s="280"/>
      <c r="O44" s="3"/>
      <c r="P44" s="3"/>
      <c r="Q44" s="3"/>
    </row>
    <row r="45" spans="1:17" s="38" customFormat="1" ht="33" customHeight="1" x14ac:dyDescent="0.25">
      <c r="A45" s="59"/>
      <c r="B45" s="278"/>
      <c r="C45" s="279"/>
      <c r="D45" s="279"/>
      <c r="E45" s="279"/>
      <c r="F45" s="279"/>
      <c r="G45" s="279"/>
      <c r="H45" s="279"/>
      <c r="I45" s="279"/>
      <c r="J45" s="279"/>
      <c r="K45" s="279"/>
      <c r="L45" s="280"/>
      <c r="O45" s="3"/>
      <c r="P45" s="3"/>
      <c r="Q45" s="3"/>
    </row>
    <row r="46" spans="1:17" s="38" customFormat="1" x14ac:dyDescent="0.25">
      <c r="A46" s="59"/>
      <c r="B46" s="68"/>
      <c r="C46" s="60"/>
      <c r="D46" s="60"/>
      <c r="E46" s="60"/>
      <c r="F46" s="60"/>
      <c r="G46" s="60"/>
      <c r="H46" s="60"/>
      <c r="I46" s="60"/>
      <c r="J46" s="60"/>
      <c r="K46" s="60"/>
      <c r="L46" s="61"/>
      <c r="O46" s="3"/>
      <c r="P46" s="3"/>
      <c r="Q46" s="3"/>
    </row>
    <row r="47" spans="1:17" x14ac:dyDescent="0.25">
      <c r="B47" s="93"/>
      <c r="C47" s="339" t="str">
        <f>IF(Intro!$G$21="English",O47,P47)</f>
        <v>Firm Name</v>
      </c>
      <c r="D47" s="339"/>
      <c r="E47" s="339" t="str">
        <f>IF(Intro!$G$21="English",O48,P48)</f>
        <v>Firm Address</v>
      </c>
      <c r="F47" s="339"/>
      <c r="G47" s="339" t="str">
        <f>IF(Intro!$G$21="English",O49,P49)</f>
        <v>Nature of association</v>
      </c>
      <c r="H47" s="339"/>
      <c r="I47" s="339"/>
      <c r="J47" s="339" t="str">
        <f>IF(Intro!$G$21="English",O50,P50)</f>
        <v>Role in the Industry</v>
      </c>
      <c r="K47" s="339"/>
      <c r="L47" s="340"/>
      <c r="O47" s="3" t="s">
        <v>44</v>
      </c>
      <c r="P47" s="3" t="s">
        <v>46</v>
      </c>
    </row>
    <row r="48" spans="1:17" x14ac:dyDescent="0.25">
      <c r="B48" s="94"/>
      <c r="C48" s="339"/>
      <c r="D48" s="339"/>
      <c r="E48" s="339"/>
      <c r="F48" s="339"/>
      <c r="G48" s="339"/>
      <c r="H48" s="339"/>
      <c r="I48" s="339"/>
      <c r="J48" s="339"/>
      <c r="K48" s="339"/>
      <c r="L48" s="340"/>
      <c r="O48" s="3" t="s">
        <v>9</v>
      </c>
      <c r="P48" s="3" t="s">
        <v>10</v>
      </c>
    </row>
    <row r="49" spans="2:16" x14ac:dyDescent="0.25">
      <c r="B49" s="338">
        <v>1</v>
      </c>
      <c r="C49" s="232"/>
      <c r="D49" s="232"/>
      <c r="E49" s="232"/>
      <c r="F49" s="232"/>
      <c r="G49" s="232"/>
      <c r="H49" s="232"/>
      <c r="I49" s="232"/>
      <c r="J49" s="232"/>
      <c r="K49" s="232"/>
      <c r="L49" s="233"/>
      <c r="O49" s="3" t="s">
        <v>156</v>
      </c>
      <c r="P49" s="3" t="s">
        <v>294</v>
      </c>
    </row>
    <row r="50" spans="2:16" x14ac:dyDescent="0.25">
      <c r="B50" s="338"/>
      <c r="C50" s="232"/>
      <c r="D50" s="232"/>
      <c r="E50" s="232"/>
      <c r="F50" s="232"/>
      <c r="G50" s="232"/>
      <c r="H50" s="232"/>
      <c r="I50" s="232"/>
      <c r="J50" s="232"/>
      <c r="K50" s="232"/>
      <c r="L50" s="233"/>
      <c r="O50" s="3" t="s">
        <v>45</v>
      </c>
      <c r="P50" s="3" t="s">
        <v>47</v>
      </c>
    </row>
    <row r="51" spans="2:16" x14ac:dyDescent="0.25">
      <c r="B51" s="338">
        <v>2</v>
      </c>
      <c r="C51" s="232"/>
      <c r="D51" s="232"/>
      <c r="E51" s="232"/>
      <c r="F51" s="232"/>
      <c r="G51" s="232"/>
      <c r="H51" s="232"/>
      <c r="I51" s="232"/>
      <c r="J51" s="232"/>
      <c r="K51" s="232"/>
      <c r="L51" s="233"/>
    </row>
    <row r="52" spans="2:16" x14ac:dyDescent="0.25">
      <c r="B52" s="338"/>
      <c r="C52" s="232"/>
      <c r="D52" s="232"/>
      <c r="E52" s="232"/>
      <c r="F52" s="232"/>
      <c r="G52" s="232"/>
      <c r="H52" s="232"/>
      <c r="I52" s="232"/>
      <c r="J52" s="232"/>
      <c r="K52" s="232"/>
      <c r="L52" s="233"/>
    </row>
    <row r="53" spans="2:16" x14ac:dyDescent="0.25">
      <c r="B53" s="338">
        <v>3</v>
      </c>
      <c r="C53" s="232"/>
      <c r="D53" s="232"/>
      <c r="E53" s="232"/>
      <c r="F53" s="232"/>
      <c r="G53" s="232"/>
      <c r="H53" s="232"/>
      <c r="I53" s="232"/>
      <c r="J53" s="232"/>
      <c r="K53" s="232"/>
      <c r="L53" s="233"/>
    </row>
    <row r="54" spans="2:16" x14ac:dyDescent="0.25">
      <c r="B54" s="338"/>
      <c r="C54" s="232"/>
      <c r="D54" s="232"/>
      <c r="E54" s="232"/>
      <c r="F54" s="232"/>
      <c r="G54" s="232"/>
      <c r="H54" s="232"/>
      <c r="I54" s="232"/>
      <c r="J54" s="232"/>
      <c r="K54" s="232"/>
      <c r="L54" s="233"/>
    </row>
    <row r="55" spans="2:16" x14ac:dyDescent="0.25">
      <c r="B55" s="338">
        <v>4</v>
      </c>
      <c r="C55" s="232"/>
      <c r="D55" s="232"/>
      <c r="E55" s="232"/>
      <c r="F55" s="232"/>
      <c r="G55" s="232"/>
      <c r="H55" s="232"/>
      <c r="I55" s="232"/>
      <c r="J55" s="232"/>
      <c r="K55" s="232"/>
      <c r="L55" s="233"/>
    </row>
    <row r="56" spans="2:16" x14ac:dyDescent="0.25">
      <c r="B56" s="338"/>
      <c r="C56" s="232"/>
      <c r="D56" s="232"/>
      <c r="E56" s="232"/>
      <c r="F56" s="232"/>
      <c r="G56" s="232"/>
      <c r="H56" s="232"/>
      <c r="I56" s="232"/>
      <c r="J56" s="232"/>
      <c r="K56" s="232"/>
      <c r="L56" s="233"/>
    </row>
    <row r="57" spans="2:16" x14ac:dyDescent="0.25">
      <c r="B57" s="338">
        <v>5</v>
      </c>
      <c r="C57" s="232"/>
      <c r="D57" s="232"/>
      <c r="E57" s="232"/>
      <c r="F57" s="232"/>
      <c r="G57" s="232"/>
      <c r="H57" s="232"/>
      <c r="I57" s="232"/>
      <c r="J57" s="232"/>
      <c r="K57" s="232"/>
      <c r="L57" s="233"/>
    </row>
    <row r="58" spans="2:16" x14ac:dyDescent="0.25">
      <c r="B58" s="338"/>
      <c r="C58" s="232"/>
      <c r="D58" s="232"/>
      <c r="E58" s="232"/>
      <c r="F58" s="232"/>
      <c r="G58" s="232"/>
      <c r="H58" s="232"/>
      <c r="I58" s="232"/>
      <c r="J58" s="232"/>
      <c r="K58" s="232"/>
      <c r="L58" s="233"/>
    </row>
    <row r="59" spans="2:16" x14ac:dyDescent="0.25">
      <c r="B59" s="338">
        <v>6</v>
      </c>
      <c r="C59" s="232"/>
      <c r="D59" s="232"/>
      <c r="E59" s="232"/>
      <c r="F59" s="232"/>
      <c r="G59" s="232"/>
      <c r="H59" s="232"/>
      <c r="I59" s="232"/>
      <c r="J59" s="232"/>
      <c r="K59" s="232"/>
      <c r="L59" s="233"/>
    </row>
    <row r="60" spans="2:16" x14ac:dyDescent="0.25">
      <c r="B60" s="338"/>
      <c r="C60" s="232"/>
      <c r="D60" s="232"/>
      <c r="E60" s="232"/>
      <c r="F60" s="232"/>
      <c r="G60" s="232"/>
      <c r="H60" s="232"/>
      <c r="I60" s="232"/>
      <c r="J60" s="232"/>
      <c r="K60" s="232"/>
      <c r="L60" s="233"/>
    </row>
    <row r="61" spans="2:16" x14ac:dyDescent="0.25">
      <c r="B61" s="338">
        <v>7</v>
      </c>
      <c r="C61" s="232"/>
      <c r="D61" s="232"/>
      <c r="E61" s="232"/>
      <c r="F61" s="232"/>
      <c r="G61" s="232"/>
      <c r="H61" s="232"/>
      <c r="I61" s="232"/>
      <c r="J61" s="232"/>
      <c r="K61" s="232"/>
      <c r="L61" s="233"/>
    </row>
    <row r="62" spans="2:16" x14ac:dyDescent="0.25">
      <c r="B62" s="338"/>
      <c r="C62" s="232"/>
      <c r="D62" s="232"/>
      <c r="E62" s="232"/>
      <c r="F62" s="232"/>
      <c r="G62" s="232"/>
      <c r="H62" s="232"/>
      <c r="I62" s="232"/>
      <c r="J62" s="232"/>
      <c r="K62" s="232"/>
      <c r="L62" s="233"/>
    </row>
    <row r="63" spans="2:16" x14ac:dyDescent="0.25">
      <c r="B63" s="338">
        <v>8</v>
      </c>
      <c r="C63" s="232"/>
      <c r="D63" s="232"/>
      <c r="E63" s="232"/>
      <c r="F63" s="232"/>
      <c r="G63" s="232"/>
      <c r="H63" s="232"/>
      <c r="I63" s="232"/>
      <c r="J63" s="232"/>
      <c r="K63" s="232"/>
      <c r="L63" s="233"/>
    </row>
    <row r="64" spans="2:16" x14ac:dyDescent="0.25">
      <c r="B64" s="338"/>
      <c r="C64" s="232"/>
      <c r="D64" s="232"/>
      <c r="E64" s="232"/>
      <c r="F64" s="232"/>
      <c r="G64" s="232"/>
      <c r="H64" s="232"/>
      <c r="I64" s="232"/>
      <c r="J64" s="232"/>
      <c r="K64" s="232"/>
      <c r="L64" s="233"/>
    </row>
    <row r="65" spans="1:17" x14ac:dyDescent="0.25">
      <c r="B65" s="338">
        <v>9</v>
      </c>
      <c r="C65" s="232"/>
      <c r="D65" s="232"/>
      <c r="E65" s="232"/>
      <c r="F65" s="232"/>
      <c r="G65" s="232"/>
      <c r="H65" s="232"/>
      <c r="I65" s="232"/>
      <c r="J65" s="232"/>
      <c r="K65" s="232"/>
      <c r="L65" s="233"/>
    </row>
    <row r="66" spans="1:17" x14ac:dyDescent="0.25">
      <c r="B66" s="338"/>
      <c r="C66" s="232"/>
      <c r="D66" s="232"/>
      <c r="E66" s="232"/>
      <c r="F66" s="232"/>
      <c r="G66" s="232"/>
      <c r="H66" s="232"/>
      <c r="I66" s="232"/>
      <c r="J66" s="232"/>
      <c r="K66" s="232"/>
      <c r="L66" s="233"/>
    </row>
    <row r="67" spans="1:17" x14ac:dyDescent="0.25">
      <c r="B67" s="338">
        <v>10</v>
      </c>
      <c r="C67" s="232"/>
      <c r="D67" s="232"/>
      <c r="E67" s="232"/>
      <c r="F67" s="232"/>
      <c r="G67" s="232"/>
      <c r="H67" s="232"/>
      <c r="I67" s="232"/>
      <c r="J67" s="232"/>
      <c r="K67" s="232"/>
      <c r="L67" s="233"/>
    </row>
    <row r="68" spans="1:17" x14ac:dyDescent="0.25">
      <c r="B68" s="338"/>
      <c r="C68" s="232"/>
      <c r="D68" s="232"/>
      <c r="E68" s="232"/>
      <c r="F68" s="232"/>
      <c r="G68" s="232"/>
      <c r="H68" s="232"/>
      <c r="I68" s="232"/>
      <c r="J68" s="232"/>
      <c r="K68" s="232"/>
      <c r="L68" s="233"/>
    </row>
    <row r="69" spans="1:17" s="38" customFormat="1" x14ac:dyDescent="0.25">
      <c r="A69" s="59"/>
      <c r="B69" s="69"/>
      <c r="C69" s="70"/>
      <c r="D69" s="70"/>
      <c r="E69" s="70"/>
      <c r="F69" s="70"/>
      <c r="G69" s="70"/>
      <c r="H69" s="70"/>
      <c r="I69" s="70"/>
      <c r="J69" s="70"/>
      <c r="K69" s="70"/>
      <c r="L69" s="71"/>
      <c r="O69" s="3"/>
      <c r="P69" s="3"/>
      <c r="Q69" s="3"/>
    </row>
    <row r="70" spans="1:17" s="9" customFormat="1" x14ac:dyDescent="0.25">
      <c r="A70" s="23"/>
      <c r="B70" s="25"/>
      <c r="C70" s="25"/>
      <c r="D70" s="25"/>
      <c r="E70" s="26"/>
      <c r="F70" s="26"/>
      <c r="G70" s="26"/>
      <c r="H70" s="26"/>
      <c r="I70" s="26"/>
      <c r="J70" s="26"/>
      <c r="K70" s="26"/>
      <c r="L70" s="26"/>
      <c r="O70" s="24"/>
      <c r="P70" s="24"/>
    </row>
    <row r="71" spans="1:17" x14ac:dyDescent="0.25">
      <c r="B71" s="227" t="s">
        <v>235</v>
      </c>
      <c r="C71" s="228"/>
      <c r="D71" s="228"/>
      <c r="E71" s="228"/>
      <c r="F71" s="228"/>
      <c r="G71" s="228"/>
      <c r="H71" s="228"/>
      <c r="I71" s="228"/>
      <c r="J71" s="228"/>
      <c r="K71" s="228"/>
      <c r="L71" s="229"/>
      <c r="M71" s="38"/>
    </row>
    <row r="72" spans="1:17" s="21" customFormat="1" x14ac:dyDescent="0.25">
      <c r="A72" s="20"/>
      <c r="B72" s="323" t="s">
        <v>25</v>
      </c>
      <c r="C72" s="324"/>
      <c r="D72" s="324"/>
      <c r="E72" s="324"/>
      <c r="F72" s="324"/>
      <c r="G72" s="324"/>
      <c r="H72" s="324"/>
      <c r="I72" s="324"/>
      <c r="J72" s="324"/>
      <c r="K72" s="324"/>
      <c r="L72" s="325"/>
      <c r="M72" s="67"/>
    </row>
    <row r="73" spans="1:17" s="38" customFormat="1" x14ac:dyDescent="0.25">
      <c r="A73" s="59"/>
      <c r="B73" s="68"/>
      <c r="C73" s="60"/>
      <c r="D73" s="60"/>
      <c r="E73" s="60"/>
      <c r="F73" s="60"/>
      <c r="G73" s="60"/>
      <c r="H73" s="60"/>
      <c r="I73" s="60"/>
      <c r="J73" s="60"/>
      <c r="K73" s="60"/>
      <c r="L73" s="61"/>
      <c r="O73" s="3"/>
      <c r="P73" s="3"/>
      <c r="Q73" s="3"/>
    </row>
    <row r="74" spans="1:17" s="38" customFormat="1" x14ac:dyDescent="0.25">
      <c r="A74" s="59"/>
      <c r="B74" s="330" t="str">
        <f>IF(Intro!$G$21="English",O74,P74)</f>
        <v>Provide the following information about the production of all of your firm's goods in China.</v>
      </c>
      <c r="C74" s="331"/>
      <c r="D74" s="331"/>
      <c r="E74" s="331"/>
      <c r="F74" s="331"/>
      <c r="G74" s="331"/>
      <c r="H74" s="331"/>
      <c r="I74" s="331"/>
      <c r="J74" s="331"/>
      <c r="K74" s="331"/>
      <c r="L74" s="332"/>
      <c r="O74" s="3" t="str">
        <f>"Provide the following information about the production of all of your firm's goods in "&amp;Variables!B5&amp;"."</f>
        <v>Provide the following information about the production of all of your firm's goods in China.</v>
      </c>
      <c r="P74" s="3" t="str">
        <f>"Fournissez les informations suivantes concernant la production de toutes les marchandises de votre entreprise "&amp;Variables!D5&amp;"."</f>
        <v>Fournissez les informations suivantes concernant la production de toutes les marchandises de votre entreprise en Chine.</v>
      </c>
      <c r="Q74" s="3"/>
    </row>
    <row r="75" spans="1:17" s="38" customFormat="1" x14ac:dyDescent="0.25">
      <c r="A75" s="59"/>
      <c r="B75" s="68"/>
      <c r="C75" s="60"/>
      <c r="D75" s="60"/>
      <c r="E75" s="60"/>
      <c r="F75" s="60"/>
      <c r="G75" s="60"/>
      <c r="H75" s="60"/>
      <c r="I75" s="60"/>
      <c r="J75" s="60"/>
      <c r="K75" s="60"/>
      <c r="L75" s="61"/>
      <c r="O75" s="3"/>
      <c r="P75" s="3"/>
      <c r="Q75" s="3"/>
    </row>
    <row r="76" spans="1:17" x14ac:dyDescent="0.25">
      <c r="B76" s="337"/>
      <c r="C76" s="329" t="str">
        <f>IF(Intro!$G$21="English",O76,P76)</f>
        <v>Facility Name and Location</v>
      </c>
      <c r="D76" s="329"/>
      <c r="E76" s="329" t="str">
        <f>IF(Intro!$G$21="English",O77,P77)</f>
        <v>Explain whether this facility produces the goods for the Canadian market and other export markets.</v>
      </c>
      <c r="F76" s="329"/>
      <c r="G76" s="329" t="str">
        <f>IF(Intro!$G$21="English",O78,P78)</f>
        <v xml:space="preserve">Description and specifications of the goods produced </v>
      </c>
      <c r="H76" s="329"/>
      <c r="I76" s="329" t="str">
        <f>IF(Intro!$G$21="English",O79,P79)</f>
        <v>If this facility does not produce the goods, what modifications would be needed to be able to produce the goods?</v>
      </c>
      <c r="J76" s="329"/>
      <c r="K76" s="329" t="str">
        <f>IF(Intro!$G$21="English",O80,P80)</f>
        <v>What other products, if any, can be produced on the same equipment used to produce the goods?</v>
      </c>
      <c r="L76" s="336"/>
      <c r="O76" s="3" t="s">
        <v>48</v>
      </c>
      <c r="P76" s="3" t="s">
        <v>49</v>
      </c>
    </row>
    <row r="77" spans="1:17" x14ac:dyDescent="0.25">
      <c r="B77" s="337"/>
      <c r="C77" s="329"/>
      <c r="D77" s="329"/>
      <c r="E77" s="329"/>
      <c r="F77" s="329"/>
      <c r="G77" s="329"/>
      <c r="H77" s="329"/>
      <c r="I77" s="329"/>
      <c r="J77" s="329"/>
      <c r="K77" s="329"/>
      <c r="L77" s="336"/>
      <c r="O77" s="3" t="s">
        <v>157</v>
      </c>
      <c r="P77" s="3" t="s">
        <v>158</v>
      </c>
    </row>
    <row r="78" spans="1:17" x14ac:dyDescent="0.25">
      <c r="B78" s="337"/>
      <c r="C78" s="329"/>
      <c r="D78" s="329"/>
      <c r="E78" s="329"/>
      <c r="F78" s="329"/>
      <c r="G78" s="329"/>
      <c r="H78" s="329"/>
      <c r="I78" s="329"/>
      <c r="J78" s="329"/>
      <c r="K78" s="329"/>
      <c r="L78" s="336"/>
      <c r="O78" s="3" t="s">
        <v>127</v>
      </c>
      <c r="P78" s="3" t="s">
        <v>128</v>
      </c>
    </row>
    <row r="79" spans="1:17" x14ac:dyDescent="0.25">
      <c r="B79" s="337"/>
      <c r="C79" s="329"/>
      <c r="D79" s="329"/>
      <c r="E79" s="329"/>
      <c r="F79" s="329"/>
      <c r="G79" s="329"/>
      <c r="H79" s="329"/>
      <c r="I79" s="329"/>
      <c r="J79" s="329"/>
      <c r="K79" s="329"/>
      <c r="L79" s="336"/>
      <c r="O79" s="3" t="s">
        <v>130</v>
      </c>
      <c r="P79" s="3" t="s">
        <v>129</v>
      </c>
    </row>
    <row r="80" spans="1:17" x14ac:dyDescent="0.25">
      <c r="B80" s="337"/>
      <c r="C80" s="329"/>
      <c r="D80" s="329"/>
      <c r="E80" s="329"/>
      <c r="F80" s="329"/>
      <c r="G80" s="329"/>
      <c r="H80" s="329"/>
      <c r="I80" s="329"/>
      <c r="J80" s="329"/>
      <c r="K80" s="329"/>
      <c r="L80" s="336"/>
      <c r="O80" s="3" t="s">
        <v>28</v>
      </c>
      <c r="P80" s="3" t="s">
        <v>29</v>
      </c>
    </row>
    <row r="81" spans="2:12" x14ac:dyDescent="0.25">
      <c r="B81" s="337"/>
      <c r="C81" s="329"/>
      <c r="D81" s="329"/>
      <c r="E81" s="329"/>
      <c r="F81" s="329"/>
      <c r="G81" s="329"/>
      <c r="H81" s="329"/>
      <c r="I81" s="329"/>
      <c r="J81" s="329"/>
      <c r="K81" s="329"/>
      <c r="L81" s="336"/>
    </row>
    <row r="82" spans="2:12" x14ac:dyDescent="0.25">
      <c r="B82" s="322">
        <v>1</v>
      </c>
      <c r="C82" s="232"/>
      <c r="D82" s="232"/>
      <c r="E82" s="232"/>
      <c r="F82" s="232"/>
      <c r="G82" s="232"/>
      <c r="H82" s="232"/>
      <c r="I82" s="232"/>
      <c r="J82" s="232"/>
      <c r="K82" s="232"/>
      <c r="L82" s="233"/>
    </row>
    <row r="83" spans="2:12" x14ac:dyDescent="0.25">
      <c r="B83" s="322"/>
      <c r="C83" s="232"/>
      <c r="D83" s="232"/>
      <c r="E83" s="232"/>
      <c r="F83" s="232"/>
      <c r="G83" s="232"/>
      <c r="H83" s="232"/>
      <c r="I83" s="232"/>
      <c r="J83" s="232"/>
      <c r="K83" s="232"/>
      <c r="L83" s="233"/>
    </row>
    <row r="84" spans="2:12" x14ac:dyDescent="0.25">
      <c r="B84" s="322"/>
      <c r="C84" s="232"/>
      <c r="D84" s="232"/>
      <c r="E84" s="232"/>
      <c r="F84" s="232"/>
      <c r="G84" s="232"/>
      <c r="H84" s="232"/>
      <c r="I84" s="232"/>
      <c r="J84" s="232"/>
      <c r="K84" s="232"/>
      <c r="L84" s="233"/>
    </row>
    <row r="85" spans="2:12" x14ac:dyDescent="0.25">
      <c r="B85" s="322"/>
      <c r="C85" s="232"/>
      <c r="D85" s="232"/>
      <c r="E85" s="232"/>
      <c r="F85" s="232"/>
      <c r="G85" s="232"/>
      <c r="H85" s="232"/>
      <c r="I85" s="232"/>
      <c r="J85" s="232"/>
      <c r="K85" s="232"/>
      <c r="L85" s="233"/>
    </row>
    <row r="86" spans="2:12" x14ac:dyDescent="0.25">
      <c r="B86" s="322"/>
      <c r="C86" s="232"/>
      <c r="D86" s="232"/>
      <c r="E86" s="232"/>
      <c r="F86" s="232"/>
      <c r="G86" s="232"/>
      <c r="H86" s="232"/>
      <c r="I86" s="232"/>
      <c r="J86" s="232"/>
      <c r="K86" s="232"/>
      <c r="L86" s="233"/>
    </row>
    <row r="87" spans="2:12" x14ac:dyDescent="0.25">
      <c r="B87" s="322"/>
      <c r="C87" s="232"/>
      <c r="D87" s="232"/>
      <c r="E87" s="232"/>
      <c r="F87" s="232"/>
      <c r="G87" s="232"/>
      <c r="H87" s="232"/>
      <c r="I87" s="232"/>
      <c r="J87" s="232"/>
      <c r="K87" s="232"/>
      <c r="L87" s="233"/>
    </row>
    <row r="88" spans="2:12" x14ac:dyDescent="0.25">
      <c r="B88" s="322"/>
      <c r="C88" s="232"/>
      <c r="D88" s="232"/>
      <c r="E88" s="232"/>
      <c r="F88" s="232"/>
      <c r="G88" s="232"/>
      <c r="H88" s="232"/>
      <c r="I88" s="232"/>
      <c r="J88" s="232"/>
      <c r="K88" s="232"/>
      <c r="L88" s="233"/>
    </row>
    <row r="89" spans="2:12" x14ac:dyDescent="0.25">
      <c r="B89" s="322"/>
      <c r="C89" s="232"/>
      <c r="D89" s="232"/>
      <c r="E89" s="232"/>
      <c r="F89" s="232"/>
      <c r="G89" s="232"/>
      <c r="H89" s="232"/>
      <c r="I89" s="232"/>
      <c r="J89" s="232"/>
      <c r="K89" s="232"/>
      <c r="L89" s="233"/>
    </row>
    <row r="90" spans="2:12" x14ac:dyDescent="0.25">
      <c r="B90" s="322"/>
      <c r="C90" s="232"/>
      <c r="D90" s="232"/>
      <c r="E90" s="232"/>
      <c r="F90" s="232"/>
      <c r="G90" s="232"/>
      <c r="H90" s="232"/>
      <c r="I90" s="232"/>
      <c r="J90" s="232"/>
      <c r="K90" s="232"/>
      <c r="L90" s="233"/>
    </row>
    <row r="91" spans="2:12" x14ac:dyDescent="0.25">
      <c r="B91" s="322"/>
      <c r="C91" s="232"/>
      <c r="D91" s="232"/>
      <c r="E91" s="232"/>
      <c r="F91" s="232"/>
      <c r="G91" s="232"/>
      <c r="H91" s="232"/>
      <c r="I91" s="232"/>
      <c r="J91" s="232"/>
      <c r="K91" s="232"/>
      <c r="L91" s="233"/>
    </row>
    <row r="92" spans="2:12" x14ac:dyDescent="0.25">
      <c r="B92" s="322">
        <v>2</v>
      </c>
      <c r="C92" s="232"/>
      <c r="D92" s="232"/>
      <c r="E92" s="232"/>
      <c r="F92" s="232"/>
      <c r="G92" s="232"/>
      <c r="H92" s="232"/>
      <c r="I92" s="232"/>
      <c r="J92" s="232"/>
      <c r="K92" s="232"/>
      <c r="L92" s="233"/>
    </row>
    <row r="93" spans="2:12" x14ac:dyDescent="0.25">
      <c r="B93" s="322"/>
      <c r="C93" s="232"/>
      <c r="D93" s="232"/>
      <c r="E93" s="232"/>
      <c r="F93" s="232"/>
      <c r="G93" s="232"/>
      <c r="H93" s="232"/>
      <c r="I93" s="232"/>
      <c r="J93" s="232"/>
      <c r="K93" s="232"/>
      <c r="L93" s="233"/>
    </row>
    <row r="94" spans="2:12" x14ac:dyDescent="0.25">
      <c r="B94" s="322"/>
      <c r="C94" s="232"/>
      <c r="D94" s="232"/>
      <c r="E94" s="232"/>
      <c r="F94" s="232"/>
      <c r="G94" s="232"/>
      <c r="H94" s="232"/>
      <c r="I94" s="232"/>
      <c r="J94" s="232"/>
      <c r="K94" s="232"/>
      <c r="L94" s="233"/>
    </row>
    <row r="95" spans="2:12" x14ac:dyDescent="0.25">
      <c r="B95" s="322"/>
      <c r="C95" s="232"/>
      <c r="D95" s="232"/>
      <c r="E95" s="232"/>
      <c r="F95" s="232"/>
      <c r="G95" s="232"/>
      <c r="H95" s="232"/>
      <c r="I95" s="232"/>
      <c r="J95" s="232"/>
      <c r="K95" s="232"/>
      <c r="L95" s="233"/>
    </row>
    <row r="96" spans="2:12" x14ac:dyDescent="0.25">
      <c r="B96" s="322"/>
      <c r="C96" s="232"/>
      <c r="D96" s="232"/>
      <c r="E96" s="232"/>
      <c r="F96" s="232"/>
      <c r="G96" s="232"/>
      <c r="H96" s="232"/>
      <c r="I96" s="232"/>
      <c r="J96" s="232"/>
      <c r="K96" s="232"/>
      <c r="L96" s="233"/>
    </row>
    <row r="97" spans="2:12" x14ac:dyDescent="0.25">
      <c r="B97" s="322"/>
      <c r="C97" s="232"/>
      <c r="D97" s="232"/>
      <c r="E97" s="232"/>
      <c r="F97" s="232"/>
      <c r="G97" s="232"/>
      <c r="H97" s="232"/>
      <c r="I97" s="232"/>
      <c r="J97" s="232"/>
      <c r="K97" s="232"/>
      <c r="L97" s="233"/>
    </row>
    <row r="98" spans="2:12" x14ac:dyDescent="0.25">
      <c r="B98" s="322"/>
      <c r="C98" s="232"/>
      <c r="D98" s="232"/>
      <c r="E98" s="232"/>
      <c r="F98" s="232"/>
      <c r="G98" s="232"/>
      <c r="H98" s="232"/>
      <c r="I98" s="232"/>
      <c r="J98" s="232"/>
      <c r="K98" s="232"/>
      <c r="L98" s="233"/>
    </row>
    <row r="99" spans="2:12" x14ac:dyDescent="0.25">
      <c r="B99" s="322"/>
      <c r="C99" s="232"/>
      <c r="D99" s="232"/>
      <c r="E99" s="232"/>
      <c r="F99" s="232"/>
      <c r="G99" s="232"/>
      <c r="H99" s="232"/>
      <c r="I99" s="232"/>
      <c r="J99" s="232"/>
      <c r="K99" s="232"/>
      <c r="L99" s="233"/>
    </row>
    <row r="100" spans="2:12" x14ac:dyDescent="0.25">
      <c r="B100" s="322"/>
      <c r="C100" s="232"/>
      <c r="D100" s="232"/>
      <c r="E100" s="232"/>
      <c r="F100" s="232"/>
      <c r="G100" s="232"/>
      <c r="H100" s="232"/>
      <c r="I100" s="232"/>
      <c r="J100" s="232"/>
      <c r="K100" s="232"/>
      <c r="L100" s="233"/>
    </row>
    <row r="101" spans="2:12" x14ac:dyDescent="0.25">
      <c r="B101" s="322"/>
      <c r="C101" s="232"/>
      <c r="D101" s="232"/>
      <c r="E101" s="232"/>
      <c r="F101" s="232"/>
      <c r="G101" s="232"/>
      <c r="H101" s="232"/>
      <c r="I101" s="232"/>
      <c r="J101" s="232"/>
      <c r="K101" s="232"/>
      <c r="L101" s="233"/>
    </row>
    <row r="102" spans="2:12" x14ac:dyDescent="0.25">
      <c r="B102" s="322">
        <v>3</v>
      </c>
      <c r="C102" s="232"/>
      <c r="D102" s="232"/>
      <c r="E102" s="232"/>
      <c r="F102" s="232"/>
      <c r="G102" s="232"/>
      <c r="H102" s="232"/>
      <c r="I102" s="232"/>
      <c r="J102" s="232"/>
      <c r="K102" s="232"/>
      <c r="L102" s="233"/>
    </row>
    <row r="103" spans="2:12" x14ac:dyDescent="0.25">
      <c r="B103" s="322"/>
      <c r="C103" s="232"/>
      <c r="D103" s="232"/>
      <c r="E103" s="232"/>
      <c r="F103" s="232"/>
      <c r="G103" s="232"/>
      <c r="H103" s="232"/>
      <c r="I103" s="232"/>
      <c r="J103" s="232"/>
      <c r="K103" s="232"/>
      <c r="L103" s="233"/>
    </row>
    <row r="104" spans="2:12" x14ac:dyDescent="0.25">
      <c r="B104" s="322"/>
      <c r="C104" s="232"/>
      <c r="D104" s="232"/>
      <c r="E104" s="232"/>
      <c r="F104" s="232"/>
      <c r="G104" s="232"/>
      <c r="H104" s="232"/>
      <c r="I104" s="232"/>
      <c r="J104" s="232"/>
      <c r="K104" s="232"/>
      <c r="L104" s="233"/>
    </row>
    <row r="105" spans="2:12" x14ac:dyDescent="0.25">
      <c r="B105" s="322"/>
      <c r="C105" s="232"/>
      <c r="D105" s="232"/>
      <c r="E105" s="232"/>
      <c r="F105" s="232"/>
      <c r="G105" s="232"/>
      <c r="H105" s="232"/>
      <c r="I105" s="232"/>
      <c r="J105" s="232"/>
      <c r="K105" s="232"/>
      <c r="L105" s="233"/>
    </row>
    <row r="106" spans="2:12" x14ac:dyDescent="0.25">
      <c r="B106" s="322"/>
      <c r="C106" s="232"/>
      <c r="D106" s="232"/>
      <c r="E106" s="232"/>
      <c r="F106" s="232"/>
      <c r="G106" s="232"/>
      <c r="H106" s="232"/>
      <c r="I106" s="232"/>
      <c r="J106" s="232"/>
      <c r="K106" s="232"/>
      <c r="L106" s="233"/>
    </row>
    <row r="107" spans="2:12" x14ac:dyDescent="0.25">
      <c r="B107" s="322"/>
      <c r="C107" s="232"/>
      <c r="D107" s="232"/>
      <c r="E107" s="232"/>
      <c r="F107" s="232"/>
      <c r="G107" s="232"/>
      <c r="H107" s="232"/>
      <c r="I107" s="232"/>
      <c r="J107" s="232"/>
      <c r="K107" s="232"/>
      <c r="L107" s="233"/>
    </row>
    <row r="108" spans="2:12" x14ac:dyDescent="0.25">
      <c r="B108" s="322"/>
      <c r="C108" s="232"/>
      <c r="D108" s="232"/>
      <c r="E108" s="232"/>
      <c r="F108" s="232"/>
      <c r="G108" s="232"/>
      <c r="H108" s="232"/>
      <c r="I108" s="232"/>
      <c r="J108" s="232"/>
      <c r="K108" s="232"/>
      <c r="L108" s="233"/>
    </row>
    <row r="109" spans="2:12" x14ac:dyDescent="0.25">
      <c r="B109" s="322"/>
      <c r="C109" s="232"/>
      <c r="D109" s="232"/>
      <c r="E109" s="232"/>
      <c r="F109" s="232"/>
      <c r="G109" s="232"/>
      <c r="H109" s="232"/>
      <c r="I109" s="232"/>
      <c r="J109" s="232"/>
      <c r="K109" s="232"/>
      <c r="L109" s="233"/>
    </row>
    <row r="110" spans="2:12" x14ac:dyDescent="0.25">
      <c r="B110" s="322"/>
      <c r="C110" s="232"/>
      <c r="D110" s="232"/>
      <c r="E110" s="232"/>
      <c r="F110" s="232"/>
      <c r="G110" s="232"/>
      <c r="H110" s="232"/>
      <c r="I110" s="232"/>
      <c r="J110" s="232"/>
      <c r="K110" s="232"/>
      <c r="L110" s="233"/>
    </row>
    <row r="111" spans="2:12" x14ac:dyDescent="0.25">
      <c r="B111" s="322"/>
      <c r="C111" s="232"/>
      <c r="D111" s="232"/>
      <c r="E111" s="232"/>
      <c r="F111" s="232"/>
      <c r="G111" s="232"/>
      <c r="H111" s="232"/>
      <c r="I111" s="232"/>
      <c r="J111" s="232"/>
      <c r="K111" s="232"/>
      <c r="L111" s="233"/>
    </row>
    <row r="112" spans="2:12" x14ac:dyDescent="0.25">
      <c r="B112" s="322">
        <v>4</v>
      </c>
      <c r="C112" s="232"/>
      <c r="D112" s="232"/>
      <c r="E112" s="232"/>
      <c r="F112" s="232"/>
      <c r="G112" s="232"/>
      <c r="H112" s="232"/>
      <c r="I112" s="232"/>
      <c r="J112" s="232"/>
      <c r="K112" s="232"/>
      <c r="L112" s="233"/>
    </row>
    <row r="113" spans="2:12" x14ac:dyDescent="0.25">
      <c r="B113" s="322"/>
      <c r="C113" s="232"/>
      <c r="D113" s="232"/>
      <c r="E113" s="232"/>
      <c r="F113" s="232"/>
      <c r="G113" s="232"/>
      <c r="H113" s="232"/>
      <c r="I113" s="232"/>
      <c r="J113" s="232"/>
      <c r="K113" s="232"/>
      <c r="L113" s="233"/>
    </row>
    <row r="114" spans="2:12" x14ac:dyDescent="0.25">
      <c r="B114" s="322"/>
      <c r="C114" s="232"/>
      <c r="D114" s="232"/>
      <c r="E114" s="232"/>
      <c r="F114" s="232"/>
      <c r="G114" s="232"/>
      <c r="H114" s="232"/>
      <c r="I114" s="232"/>
      <c r="J114" s="232"/>
      <c r="K114" s="232"/>
      <c r="L114" s="233"/>
    </row>
    <row r="115" spans="2:12" x14ac:dyDescent="0.25">
      <c r="B115" s="322"/>
      <c r="C115" s="232"/>
      <c r="D115" s="232"/>
      <c r="E115" s="232"/>
      <c r="F115" s="232"/>
      <c r="G115" s="232"/>
      <c r="H115" s="232"/>
      <c r="I115" s="232"/>
      <c r="J115" s="232"/>
      <c r="K115" s="232"/>
      <c r="L115" s="233"/>
    </row>
    <row r="116" spans="2:12" x14ac:dyDescent="0.25">
      <c r="B116" s="322"/>
      <c r="C116" s="232"/>
      <c r="D116" s="232"/>
      <c r="E116" s="232"/>
      <c r="F116" s="232"/>
      <c r="G116" s="232"/>
      <c r="H116" s="232"/>
      <c r="I116" s="232"/>
      <c r="J116" s="232"/>
      <c r="K116" s="232"/>
      <c r="L116" s="233"/>
    </row>
    <row r="117" spans="2:12" x14ac:dyDescent="0.25">
      <c r="B117" s="322"/>
      <c r="C117" s="232"/>
      <c r="D117" s="232"/>
      <c r="E117" s="232"/>
      <c r="F117" s="232"/>
      <c r="G117" s="232"/>
      <c r="H117" s="232"/>
      <c r="I117" s="232"/>
      <c r="J117" s="232"/>
      <c r="K117" s="232"/>
      <c r="L117" s="233"/>
    </row>
    <row r="118" spans="2:12" x14ac:dyDescent="0.25">
      <c r="B118" s="322"/>
      <c r="C118" s="232"/>
      <c r="D118" s="232"/>
      <c r="E118" s="232"/>
      <c r="F118" s="232"/>
      <c r="G118" s="232"/>
      <c r="H118" s="232"/>
      <c r="I118" s="232"/>
      <c r="J118" s="232"/>
      <c r="K118" s="232"/>
      <c r="L118" s="233"/>
    </row>
    <row r="119" spans="2:12" x14ac:dyDescent="0.25">
      <c r="B119" s="322"/>
      <c r="C119" s="232"/>
      <c r="D119" s="232"/>
      <c r="E119" s="232"/>
      <c r="F119" s="232"/>
      <c r="G119" s="232"/>
      <c r="H119" s="232"/>
      <c r="I119" s="232"/>
      <c r="J119" s="232"/>
      <c r="K119" s="232"/>
      <c r="L119" s="233"/>
    </row>
    <row r="120" spans="2:12" x14ac:dyDescent="0.25">
      <c r="B120" s="322"/>
      <c r="C120" s="232"/>
      <c r="D120" s="232"/>
      <c r="E120" s="232"/>
      <c r="F120" s="232"/>
      <c r="G120" s="232"/>
      <c r="H120" s="232"/>
      <c r="I120" s="232"/>
      <c r="J120" s="232"/>
      <c r="K120" s="232"/>
      <c r="L120" s="233"/>
    </row>
    <row r="121" spans="2:12" x14ac:dyDescent="0.25">
      <c r="B121" s="322"/>
      <c r="C121" s="232"/>
      <c r="D121" s="232"/>
      <c r="E121" s="232"/>
      <c r="F121" s="232"/>
      <c r="G121" s="232"/>
      <c r="H121" s="232"/>
      <c r="I121" s="232"/>
      <c r="J121" s="232"/>
      <c r="K121" s="232"/>
      <c r="L121" s="233"/>
    </row>
    <row r="122" spans="2:12" x14ac:dyDescent="0.25">
      <c r="B122" s="322">
        <v>5</v>
      </c>
      <c r="C122" s="232"/>
      <c r="D122" s="232"/>
      <c r="E122" s="232"/>
      <c r="F122" s="232"/>
      <c r="G122" s="232"/>
      <c r="H122" s="232"/>
      <c r="I122" s="232"/>
      <c r="J122" s="232"/>
      <c r="K122" s="232"/>
      <c r="L122" s="233"/>
    </row>
    <row r="123" spans="2:12" x14ac:dyDescent="0.25">
      <c r="B123" s="322"/>
      <c r="C123" s="232"/>
      <c r="D123" s="232"/>
      <c r="E123" s="232"/>
      <c r="F123" s="232"/>
      <c r="G123" s="232"/>
      <c r="H123" s="232"/>
      <c r="I123" s="232"/>
      <c r="J123" s="232"/>
      <c r="K123" s="232"/>
      <c r="L123" s="233"/>
    </row>
    <row r="124" spans="2:12" x14ac:dyDescent="0.25">
      <c r="B124" s="322"/>
      <c r="C124" s="232"/>
      <c r="D124" s="232"/>
      <c r="E124" s="232"/>
      <c r="F124" s="232"/>
      <c r="G124" s="232"/>
      <c r="H124" s="232"/>
      <c r="I124" s="232"/>
      <c r="J124" s="232"/>
      <c r="K124" s="232"/>
      <c r="L124" s="233"/>
    </row>
    <row r="125" spans="2:12" x14ac:dyDescent="0.25">
      <c r="B125" s="322"/>
      <c r="C125" s="232"/>
      <c r="D125" s="232"/>
      <c r="E125" s="232"/>
      <c r="F125" s="232"/>
      <c r="G125" s="232"/>
      <c r="H125" s="232"/>
      <c r="I125" s="232"/>
      <c r="J125" s="232"/>
      <c r="K125" s="232"/>
      <c r="L125" s="233"/>
    </row>
    <row r="126" spans="2:12" x14ac:dyDescent="0.25">
      <c r="B126" s="322"/>
      <c r="C126" s="232"/>
      <c r="D126" s="232"/>
      <c r="E126" s="232"/>
      <c r="F126" s="232"/>
      <c r="G126" s="232"/>
      <c r="H126" s="232"/>
      <c r="I126" s="232"/>
      <c r="J126" s="232"/>
      <c r="K126" s="232"/>
      <c r="L126" s="233"/>
    </row>
    <row r="127" spans="2:12" x14ac:dyDescent="0.25">
      <c r="B127" s="322"/>
      <c r="C127" s="232"/>
      <c r="D127" s="232"/>
      <c r="E127" s="232"/>
      <c r="F127" s="232"/>
      <c r="G127" s="232"/>
      <c r="H127" s="232"/>
      <c r="I127" s="232"/>
      <c r="J127" s="232"/>
      <c r="K127" s="232"/>
      <c r="L127" s="233"/>
    </row>
    <row r="128" spans="2:12" x14ac:dyDescent="0.25">
      <c r="B128" s="322"/>
      <c r="C128" s="232"/>
      <c r="D128" s="232"/>
      <c r="E128" s="232"/>
      <c r="F128" s="232"/>
      <c r="G128" s="232"/>
      <c r="H128" s="232"/>
      <c r="I128" s="232"/>
      <c r="J128" s="232"/>
      <c r="K128" s="232"/>
      <c r="L128" s="233"/>
    </row>
    <row r="129" spans="2:12" x14ac:dyDescent="0.25">
      <c r="B129" s="322"/>
      <c r="C129" s="232"/>
      <c r="D129" s="232"/>
      <c r="E129" s="232"/>
      <c r="F129" s="232"/>
      <c r="G129" s="232"/>
      <c r="H129" s="232"/>
      <c r="I129" s="232"/>
      <c r="J129" s="232"/>
      <c r="K129" s="232"/>
      <c r="L129" s="233"/>
    </row>
    <row r="130" spans="2:12" x14ac:dyDescent="0.25">
      <c r="B130" s="322"/>
      <c r="C130" s="232"/>
      <c r="D130" s="232"/>
      <c r="E130" s="232"/>
      <c r="F130" s="232"/>
      <c r="G130" s="232"/>
      <c r="H130" s="232"/>
      <c r="I130" s="232"/>
      <c r="J130" s="232"/>
      <c r="K130" s="232"/>
      <c r="L130" s="233"/>
    </row>
    <row r="131" spans="2:12" x14ac:dyDescent="0.25">
      <c r="B131" s="322"/>
      <c r="C131" s="232"/>
      <c r="D131" s="232"/>
      <c r="E131" s="232"/>
      <c r="F131" s="232"/>
      <c r="G131" s="232"/>
      <c r="H131" s="232"/>
      <c r="I131" s="232"/>
      <c r="J131" s="232"/>
      <c r="K131" s="232"/>
      <c r="L131" s="233"/>
    </row>
    <row r="132" spans="2:12" x14ac:dyDescent="0.25">
      <c r="B132" s="322">
        <v>6</v>
      </c>
      <c r="C132" s="232"/>
      <c r="D132" s="232"/>
      <c r="E132" s="232"/>
      <c r="F132" s="232"/>
      <c r="G132" s="232"/>
      <c r="H132" s="232"/>
      <c r="I132" s="232"/>
      <c r="J132" s="232"/>
      <c r="K132" s="232"/>
      <c r="L132" s="233"/>
    </row>
    <row r="133" spans="2:12" x14ac:dyDescent="0.25">
      <c r="B133" s="322"/>
      <c r="C133" s="232"/>
      <c r="D133" s="232"/>
      <c r="E133" s="232"/>
      <c r="F133" s="232"/>
      <c r="G133" s="232"/>
      <c r="H133" s="232"/>
      <c r="I133" s="232"/>
      <c r="J133" s="232"/>
      <c r="K133" s="232"/>
      <c r="L133" s="233"/>
    </row>
    <row r="134" spans="2:12" x14ac:dyDescent="0.25">
      <c r="B134" s="322"/>
      <c r="C134" s="232"/>
      <c r="D134" s="232"/>
      <c r="E134" s="232"/>
      <c r="F134" s="232"/>
      <c r="G134" s="232"/>
      <c r="H134" s="232"/>
      <c r="I134" s="232"/>
      <c r="J134" s="232"/>
      <c r="K134" s="232"/>
      <c r="L134" s="233"/>
    </row>
    <row r="135" spans="2:12" x14ac:dyDescent="0.25">
      <c r="B135" s="322"/>
      <c r="C135" s="232"/>
      <c r="D135" s="232"/>
      <c r="E135" s="232"/>
      <c r="F135" s="232"/>
      <c r="G135" s="232"/>
      <c r="H135" s="232"/>
      <c r="I135" s="232"/>
      <c r="J135" s="232"/>
      <c r="K135" s="232"/>
      <c r="L135" s="233"/>
    </row>
    <row r="136" spans="2:12" x14ac:dyDescent="0.25">
      <c r="B136" s="322"/>
      <c r="C136" s="232"/>
      <c r="D136" s="232"/>
      <c r="E136" s="232"/>
      <c r="F136" s="232"/>
      <c r="G136" s="232"/>
      <c r="H136" s="232"/>
      <c r="I136" s="232"/>
      <c r="J136" s="232"/>
      <c r="K136" s="232"/>
      <c r="L136" s="233"/>
    </row>
    <row r="137" spans="2:12" x14ac:dyDescent="0.25">
      <c r="B137" s="322"/>
      <c r="C137" s="232"/>
      <c r="D137" s="232"/>
      <c r="E137" s="232"/>
      <c r="F137" s="232"/>
      <c r="G137" s="232"/>
      <c r="H137" s="232"/>
      <c r="I137" s="232"/>
      <c r="J137" s="232"/>
      <c r="K137" s="232"/>
      <c r="L137" s="233"/>
    </row>
    <row r="138" spans="2:12" x14ac:dyDescent="0.25">
      <c r="B138" s="322"/>
      <c r="C138" s="232"/>
      <c r="D138" s="232"/>
      <c r="E138" s="232"/>
      <c r="F138" s="232"/>
      <c r="G138" s="232"/>
      <c r="H138" s="232"/>
      <c r="I138" s="232"/>
      <c r="J138" s="232"/>
      <c r="K138" s="232"/>
      <c r="L138" s="233"/>
    </row>
    <row r="139" spans="2:12" x14ac:dyDescent="0.25">
      <c r="B139" s="322"/>
      <c r="C139" s="232"/>
      <c r="D139" s="232"/>
      <c r="E139" s="232"/>
      <c r="F139" s="232"/>
      <c r="G139" s="232"/>
      <c r="H139" s="232"/>
      <c r="I139" s="232"/>
      <c r="J139" s="232"/>
      <c r="K139" s="232"/>
      <c r="L139" s="233"/>
    </row>
    <row r="140" spans="2:12" x14ac:dyDescent="0.25">
      <c r="B140" s="322"/>
      <c r="C140" s="232"/>
      <c r="D140" s="232"/>
      <c r="E140" s="232"/>
      <c r="F140" s="232"/>
      <c r="G140" s="232"/>
      <c r="H140" s="232"/>
      <c r="I140" s="232"/>
      <c r="J140" s="232"/>
      <c r="K140" s="232"/>
      <c r="L140" s="233"/>
    </row>
    <row r="141" spans="2:12" x14ac:dyDescent="0.25">
      <c r="B141" s="322"/>
      <c r="C141" s="232"/>
      <c r="D141" s="232"/>
      <c r="E141" s="232"/>
      <c r="F141" s="232"/>
      <c r="G141" s="232"/>
      <c r="H141" s="232"/>
      <c r="I141" s="232"/>
      <c r="J141" s="232"/>
      <c r="K141" s="232"/>
      <c r="L141" s="233"/>
    </row>
    <row r="142" spans="2:12" x14ac:dyDescent="0.25">
      <c r="B142" s="322">
        <v>7</v>
      </c>
      <c r="C142" s="232"/>
      <c r="D142" s="232"/>
      <c r="E142" s="232"/>
      <c r="F142" s="232"/>
      <c r="G142" s="232"/>
      <c r="H142" s="232"/>
      <c r="I142" s="232"/>
      <c r="J142" s="232"/>
      <c r="K142" s="232"/>
      <c r="L142" s="233"/>
    </row>
    <row r="143" spans="2:12" x14ac:dyDescent="0.25">
      <c r="B143" s="322"/>
      <c r="C143" s="232"/>
      <c r="D143" s="232"/>
      <c r="E143" s="232"/>
      <c r="F143" s="232"/>
      <c r="G143" s="232"/>
      <c r="H143" s="232"/>
      <c r="I143" s="232"/>
      <c r="J143" s="232"/>
      <c r="K143" s="232"/>
      <c r="L143" s="233"/>
    </row>
    <row r="144" spans="2:12" x14ac:dyDescent="0.25">
      <c r="B144" s="322"/>
      <c r="C144" s="232"/>
      <c r="D144" s="232"/>
      <c r="E144" s="232"/>
      <c r="F144" s="232"/>
      <c r="G144" s="232"/>
      <c r="H144" s="232"/>
      <c r="I144" s="232"/>
      <c r="J144" s="232"/>
      <c r="K144" s="232"/>
      <c r="L144" s="233"/>
    </row>
    <row r="145" spans="2:12" x14ac:dyDescent="0.25">
      <c r="B145" s="322"/>
      <c r="C145" s="232"/>
      <c r="D145" s="232"/>
      <c r="E145" s="232"/>
      <c r="F145" s="232"/>
      <c r="G145" s="232"/>
      <c r="H145" s="232"/>
      <c r="I145" s="232"/>
      <c r="J145" s="232"/>
      <c r="K145" s="232"/>
      <c r="L145" s="233"/>
    </row>
    <row r="146" spans="2:12" x14ac:dyDescent="0.25">
      <c r="B146" s="322"/>
      <c r="C146" s="232"/>
      <c r="D146" s="232"/>
      <c r="E146" s="232"/>
      <c r="F146" s="232"/>
      <c r="G146" s="232"/>
      <c r="H146" s="232"/>
      <c r="I146" s="232"/>
      <c r="J146" s="232"/>
      <c r="K146" s="232"/>
      <c r="L146" s="233"/>
    </row>
    <row r="147" spans="2:12" x14ac:dyDescent="0.25">
      <c r="B147" s="322"/>
      <c r="C147" s="232"/>
      <c r="D147" s="232"/>
      <c r="E147" s="232"/>
      <c r="F147" s="232"/>
      <c r="G147" s="232"/>
      <c r="H147" s="232"/>
      <c r="I147" s="232"/>
      <c r="J147" s="232"/>
      <c r="K147" s="232"/>
      <c r="L147" s="233"/>
    </row>
    <row r="148" spans="2:12" x14ac:dyDescent="0.25">
      <c r="B148" s="322"/>
      <c r="C148" s="232"/>
      <c r="D148" s="232"/>
      <c r="E148" s="232"/>
      <c r="F148" s="232"/>
      <c r="G148" s="232"/>
      <c r="H148" s="232"/>
      <c r="I148" s="232"/>
      <c r="J148" s="232"/>
      <c r="K148" s="232"/>
      <c r="L148" s="233"/>
    </row>
    <row r="149" spans="2:12" x14ac:dyDescent="0.25">
      <c r="B149" s="322"/>
      <c r="C149" s="232"/>
      <c r="D149" s="232"/>
      <c r="E149" s="232"/>
      <c r="F149" s="232"/>
      <c r="G149" s="232"/>
      <c r="H149" s="232"/>
      <c r="I149" s="232"/>
      <c r="J149" s="232"/>
      <c r="K149" s="232"/>
      <c r="L149" s="233"/>
    </row>
    <row r="150" spans="2:12" x14ac:dyDescent="0.25">
      <c r="B150" s="322"/>
      <c r="C150" s="232"/>
      <c r="D150" s="232"/>
      <c r="E150" s="232"/>
      <c r="F150" s="232"/>
      <c r="G150" s="232"/>
      <c r="H150" s="232"/>
      <c r="I150" s="232"/>
      <c r="J150" s="232"/>
      <c r="K150" s="232"/>
      <c r="L150" s="233"/>
    </row>
    <row r="151" spans="2:12" x14ac:dyDescent="0.25">
      <c r="B151" s="322"/>
      <c r="C151" s="232"/>
      <c r="D151" s="232"/>
      <c r="E151" s="232"/>
      <c r="F151" s="232"/>
      <c r="G151" s="232"/>
      <c r="H151" s="232"/>
      <c r="I151" s="232"/>
      <c r="J151" s="232"/>
      <c r="K151" s="232"/>
      <c r="L151" s="233"/>
    </row>
    <row r="152" spans="2:12" x14ac:dyDescent="0.25">
      <c r="B152" s="322">
        <v>8</v>
      </c>
      <c r="C152" s="232"/>
      <c r="D152" s="232"/>
      <c r="E152" s="232"/>
      <c r="F152" s="232"/>
      <c r="G152" s="232"/>
      <c r="H152" s="232"/>
      <c r="I152" s="232"/>
      <c r="J152" s="232"/>
      <c r="K152" s="232"/>
      <c r="L152" s="233"/>
    </row>
    <row r="153" spans="2:12" x14ac:dyDescent="0.25">
      <c r="B153" s="322"/>
      <c r="C153" s="232"/>
      <c r="D153" s="232"/>
      <c r="E153" s="232"/>
      <c r="F153" s="232"/>
      <c r="G153" s="232"/>
      <c r="H153" s="232"/>
      <c r="I153" s="232"/>
      <c r="J153" s="232"/>
      <c r="K153" s="232"/>
      <c r="L153" s="233"/>
    </row>
    <row r="154" spans="2:12" x14ac:dyDescent="0.25">
      <c r="B154" s="322"/>
      <c r="C154" s="232"/>
      <c r="D154" s="232"/>
      <c r="E154" s="232"/>
      <c r="F154" s="232"/>
      <c r="G154" s="232"/>
      <c r="H154" s="232"/>
      <c r="I154" s="232"/>
      <c r="J154" s="232"/>
      <c r="K154" s="232"/>
      <c r="L154" s="233"/>
    </row>
    <row r="155" spans="2:12" x14ac:dyDescent="0.25">
      <c r="B155" s="322"/>
      <c r="C155" s="232"/>
      <c r="D155" s="232"/>
      <c r="E155" s="232"/>
      <c r="F155" s="232"/>
      <c r="G155" s="232"/>
      <c r="H155" s="232"/>
      <c r="I155" s="232"/>
      <c r="J155" s="232"/>
      <c r="K155" s="232"/>
      <c r="L155" s="233"/>
    </row>
    <row r="156" spans="2:12" x14ac:dyDescent="0.25">
      <c r="B156" s="322"/>
      <c r="C156" s="232"/>
      <c r="D156" s="232"/>
      <c r="E156" s="232"/>
      <c r="F156" s="232"/>
      <c r="G156" s="232"/>
      <c r="H156" s="232"/>
      <c r="I156" s="232"/>
      <c r="J156" s="232"/>
      <c r="K156" s="232"/>
      <c r="L156" s="233"/>
    </row>
    <row r="157" spans="2:12" x14ac:dyDescent="0.25">
      <c r="B157" s="322"/>
      <c r="C157" s="232"/>
      <c r="D157" s="232"/>
      <c r="E157" s="232"/>
      <c r="F157" s="232"/>
      <c r="G157" s="232"/>
      <c r="H157" s="232"/>
      <c r="I157" s="232"/>
      <c r="J157" s="232"/>
      <c r="K157" s="232"/>
      <c r="L157" s="233"/>
    </row>
    <row r="158" spans="2:12" x14ac:dyDescent="0.25">
      <c r="B158" s="322"/>
      <c r="C158" s="232"/>
      <c r="D158" s="232"/>
      <c r="E158" s="232"/>
      <c r="F158" s="232"/>
      <c r="G158" s="232"/>
      <c r="H158" s="232"/>
      <c r="I158" s="232"/>
      <c r="J158" s="232"/>
      <c r="K158" s="232"/>
      <c r="L158" s="233"/>
    </row>
    <row r="159" spans="2:12" x14ac:dyDescent="0.25">
      <c r="B159" s="322"/>
      <c r="C159" s="232"/>
      <c r="D159" s="232"/>
      <c r="E159" s="232"/>
      <c r="F159" s="232"/>
      <c r="G159" s="232"/>
      <c r="H159" s="232"/>
      <c r="I159" s="232"/>
      <c r="J159" s="232"/>
      <c r="K159" s="232"/>
      <c r="L159" s="233"/>
    </row>
    <row r="160" spans="2:12" x14ac:dyDescent="0.25">
      <c r="B160" s="322"/>
      <c r="C160" s="232"/>
      <c r="D160" s="232"/>
      <c r="E160" s="232"/>
      <c r="F160" s="232"/>
      <c r="G160" s="232"/>
      <c r="H160" s="232"/>
      <c r="I160" s="232"/>
      <c r="J160" s="232"/>
      <c r="K160" s="232"/>
      <c r="L160" s="233"/>
    </row>
    <row r="161" spans="2:12" x14ac:dyDescent="0.25">
      <c r="B161" s="322"/>
      <c r="C161" s="232"/>
      <c r="D161" s="232"/>
      <c r="E161" s="232"/>
      <c r="F161" s="232"/>
      <c r="G161" s="232"/>
      <c r="H161" s="232"/>
      <c r="I161" s="232"/>
      <c r="J161" s="232"/>
      <c r="K161" s="232"/>
      <c r="L161" s="233"/>
    </row>
    <row r="162" spans="2:12" x14ac:dyDescent="0.25">
      <c r="B162" s="322">
        <v>9</v>
      </c>
      <c r="C162" s="232"/>
      <c r="D162" s="232"/>
      <c r="E162" s="232"/>
      <c r="F162" s="232"/>
      <c r="G162" s="232"/>
      <c r="H162" s="232"/>
      <c r="I162" s="232"/>
      <c r="J162" s="232"/>
      <c r="K162" s="232"/>
      <c r="L162" s="233"/>
    </row>
    <row r="163" spans="2:12" x14ac:dyDescent="0.25">
      <c r="B163" s="322"/>
      <c r="C163" s="232"/>
      <c r="D163" s="232"/>
      <c r="E163" s="232"/>
      <c r="F163" s="232"/>
      <c r="G163" s="232"/>
      <c r="H163" s="232"/>
      <c r="I163" s="232"/>
      <c r="J163" s="232"/>
      <c r="K163" s="232"/>
      <c r="L163" s="233"/>
    </row>
    <row r="164" spans="2:12" x14ac:dyDescent="0.25">
      <c r="B164" s="322"/>
      <c r="C164" s="232"/>
      <c r="D164" s="232"/>
      <c r="E164" s="232"/>
      <c r="F164" s="232"/>
      <c r="G164" s="232"/>
      <c r="H164" s="232"/>
      <c r="I164" s="232"/>
      <c r="J164" s="232"/>
      <c r="K164" s="232"/>
      <c r="L164" s="233"/>
    </row>
    <row r="165" spans="2:12" x14ac:dyDescent="0.25">
      <c r="B165" s="322"/>
      <c r="C165" s="232"/>
      <c r="D165" s="232"/>
      <c r="E165" s="232"/>
      <c r="F165" s="232"/>
      <c r="G165" s="232"/>
      <c r="H165" s="232"/>
      <c r="I165" s="232"/>
      <c r="J165" s="232"/>
      <c r="K165" s="232"/>
      <c r="L165" s="233"/>
    </row>
    <row r="166" spans="2:12" x14ac:dyDescent="0.25">
      <c r="B166" s="322"/>
      <c r="C166" s="232"/>
      <c r="D166" s="232"/>
      <c r="E166" s="232"/>
      <c r="F166" s="232"/>
      <c r="G166" s="232"/>
      <c r="H166" s="232"/>
      <c r="I166" s="232"/>
      <c r="J166" s="232"/>
      <c r="K166" s="232"/>
      <c r="L166" s="233"/>
    </row>
    <row r="167" spans="2:12" x14ac:dyDescent="0.25">
      <c r="B167" s="322"/>
      <c r="C167" s="232"/>
      <c r="D167" s="232"/>
      <c r="E167" s="232"/>
      <c r="F167" s="232"/>
      <c r="G167" s="232"/>
      <c r="H167" s="232"/>
      <c r="I167" s="232"/>
      <c r="J167" s="232"/>
      <c r="K167" s="232"/>
      <c r="L167" s="233"/>
    </row>
    <row r="168" spans="2:12" x14ac:dyDescent="0.25">
      <c r="B168" s="322"/>
      <c r="C168" s="232"/>
      <c r="D168" s="232"/>
      <c r="E168" s="232"/>
      <c r="F168" s="232"/>
      <c r="G168" s="232"/>
      <c r="H168" s="232"/>
      <c r="I168" s="232"/>
      <c r="J168" s="232"/>
      <c r="K168" s="232"/>
      <c r="L168" s="233"/>
    </row>
    <row r="169" spans="2:12" x14ac:dyDescent="0.25">
      <c r="B169" s="322"/>
      <c r="C169" s="232"/>
      <c r="D169" s="232"/>
      <c r="E169" s="232"/>
      <c r="F169" s="232"/>
      <c r="G169" s="232"/>
      <c r="H169" s="232"/>
      <c r="I169" s="232"/>
      <c r="J169" s="232"/>
      <c r="K169" s="232"/>
      <c r="L169" s="233"/>
    </row>
    <row r="170" spans="2:12" x14ac:dyDescent="0.25">
      <c r="B170" s="322"/>
      <c r="C170" s="232"/>
      <c r="D170" s="232"/>
      <c r="E170" s="232"/>
      <c r="F170" s="232"/>
      <c r="G170" s="232"/>
      <c r="H170" s="232"/>
      <c r="I170" s="232"/>
      <c r="J170" s="232"/>
      <c r="K170" s="232"/>
      <c r="L170" s="233"/>
    </row>
    <row r="171" spans="2:12" x14ac:dyDescent="0.25">
      <c r="B171" s="322"/>
      <c r="C171" s="232"/>
      <c r="D171" s="232"/>
      <c r="E171" s="232"/>
      <c r="F171" s="232"/>
      <c r="G171" s="232"/>
      <c r="H171" s="232"/>
      <c r="I171" s="232"/>
      <c r="J171" s="232"/>
      <c r="K171" s="232"/>
      <c r="L171" s="233"/>
    </row>
    <row r="172" spans="2:12" x14ac:dyDescent="0.25">
      <c r="B172" s="322">
        <v>10</v>
      </c>
      <c r="C172" s="232"/>
      <c r="D172" s="232"/>
      <c r="E172" s="232"/>
      <c r="F172" s="232"/>
      <c r="G172" s="232"/>
      <c r="H172" s="232"/>
      <c r="I172" s="232"/>
      <c r="J172" s="232"/>
      <c r="K172" s="232"/>
      <c r="L172" s="233"/>
    </row>
    <row r="173" spans="2:12" x14ac:dyDescent="0.25">
      <c r="B173" s="322"/>
      <c r="C173" s="232"/>
      <c r="D173" s="232"/>
      <c r="E173" s="232"/>
      <c r="F173" s="232"/>
      <c r="G173" s="232"/>
      <c r="H173" s="232"/>
      <c r="I173" s="232"/>
      <c r="J173" s="232"/>
      <c r="K173" s="232"/>
      <c r="L173" s="233"/>
    </row>
    <row r="174" spans="2:12" x14ac:dyDescent="0.25">
      <c r="B174" s="322"/>
      <c r="C174" s="232"/>
      <c r="D174" s="232"/>
      <c r="E174" s="232"/>
      <c r="F174" s="232"/>
      <c r="G174" s="232"/>
      <c r="H174" s="232"/>
      <c r="I174" s="232"/>
      <c r="J174" s="232"/>
      <c r="K174" s="232"/>
      <c r="L174" s="233"/>
    </row>
    <row r="175" spans="2:12" x14ac:dyDescent="0.25">
      <c r="B175" s="322"/>
      <c r="C175" s="232"/>
      <c r="D175" s="232"/>
      <c r="E175" s="232"/>
      <c r="F175" s="232"/>
      <c r="G175" s="232"/>
      <c r="H175" s="232"/>
      <c r="I175" s="232"/>
      <c r="J175" s="232"/>
      <c r="K175" s="232"/>
      <c r="L175" s="233"/>
    </row>
    <row r="176" spans="2:12" x14ac:dyDescent="0.25">
      <c r="B176" s="322"/>
      <c r="C176" s="232"/>
      <c r="D176" s="232"/>
      <c r="E176" s="232"/>
      <c r="F176" s="232"/>
      <c r="G176" s="232"/>
      <c r="H176" s="232"/>
      <c r="I176" s="232"/>
      <c r="J176" s="232"/>
      <c r="K176" s="232"/>
      <c r="L176" s="233"/>
    </row>
    <row r="177" spans="1:17" x14ac:dyDescent="0.25">
      <c r="B177" s="322"/>
      <c r="C177" s="232"/>
      <c r="D177" s="232"/>
      <c r="E177" s="232"/>
      <c r="F177" s="232"/>
      <c r="G177" s="232"/>
      <c r="H177" s="232"/>
      <c r="I177" s="232"/>
      <c r="J177" s="232"/>
      <c r="K177" s="232"/>
      <c r="L177" s="233"/>
    </row>
    <row r="178" spans="1:17" x14ac:dyDescent="0.25">
      <c r="B178" s="322"/>
      <c r="C178" s="232"/>
      <c r="D178" s="232"/>
      <c r="E178" s="232"/>
      <c r="F178" s="232"/>
      <c r="G178" s="232"/>
      <c r="H178" s="232"/>
      <c r="I178" s="232"/>
      <c r="J178" s="232"/>
      <c r="K178" s="232"/>
      <c r="L178" s="233"/>
    </row>
    <row r="179" spans="1:17" x14ac:dyDescent="0.25">
      <c r="B179" s="322"/>
      <c r="C179" s="232"/>
      <c r="D179" s="232"/>
      <c r="E179" s="232"/>
      <c r="F179" s="232"/>
      <c r="G179" s="232"/>
      <c r="H179" s="232"/>
      <c r="I179" s="232"/>
      <c r="J179" s="232"/>
      <c r="K179" s="232"/>
      <c r="L179" s="233"/>
    </row>
    <row r="180" spans="1:17" x14ac:dyDescent="0.25">
      <c r="B180" s="322"/>
      <c r="C180" s="232"/>
      <c r="D180" s="232"/>
      <c r="E180" s="232"/>
      <c r="F180" s="232"/>
      <c r="G180" s="232"/>
      <c r="H180" s="232"/>
      <c r="I180" s="232"/>
      <c r="J180" s="232"/>
      <c r="K180" s="232"/>
      <c r="L180" s="233"/>
    </row>
    <row r="181" spans="1:17" x14ac:dyDescent="0.25">
      <c r="B181" s="322"/>
      <c r="C181" s="232"/>
      <c r="D181" s="232"/>
      <c r="E181" s="232"/>
      <c r="F181" s="232"/>
      <c r="G181" s="232"/>
      <c r="H181" s="232"/>
      <c r="I181" s="232"/>
      <c r="J181" s="232"/>
      <c r="K181" s="232"/>
      <c r="L181" s="233"/>
    </row>
    <row r="182" spans="1:17" s="38" customFormat="1" x14ac:dyDescent="0.25">
      <c r="A182" s="59"/>
      <c r="B182" s="69"/>
      <c r="C182" s="70"/>
      <c r="D182" s="70"/>
      <c r="E182" s="70"/>
      <c r="F182" s="70"/>
      <c r="G182" s="70"/>
      <c r="H182" s="70"/>
      <c r="I182" s="70"/>
      <c r="J182" s="70"/>
      <c r="K182" s="70"/>
      <c r="L182" s="71"/>
      <c r="O182" s="3"/>
      <c r="P182" s="3"/>
      <c r="Q182" s="3"/>
    </row>
    <row r="183" spans="1:17" s="21" customFormat="1" x14ac:dyDescent="0.25">
      <c r="A183" s="20"/>
      <c r="B183" s="326" t="s">
        <v>26</v>
      </c>
      <c r="C183" s="327"/>
      <c r="D183" s="327"/>
      <c r="E183" s="327"/>
      <c r="F183" s="327"/>
      <c r="G183" s="327"/>
      <c r="H183" s="327"/>
      <c r="I183" s="327"/>
      <c r="J183" s="327"/>
      <c r="K183" s="327"/>
      <c r="L183" s="328"/>
      <c r="M183" s="67"/>
    </row>
    <row r="184" spans="1:17" s="38" customFormat="1" x14ac:dyDescent="0.25">
      <c r="A184" s="59"/>
      <c r="B184" s="68"/>
      <c r="C184" s="60"/>
      <c r="D184" s="60"/>
      <c r="E184" s="60"/>
      <c r="F184" s="60"/>
      <c r="G184" s="60"/>
      <c r="H184" s="60"/>
      <c r="I184" s="60"/>
      <c r="J184" s="60"/>
      <c r="K184" s="60"/>
      <c r="L184" s="61"/>
      <c r="O184" s="3"/>
      <c r="P184" s="3"/>
      <c r="Q184" s="3"/>
    </row>
    <row r="185" spans="1:17" s="38" customFormat="1" ht="14.45" customHeight="1" x14ac:dyDescent="0.25">
      <c r="A185" s="59"/>
      <c r="B185" s="330" t="str">
        <f>IF(Intro!$G$21="English",O185,P185)</f>
        <v>Describe your firm's production processes for the goods and provide flow charts illustrating the processes.</v>
      </c>
      <c r="C185" s="331"/>
      <c r="D185" s="331"/>
      <c r="E185" s="331"/>
      <c r="F185" s="331"/>
      <c r="G185" s="331"/>
      <c r="H185" s="331"/>
      <c r="I185" s="331"/>
      <c r="J185" s="331"/>
      <c r="K185" s="331"/>
      <c r="L185" s="332"/>
      <c r="O185" s="3" t="s">
        <v>147</v>
      </c>
      <c r="P185" s="3" t="s">
        <v>148</v>
      </c>
      <c r="Q185" s="3"/>
    </row>
    <row r="186" spans="1:17" s="38" customFormat="1" x14ac:dyDescent="0.25">
      <c r="A186" s="59"/>
      <c r="B186" s="68"/>
      <c r="C186" s="60"/>
      <c r="D186" s="60"/>
      <c r="E186" s="60"/>
      <c r="F186" s="60"/>
      <c r="G186" s="60"/>
      <c r="H186" s="60"/>
      <c r="I186" s="60"/>
      <c r="J186" s="60"/>
      <c r="K186" s="60"/>
      <c r="L186" s="61"/>
      <c r="O186" s="3"/>
      <c r="P186" s="3"/>
      <c r="Q186" s="3"/>
    </row>
    <row r="187" spans="1:17" s="21" customFormat="1" x14ac:dyDescent="0.25">
      <c r="A187" s="20"/>
      <c r="B187" s="333"/>
      <c r="C187" s="334"/>
      <c r="D187" s="334"/>
      <c r="E187" s="334"/>
      <c r="F187" s="334"/>
      <c r="G187" s="334"/>
      <c r="H187" s="334"/>
      <c r="I187" s="334"/>
      <c r="J187" s="334"/>
      <c r="K187" s="334"/>
      <c r="L187" s="335"/>
      <c r="M187" s="38"/>
    </row>
    <row r="188" spans="1:17" s="21" customFormat="1" x14ac:dyDescent="0.25">
      <c r="A188" s="20"/>
      <c r="B188" s="333"/>
      <c r="C188" s="334"/>
      <c r="D188" s="334"/>
      <c r="E188" s="334"/>
      <c r="F188" s="334"/>
      <c r="G188" s="334"/>
      <c r="H188" s="334"/>
      <c r="I188" s="334"/>
      <c r="J188" s="334"/>
      <c r="K188" s="334"/>
      <c r="L188" s="335"/>
      <c r="M188" s="38"/>
    </row>
    <row r="189" spans="1:17" s="21" customFormat="1" x14ac:dyDescent="0.25">
      <c r="A189" s="20"/>
      <c r="B189" s="333"/>
      <c r="C189" s="334"/>
      <c r="D189" s="334"/>
      <c r="E189" s="334"/>
      <c r="F189" s="334"/>
      <c r="G189" s="334"/>
      <c r="H189" s="334"/>
      <c r="I189" s="334"/>
      <c r="J189" s="334"/>
      <c r="K189" s="334"/>
      <c r="L189" s="335"/>
      <c r="M189" s="38"/>
    </row>
    <row r="190" spans="1:17" s="21" customFormat="1" x14ac:dyDescent="0.25">
      <c r="A190" s="20"/>
      <c r="B190" s="333"/>
      <c r="C190" s="334"/>
      <c r="D190" s="334"/>
      <c r="E190" s="334"/>
      <c r="F190" s="334"/>
      <c r="G190" s="334"/>
      <c r="H190" s="334"/>
      <c r="I190" s="334"/>
      <c r="J190" s="334"/>
      <c r="K190" s="334"/>
      <c r="L190" s="335"/>
      <c r="M190" s="38"/>
    </row>
    <row r="191" spans="1:17" s="21" customFormat="1" x14ac:dyDescent="0.25">
      <c r="A191" s="20"/>
      <c r="B191" s="333"/>
      <c r="C191" s="334"/>
      <c r="D191" s="334"/>
      <c r="E191" s="334"/>
      <c r="F191" s="334"/>
      <c r="G191" s="334"/>
      <c r="H191" s="334"/>
      <c r="I191" s="334"/>
      <c r="J191" s="334"/>
      <c r="K191" s="334"/>
      <c r="L191" s="335"/>
      <c r="M191" s="38"/>
    </row>
    <row r="192" spans="1:17" s="21" customFormat="1" x14ac:dyDescent="0.25">
      <c r="A192" s="20"/>
      <c r="B192" s="333"/>
      <c r="C192" s="334"/>
      <c r="D192" s="334"/>
      <c r="E192" s="334"/>
      <c r="F192" s="334"/>
      <c r="G192" s="334"/>
      <c r="H192" s="334"/>
      <c r="I192" s="334"/>
      <c r="J192" s="334"/>
      <c r="K192" s="334"/>
      <c r="L192" s="335"/>
      <c r="M192" s="38"/>
    </row>
    <row r="193" spans="1:17" s="21" customFormat="1" x14ac:dyDescent="0.25">
      <c r="A193" s="20"/>
      <c r="B193" s="333"/>
      <c r="C193" s="334"/>
      <c r="D193" s="334"/>
      <c r="E193" s="334"/>
      <c r="F193" s="334"/>
      <c r="G193" s="334"/>
      <c r="H193" s="334"/>
      <c r="I193" s="334"/>
      <c r="J193" s="334"/>
      <c r="K193" s="334"/>
      <c r="L193" s="335"/>
      <c r="M193" s="38"/>
    </row>
    <row r="194" spans="1:17" s="21" customFormat="1" x14ac:dyDescent="0.25">
      <c r="A194" s="20"/>
      <c r="B194" s="333"/>
      <c r="C194" s="334"/>
      <c r="D194" s="334"/>
      <c r="E194" s="334"/>
      <c r="F194" s="334"/>
      <c r="G194" s="334"/>
      <c r="H194" s="334"/>
      <c r="I194" s="334"/>
      <c r="J194" s="334"/>
      <c r="K194" s="334"/>
      <c r="L194" s="335"/>
      <c r="M194" s="38"/>
    </row>
    <row r="195" spans="1:17" s="38" customFormat="1" x14ac:dyDescent="0.25">
      <c r="A195" s="59"/>
      <c r="B195" s="69"/>
      <c r="C195" s="70"/>
      <c r="D195" s="70"/>
      <c r="E195" s="70"/>
      <c r="F195" s="70"/>
      <c r="G195" s="70"/>
      <c r="H195" s="70"/>
      <c r="I195" s="70"/>
      <c r="J195" s="70"/>
      <c r="K195" s="70"/>
      <c r="L195" s="71"/>
      <c r="O195" s="3"/>
      <c r="P195" s="3"/>
      <c r="Q195" s="3"/>
    </row>
    <row r="197" spans="1:17" x14ac:dyDescent="0.25">
      <c r="B197" s="227" t="str">
        <f>IF(Intro!$G$21="English",O197,P197)</f>
        <v>SALES</v>
      </c>
      <c r="C197" s="228"/>
      <c r="D197" s="228"/>
      <c r="E197" s="228"/>
      <c r="F197" s="228"/>
      <c r="G197" s="228"/>
      <c r="H197" s="228"/>
      <c r="I197" s="228"/>
      <c r="J197" s="228"/>
      <c r="K197" s="228"/>
      <c r="L197" s="229"/>
      <c r="M197" s="38"/>
      <c r="O197" s="3" t="s">
        <v>236</v>
      </c>
      <c r="P197" s="3" t="s">
        <v>237</v>
      </c>
    </row>
    <row r="198" spans="1:17" s="21" customFormat="1" x14ac:dyDescent="0.25">
      <c r="A198" s="20"/>
      <c r="B198" s="323" t="s">
        <v>27</v>
      </c>
      <c r="C198" s="324"/>
      <c r="D198" s="324"/>
      <c r="E198" s="324"/>
      <c r="F198" s="324"/>
      <c r="G198" s="324"/>
      <c r="H198" s="324"/>
      <c r="I198" s="324"/>
      <c r="J198" s="324"/>
      <c r="K198" s="324"/>
      <c r="L198" s="325"/>
      <c r="M198" s="67"/>
    </row>
    <row r="199" spans="1:17" s="38" customFormat="1" x14ac:dyDescent="0.25">
      <c r="A199" s="59"/>
      <c r="B199" s="68"/>
      <c r="C199" s="60"/>
      <c r="D199" s="60"/>
      <c r="E199" s="60"/>
      <c r="F199" s="60"/>
      <c r="G199" s="60"/>
      <c r="H199" s="60"/>
      <c r="I199" s="60"/>
      <c r="J199" s="60"/>
      <c r="K199" s="60"/>
      <c r="L199" s="61"/>
      <c r="O199" s="3"/>
      <c r="P199" s="3"/>
      <c r="Q199" s="3"/>
    </row>
    <row r="200" spans="1:17" s="38" customFormat="1" ht="14.25" customHeight="1" x14ac:dyDescent="0.25">
      <c r="A200" s="59"/>
      <c r="B200" s="278" t="str">
        <f>IF(Intro!$G$21="English",O200,P200)</f>
        <v>How does your firm promote sales of the goods in the Canadian market? Have these methods changed since January 1, 2023?</v>
      </c>
      <c r="C200" s="279"/>
      <c r="D200" s="279"/>
      <c r="E200" s="279"/>
      <c r="F200" s="279"/>
      <c r="G200" s="279"/>
      <c r="H200" s="279"/>
      <c r="I200" s="279"/>
      <c r="J200" s="279"/>
      <c r="K200" s="279"/>
      <c r="L200" s="280"/>
      <c r="O200" s="3" t="str">
        <f>"How does your firm promote sales of the goods in the Canadian market? Have these methods changed since January 1, "&amp;Variables!B6&amp;"?"</f>
        <v>How does your firm promote sales of the goods in the Canadian market? Have these methods changed since January 1, 2023?</v>
      </c>
      <c r="P200" s="3"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00" s="3"/>
    </row>
    <row r="201" spans="1:17" s="38" customFormat="1" x14ac:dyDescent="0.25">
      <c r="A201" s="59"/>
      <c r="B201" s="68"/>
      <c r="C201" s="60"/>
      <c r="D201" s="60"/>
      <c r="E201" s="60"/>
      <c r="F201" s="60"/>
      <c r="G201" s="60"/>
      <c r="H201" s="60"/>
      <c r="I201" s="60"/>
      <c r="J201" s="60"/>
      <c r="K201" s="60"/>
      <c r="L201" s="61"/>
      <c r="O201" s="3"/>
      <c r="P201" s="3"/>
      <c r="Q201" s="3"/>
    </row>
    <row r="202" spans="1:17" s="21" customFormat="1" x14ac:dyDescent="0.25">
      <c r="A202" s="20"/>
      <c r="B202" s="333"/>
      <c r="C202" s="334"/>
      <c r="D202" s="334"/>
      <c r="E202" s="334"/>
      <c r="F202" s="334"/>
      <c r="G202" s="334"/>
      <c r="H202" s="334"/>
      <c r="I202" s="334"/>
      <c r="J202" s="334"/>
      <c r="K202" s="334"/>
      <c r="L202" s="335"/>
      <c r="M202" s="38"/>
    </row>
    <row r="203" spans="1:17" s="21" customFormat="1" x14ac:dyDescent="0.25">
      <c r="A203" s="20"/>
      <c r="B203" s="333"/>
      <c r="C203" s="334"/>
      <c r="D203" s="334"/>
      <c r="E203" s="334"/>
      <c r="F203" s="334"/>
      <c r="G203" s="334"/>
      <c r="H203" s="334"/>
      <c r="I203" s="334"/>
      <c r="J203" s="334"/>
      <c r="K203" s="334"/>
      <c r="L203" s="335"/>
      <c r="M203" s="38"/>
    </row>
    <row r="204" spans="1:17" s="21" customFormat="1" x14ac:dyDescent="0.25">
      <c r="A204" s="20"/>
      <c r="B204" s="333"/>
      <c r="C204" s="334"/>
      <c r="D204" s="334"/>
      <c r="E204" s="334"/>
      <c r="F204" s="334"/>
      <c r="G204" s="334"/>
      <c r="H204" s="334"/>
      <c r="I204" s="334"/>
      <c r="J204" s="334"/>
      <c r="K204" s="334"/>
      <c r="L204" s="335"/>
      <c r="M204" s="38"/>
    </row>
    <row r="205" spans="1:17" s="21" customFormat="1" x14ac:dyDescent="0.25">
      <c r="A205" s="20"/>
      <c r="B205" s="333"/>
      <c r="C205" s="334"/>
      <c r="D205" s="334"/>
      <c r="E205" s="334"/>
      <c r="F205" s="334"/>
      <c r="G205" s="334"/>
      <c r="H205" s="334"/>
      <c r="I205" s="334"/>
      <c r="J205" s="334"/>
      <c r="K205" s="334"/>
      <c r="L205" s="335"/>
      <c r="M205" s="38"/>
    </row>
    <row r="206" spans="1:17" s="21" customFormat="1" x14ac:dyDescent="0.25">
      <c r="A206" s="20"/>
      <c r="B206" s="333"/>
      <c r="C206" s="334"/>
      <c r="D206" s="334"/>
      <c r="E206" s="334"/>
      <c r="F206" s="334"/>
      <c r="G206" s="334"/>
      <c r="H206" s="334"/>
      <c r="I206" s="334"/>
      <c r="J206" s="334"/>
      <c r="K206" s="334"/>
      <c r="L206" s="335"/>
      <c r="M206" s="38"/>
    </row>
    <row r="207" spans="1:17" s="21" customFormat="1" x14ac:dyDescent="0.25">
      <c r="A207" s="20"/>
      <c r="B207" s="333"/>
      <c r="C207" s="334"/>
      <c r="D207" s="334"/>
      <c r="E207" s="334"/>
      <c r="F207" s="334"/>
      <c r="G207" s="334"/>
      <c r="H207" s="334"/>
      <c r="I207" s="334"/>
      <c r="J207" s="334"/>
      <c r="K207" s="334"/>
      <c r="L207" s="335"/>
      <c r="M207" s="38"/>
    </row>
    <row r="208" spans="1:17" s="21" customFormat="1" x14ac:dyDescent="0.25">
      <c r="A208" s="20"/>
      <c r="B208" s="333"/>
      <c r="C208" s="334"/>
      <c r="D208" s="334"/>
      <c r="E208" s="334"/>
      <c r="F208" s="334"/>
      <c r="G208" s="334"/>
      <c r="H208" s="334"/>
      <c r="I208" s="334"/>
      <c r="J208" s="334"/>
      <c r="K208" s="334"/>
      <c r="L208" s="335"/>
      <c r="M208" s="38"/>
    </row>
    <row r="209" spans="1:17" s="21" customFormat="1" x14ac:dyDescent="0.25">
      <c r="A209" s="20"/>
      <c r="B209" s="333"/>
      <c r="C209" s="334"/>
      <c r="D209" s="334"/>
      <c r="E209" s="334"/>
      <c r="F209" s="334"/>
      <c r="G209" s="334"/>
      <c r="H209" s="334"/>
      <c r="I209" s="334"/>
      <c r="J209" s="334"/>
      <c r="K209" s="334"/>
      <c r="L209" s="335"/>
      <c r="M209" s="38"/>
    </row>
    <row r="210" spans="1:17" s="38" customFormat="1" x14ac:dyDescent="0.25">
      <c r="A210" s="59"/>
      <c r="B210" s="69"/>
      <c r="C210" s="70"/>
      <c r="D210" s="70"/>
      <c r="E210" s="70"/>
      <c r="F210" s="70"/>
      <c r="G210" s="70"/>
      <c r="H210" s="70"/>
      <c r="I210" s="70"/>
      <c r="J210" s="70"/>
      <c r="K210" s="70"/>
      <c r="L210" s="71"/>
      <c r="O210" s="3"/>
      <c r="P210" s="3"/>
      <c r="Q210" s="3"/>
    </row>
    <row r="212" spans="1:17" x14ac:dyDescent="0.25">
      <c r="B212" s="227" t="str">
        <f>IF(Intro!$G$21="English",O212,P212)</f>
        <v>MARKETS</v>
      </c>
      <c r="C212" s="228"/>
      <c r="D212" s="228"/>
      <c r="E212" s="228"/>
      <c r="F212" s="228"/>
      <c r="G212" s="228"/>
      <c r="H212" s="228"/>
      <c r="I212" s="228"/>
      <c r="J212" s="228"/>
      <c r="K212" s="228"/>
      <c r="L212" s="229"/>
      <c r="M212" s="38"/>
      <c r="O212" s="89" t="s">
        <v>238</v>
      </c>
      <c r="P212" s="89" t="s">
        <v>239</v>
      </c>
    </row>
    <row r="213" spans="1:17" x14ac:dyDescent="0.25">
      <c r="B213" s="323" t="s">
        <v>30</v>
      </c>
      <c r="C213" s="324"/>
      <c r="D213" s="324"/>
      <c r="E213" s="324"/>
      <c r="F213" s="324"/>
      <c r="G213" s="324"/>
      <c r="H213" s="324"/>
      <c r="I213" s="324"/>
      <c r="J213" s="324"/>
      <c r="K213" s="324"/>
      <c r="L213" s="325"/>
    </row>
    <row r="214" spans="1:17" x14ac:dyDescent="0.25">
      <c r="B214" s="27"/>
      <c r="C214" s="28"/>
      <c r="D214" s="28"/>
      <c r="E214" s="29"/>
      <c r="F214" s="29"/>
      <c r="G214" s="29"/>
      <c r="H214" s="29"/>
      <c r="I214" s="29"/>
      <c r="J214" s="29"/>
      <c r="K214" s="29"/>
      <c r="L214" s="30"/>
    </row>
    <row r="215" spans="1:17" ht="14.25" customHeight="1" x14ac:dyDescent="0.25">
      <c r="B215" s="234" t="str">
        <f>IF(Intro!$G$21="English",O215,P215)</f>
        <v>Describe the markets for the goods in your country of production, in Canada and globally since January 1, 2023. Factors to consider in your response include, but are not limited to, demand, sales, prices, capacity utilization and export volumes of the goods.</v>
      </c>
      <c r="C215" s="235"/>
      <c r="D215" s="235"/>
      <c r="E215" s="235"/>
      <c r="F215" s="235"/>
      <c r="G215" s="235"/>
      <c r="H215" s="235"/>
      <c r="I215" s="235"/>
      <c r="J215" s="235"/>
      <c r="K215" s="235"/>
      <c r="L215" s="236"/>
      <c r="O215" s="31"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15" s="3"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16" spans="1:17" x14ac:dyDescent="0.25">
      <c r="B216" s="234"/>
      <c r="C216" s="235"/>
      <c r="D216" s="235"/>
      <c r="E216" s="235"/>
      <c r="F216" s="235"/>
      <c r="G216" s="235"/>
      <c r="H216" s="235"/>
      <c r="I216" s="235"/>
      <c r="J216" s="235"/>
      <c r="K216" s="235"/>
      <c r="L216" s="236"/>
      <c r="O216" s="31"/>
    </row>
    <row r="217" spans="1:17" s="38" customFormat="1" x14ac:dyDescent="0.25">
      <c r="A217" s="59"/>
      <c r="B217" s="68"/>
      <c r="C217" s="60"/>
      <c r="D217" s="60"/>
      <c r="E217" s="60"/>
      <c r="F217" s="60"/>
      <c r="G217" s="60"/>
      <c r="H217" s="60"/>
      <c r="I217" s="60"/>
      <c r="J217" s="60"/>
      <c r="K217" s="60"/>
      <c r="L217" s="61"/>
      <c r="O217" s="3"/>
      <c r="P217" s="3"/>
      <c r="Q217" s="3"/>
    </row>
    <row r="218" spans="1:17" s="21" customFormat="1" x14ac:dyDescent="0.25">
      <c r="A218" s="20"/>
      <c r="B218" s="333"/>
      <c r="C218" s="334"/>
      <c r="D218" s="334"/>
      <c r="E218" s="334"/>
      <c r="F218" s="334"/>
      <c r="G218" s="334"/>
      <c r="H218" s="334"/>
      <c r="I218" s="334"/>
      <c r="J218" s="334"/>
      <c r="K218" s="334"/>
      <c r="L218" s="335"/>
      <c r="M218" s="38"/>
    </row>
    <row r="219" spans="1:17" s="21" customFormat="1" x14ac:dyDescent="0.25">
      <c r="A219" s="20"/>
      <c r="B219" s="333"/>
      <c r="C219" s="334"/>
      <c r="D219" s="334"/>
      <c r="E219" s="334"/>
      <c r="F219" s="334"/>
      <c r="G219" s="334"/>
      <c r="H219" s="334"/>
      <c r="I219" s="334"/>
      <c r="J219" s="334"/>
      <c r="K219" s="334"/>
      <c r="L219" s="335"/>
      <c r="M219" s="38"/>
    </row>
    <row r="220" spans="1:17" s="21" customFormat="1" x14ac:dyDescent="0.25">
      <c r="A220" s="20"/>
      <c r="B220" s="333"/>
      <c r="C220" s="334"/>
      <c r="D220" s="334"/>
      <c r="E220" s="334"/>
      <c r="F220" s="334"/>
      <c r="G220" s="334"/>
      <c r="H220" s="334"/>
      <c r="I220" s="334"/>
      <c r="J220" s="334"/>
      <c r="K220" s="334"/>
      <c r="L220" s="335"/>
      <c r="M220" s="38"/>
    </row>
    <row r="221" spans="1:17" s="21" customFormat="1" x14ac:dyDescent="0.25">
      <c r="A221" s="20"/>
      <c r="B221" s="333"/>
      <c r="C221" s="334"/>
      <c r="D221" s="334"/>
      <c r="E221" s="334"/>
      <c r="F221" s="334"/>
      <c r="G221" s="334"/>
      <c r="H221" s="334"/>
      <c r="I221" s="334"/>
      <c r="J221" s="334"/>
      <c r="K221" s="334"/>
      <c r="L221" s="335"/>
      <c r="M221" s="38"/>
    </row>
    <row r="222" spans="1:17" s="21" customFormat="1" x14ac:dyDescent="0.25">
      <c r="A222" s="20"/>
      <c r="B222" s="333"/>
      <c r="C222" s="334"/>
      <c r="D222" s="334"/>
      <c r="E222" s="334"/>
      <c r="F222" s="334"/>
      <c r="G222" s="334"/>
      <c r="H222" s="334"/>
      <c r="I222" s="334"/>
      <c r="J222" s="334"/>
      <c r="K222" s="334"/>
      <c r="L222" s="335"/>
      <c r="M222" s="38"/>
    </row>
    <row r="223" spans="1:17" s="21" customFormat="1" x14ac:dyDescent="0.25">
      <c r="A223" s="20"/>
      <c r="B223" s="333"/>
      <c r="C223" s="334"/>
      <c r="D223" s="334"/>
      <c r="E223" s="334"/>
      <c r="F223" s="334"/>
      <c r="G223" s="334"/>
      <c r="H223" s="334"/>
      <c r="I223" s="334"/>
      <c r="J223" s="334"/>
      <c r="K223" s="334"/>
      <c r="L223" s="335"/>
      <c r="M223" s="38"/>
    </row>
    <row r="224" spans="1:17" s="21" customFormat="1" x14ac:dyDescent="0.25">
      <c r="A224" s="20"/>
      <c r="B224" s="333"/>
      <c r="C224" s="334"/>
      <c r="D224" s="334"/>
      <c r="E224" s="334"/>
      <c r="F224" s="334"/>
      <c r="G224" s="334"/>
      <c r="H224" s="334"/>
      <c r="I224" s="334"/>
      <c r="J224" s="334"/>
      <c r="K224" s="334"/>
      <c r="L224" s="335"/>
      <c r="M224" s="38"/>
    </row>
    <row r="225" spans="1:17" s="21" customFormat="1" x14ac:dyDescent="0.25">
      <c r="A225" s="20"/>
      <c r="B225" s="333"/>
      <c r="C225" s="334"/>
      <c r="D225" s="334"/>
      <c r="E225" s="334"/>
      <c r="F225" s="334"/>
      <c r="G225" s="334"/>
      <c r="H225" s="334"/>
      <c r="I225" s="334"/>
      <c r="J225" s="334"/>
      <c r="K225" s="334"/>
      <c r="L225" s="335"/>
      <c r="M225" s="38"/>
    </row>
    <row r="226" spans="1:17" s="38" customFormat="1" x14ac:dyDescent="0.25">
      <c r="A226" s="59"/>
      <c r="B226" s="69"/>
      <c r="C226" s="70"/>
      <c r="D226" s="70"/>
      <c r="E226" s="70"/>
      <c r="F226" s="70"/>
      <c r="G226" s="70"/>
      <c r="H226" s="70"/>
      <c r="I226" s="70"/>
      <c r="J226" s="70"/>
      <c r="K226" s="70"/>
      <c r="L226" s="71"/>
      <c r="O226" s="3"/>
      <c r="P226" s="3"/>
      <c r="Q226" s="3"/>
    </row>
    <row r="227" spans="1:17" x14ac:dyDescent="0.25">
      <c r="B227" s="326" t="s">
        <v>31</v>
      </c>
      <c r="C227" s="327"/>
      <c r="D227" s="327"/>
      <c r="E227" s="327"/>
      <c r="F227" s="327"/>
      <c r="G227" s="327"/>
      <c r="H227" s="327"/>
      <c r="I227" s="327"/>
      <c r="J227" s="327"/>
      <c r="K227" s="327"/>
      <c r="L227" s="328"/>
    </row>
    <row r="228" spans="1:17" x14ac:dyDescent="0.25">
      <c r="B228" s="27"/>
      <c r="C228" s="28"/>
      <c r="D228" s="28"/>
      <c r="E228" s="29"/>
      <c r="F228" s="29"/>
      <c r="G228" s="29"/>
      <c r="H228" s="29"/>
      <c r="I228" s="29"/>
      <c r="J228" s="29"/>
      <c r="K228" s="29"/>
      <c r="L228" s="30"/>
    </row>
    <row r="229" spans="1:17" ht="14.25" customHeight="1" x14ac:dyDescent="0.25">
      <c r="B229" s="234" t="str">
        <f>IF(Intro!$G$21="English",O229,P229)</f>
        <v>Explain any changes you expect to see in your home market, in the Canadian market and in other markets globally for the goods over the next two years with respect to demand, prices, capacity utilization, import volumes or any other factor.</v>
      </c>
      <c r="C229" s="235"/>
      <c r="D229" s="235"/>
      <c r="E229" s="235"/>
      <c r="F229" s="235"/>
      <c r="G229" s="235"/>
      <c r="H229" s="235"/>
      <c r="I229" s="235"/>
      <c r="J229" s="235"/>
      <c r="K229" s="235"/>
      <c r="L229" s="236"/>
      <c r="O229" s="31" t="str">
        <f>"Explain any changes you expect to see in your home market, in the Canadian market and in other markets globally for the goods over the next two years with respect to demand, prices, capacity utilization, import volumes or any other factor."</f>
        <v>Explain any changes you expect to see in your home market, in the Canadian market and in other markets globally for the goods over the next two years with respect to demand, prices, capacity utilization, import volumes or any other factor.</v>
      </c>
      <c r="P229" s="3" t="s">
        <v>298</v>
      </c>
    </row>
    <row r="230" spans="1:17" x14ac:dyDescent="0.25">
      <c r="B230" s="234"/>
      <c r="C230" s="235"/>
      <c r="D230" s="235"/>
      <c r="E230" s="235"/>
      <c r="F230" s="235"/>
      <c r="G230" s="235"/>
      <c r="H230" s="235"/>
      <c r="I230" s="235"/>
      <c r="J230" s="235"/>
      <c r="K230" s="235"/>
      <c r="L230" s="236"/>
      <c r="O230" s="31"/>
    </row>
    <row r="231" spans="1:17" s="38" customFormat="1" x14ac:dyDescent="0.25">
      <c r="A231" s="59"/>
      <c r="B231" s="68"/>
      <c r="C231" s="60"/>
      <c r="D231" s="60"/>
      <c r="E231" s="60"/>
      <c r="F231" s="60"/>
      <c r="G231" s="60"/>
      <c r="H231" s="60"/>
      <c r="I231" s="60"/>
      <c r="J231" s="60"/>
      <c r="K231" s="60"/>
      <c r="L231" s="61"/>
      <c r="O231" s="3"/>
      <c r="P231" s="3"/>
      <c r="Q231" s="3"/>
    </row>
    <row r="232" spans="1:17" s="21" customFormat="1" x14ac:dyDescent="0.25">
      <c r="A232" s="20"/>
      <c r="B232" s="333"/>
      <c r="C232" s="334"/>
      <c r="D232" s="334"/>
      <c r="E232" s="334"/>
      <c r="F232" s="334"/>
      <c r="G232" s="334"/>
      <c r="H232" s="334"/>
      <c r="I232" s="334"/>
      <c r="J232" s="334"/>
      <c r="K232" s="334"/>
      <c r="L232" s="335"/>
      <c r="M232" s="38"/>
    </row>
    <row r="233" spans="1:17" s="21" customFormat="1" x14ac:dyDescent="0.25">
      <c r="A233" s="20"/>
      <c r="B233" s="333"/>
      <c r="C233" s="334"/>
      <c r="D233" s="334"/>
      <c r="E233" s="334"/>
      <c r="F233" s="334"/>
      <c r="G233" s="334"/>
      <c r="H233" s="334"/>
      <c r="I233" s="334"/>
      <c r="J233" s="334"/>
      <c r="K233" s="334"/>
      <c r="L233" s="335"/>
      <c r="M233" s="38"/>
    </row>
    <row r="234" spans="1:17" s="21" customFormat="1" x14ac:dyDescent="0.25">
      <c r="A234" s="20"/>
      <c r="B234" s="333"/>
      <c r="C234" s="334"/>
      <c r="D234" s="334"/>
      <c r="E234" s="334"/>
      <c r="F234" s="334"/>
      <c r="G234" s="334"/>
      <c r="H234" s="334"/>
      <c r="I234" s="334"/>
      <c r="J234" s="334"/>
      <c r="K234" s="334"/>
      <c r="L234" s="335"/>
      <c r="M234" s="38"/>
    </row>
    <row r="235" spans="1:17" s="21" customFormat="1" x14ac:dyDescent="0.25">
      <c r="A235" s="20"/>
      <c r="B235" s="333"/>
      <c r="C235" s="334"/>
      <c r="D235" s="334"/>
      <c r="E235" s="334"/>
      <c r="F235" s="334"/>
      <c r="G235" s="334"/>
      <c r="H235" s="334"/>
      <c r="I235" s="334"/>
      <c r="J235" s="334"/>
      <c r="K235" s="334"/>
      <c r="L235" s="335"/>
      <c r="M235" s="38"/>
    </row>
    <row r="236" spans="1:17" s="21" customFormat="1" x14ac:dyDescent="0.25">
      <c r="A236" s="20"/>
      <c r="B236" s="333"/>
      <c r="C236" s="334"/>
      <c r="D236" s="334"/>
      <c r="E236" s="334"/>
      <c r="F236" s="334"/>
      <c r="G236" s="334"/>
      <c r="H236" s="334"/>
      <c r="I236" s="334"/>
      <c r="J236" s="334"/>
      <c r="K236" s="334"/>
      <c r="L236" s="335"/>
      <c r="M236" s="38"/>
    </row>
    <row r="237" spans="1:17" s="21" customFormat="1" x14ac:dyDescent="0.25">
      <c r="A237" s="20"/>
      <c r="B237" s="333"/>
      <c r="C237" s="334"/>
      <c r="D237" s="334"/>
      <c r="E237" s="334"/>
      <c r="F237" s="334"/>
      <c r="G237" s="334"/>
      <c r="H237" s="334"/>
      <c r="I237" s="334"/>
      <c r="J237" s="334"/>
      <c r="K237" s="334"/>
      <c r="L237" s="335"/>
      <c r="M237" s="38"/>
    </row>
    <row r="238" spans="1:17" s="21" customFormat="1" x14ac:dyDescent="0.25">
      <c r="A238" s="20"/>
      <c r="B238" s="333"/>
      <c r="C238" s="334"/>
      <c r="D238" s="334"/>
      <c r="E238" s="334"/>
      <c r="F238" s="334"/>
      <c r="G238" s="334"/>
      <c r="H238" s="334"/>
      <c r="I238" s="334"/>
      <c r="J238" s="334"/>
      <c r="K238" s="334"/>
      <c r="L238" s="335"/>
      <c r="M238" s="38"/>
    </row>
    <row r="239" spans="1:17" s="21" customFormat="1" x14ac:dyDescent="0.25">
      <c r="A239" s="20"/>
      <c r="B239" s="333"/>
      <c r="C239" s="334"/>
      <c r="D239" s="334"/>
      <c r="E239" s="334"/>
      <c r="F239" s="334"/>
      <c r="G239" s="334"/>
      <c r="H239" s="334"/>
      <c r="I239" s="334"/>
      <c r="J239" s="334"/>
      <c r="K239" s="334"/>
      <c r="L239" s="335"/>
      <c r="M239" s="38"/>
    </row>
    <row r="240" spans="1:17" s="38" customFormat="1" x14ac:dyDescent="0.25">
      <c r="A240" s="59"/>
      <c r="B240" s="69"/>
      <c r="C240" s="70"/>
      <c r="D240" s="70"/>
      <c r="E240" s="70"/>
      <c r="F240" s="70"/>
      <c r="G240" s="70"/>
      <c r="H240" s="70"/>
      <c r="I240" s="70"/>
      <c r="J240" s="70"/>
      <c r="K240" s="70"/>
      <c r="L240" s="71"/>
      <c r="O240" s="3"/>
      <c r="P240" s="3"/>
      <c r="Q240" s="3"/>
    </row>
  </sheetData>
  <sheetProtection algorithmName="SHA-512" hashValue="gd+oF89Cq1W2Or9Jl22c2/EPALB0gp06eLzHjQR9MZsOaql3tsN/GHPtlUuS19K3S7d2IbHmC8O+Gc6v1Trsvw==" saltValue="vwLdy2+mJa1CQTOffSJvSw==" spinCount="100000" sheet="1" objects="1" scenarios="1" selectLockedCells="1"/>
  <mergeCells count="153">
    <mergeCell ref="C102:D111"/>
    <mergeCell ref="B9:L9"/>
    <mergeCell ref="B10:L10"/>
    <mergeCell ref="B4:L4"/>
    <mergeCell ref="B5:L5"/>
    <mergeCell ref="B7:L7"/>
    <mergeCell ref="B6:L6"/>
    <mergeCell ref="B8:L8"/>
    <mergeCell ref="B26:L26"/>
    <mergeCell ref="B40:L40"/>
    <mergeCell ref="B15:L15"/>
    <mergeCell ref="B12:L12"/>
    <mergeCell ref="B13:L13"/>
    <mergeCell ref="B17:L24"/>
    <mergeCell ref="B31:L38"/>
    <mergeCell ref="G102:H111"/>
    <mergeCell ref="I102:J111"/>
    <mergeCell ref="K102:L111"/>
    <mergeCell ref="G59:I60"/>
    <mergeCell ref="J59:L60"/>
    <mergeCell ref="B63:B64"/>
    <mergeCell ref="C63:D64"/>
    <mergeCell ref="E63:F64"/>
    <mergeCell ref="G63:I64"/>
    <mergeCell ref="E112:F121"/>
    <mergeCell ref="G112:H121"/>
    <mergeCell ref="I112:J121"/>
    <mergeCell ref="K112:L121"/>
    <mergeCell ref="B74:L74"/>
    <mergeCell ref="B71:L71"/>
    <mergeCell ref="E55:F56"/>
    <mergeCell ref="G55:I56"/>
    <mergeCell ref="J55:L56"/>
    <mergeCell ref="B61:B62"/>
    <mergeCell ref="C61:D62"/>
    <mergeCell ref="E61:F62"/>
    <mergeCell ref="G61:I62"/>
    <mergeCell ref="J61:L62"/>
    <mergeCell ref="B57:B58"/>
    <mergeCell ref="C57:D58"/>
    <mergeCell ref="E57:F58"/>
    <mergeCell ref="G57:I58"/>
    <mergeCell ref="J57:L58"/>
    <mergeCell ref="B59:B60"/>
    <mergeCell ref="C59:D60"/>
    <mergeCell ref="E59:F60"/>
    <mergeCell ref="C82:D91"/>
    <mergeCell ref="C92:D101"/>
    <mergeCell ref="B232:L239"/>
    <mergeCell ref="B28:L29"/>
    <mergeCell ref="B42:L45"/>
    <mergeCell ref="C47:D48"/>
    <mergeCell ref="E47:F48"/>
    <mergeCell ref="G47:I48"/>
    <mergeCell ref="J47:L48"/>
    <mergeCell ref="B49:B50"/>
    <mergeCell ref="C49:D50"/>
    <mergeCell ref="E49:F50"/>
    <mergeCell ref="G49:I50"/>
    <mergeCell ref="J49:L50"/>
    <mergeCell ref="B51:B52"/>
    <mergeCell ref="C51:D52"/>
    <mergeCell ref="E51:F52"/>
    <mergeCell ref="G51:I52"/>
    <mergeCell ref="J51:L52"/>
    <mergeCell ref="B53:B54"/>
    <mergeCell ref="C53:D54"/>
    <mergeCell ref="B55:B56"/>
    <mergeCell ref="C55:D56"/>
    <mergeCell ref="E53:F54"/>
    <mergeCell ref="G53:I54"/>
    <mergeCell ref="J53:L54"/>
    <mergeCell ref="J63:L64"/>
    <mergeCell ref="B65:B66"/>
    <mergeCell ref="C65:D66"/>
    <mergeCell ref="E65:F66"/>
    <mergeCell ref="G65:I66"/>
    <mergeCell ref="J65:L66"/>
    <mergeCell ref="B67:B68"/>
    <mergeCell ref="C67:D68"/>
    <mergeCell ref="E67:F68"/>
    <mergeCell ref="G67:I68"/>
    <mergeCell ref="J67:L68"/>
    <mergeCell ref="G76:H81"/>
    <mergeCell ref="I76:J81"/>
    <mergeCell ref="K76:L81"/>
    <mergeCell ref="B76:B81"/>
    <mergeCell ref="B122:B131"/>
    <mergeCell ref="C122:D131"/>
    <mergeCell ref="E122:F131"/>
    <mergeCell ref="G122:H131"/>
    <mergeCell ref="I122:J131"/>
    <mergeCell ref="K122:L131"/>
    <mergeCell ref="E92:F101"/>
    <mergeCell ref="G92:H101"/>
    <mergeCell ref="I92:J101"/>
    <mergeCell ref="K92:L101"/>
    <mergeCell ref="E82:F91"/>
    <mergeCell ref="G82:H91"/>
    <mergeCell ref="I82:J91"/>
    <mergeCell ref="K82:L91"/>
    <mergeCell ref="B82:B91"/>
    <mergeCell ref="B92:B101"/>
    <mergeCell ref="B102:B111"/>
    <mergeCell ref="E102:F111"/>
    <mergeCell ref="B112:B121"/>
    <mergeCell ref="C112:D121"/>
    <mergeCell ref="B229:L230"/>
    <mergeCell ref="B162:B171"/>
    <mergeCell ref="C162:D171"/>
    <mergeCell ref="E162:F171"/>
    <mergeCell ref="G162:H171"/>
    <mergeCell ref="I162:J171"/>
    <mergeCell ref="K162:L171"/>
    <mergeCell ref="B172:B181"/>
    <mergeCell ref="C172:D181"/>
    <mergeCell ref="E172:F181"/>
    <mergeCell ref="G172:H181"/>
    <mergeCell ref="I172:J181"/>
    <mergeCell ref="K172:L181"/>
    <mergeCell ref="B185:L185"/>
    <mergeCell ref="B198:L198"/>
    <mergeCell ref="B212:L212"/>
    <mergeCell ref="B187:L194"/>
    <mergeCell ref="B202:L209"/>
    <mergeCell ref="B218:L225"/>
    <mergeCell ref="B213:L213"/>
    <mergeCell ref="B183:L183"/>
    <mergeCell ref="B197:L197"/>
    <mergeCell ref="B152:B161"/>
    <mergeCell ref="C152:D161"/>
    <mergeCell ref="E152:F161"/>
    <mergeCell ref="G152:H161"/>
    <mergeCell ref="I152:J161"/>
    <mergeCell ref="K152:L161"/>
    <mergeCell ref="B200:L200"/>
    <mergeCell ref="B72:L72"/>
    <mergeCell ref="B227:L227"/>
    <mergeCell ref="B215:L216"/>
    <mergeCell ref="B132:B141"/>
    <mergeCell ref="C132:D141"/>
    <mergeCell ref="E132:F141"/>
    <mergeCell ref="G132:H141"/>
    <mergeCell ref="I132:J141"/>
    <mergeCell ref="K132:L141"/>
    <mergeCell ref="B142:B151"/>
    <mergeCell ref="C142:D151"/>
    <mergeCell ref="E142:F151"/>
    <mergeCell ref="G142:H151"/>
    <mergeCell ref="I142:J151"/>
    <mergeCell ref="K142:L151"/>
    <mergeCell ref="C76:D81"/>
    <mergeCell ref="E76:F81"/>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32 B202 B218 B17 B31 B187" xr:uid="{5A90EE5E-CE92-437E-935D-D903CD4181A5}">
      <formula1>1000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39" min="1" max="11" man="1"/>
    <brk id="91" min="1" max="11" man="1"/>
    <brk id="141" min="1" max="11" man="1"/>
    <brk id="196"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C6A94-7B45-4379-A2F1-C030BC9279D4}">
  <sheetPr codeName="Sheet7">
    <tabColor rgb="FF00B0F0"/>
    <pageSetUpPr fitToPage="1"/>
  </sheetPr>
  <dimension ref="A1:P41"/>
  <sheetViews>
    <sheetView showGridLines="0" zoomScaleNormal="100" workbookViewId="0">
      <selection activeCell="G20" sqref="G20"/>
    </sheetView>
  </sheetViews>
  <sheetFormatPr defaultColWidth="8.5703125" defaultRowHeight="14.25" x14ac:dyDescent="0.25"/>
  <cols>
    <col min="1" max="1" width="1.85546875" style="110" customWidth="1"/>
    <col min="2" max="12" width="14.5703125" style="115" customWidth="1"/>
    <col min="13" max="14" width="14.5703125" style="26" customWidth="1"/>
    <col min="15" max="16" width="14.5703125" style="24" customWidth="1"/>
    <col min="17" max="120" width="9.42578125" style="107" customWidth="1"/>
    <col min="121" max="16384" width="8.5703125" style="107"/>
  </cols>
  <sheetData>
    <row r="1" spans="1:16" s="103" customFormat="1" x14ac:dyDescent="0.25">
      <c r="A1" s="23"/>
      <c r="C1" s="104"/>
      <c r="O1" s="3" t="s">
        <v>305</v>
      </c>
      <c r="P1" s="3" t="s">
        <v>305</v>
      </c>
    </row>
    <row r="2" spans="1:16" s="103" customFormat="1" x14ac:dyDescent="0.25">
      <c r="A2" s="23"/>
      <c r="B2" s="104" t="s">
        <v>0</v>
      </c>
      <c r="C2" s="104"/>
      <c r="O2" s="21" t="s">
        <v>61</v>
      </c>
      <c r="P2" s="21" t="s">
        <v>73</v>
      </c>
    </row>
    <row r="3" spans="1:16" s="103" customFormat="1" x14ac:dyDescent="0.25">
      <c r="A3" s="23"/>
      <c r="B3" s="104"/>
      <c r="C3" s="104"/>
      <c r="O3" s="101"/>
      <c r="P3" s="101"/>
    </row>
    <row r="4" spans="1:16" s="103" customFormat="1" x14ac:dyDescent="0.25">
      <c r="A4" s="23"/>
      <c r="B4" s="363" t="str">
        <f>Info!B4</f>
        <v>FOREIGN PRODUCERS' QUESTIONNAIRE</v>
      </c>
      <c r="C4" s="363"/>
      <c r="D4" s="363"/>
      <c r="E4" s="363"/>
      <c r="F4" s="363"/>
      <c r="G4" s="363"/>
      <c r="H4" s="363"/>
      <c r="I4" s="363"/>
      <c r="J4" s="363"/>
      <c r="K4" s="363"/>
      <c r="L4" s="363"/>
      <c r="O4" s="101"/>
      <c r="P4" s="101"/>
    </row>
    <row r="5" spans="1:16" s="103" customFormat="1" x14ac:dyDescent="0.25">
      <c r="A5" s="23"/>
      <c r="B5" s="363" t="str">
        <f>Info!B5</f>
        <v>NQ-2026-004</v>
      </c>
      <c r="C5" s="363"/>
      <c r="D5" s="363"/>
      <c r="E5" s="363"/>
      <c r="F5" s="363"/>
      <c r="G5" s="363"/>
      <c r="H5" s="363"/>
      <c r="I5" s="363"/>
      <c r="J5" s="363"/>
      <c r="K5" s="363"/>
      <c r="L5" s="363"/>
      <c r="O5" s="101"/>
      <c r="P5" s="101"/>
    </row>
    <row r="6" spans="1:16" s="103" customFormat="1" x14ac:dyDescent="0.25">
      <c r="A6" s="23"/>
      <c r="B6" s="363" t="str">
        <f>Info!B6</f>
        <v>DECORATIVE AND OTHER NON-STRUCTURAL PLYWOOD</v>
      </c>
      <c r="C6" s="363"/>
      <c r="D6" s="363"/>
      <c r="E6" s="363"/>
      <c r="F6" s="363"/>
      <c r="G6" s="363"/>
      <c r="H6" s="363"/>
      <c r="I6" s="363"/>
      <c r="J6" s="363"/>
      <c r="K6" s="363"/>
      <c r="L6" s="363"/>
      <c r="O6" s="101"/>
      <c r="P6" s="101"/>
    </row>
    <row r="7" spans="1:16" s="103" customFormat="1" x14ac:dyDescent="0.25">
      <c r="A7" s="23"/>
      <c r="B7" s="123"/>
      <c r="C7" s="124"/>
      <c r="D7" s="124"/>
      <c r="E7" s="124"/>
      <c r="F7" s="124"/>
      <c r="G7" s="124"/>
      <c r="H7" s="124"/>
      <c r="I7" s="124"/>
      <c r="J7" s="124"/>
      <c r="K7" s="124"/>
      <c r="L7" s="124"/>
      <c r="O7" s="101"/>
      <c r="P7" s="101"/>
    </row>
    <row r="8" spans="1:16" s="103" customFormat="1" ht="14.25" customHeight="1" x14ac:dyDescent="0.25">
      <c r="A8" s="23"/>
      <c r="B8" s="364" t="str">
        <f>Public!B8</f>
        <v>The following questions refer to the goods as defined in the product description on the Intro tab.</v>
      </c>
      <c r="C8" s="364"/>
      <c r="D8" s="364"/>
      <c r="E8" s="364"/>
      <c r="F8" s="364"/>
      <c r="G8" s="364"/>
      <c r="H8" s="364"/>
      <c r="I8" s="364"/>
      <c r="J8" s="364"/>
      <c r="K8" s="364"/>
      <c r="L8" s="364"/>
      <c r="O8" s="101"/>
      <c r="P8" s="101"/>
    </row>
    <row r="9" spans="1:16" s="103" customFormat="1" x14ac:dyDescent="0.25">
      <c r="A9" s="105"/>
      <c r="O9" s="101"/>
      <c r="P9" s="101"/>
    </row>
    <row r="10" spans="1:16" x14ac:dyDescent="0.25">
      <c r="A10" s="106"/>
      <c r="B10" s="365" t="s">
        <v>277</v>
      </c>
      <c r="C10" s="365"/>
      <c r="D10" s="365"/>
      <c r="E10" s="365"/>
      <c r="F10" s="365"/>
      <c r="G10" s="365"/>
      <c r="H10" s="365"/>
      <c r="I10" s="365"/>
      <c r="J10" s="365"/>
      <c r="K10" s="365"/>
      <c r="L10" s="366"/>
    </row>
    <row r="11" spans="1:16" s="109" customFormat="1" x14ac:dyDescent="0.25">
      <c r="A11" s="106"/>
      <c r="B11" s="360" t="s">
        <v>22</v>
      </c>
      <c r="C11" s="361"/>
      <c r="D11" s="361"/>
      <c r="E11" s="361"/>
      <c r="F11" s="361"/>
      <c r="G11" s="361"/>
      <c r="H11" s="361"/>
      <c r="I11" s="361"/>
      <c r="J11" s="361"/>
      <c r="K11" s="361"/>
      <c r="L11" s="362"/>
      <c r="M11" s="108"/>
      <c r="N11" s="108"/>
      <c r="O11" s="24"/>
      <c r="P11" s="24"/>
    </row>
    <row r="12" spans="1:16" s="109" customFormat="1" x14ac:dyDescent="0.25">
      <c r="A12" s="106"/>
      <c r="B12" s="353" t="str">
        <f>IF(Intro!$G$21="English",O12,P12)</f>
        <v xml:space="preserve">Provide the grades produced by your firm sold in Canada between January 1, 2023 and March 31, 2026, 2025. </v>
      </c>
      <c r="C12" s="354"/>
      <c r="D12" s="354"/>
      <c r="E12" s="354"/>
      <c r="F12" s="354"/>
      <c r="G12" s="354"/>
      <c r="H12" s="354"/>
      <c r="I12" s="354"/>
      <c r="J12" s="354"/>
      <c r="K12" s="354"/>
      <c r="L12" s="355"/>
      <c r="M12" s="108"/>
      <c r="N12" s="108"/>
      <c r="O12" s="24" t="str">
        <f>"Provide the grades produced by your firm sold in Canada between January 1, "&amp;Variables!B6&amp;" and "&amp;Variables!B7&amp;", "&amp;Variables!B8&amp;". "</f>
        <v xml:space="preserve">Provide the grades produced by your firm sold in Canada between January 1, 2023 and March 31, 2026, 2025. </v>
      </c>
      <c r="P12" s="24" t="str">
        <f>"Indiquez les nuances fabriquées par votre entreprise vendus au Canada ou exportés du 1er janvier "&amp;Variables!C6&amp;" au "&amp;Variables!C7&amp;" "&amp;Variables!C8&amp;"."</f>
        <v>Indiquez les nuances fabriquées par votre entreprise vendus au Canada ou exportés du 1er janvier 2023 au 31 mars 2026 2025.</v>
      </c>
    </row>
    <row r="13" spans="1:16" x14ac:dyDescent="0.25">
      <c r="B13" s="114"/>
      <c r="L13" s="116"/>
    </row>
    <row r="14" spans="1:16" x14ac:dyDescent="0.25">
      <c r="B14" s="356" t="str">
        <f>IF(Intro!$G$21="English",O14,P14)</f>
        <v>Steel Grade</v>
      </c>
      <c r="C14" s="357"/>
      <c r="D14" s="357" t="str">
        <f>IF(Intro!$G$21="English",O15,P15)</f>
        <v>Finish
(i.e. Bare or Coated)</v>
      </c>
      <c r="E14" s="357"/>
      <c r="F14" s="357" t="str">
        <f>IF(Intro!$G$21="English",O16,P16)</f>
        <v>Sold in Canada or exported</v>
      </c>
      <c r="G14" s="357" t="str">
        <f>IF(Intro!$G$21="English",O17,P17)</f>
        <v>Outside Diameter (mm)</v>
      </c>
      <c r="H14" s="357"/>
      <c r="I14" s="357" t="str">
        <f>IF(Intro!$G$21="English",O18,P18)</f>
        <v>Wall Thickness (mm)</v>
      </c>
      <c r="J14" s="357"/>
      <c r="K14" s="358" t="str">
        <f>IF(Intro!$G$21="English",O19,P19)</f>
        <v>Length (m)</v>
      </c>
      <c r="L14" s="359"/>
      <c r="O14" s="24" t="s">
        <v>278</v>
      </c>
      <c r="P14" s="24" t="s">
        <v>279</v>
      </c>
    </row>
    <row r="15" spans="1:16" x14ac:dyDescent="0.25">
      <c r="B15" s="356"/>
      <c r="C15" s="357"/>
      <c r="D15" s="357"/>
      <c r="E15" s="357"/>
      <c r="F15" s="357"/>
      <c r="G15" s="357"/>
      <c r="H15" s="357"/>
      <c r="I15" s="357"/>
      <c r="J15" s="357"/>
      <c r="K15" s="358"/>
      <c r="L15" s="359"/>
      <c r="O15" s="24" t="s">
        <v>280</v>
      </c>
      <c r="P15" s="24" t="s">
        <v>281</v>
      </c>
    </row>
    <row r="16" spans="1:16" x14ac:dyDescent="0.25">
      <c r="B16" s="356"/>
      <c r="C16" s="357"/>
      <c r="D16" s="357"/>
      <c r="E16" s="357"/>
      <c r="F16" s="357"/>
      <c r="G16" s="111" t="s">
        <v>282</v>
      </c>
      <c r="H16" s="111" t="s">
        <v>283</v>
      </c>
      <c r="I16" s="111" t="s">
        <v>282</v>
      </c>
      <c r="J16" s="111" t="s">
        <v>283</v>
      </c>
      <c r="K16" s="111" t="s">
        <v>282</v>
      </c>
      <c r="L16" s="112" t="s">
        <v>283</v>
      </c>
      <c r="O16" s="24" t="s">
        <v>284</v>
      </c>
      <c r="P16" s="24" t="s">
        <v>285</v>
      </c>
    </row>
    <row r="17" spans="1:16" ht="42.75" customHeight="1" x14ac:dyDescent="0.25">
      <c r="B17" s="350"/>
      <c r="C17" s="351"/>
      <c r="D17" s="352"/>
      <c r="E17" s="351"/>
      <c r="F17" s="117"/>
      <c r="G17" s="125"/>
      <c r="H17" s="125"/>
      <c r="I17" s="125"/>
      <c r="J17" s="125"/>
      <c r="K17" s="125"/>
      <c r="L17" s="126"/>
      <c r="O17" s="24" t="s">
        <v>286</v>
      </c>
      <c r="P17" s="24" t="s">
        <v>287</v>
      </c>
    </row>
    <row r="18" spans="1:16" ht="42.75" customHeight="1" x14ac:dyDescent="0.25">
      <c r="B18" s="350"/>
      <c r="C18" s="351"/>
      <c r="D18" s="352"/>
      <c r="E18" s="351"/>
      <c r="F18" s="117"/>
      <c r="G18" s="125"/>
      <c r="H18" s="125"/>
      <c r="I18" s="125"/>
      <c r="J18" s="125"/>
      <c r="K18" s="125"/>
      <c r="L18" s="126"/>
      <c r="O18" s="24" t="s">
        <v>288</v>
      </c>
      <c r="P18" s="24" t="s">
        <v>289</v>
      </c>
    </row>
    <row r="19" spans="1:16" ht="42.75" customHeight="1" x14ac:dyDescent="0.25">
      <c r="B19" s="350"/>
      <c r="C19" s="351"/>
      <c r="D19" s="352"/>
      <c r="E19" s="351"/>
      <c r="F19" s="117"/>
      <c r="G19" s="125"/>
      <c r="H19" s="125"/>
      <c r="I19" s="125"/>
      <c r="J19" s="125"/>
      <c r="K19" s="125"/>
      <c r="L19" s="126"/>
      <c r="O19" s="24" t="s">
        <v>290</v>
      </c>
      <c r="P19" s="24" t="s">
        <v>291</v>
      </c>
    </row>
    <row r="20" spans="1:16" ht="42.75" customHeight="1" x14ac:dyDescent="0.25">
      <c r="B20" s="350"/>
      <c r="C20" s="351"/>
      <c r="D20" s="352"/>
      <c r="E20" s="351"/>
      <c r="F20" s="117"/>
      <c r="G20" s="125"/>
      <c r="H20" s="125"/>
      <c r="I20" s="125"/>
      <c r="J20" s="125"/>
      <c r="K20" s="125"/>
      <c r="L20" s="126"/>
      <c r="O20" s="113"/>
      <c r="P20" s="113"/>
    </row>
    <row r="21" spans="1:16" ht="42.75" customHeight="1" x14ac:dyDescent="0.25">
      <c r="B21" s="350"/>
      <c r="C21" s="351"/>
      <c r="D21" s="352"/>
      <c r="E21" s="351"/>
      <c r="F21" s="117"/>
      <c r="G21" s="125"/>
      <c r="H21" s="125"/>
      <c r="I21" s="125"/>
      <c r="J21" s="125"/>
      <c r="K21" s="125"/>
      <c r="L21" s="126"/>
    </row>
    <row r="22" spans="1:16" ht="42.75" customHeight="1" x14ac:dyDescent="0.25">
      <c r="B22" s="350"/>
      <c r="C22" s="351"/>
      <c r="D22" s="352"/>
      <c r="E22" s="351"/>
      <c r="F22" s="117"/>
      <c r="G22" s="125"/>
      <c r="H22" s="125"/>
      <c r="I22" s="125"/>
      <c r="J22" s="125"/>
      <c r="K22" s="125"/>
      <c r="L22" s="126"/>
    </row>
    <row r="23" spans="1:16" ht="42.75" customHeight="1" x14ac:dyDescent="0.25">
      <c r="B23" s="350"/>
      <c r="C23" s="351"/>
      <c r="D23" s="352"/>
      <c r="E23" s="351"/>
      <c r="F23" s="117"/>
      <c r="G23" s="125"/>
      <c r="H23" s="125"/>
      <c r="I23" s="125"/>
      <c r="J23" s="125"/>
      <c r="K23" s="125"/>
      <c r="L23" s="126"/>
      <c r="O23" s="113"/>
      <c r="P23" s="113"/>
    </row>
    <row r="24" spans="1:16" ht="42.75" customHeight="1" x14ac:dyDescent="0.25">
      <c r="B24" s="350"/>
      <c r="C24" s="351"/>
      <c r="D24" s="352"/>
      <c r="E24" s="351"/>
      <c r="F24" s="117"/>
      <c r="G24" s="125"/>
      <c r="H24" s="125"/>
      <c r="I24" s="125"/>
      <c r="J24" s="125"/>
      <c r="K24" s="125"/>
      <c r="L24" s="126"/>
    </row>
    <row r="25" spans="1:16" ht="42.75" customHeight="1" x14ac:dyDescent="0.25">
      <c r="B25" s="350"/>
      <c r="C25" s="351"/>
      <c r="D25" s="352"/>
      <c r="E25" s="351"/>
      <c r="F25" s="117"/>
      <c r="G25" s="125"/>
      <c r="H25" s="125"/>
      <c r="I25" s="125"/>
      <c r="J25" s="125"/>
      <c r="K25" s="125"/>
      <c r="L25" s="126"/>
    </row>
    <row r="26" spans="1:16" s="26" customFormat="1" ht="42.75" customHeight="1" x14ac:dyDescent="0.25">
      <c r="A26" s="110"/>
      <c r="B26" s="350"/>
      <c r="C26" s="351"/>
      <c r="D26" s="352"/>
      <c r="E26" s="351"/>
      <c r="F26" s="117"/>
      <c r="G26" s="125"/>
      <c r="H26" s="125"/>
      <c r="I26" s="125"/>
      <c r="J26" s="125"/>
      <c r="K26" s="125"/>
      <c r="L26" s="126"/>
      <c r="O26" s="113"/>
      <c r="P26" s="113"/>
    </row>
    <row r="27" spans="1:16" s="26" customFormat="1" ht="42.75" customHeight="1" x14ac:dyDescent="0.25">
      <c r="A27" s="110"/>
      <c r="B27" s="350"/>
      <c r="C27" s="351"/>
      <c r="D27" s="352"/>
      <c r="E27" s="351"/>
      <c r="F27" s="117"/>
      <c r="G27" s="125"/>
      <c r="H27" s="125"/>
      <c r="I27" s="125"/>
      <c r="J27" s="125"/>
      <c r="K27" s="125"/>
      <c r="L27" s="126"/>
      <c r="O27" s="24"/>
      <c r="P27" s="24"/>
    </row>
    <row r="28" spans="1:16" s="26" customFormat="1" ht="42.75" customHeight="1" x14ac:dyDescent="0.25">
      <c r="A28" s="110"/>
      <c r="B28" s="350"/>
      <c r="C28" s="351"/>
      <c r="D28" s="352"/>
      <c r="E28" s="351"/>
      <c r="F28" s="117"/>
      <c r="G28" s="125"/>
      <c r="H28" s="125"/>
      <c r="I28" s="125"/>
      <c r="J28" s="125"/>
      <c r="K28" s="125"/>
      <c r="L28" s="126"/>
      <c r="O28" s="24"/>
      <c r="P28" s="24"/>
    </row>
    <row r="29" spans="1:16" s="26" customFormat="1" ht="42.75" customHeight="1" x14ac:dyDescent="0.25">
      <c r="A29" s="110"/>
      <c r="B29" s="350"/>
      <c r="C29" s="351"/>
      <c r="D29" s="352"/>
      <c r="E29" s="351"/>
      <c r="F29" s="117"/>
      <c r="G29" s="125"/>
      <c r="H29" s="125"/>
      <c r="I29" s="125"/>
      <c r="J29" s="125"/>
      <c r="K29" s="125"/>
      <c r="L29" s="126"/>
      <c r="O29" s="24"/>
      <c r="P29" s="24"/>
    </row>
    <row r="30" spans="1:16" s="26" customFormat="1" ht="42.75" customHeight="1" x14ac:dyDescent="0.25">
      <c r="A30" s="110"/>
      <c r="B30" s="350"/>
      <c r="C30" s="351"/>
      <c r="D30" s="352"/>
      <c r="E30" s="351"/>
      <c r="F30" s="117"/>
      <c r="G30" s="125"/>
      <c r="H30" s="125"/>
      <c r="I30" s="125"/>
      <c r="J30" s="125"/>
      <c r="K30" s="125"/>
      <c r="L30" s="126"/>
      <c r="O30" s="24"/>
      <c r="P30" s="24"/>
    </row>
    <row r="31" spans="1:16" s="26" customFormat="1" ht="42.75" customHeight="1" x14ac:dyDescent="0.25">
      <c r="A31" s="110"/>
      <c r="B31" s="350"/>
      <c r="C31" s="351"/>
      <c r="D31" s="352"/>
      <c r="E31" s="351"/>
      <c r="F31" s="117"/>
      <c r="G31" s="125"/>
      <c r="H31" s="125"/>
      <c r="I31" s="125"/>
      <c r="J31" s="125"/>
      <c r="K31" s="125"/>
      <c r="L31" s="126"/>
      <c r="O31" s="24"/>
      <c r="P31" s="24"/>
    </row>
    <row r="32" spans="1:16" s="26" customFormat="1" ht="42.75" customHeight="1" x14ac:dyDescent="0.25">
      <c r="A32" s="110"/>
      <c r="B32" s="350"/>
      <c r="C32" s="351"/>
      <c r="D32" s="352"/>
      <c r="E32" s="351"/>
      <c r="F32" s="117"/>
      <c r="G32" s="125"/>
      <c r="H32" s="125"/>
      <c r="I32" s="125"/>
      <c r="J32" s="125"/>
      <c r="K32" s="125"/>
      <c r="L32" s="126"/>
      <c r="O32" s="24"/>
      <c r="P32" s="24"/>
    </row>
    <row r="33" spans="1:16" s="26" customFormat="1" ht="42.75" customHeight="1" x14ac:dyDescent="0.25">
      <c r="A33" s="110"/>
      <c r="B33" s="350"/>
      <c r="C33" s="351"/>
      <c r="D33" s="352"/>
      <c r="E33" s="351"/>
      <c r="F33" s="117"/>
      <c r="G33" s="125"/>
      <c r="H33" s="125"/>
      <c r="I33" s="125"/>
      <c r="J33" s="125"/>
      <c r="K33" s="125"/>
      <c r="L33" s="126"/>
      <c r="O33" s="24"/>
      <c r="P33" s="24"/>
    </row>
    <row r="34" spans="1:16" s="26" customFormat="1" ht="42.75" customHeight="1" x14ac:dyDescent="0.25">
      <c r="A34" s="110"/>
      <c r="B34" s="350"/>
      <c r="C34" s="351"/>
      <c r="D34" s="352"/>
      <c r="E34" s="351"/>
      <c r="F34" s="117"/>
      <c r="G34" s="125"/>
      <c r="H34" s="125"/>
      <c r="I34" s="125"/>
      <c r="J34" s="125"/>
      <c r="K34" s="125"/>
      <c r="L34" s="126"/>
      <c r="O34" s="24"/>
      <c r="P34" s="24"/>
    </row>
    <row r="35" spans="1:16" s="26" customFormat="1" ht="42.75" customHeight="1" x14ac:dyDescent="0.25">
      <c r="A35" s="110"/>
      <c r="B35" s="350"/>
      <c r="C35" s="351"/>
      <c r="D35" s="352"/>
      <c r="E35" s="351"/>
      <c r="F35" s="117"/>
      <c r="G35" s="125"/>
      <c r="H35" s="125"/>
      <c r="I35" s="125"/>
      <c r="J35" s="125"/>
      <c r="K35" s="125"/>
      <c r="L35" s="126"/>
      <c r="O35" s="24"/>
      <c r="P35" s="24"/>
    </row>
    <row r="36" spans="1:16" s="26" customFormat="1" ht="42.75" customHeight="1" x14ac:dyDescent="0.25">
      <c r="A36" s="110"/>
      <c r="B36" s="350"/>
      <c r="C36" s="351"/>
      <c r="D36" s="352"/>
      <c r="E36" s="351"/>
      <c r="F36" s="117"/>
      <c r="G36" s="125"/>
      <c r="H36" s="125"/>
      <c r="I36" s="125"/>
      <c r="J36" s="125"/>
      <c r="K36" s="125"/>
      <c r="L36" s="126"/>
      <c r="O36" s="24"/>
      <c r="P36" s="24"/>
    </row>
    <row r="37" spans="1:16" s="26" customFormat="1" ht="42.75" customHeight="1" x14ac:dyDescent="0.25">
      <c r="A37" s="110"/>
      <c r="B37" s="350"/>
      <c r="C37" s="351"/>
      <c r="D37" s="352"/>
      <c r="E37" s="351"/>
      <c r="F37" s="117"/>
      <c r="G37" s="125"/>
      <c r="H37" s="125"/>
      <c r="I37" s="125"/>
      <c r="J37" s="125"/>
      <c r="K37" s="125"/>
      <c r="L37" s="126"/>
      <c r="O37" s="24"/>
      <c r="P37" s="24"/>
    </row>
    <row r="38" spans="1:16" ht="42.75" customHeight="1" x14ac:dyDescent="0.25">
      <c r="B38" s="350"/>
      <c r="C38" s="351"/>
      <c r="D38" s="352"/>
      <c r="E38" s="351"/>
      <c r="F38" s="117"/>
      <c r="G38" s="125"/>
      <c r="H38" s="125"/>
      <c r="I38" s="125"/>
      <c r="J38" s="125"/>
      <c r="K38" s="125"/>
      <c r="L38" s="126"/>
    </row>
    <row r="39" spans="1:16" ht="42.75" customHeight="1" x14ac:dyDescent="0.25">
      <c r="B39" s="350"/>
      <c r="C39" s="351"/>
      <c r="D39" s="352"/>
      <c r="E39" s="351"/>
      <c r="F39" s="117"/>
      <c r="G39" s="125"/>
      <c r="H39" s="125"/>
      <c r="I39" s="125"/>
      <c r="J39" s="125"/>
      <c r="K39" s="125"/>
      <c r="L39" s="126"/>
    </row>
    <row r="40" spans="1:16" ht="42.75" customHeight="1" x14ac:dyDescent="0.25">
      <c r="B40" s="350"/>
      <c r="C40" s="351"/>
      <c r="D40" s="352"/>
      <c r="E40" s="351"/>
      <c r="F40" s="117"/>
      <c r="G40" s="125"/>
      <c r="H40" s="125"/>
      <c r="I40" s="125"/>
      <c r="J40" s="125"/>
      <c r="K40" s="125"/>
      <c r="L40" s="126"/>
    </row>
    <row r="41" spans="1:16" ht="42.75" customHeight="1" x14ac:dyDescent="0.25">
      <c r="B41" s="350"/>
      <c r="C41" s="351"/>
      <c r="D41" s="352"/>
      <c r="E41" s="351"/>
      <c r="F41" s="117"/>
      <c r="G41" s="125"/>
      <c r="H41" s="125"/>
      <c r="I41" s="125"/>
      <c r="J41" s="125"/>
      <c r="K41" s="125"/>
      <c r="L41" s="126"/>
    </row>
  </sheetData>
  <sheetProtection algorithmName="SHA-512" hashValue="vxCyDY1jR/kZfZtkYaNY+JjC1Yaljw6Yu3PJtQ2hPwS7mb78fDNodICZ97uDPO6E+zPHSaC8enOsJAXs4RHS8A==" saltValue="X2KqsnoytOL8mSDKnWWEUg==" spinCount="100000" sheet="1" objects="1" scenarios="1" selectLockedCells="1"/>
  <mergeCells count="63">
    <mergeCell ref="B11:L11"/>
    <mergeCell ref="B4:L4"/>
    <mergeCell ref="B5:L5"/>
    <mergeCell ref="B6:L6"/>
    <mergeCell ref="B8:L8"/>
    <mergeCell ref="B10:L10"/>
    <mergeCell ref="B12:L12"/>
    <mergeCell ref="B14:C16"/>
    <mergeCell ref="D14:E16"/>
    <mergeCell ref="F14:F16"/>
    <mergeCell ref="G14:H15"/>
    <mergeCell ref="I14:J15"/>
    <mergeCell ref="K14:L15"/>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41:C41"/>
    <mergeCell ref="D41:E41"/>
    <mergeCell ref="B38:C38"/>
    <mergeCell ref="D38:E38"/>
    <mergeCell ref="B39:C39"/>
    <mergeCell ref="D39:E39"/>
    <mergeCell ref="B40:C40"/>
    <mergeCell ref="D40:E40"/>
  </mergeCells>
  <printOptions horizontalCentered="1"/>
  <pageMargins left="0.7" right="0.7" top="0.75" bottom="0.75" header="0.3" footer="0.3"/>
  <pageSetup scale="67" orientation="portrait" r:id="rId1"/>
  <headerFooter>
    <oddFooter>&amp;L&amp;A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5">
    <tabColor rgb="FF00B0F0"/>
    <pageSetUpPr fitToPage="1"/>
  </sheetPr>
  <dimension ref="A1:P63"/>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6" ht="14.25" customHeight="1" x14ac:dyDescent="0.25">
      <c r="O1" s="3" t="s">
        <v>305</v>
      </c>
      <c r="P1" s="3" t="s">
        <v>305</v>
      </c>
    </row>
    <row r="2" spans="1:16" x14ac:dyDescent="0.25">
      <c r="B2" s="22" t="s">
        <v>0</v>
      </c>
      <c r="C2" s="22"/>
      <c r="D2" s="22"/>
      <c r="O2" s="21" t="s">
        <v>61</v>
      </c>
      <c r="P2" s="21" t="s">
        <v>73</v>
      </c>
    </row>
    <row r="3" spans="1:16" x14ac:dyDescent="0.25">
      <c r="B3" s="5"/>
      <c r="C3" s="5"/>
      <c r="D3" s="5"/>
      <c r="O3" s="8"/>
      <c r="P3" s="8"/>
    </row>
    <row r="4" spans="1:16" s="8" customFormat="1" x14ac:dyDescent="0.25">
      <c r="A4" s="23"/>
      <c r="B4" s="269" t="str">
        <f>Info!B4</f>
        <v>FOREIGN PRODUCERS' QUESTIONNAIRE</v>
      </c>
      <c r="C4" s="270"/>
      <c r="D4" s="270"/>
      <c r="E4" s="270"/>
      <c r="F4" s="270"/>
      <c r="G4" s="270"/>
      <c r="H4" s="270"/>
      <c r="I4" s="270"/>
      <c r="J4" s="270"/>
      <c r="K4" s="270"/>
      <c r="L4" s="271"/>
      <c r="M4" s="10"/>
      <c r="N4" s="10"/>
      <c r="O4" s="9"/>
      <c r="P4" s="9"/>
    </row>
    <row r="5" spans="1:16" s="8" customFormat="1" x14ac:dyDescent="0.25">
      <c r="A5" s="23"/>
      <c r="B5" s="282" t="str">
        <f>Info!B5</f>
        <v>NQ-2026-004</v>
      </c>
      <c r="C5" s="283"/>
      <c r="D5" s="283"/>
      <c r="E5" s="283"/>
      <c r="F5" s="283"/>
      <c r="G5" s="283"/>
      <c r="H5" s="283"/>
      <c r="I5" s="283"/>
      <c r="J5" s="283"/>
      <c r="K5" s="283"/>
      <c r="L5" s="284"/>
      <c r="M5" s="10"/>
      <c r="N5" s="10"/>
      <c r="O5" s="9"/>
      <c r="P5" s="9"/>
    </row>
    <row r="6" spans="1:16" s="9" customFormat="1" ht="14.1" customHeight="1" x14ac:dyDescent="0.25">
      <c r="A6" s="23"/>
      <c r="B6" s="285" t="str">
        <f>Info!B6</f>
        <v>DECORATIVE AND OTHER NON-STRUCTURAL PLYWOOD</v>
      </c>
      <c r="C6" s="286"/>
      <c r="D6" s="286"/>
      <c r="E6" s="286"/>
      <c r="F6" s="286"/>
      <c r="G6" s="286"/>
      <c r="H6" s="286"/>
      <c r="I6" s="286"/>
      <c r="J6" s="286"/>
      <c r="K6" s="286"/>
      <c r="L6" s="287"/>
      <c r="O6" s="24"/>
      <c r="P6" s="24"/>
    </row>
    <row r="7" spans="1:16" s="9" customFormat="1" x14ac:dyDescent="0.25">
      <c r="A7" s="23"/>
      <c r="B7" s="25"/>
      <c r="C7" s="25"/>
      <c r="D7" s="25"/>
      <c r="E7" s="26"/>
      <c r="F7" s="26"/>
      <c r="G7" s="26"/>
      <c r="H7" s="26"/>
      <c r="I7" s="26"/>
      <c r="J7" s="26"/>
      <c r="K7" s="26"/>
      <c r="L7" s="26"/>
      <c r="O7" s="24"/>
      <c r="P7" s="24"/>
    </row>
    <row r="8" spans="1:16" x14ac:dyDescent="0.25">
      <c r="B8" s="384" t="str">
        <f>IF(Intro!$G$21="English",O8,P8)</f>
        <v>PUBLIC COMMENTS</v>
      </c>
      <c r="C8" s="385"/>
      <c r="D8" s="385"/>
      <c r="E8" s="385"/>
      <c r="F8" s="385"/>
      <c r="G8" s="385"/>
      <c r="H8" s="385"/>
      <c r="I8" s="385"/>
      <c r="J8" s="385"/>
      <c r="K8" s="385"/>
      <c r="L8" s="386"/>
      <c r="O8" s="3" t="s">
        <v>50</v>
      </c>
      <c r="P8" s="3" t="s">
        <v>51</v>
      </c>
    </row>
    <row r="9" spans="1:16" x14ac:dyDescent="0.25">
      <c r="B9" s="27"/>
      <c r="C9" s="28"/>
      <c r="D9" s="28"/>
      <c r="E9" s="29"/>
      <c r="F9" s="29"/>
      <c r="G9" s="29"/>
      <c r="H9" s="29"/>
      <c r="I9" s="29"/>
      <c r="J9" s="29"/>
      <c r="K9" s="29"/>
      <c r="L9" s="30"/>
    </row>
    <row r="10" spans="1:16" x14ac:dyDescent="0.25">
      <c r="B10" s="234" t="str">
        <f>IF(Intro!$G$21="English",O10,P10)</f>
        <v>Should your firm wish to add any comments related to its responses, submit them here. Be sure to indicate the question number being commented on.</v>
      </c>
      <c r="C10" s="235"/>
      <c r="D10" s="235"/>
      <c r="E10" s="235"/>
      <c r="F10" s="235"/>
      <c r="G10" s="235"/>
      <c r="H10" s="235"/>
      <c r="I10" s="235"/>
      <c r="J10" s="235"/>
      <c r="K10" s="235"/>
      <c r="L10" s="236"/>
      <c r="O10" s="31" t="s">
        <v>52</v>
      </c>
      <c r="P10" s="3" t="s">
        <v>159</v>
      </c>
    </row>
    <row r="11" spans="1:16" x14ac:dyDescent="0.25">
      <c r="B11" s="49"/>
      <c r="C11" s="28"/>
      <c r="D11" s="28"/>
      <c r="E11" s="29"/>
      <c r="F11" s="29"/>
      <c r="G11" s="29"/>
      <c r="H11" s="29"/>
      <c r="I11" s="29"/>
      <c r="J11" s="29"/>
      <c r="K11" s="29"/>
      <c r="L11" s="30"/>
      <c r="O11" s="31" t="s">
        <v>301</v>
      </c>
      <c r="P11" s="31" t="s">
        <v>302</v>
      </c>
    </row>
    <row r="12" spans="1:16" ht="28.5" x14ac:dyDescent="0.25">
      <c r="A12" s="20" t="s">
        <v>320</v>
      </c>
      <c r="B12" s="49"/>
      <c r="C12" s="135" t="str">
        <f>IF(Intro!$G$21="English",O11,P11)</f>
        <v>Tab and Question</v>
      </c>
      <c r="D12" s="387" t="str">
        <f>IF(Intro!$G$21="English",O12,P12)</f>
        <v>Comments</v>
      </c>
      <c r="E12" s="388"/>
      <c r="F12" s="388"/>
      <c r="G12" s="388"/>
      <c r="H12" s="388"/>
      <c r="I12" s="388"/>
      <c r="J12" s="388"/>
      <c r="K12" s="388"/>
      <c r="L12" s="389"/>
      <c r="O12" s="31" t="s">
        <v>91</v>
      </c>
      <c r="P12" s="3" t="s">
        <v>92</v>
      </c>
    </row>
    <row r="13" spans="1:16" x14ac:dyDescent="0.25">
      <c r="A13" s="66"/>
      <c r="B13" s="376" t="str">
        <f>IF(Intro!$G$21="English",O13,P13)</f>
        <v>Comment 1</v>
      </c>
      <c r="C13" s="379"/>
      <c r="D13" s="367"/>
      <c r="E13" s="368"/>
      <c r="F13" s="368"/>
      <c r="G13" s="368"/>
      <c r="H13" s="368"/>
      <c r="I13" s="368"/>
      <c r="J13" s="368"/>
      <c r="K13" s="368"/>
      <c r="L13" s="369"/>
      <c r="O13" s="31" t="s">
        <v>93</v>
      </c>
      <c r="P13" s="3" t="s">
        <v>94</v>
      </c>
    </row>
    <row r="14" spans="1:16" x14ac:dyDescent="0.25">
      <c r="A14" s="66"/>
      <c r="B14" s="234"/>
      <c r="C14" s="379"/>
      <c r="D14" s="370"/>
      <c r="E14" s="371"/>
      <c r="F14" s="371"/>
      <c r="G14" s="371"/>
      <c r="H14" s="371"/>
      <c r="I14" s="371"/>
      <c r="J14" s="371"/>
      <c r="K14" s="371"/>
      <c r="L14" s="372"/>
      <c r="O14" s="31"/>
    </row>
    <row r="15" spans="1:16" x14ac:dyDescent="0.25">
      <c r="A15" s="66"/>
      <c r="B15" s="234"/>
      <c r="C15" s="379"/>
      <c r="D15" s="370"/>
      <c r="E15" s="371"/>
      <c r="F15" s="371"/>
      <c r="G15" s="371"/>
      <c r="H15" s="371"/>
      <c r="I15" s="371"/>
      <c r="J15" s="371"/>
      <c r="K15" s="371"/>
      <c r="L15" s="372"/>
      <c r="O15" s="31"/>
    </row>
    <row r="16" spans="1:16" x14ac:dyDescent="0.25">
      <c r="A16" s="66"/>
      <c r="B16" s="234"/>
      <c r="C16" s="379"/>
      <c r="D16" s="370"/>
      <c r="E16" s="371"/>
      <c r="F16" s="371"/>
      <c r="G16" s="371"/>
      <c r="H16" s="371"/>
      <c r="I16" s="371"/>
      <c r="J16" s="371"/>
      <c r="K16" s="371"/>
      <c r="L16" s="372"/>
      <c r="O16" s="31"/>
    </row>
    <row r="17" spans="1:16" x14ac:dyDescent="0.25">
      <c r="A17" s="66"/>
      <c r="B17" s="234"/>
      <c r="C17" s="379"/>
      <c r="D17" s="370"/>
      <c r="E17" s="371"/>
      <c r="F17" s="371"/>
      <c r="G17" s="371"/>
      <c r="H17" s="371"/>
      <c r="I17" s="371"/>
      <c r="J17" s="371"/>
      <c r="K17" s="371"/>
      <c r="L17" s="372"/>
      <c r="O17" s="31"/>
    </row>
    <row r="18" spans="1:16" x14ac:dyDescent="0.25">
      <c r="A18" s="66"/>
      <c r="B18" s="234"/>
      <c r="C18" s="379"/>
      <c r="D18" s="370"/>
      <c r="E18" s="371"/>
      <c r="F18" s="371"/>
      <c r="G18" s="371"/>
      <c r="H18" s="371"/>
      <c r="I18" s="371"/>
      <c r="J18" s="371"/>
      <c r="K18" s="371"/>
      <c r="L18" s="372"/>
      <c r="O18" s="31"/>
    </row>
    <row r="19" spans="1:16" x14ac:dyDescent="0.25">
      <c r="A19" s="66"/>
      <c r="B19" s="234"/>
      <c r="C19" s="379"/>
      <c r="D19" s="370"/>
      <c r="E19" s="371"/>
      <c r="F19" s="371"/>
      <c r="G19" s="371"/>
      <c r="H19" s="371"/>
      <c r="I19" s="371"/>
      <c r="J19" s="371"/>
      <c r="K19" s="371"/>
      <c r="L19" s="372"/>
      <c r="O19" s="31"/>
    </row>
    <row r="20" spans="1:16" x14ac:dyDescent="0.25">
      <c r="A20" s="66"/>
      <c r="B20" s="234"/>
      <c r="C20" s="379"/>
      <c r="D20" s="370"/>
      <c r="E20" s="371"/>
      <c r="F20" s="371"/>
      <c r="G20" s="371"/>
      <c r="H20" s="371"/>
      <c r="I20" s="371"/>
      <c r="J20" s="371"/>
      <c r="K20" s="371"/>
      <c r="L20" s="372"/>
      <c r="O20" s="31"/>
    </row>
    <row r="21" spans="1:16" x14ac:dyDescent="0.25">
      <c r="A21" s="66"/>
      <c r="B21" s="234"/>
      <c r="C21" s="379"/>
      <c r="D21" s="370"/>
      <c r="E21" s="371"/>
      <c r="F21" s="371"/>
      <c r="G21" s="371"/>
      <c r="H21" s="371"/>
      <c r="I21" s="371"/>
      <c r="J21" s="371"/>
      <c r="K21" s="371"/>
      <c r="L21" s="372"/>
      <c r="O21" s="31"/>
    </row>
    <row r="22" spans="1:16" x14ac:dyDescent="0.25">
      <c r="A22" s="66"/>
      <c r="B22" s="377"/>
      <c r="C22" s="379"/>
      <c r="D22" s="381"/>
      <c r="E22" s="382"/>
      <c r="F22" s="382"/>
      <c r="G22" s="382"/>
      <c r="H22" s="382"/>
      <c r="I22" s="382"/>
      <c r="J22" s="382"/>
      <c r="K22" s="382"/>
      <c r="L22" s="383"/>
      <c r="O22" s="31"/>
    </row>
    <row r="23" spans="1:16" x14ac:dyDescent="0.25">
      <c r="A23" s="66"/>
      <c r="B23" s="376" t="str">
        <f>IF(Intro!$G$21="English",O23,P23)</f>
        <v>Comment 2</v>
      </c>
      <c r="C23" s="379"/>
      <c r="D23" s="367"/>
      <c r="E23" s="368"/>
      <c r="F23" s="368"/>
      <c r="G23" s="368"/>
      <c r="H23" s="368"/>
      <c r="I23" s="368"/>
      <c r="J23" s="368"/>
      <c r="K23" s="368"/>
      <c r="L23" s="369"/>
      <c r="O23" s="31" t="s">
        <v>95</v>
      </c>
      <c r="P23" s="3" t="s">
        <v>96</v>
      </c>
    </row>
    <row r="24" spans="1:16" x14ac:dyDescent="0.25">
      <c r="A24" s="66"/>
      <c r="B24" s="234"/>
      <c r="C24" s="379"/>
      <c r="D24" s="370"/>
      <c r="E24" s="371"/>
      <c r="F24" s="371"/>
      <c r="G24" s="371"/>
      <c r="H24" s="371"/>
      <c r="I24" s="371"/>
      <c r="J24" s="371"/>
      <c r="K24" s="371"/>
      <c r="L24" s="372"/>
    </row>
    <row r="25" spans="1:16" x14ac:dyDescent="0.25">
      <c r="A25" s="66"/>
      <c r="B25" s="234"/>
      <c r="C25" s="379"/>
      <c r="D25" s="370"/>
      <c r="E25" s="371"/>
      <c r="F25" s="371"/>
      <c r="G25" s="371"/>
      <c r="H25" s="371"/>
      <c r="I25" s="371"/>
      <c r="J25" s="371"/>
      <c r="K25" s="371"/>
      <c r="L25" s="372"/>
    </row>
    <row r="26" spans="1:16" x14ac:dyDescent="0.25">
      <c r="A26" s="66"/>
      <c r="B26" s="234"/>
      <c r="C26" s="379"/>
      <c r="D26" s="370"/>
      <c r="E26" s="371"/>
      <c r="F26" s="371"/>
      <c r="G26" s="371"/>
      <c r="H26" s="371"/>
      <c r="I26" s="371"/>
      <c r="J26" s="371"/>
      <c r="K26" s="371"/>
      <c r="L26" s="372"/>
      <c r="O26" s="31"/>
    </row>
    <row r="27" spans="1:16" x14ac:dyDescent="0.25">
      <c r="A27" s="66"/>
      <c r="B27" s="234"/>
      <c r="C27" s="379"/>
      <c r="D27" s="370"/>
      <c r="E27" s="371"/>
      <c r="F27" s="371"/>
      <c r="G27" s="371"/>
      <c r="H27" s="371"/>
      <c r="I27" s="371"/>
      <c r="J27" s="371"/>
      <c r="K27" s="371"/>
      <c r="L27" s="372"/>
      <c r="O27" s="31"/>
    </row>
    <row r="28" spans="1:16" x14ac:dyDescent="0.25">
      <c r="A28" s="66"/>
      <c r="B28" s="234"/>
      <c r="C28" s="379"/>
      <c r="D28" s="370"/>
      <c r="E28" s="371"/>
      <c r="F28" s="371"/>
      <c r="G28" s="371"/>
      <c r="H28" s="371"/>
      <c r="I28" s="371"/>
      <c r="J28" s="371"/>
      <c r="K28" s="371"/>
      <c r="L28" s="372"/>
    </row>
    <row r="29" spans="1:16" x14ac:dyDescent="0.25">
      <c r="A29" s="66"/>
      <c r="B29" s="234"/>
      <c r="C29" s="379"/>
      <c r="D29" s="370"/>
      <c r="E29" s="371"/>
      <c r="F29" s="371"/>
      <c r="G29" s="371"/>
      <c r="H29" s="371"/>
      <c r="I29" s="371"/>
      <c r="J29" s="371"/>
      <c r="K29" s="371"/>
      <c r="L29" s="372"/>
      <c r="O29" s="31"/>
    </row>
    <row r="30" spans="1:16" x14ac:dyDescent="0.25">
      <c r="A30" s="66"/>
      <c r="B30" s="234"/>
      <c r="C30" s="379"/>
      <c r="D30" s="370"/>
      <c r="E30" s="371"/>
      <c r="F30" s="371"/>
      <c r="G30" s="371"/>
      <c r="H30" s="371"/>
      <c r="I30" s="371"/>
      <c r="J30" s="371"/>
      <c r="K30" s="371"/>
      <c r="L30" s="372"/>
      <c r="O30" s="31"/>
    </row>
    <row r="31" spans="1:16" x14ac:dyDescent="0.25">
      <c r="A31" s="66"/>
      <c r="B31" s="234"/>
      <c r="C31" s="379"/>
      <c r="D31" s="370"/>
      <c r="E31" s="371"/>
      <c r="F31" s="371"/>
      <c r="G31" s="371"/>
      <c r="H31" s="371"/>
      <c r="I31" s="371"/>
      <c r="J31" s="371"/>
      <c r="K31" s="371"/>
      <c r="L31" s="372"/>
      <c r="O31" s="31"/>
    </row>
    <row r="32" spans="1:16" x14ac:dyDescent="0.25">
      <c r="A32" s="66"/>
      <c r="B32" s="377"/>
      <c r="C32" s="379"/>
      <c r="D32" s="381"/>
      <c r="E32" s="382"/>
      <c r="F32" s="382"/>
      <c r="G32" s="382"/>
      <c r="H32" s="382"/>
      <c r="I32" s="382"/>
      <c r="J32" s="382"/>
      <c r="K32" s="382"/>
      <c r="L32" s="383"/>
      <c r="O32" s="31"/>
    </row>
    <row r="33" spans="1:16" x14ac:dyDescent="0.25">
      <c r="A33" s="66"/>
      <c r="B33" s="376" t="str">
        <f>IF(Intro!$G$21="English",O33,P33)</f>
        <v>Comment 3</v>
      </c>
      <c r="C33" s="379"/>
      <c r="D33" s="367"/>
      <c r="E33" s="368"/>
      <c r="F33" s="368"/>
      <c r="G33" s="368"/>
      <c r="H33" s="368"/>
      <c r="I33" s="368"/>
      <c r="J33" s="368"/>
      <c r="K33" s="368"/>
      <c r="L33" s="369"/>
      <c r="O33" s="31" t="s">
        <v>97</v>
      </c>
      <c r="P33" s="3" t="s">
        <v>98</v>
      </c>
    </row>
    <row r="34" spans="1:16" x14ac:dyDescent="0.25">
      <c r="A34" s="66"/>
      <c r="B34" s="234"/>
      <c r="C34" s="379"/>
      <c r="D34" s="370"/>
      <c r="E34" s="371"/>
      <c r="F34" s="371"/>
      <c r="G34" s="371"/>
      <c r="H34" s="371"/>
      <c r="I34" s="371"/>
      <c r="J34" s="371"/>
      <c r="K34" s="371"/>
      <c r="L34" s="372"/>
    </row>
    <row r="35" spans="1:16" x14ac:dyDescent="0.25">
      <c r="A35" s="66"/>
      <c r="B35" s="234"/>
      <c r="C35" s="379"/>
      <c r="D35" s="370"/>
      <c r="E35" s="371"/>
      <c r="F35" s="371"/>
      <c r="G35" s="371"/>
      <c r="H35" s="371"/>
      <c r="I35" s="371"/>
      <c r="J35" s="371"/>
      <c r="K35" s="371"/>
      <c r="L35" s="372"/>
    </row>
    <row r="36" spans="1:16" x14ac:dyDescent="0.25">
      <c r="A36" s="66"/>
      <c r="B36" s="234"/>
      <c r="C36" s="379"/>
      <c r="D36" s="370"/>
      <c r="E36" s="371"/>
      <c r="F36" s="371"/>
      <c r="G36" s="371"/>
      <c r="H36" s="371"/>
      <c r="I36" s="371"/>
      <c r="J36" s="371"/>
      <c r="K36" s="371"/>
      <c r="L36" s="372"/>
      <c r="O36" s="31"/>
    </row>
    <row r="37" spans="1:16" x14ac:dyDescent="0.25">
      <c r="A37" s="66"/>
      <c r="B37" s="234"/>
      <c r="C37" s="379"/>
      <c r="D37" s="370"/>
      <c r="E37" s="371"/>
      <c r="F37" s="371"/>
      <c r="G37" s="371"/>
      <c r="H37" s="371"/>
      <c r="I37" s="371"/>
      <c r="J37" s="371"/>
      <c r="K37" s="371"/>
      <c r="L37" s="372"/>
      <c r="O37" s="31"/>
    </row>
    <row r="38" spans="1:16" x14ac:dyDescent="0.25">
      <c r="A38" s="66"/>
      <c r="B38" s="234"/>
      <c r="C38" s="379"/>
      <c r="D38" s="370"/>
      <c r="E38" s="371"/>
      <c r="F38" s="371"/>
      <c r="G38" s="371"/>
      <c r="H38" s="371"/>
      <c r="I38" s="371"/>
      <c r="J38" s="371"/>
      <c r="K38" s="371"/>
      <c r="L38" s="372"/>
      <c r="O38" s="31"/>
    </row>
    <row r="39" spans="1:16" x14ac:dyDescent="0.25">
      <c r="A39" s="66"/>
      <c r="B39" s="234"/>
      <c r="C39" s="379"/>
      <c r="D39" s="370"/>
      <c r="E39" s="371"/>
      <c r="F39" s="371"/>
      <c r="G39" s="371"/>
      <c r="H39" s="371"/>
      <c r="I39" s="371"/>
      <c r="J39" s="371"/>
      <c r="K39" s="371"/>
      <c r="L39" s="372"/>
      <c r="O39" s="31"/>
    </row>
    <row r="40" spans="1:16" x14ac:dyDescent="0.25">
      <c r="A40" s="66"/>
      <c r="B40" s="234"/>
      <c r="C40" s="379"/>
      <c r="D40" s="370"/>
      <c r="E40" s="371"/>
      <c r="F40" s="371"/>
      <c r="G40" s="371"/>
      <c r="H40" s="371"/>
      <c r="I40" s="371"/>
      <c r="J40" s="371"/>
      <c r="K40" s="371"/>
      <c r="L40" s="372"/>
      <c r="O40" s="31"/>
    </row>
    <row r="41" spans="1:16" x14ac:dyDescent="0.25">
      <c r="A41" s="66"/>
      <c r="B41" s="234"/>
      <c r="C41" s="379"/>
      <c r="D41" s="370"/>
      <c r="E41" s="371"/>
      <c r="F41" s="371"/>
      <c r="G41" s="371"/>
      <c r="H41" s="371"/>
      <c r="I41" s="371"/>
      <c r="J41" s="371"/>
      <c r="K41" s="371"/>
      <c r="L41" s="372"/>
      <c r="O41" s="31"/>
    </row>
    <row r="42" spans="1:16" x14ac:dyDescent="0.25">
      <c r="A42" s="66"/>
      <c r="B42" s="377"/>
      <c r="C42" s="379"/>
      <c r="D42" s="381"/>
      <c r="E42" s="382"/>
      <c r="F42" s="382"/>
      <c r="G42" s="382"/>
      <c r="H42" s="382"/>
      <c r="I42" s="382"/>
      <c r="J42" s="382"/>
      <c r="K42" s="382"/>
      <c r="L42" s="383"/>
      <c r="O42" s="31"/>
    </row>
    <row r="43" spans="1:16" x14ac:dyDescent="0.25">
      <c r="A43" s="66"/>
      <c r="B43" s="376" t="str">
        <f>IF(Intro!$G$21="English",O43,P43)</f>
        <v>Comment 4</v>
      </c>
      <c r="C43" s="379"/>
      <c r="D43" s="367"/>
      <c r="E43" s="368"/>
      <c r="F43" s="368"/>
      <c r="G43" s="368"/>
      <c r="H43" s="368"/>
      <c r="I43" s="368"/>
      <c r="J43" s="368"/>
      <c r="K43" s="368"/>
      <c r="L43" s="369"/>
      <c r="O43" s="31" t="s">
        <v>99</v>
      </c>
      <c r="P43" s="3" t="s">
        <v>100</v>
      </c>
    </row>
    <row r="44" spans="1:16" x14ac:dyDescent="0.25">
      <c r="A44" s="66"/>
      <c r="B44" s="234"/>
      <c r="C44" s="379"/>
      <c r="D44" s="370"/>
      <c r="E44" s="371"/>
      <c r="F44" s="371"/>
      <c r="G44" s="371"/>
      <c r="H44" s="371"/>
      <c r="I44" s="371"/>
      <c r="J44" s="371"/>
      <c r="K44" s="371"/>
      <c r="L44" s="372"/>
      <c r="O44" s="31"/>
    </row>
    <row r="45" spans="1:16" x14ac:dyDescent="0.25">
      <c r="A45" s="66"/>
      <c r="B45" s="234"/>
      <c r="C45" s="379"/>
      <c r="D45" s="370"/>
      <c r="E45" s="371"/>
      <c r="F45" s="371"/>
      <c r="G45" s="371"/>
      <c r="H45" s="371"/>
      <c r="I45" s="371"/>
      <c r="J45" s="371"/>
      <c r="K45" s="371"/>
      <c r="L45" s="372"/>
      <c r="O45" s="31"/>
    </row>
    <row r="46" spans="1:16" x14ac:dyDescent="0.25">
      <c r="A46" s="66"/>
      <c r="B46" s="234"/>
      <c r="C46" s="379"/>
      <c r="D46" s="370"/>
      <c r="E46" s="371"/>
      <c r="F46" s="371"/>
      <c r="G46" s="371"/>
      <c r="H46" s="371"/>
      <c r="I46" s="371"/>
      <c r="J46" s="371"/>
      <c r="K46" s="371"/>
      <c r="L46" s="372"/>
      <c r="O46" s="31"/>
    </row>
    <row r="47" spans="1:16" x14ac:dyDescent="0.25">
      <c r="A47" s="66"/>
      <c r="B47" s="234"/>
      <c r="C47" s="379"/>
      <c r="D47" s="370"/>
      <c r="E47" s="371"/>
      <c r="F47" s="371"/>
      <c r="G47" s="371"/>
      <c r="H47" s="371"/>
      <c r="I47" s="371"/>
      <c r="J47" s="371"/>
      <c r="K47" s="371"/>
      <c r="L47" s="372"/>
      <c r="O47" s="31"/>
    </row>
    <row r="48" spans="1:16" x14ac:dyDescent="0.25">
      <c r="A48" s="66"/>
      <c r="B48" s="234"/>
      <c r="C48" s="379"/>
      <c r="D48" s="370"/>
      <c r="E48" s="371"/>
      <c r="F48" s="371"/>
      <c r="G48" s="371"/>
      <c r="H48" s="371"/>
      <c r="I48" s="371"/>
      <c r="J48" s="371"/>
      <c r="K48" s="371"/>
      <c r="L48" s="372"/>
      <c r="O48" s="31"/>
    </row>
    <row r="49" spans="1:16" x14ac:dyDescent="0.25">
      <c r="A49" s="66"/>
      <c r="B49" s="234"/>
      <c r="C49" s="379"/>
      <c r="D49" s="370"/>
      <c r="E49" s="371"/>
      <c r="F49" s="371"/>
      <c r="G49" s="371"/>
      <c r="H49" s="371"/>
      <c r="I49" s="371"/>
      <c r="J49" s="371"/>
      <c r="K49" s="371"/>
      <c r="L49" s="372"/>
      <c r="O49" s="31"/>
    </row>
    <row r="50" spans="1:16" x14ac:dyDescent="0.25">
      <c r="A50" s="66"/>
      <c r="B50" s="234"/>
      <c r="C50" s="379"/>
      <c r="D50" s="370"/>
      <c r="E50" s="371"/>
      <c r="F50" s="371"/>
      <c r="G50" s="371"/>
      <c r="H50" s="371"/>
      <c r="I50" s="371"/>
      <c r="J50" s="371"/>
      <c r="K50" s="371"/>
      <c r="L50" s="372"/>
      <c r="O50" s="31"/>
    </row>
    <row r="51" spans="1:16" x14ac:dyDescent="0.25">
      <c r="A51" s="66"/>
      <c r="B51" s="234"/>
      <c r="C51" s="379"/>
      <c r="D51" s="370"/>
      <c r="E51" s="371"/>
      <c r="F51" s="371"/>
      <c r="G51" s="371"/>
      <c r="H51" s="371"/>
      <c r="I51" s="371"/>
      <c r="J51" s="371"/>
      <c r="K51" s="371"/>
      <c r="L51" s="372"/>
      <c r="O51" s="31"/>
    </row>
    <row r="52" spans="1:16" x14ac:dyDescent="0.25">
      <c r="A52" s="66"/>
      <c r="B52" s="377"/>
      <c r="C52" s="379"/>
      <c r="D52" s="381"/>
      <c r="E52" s="382"/>
      <c r="F52" s="382"/>
      <c r="G52" s="382"/>
      <c r="H52" s="382"/>
      <c r="I52" s="382"/>
      <c r="J52" s="382"/>
      <c r="K52" s="382"/>
      <c r="L52" s="383"/>
      <c r="O52" s="31"/>
    </row>
    <row r="53" spans="1:16" x14ac:dyDescent="0.25">
      <c r="A53" s="66"/>
      <c r="B53" s="376" t="str">
        <f>IF(Intro!$G$21="English",O53,P53)</f>
        <v>Comment 5</v>
      </c>
      <c r="C53" s="379"/>
      <c r="D53" s="367"/>
      <c r="E53" s="368"/>
      <c r="F53" s="368"/>
      <c r="G53" s="368"/>
      <c r="H53" s="368"/>
      <c r="I53" s="368"/>
      <c r="J53" s="368"/>
      <c r="K53" s="368"/>
      <c r="L53" s="369"/>
      <c r="O53" s="31" t="s">
        <v>101</v>
      </c>
      <c r="P53" s="3" t="s">
        <v>102</v>
      </c>
    </row>
    <row r="54" spans="1:16" x14ac:dyDescent="0.25">
      <c r="A54" s="66"/>
      <c r="B54" s="234"/>
      <c r="C54" s="379"/>
      <c r="D54" s="370"/>
      <c r="E54" s="371"/>
      <c r="F54" s="371"/>
      <c r="G54" s="371"/>
      <c r="H54" s="371"/>
      <c r="I54" s="371"/>
      <c r="J54" s="371"/>
      <c r="K54" s="371"/>
      <c r="L54" s="372"/>
      <c r="O54" s="31"/>
    </row>
    <row r="55" spans="1:16" x14ac:dyDescent="0.25">
      <c r="A55" s="66"/>
      <c r="B55" s="234"/>
      <c r="C55" s="379"/>
      <c r="D55" s="370"/>
      <c r="E55" s="371"/>
      <c r="F55" s="371"/>
      <c r="G55" s="371"/>
      <c r="H55" s="371"/>
      <c r="I55" s="371"/>
      <c r="J55" s="371"/>
      <c r="K55" s="371"/>
      <c r="L55" s="372"/>
      <c r="O55" s="31"/>
    </row>
    <row r="56" spans="1:16" x14ac:dyDescent="0.25">
      <c r="A56" s="66"/>
      <c r="B56" s="234"/>
      <c r="C56" s="379"/>
      <c r="D56" s="370"/>
      <c r="E56" s="371"/>
      <c r="F56" s="371"/>
      <c r="G56" s="371"/>
      <c r="H56" s="371"/>
      <c r="I56" s="371"/>
      <c r="J56" s="371"/>
      <c r="K56" s="371"/>
      <c r="L56" s="372"/>
      <c r="O56" s="31"/>
    </row>
    <row r="57" spans="1:16" x14ac:dyDescent="0.25">
      <c r="A57" s="66"/>
      <c r="B57" s="234"/>
      <c r="C57" s="379"/>
      <c r="D57" s="370"/>
      <c r="E57" s="371"/>
      <c r="F57" s="371"/>
      <c r="G57" s="371"/>
      <c r="H57" s="371"/>
      <c r="I57" s="371"/>
      <c r="J57" s="371"/>
      <c r="K57" s="371"/>
      <c r="L57" s="372"/>
      <c r="O57" s="31"/>
    </row>
    <row r="58" spans="1:16" x14ac:dyDescent="0.25">
      <c r="A58" s="66"/>
      <c r="B58" s="234"/>
      <c r="C58" s="379"/>
      <c r="D58" s="370"/>
      <c r="E58" s="371"/>
      <c r="F58" s="371"/>
      <c r="G58" s="371"/>
      <c r="H58" s="371"/>
      <c r="I58" s="371"/>
      <c r="J58" s="371"/>
      <c r="K58" s="371"/>
      <c r="L58" s="372"/>
      <c r="O58" s="31"/>
    </row>
    <row r="59" spans="1:16" x14ac:dyDescent="0.25">
      <c r="A59" s="66"/>
      <c r="B59" s="234"/>
      <c r="C59" s="379"/>
      <c r="D59" s="370"/>
      <c r="E59" s="371"/>
      <c r="F59" s="371"/>
      <c r="G59" s="371"/>
      <c r="H59" s="371"/>
      <c r="I59" s="371"/>
      <c r="J59" s="371"/>
      <c r="K59" s="371"/>
      <c r="L59" s="372"/>
      <c r="O59" s="31"/>
    </row>
    <row r="60" spans="1:16" x14ac:dyDescent="0.25">
      <c r="A60" s="66"/>
      <c r="B60" s="234"/>
      <c r="C60" s="379"/>
      <c r="D60" s="370"/>
      <c r="E60" s="371"/>
      <c r="F60" s="371"/>
      <c r="G60" s="371"/>
      <c r="H60" s="371"/>
      <c r="I60" s="371"/>
      <c r="J60" s="371"/>
      <c r="K60" s="371"/>
      <c r="L60" s="372"/>
      <c r="O60" s="31"/>
    </row>
    <row r="61" spans="1:16" x14ac:dyDescent="0.25">
      <c r="A61" s="66"/>
      <c r="B61" s="234"/>
      <c r="C61" s="379"/>
      <c r="D61" s="370"/>
      <c r="E61" s="371"/>
      <c r="F61" s="371"/>
      <c r="G61" s="371"/>
      <c r="H61" s="371"/>
      <c r="I61" s="371"/>
      <c r="J61" s="371"/>
      <c r="K61" s="371"/>
      <c r="L61" s="372"/>
      <c r="O61" s="31"/>
    </row>
    <row r="62" spans="1:16" x14ac:dyDescent="0.25">
      <c r="A62" s="66"/>
      <c r="B62" s="378"/>
      <c r="C62" s="380"/>
      <c r="D62" s="373"/>
      <c r="E62" s="374"/>
      <c r="F62" s="374"/>
      <c r="G62" s="374"/>
      <c r="H62" s="374"/>
      <c r="I62" s="374"/>
      <c r="J62" s="374"/>
      <c r="K62" s="374"/>
      <c r="L62" s="375"/>
      <c r="O62" s="31"/>
    </row>
    <row r="63" spans="1:16" s="40" customFormat="1" x14ac:dyDescent="0.25">
      <c r="A63" s="66"/>
      <c r="B63" s="23"/>
      <c r="N63" s="39"/>
    </row>
  </sheetData>
  <sheetProtection algorithmName="SHA-512" hashValue="m6aSNpZY101U/NpKvQS7RSyLc+etVSSXauHPPYFDEW//f/YiGHbsUgYUrOc9S11IN6ADNc2zY39uuTc+kcoz5g==" saltValue="P37mUK2Qi6DKnEGis/NCDQ==" spinCount="100000" sheet="1" objects="1" scenarios="1" selectLockedCells="1"/>
  <mergeCells count="21">
    <mergeCell ref="B13:B22"/>
    <mergeCell ref="B23:B32"/>
    <mergeCell ref="C13:C22"/>
    <mergeCell ref="C23:C32"/>
    <mergeCell ref="B4:L4"/>
    <mergeCell ref="B6:L6"/>
    <mergeCell ref="B10:L10"/>
    <mergeCell ref="B5:L5"/>
    <mergeCell ref="B8:L8"/>
    <mergeCell ref="D12:L12"/>
    <mergeCell ref="D13:L22"/>
    <mergeCell ref="D23:L32"/>
    <mergeCell ref="D53:L62"/>
    <mergeCell ref="B33:B42"/>
    <mergeCell ref="B43:B52"/>
    <mergeCell ref="B53:B62"/>
    <mergeCell ref="C33:C42"/>
    <mergeCell ref="C43:C52"/>
    <mergeCell ref="C53:C62"/>
    <mergeCell ref="D33:L42"/>
    <mergeCell ref="D43:L52"/>
  </mergeCell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6">
    <tabColor rgb="FF92D050"/>
    <pageSetUpPr fitToPage="1"/>
  </sheetPr>
  <dimension ref="A1:P108"/>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6" x14ac:dyDescent="0.25">
      <c r="O1" s="3" t="s">
        <v>305</v>
      </c>
      <c r="P1" s="3" t="s">
        <v>305</v>
      </c>
    </row>
    <row r="2" spans="1:16" x14ac:dyDescent="0.25">
      <c r="B2" s="22" t="str">
        <f>IF(Intro!$G$21="English",O3,P3)</f>
        <v>PROTECTED</v>
      </c>
      <c r="C2" s="22"/>
      <c r="D2" s="22"/>
      <c r="O2" s="21" t="s">
        <v>61</v>
      </c>
      <c r="P2" s="21" t="s">
        <v>73</v>
      </c>
    </row>
    <row r="3" spans="1:16" x14ac:dyDescent="0.25">
      <c r="B3" s="5"/>
      <c r="C3" s="5"/>
      <c r="D3" s="5"/>
      <c r="O3" s="89" t="s">
        <v>240</v>
      </c>
      <c r="P3" s="89" t="s">
        <v>241</v>
      </c>
    </row>
    <row r="4" spans="1:16" s="8" customFormat="1" x14ac:dyDescent="0.25">
      <c r="A4" s="23"/>
      <c r="B4" s="398" t="str">
        <f>Info!B4</f>
        <v>FOREIGN PRODUCERS' QUESTIONNAIRE</v>
      </c>
      <c r="C4" s="398"/>
      <c r="D4" s="398"/>
      <c r="E4" s="398"/>
      <c r="F4" s="398"/>
      <c r="G4" s="398"/>
      <c r="H4" s="398"/>
      <c r="I4" s="398"/>
      <c r="J4" s="398"/>
      <c r="K4" s="398"/>
      <c r="L4" s="398"/>
      <c r="M4" s="6"/>
      <c r="N4" s="6"/>
      <c r="O4" s="9"/>
      <c r="P4" s="9"/>
    </row>
    <row r="5" spans="1:16" s="8" customFormat="1" x14ac:dyDescent="0.25">
      <c r="A5" s="23"/>
      <c r="B5" s="398" t="str">
        <f>Info!B5</f>
        <v>NQ-2026-004</v>
      </c>
      <c r="C5" s="398"/>
      <c r="D5" s="398"/>
      <c r="E5" s="398"/>
      <c r="F5" s="398"/>
      <c r="G5" s="398"/>
      <c r="H5" s="398"/>
      <c r="I5" s="398"/>
      <c r="J5" s="398"/>
      <c r="K5" s="398"/>
      <c r="L5" s="398"/>
      <c r="M5" s="6"/>
      <c r="N5" s="6"/>
      <c r="O5" s="9"/>
      <c r="P5" s="9"/>
    </row>
    <row r="6" spans="1:16" s="9" customFormat="1" x14ac:dyDescent="0.25">
      <c r="A6" s="23"/>
      <c r="B6" s="398" t="str">
        <f>Info!B6</f>
        <v>DECORATIVE AND OTHER NON-STRUCTURAL PLYWOOD</v>
      </c>
      <c r="C6" s="398"/>
      <c r="D6" s="398"/>
      <c r="E6" s="398"/>
      <c r="F6" s="398"/>
      <c r="G6" s="398"/>
      <c r="H6" s="398"/>
      <c r="I6" s="398"/>
      <c r="J6" s="398"/>
      <c r="K6" s="398"/>
      <c r="L6" s="398"/>
      <c r="O6" s="24"/>
      <c r="P6" s="24"/>
    </row>
    <row r="7" spans="1:16" s="9" customFormat="1" x14ac:dyDescent="0.25">
      <c r="A7" s="23"/>
      <c r="B7" s="43"/>
      <c r="C7" s="43"/>
      <c r="D7" s="43"/>
      <c r="E7" s="43"/>
      <c r="F7" s="43"/>
      <c r="G7" s="43"/>
      <c r="H7" s="43"/>
      <c r="I7" s="43"/>
      <c r="J7" s="43"/>
      <c r="K7" s="43"/>
      <c r="L7" s="43"/>
      <c r="O7" s="36"/>
    </row>
    <row r="8" spans="1:16" s="9" customFormat="1" x14ac:dyDescent="0.25">
      <c r="A8" s="23"/>
      <c r="B8" s="399" t="str">
        <f>Public!B8</f>
        <v>The following questions refer to the goods as defined in the product description on the Intro tab.</v>
      </c>
      <c r="C8" s="399"/>
      <c r="D8" s="399"/>
      <c r="E8" s="399"/>
      <c r="F8" s="399"/>
      <c r="G8" s="399"/>
      <c r="H8" s="399"/>
      <c r="I8" s="399"/>
      <c r="J8" s="399"/>
      <c r="K8" s="399"/>
      <c r="L8" s="399"/>
      <c r="O8" s="24"/>
      <c r="P8" s="24"/>
    </row>
    <row r="9" spans="1:16" s="9" customFormat="1" x14ac:dyDescent="0.25">
      <c r="A9" s="23"/>
      <c r="B9" s="399" t="str">
        <f>Public!B9</f>
        <v xml:space="preserve">Product information and a glossary of terms can be found in the Info tab.
</v>
      </c>
      <c r="C9" s="399"/>
      <c r="D9" s="399"/>
      <c r="E9" s="399"/>
      <c r="F9" s="399"/>
      <c r="G9" s="399"/>
      <c r="H9" s="399"/>
      <c r="I9" s="399"/>
      <c r="J9" s="399"/>
      <c r="K9" s="399"/>
      <c r="L9" s="399"/>
      <c r="O9" s="24"/>
    </row>
    <row r="10" spans="1:16" s="9" customFormat="1" x14ac:dyDescent="0.25">
      <c r="A10" s="23"/>
      <c r="B10" s="399" t="str">
        <f>IF(Intro!$G$21="English",O10,P10)</f>
        <v xml:space="preserve">Use the AddPro tab if more space is needed.
</v>
      </c>
      <c r="C10" s="399"/>
      <c r="D10" s="399"/>
      <c r="E10" s="399"/>
      <c r="F10" s="399"/>
      <c r="G10" s="399"/>
      <c r="H10" s="399"/>
      <c r="I10" s="399"/>
      <c r="J10" s="399"/>
      <c r="K10" s="399"/>
      <c r="L10" s="399"/>
      <c r="O10" s="24" t="s">
        <v>103</v>
      </c>
      <c r="P10" s="24" t="str">
        <f>"Utilisez l'onglet AddPro si vous avez besoin de plus d'espace."&amp;CHAR(10)</f>
        <v xml:space="preserve">Utilisez l'onglet AddPro si vous avez besoin de plus d'espace.
</v>
      </c>
    </row>
    <row r="11" spans="1:16" s="9" customFormat="1" x14ac:dyDescent="0.25">
      <c r="A11" s="23"/>
      <c r="B11" s="25"/>
      <c r="C11" s="25"/>
      <c r="D11" s="25"/>
      <c r="E11" s="26"/>
      <c r="F11" s="26"/>
      <c r="G11" s="26"/>
      <c r="H11" s="26"/>
      <c r="I11" s="26"/>
      <c r="J11" s="26"/>
      <c r="K11" s="26"/>
      <c r="L11" s="26"/>
      <c r="O11" s="24"/>
      <c r="P11" s="24"/>
    </row>
    <row r="12" spans="1:16" x14ac:dyDescent="0.25">
      <c r="B12" s="384" t="str">
        <f>IF(Intro!$G$21="English",O12,P12)</f>
        <v>PRODUCTION AND CAPACITY</v>
      </c>
      <c r="C12" s="385"/>
      <c r="D12" s="385"/>
      <c r="E12" s="385"/>
      <c r="F12" s="385"/>
      <c r="G12" s="385"/>
      <c r="H12" s="385"/>
      <c r="I12" s="385"/>
      <c r="J12" s="385"/>
      <c r="K12" s="385"/>
      <c r="L12" s="386"/>
      <c r="M12" s="38"/>
      <c r="O12" s="90" t="s">
        <v>242</v>
      </c>
      <c r="P12" s="90" t="s">
        <v>243</v>
      </c>
    </row>
    <row r="13" spans="1:16" x14ac:dyDescent="0.25">
      <c r="B13" s="323" t="s">
        <v>22</v>
      </c>
      <c r="C13" s="324"/>
      <c r="D13" s="324"/>
      <c r="E13" s="324"/>
      <c r="F13" s="324"/>
      <c r="G13" s="324"/>
      <c r="H13" s="324"/>
      <c r="I13" s="324"/>
      <c r="J13" s="324"/>
      <c r="K13" s="324"/>
      <c r="L13" s="325"/>
    </row>
    <row r="14" spans="1:16" x14ac:dyDescent="0.25">
      <c r="B14" s="27"/>
      <c r="C14" s="28"/>
      <c r="D14" s="28"/>
      <c r="E14" s="29"/>
      <c r="F14" s="29"/>
      <c r="G14" s="29"/>
      <c r="H14" s="29"/>
      <c r="I14" s="29"/>
      <c r="J14" s="29"/>
      <c r="K14" s="29"/>
      <c r="L14" s="30"/>
    </row>
    <row r="15" spans="1:16" x14ac:dyDescent="0.25">
      <c r="B15" s="278" t="str">
        <f>IF(Intro!$G$21="English",O15,P15)</f>
        <v>Complete the following table for your firm's production of the goods and other goods produced using the same equipment. Note, other products produced using the same equipment are any other products besides the goods as defined in the "Intro" tab that are produced using the same equipment.</v>
      </c>
      <c r="C15" s="279"/>
      <c r="D15" s="279"/>
      <c r="E15" s="279"/>
      <c r="F15" s="279"/>
      <c r="G15" s="279"/>
      <c r="H15" s="279"/>
      <c r="I15" s="279"/>
      <c r="J15" s="279"/>
      <c r="K15" s="279"/>
      <c r="L15" s="280"/>
      <c r="O15" s="31" t="s">
        <v>182</v>
      </c>
      <c r="P15" s="3" t="s">
        <v>274</v>
      </c>
    </row>
    <row r="16" spans="1:16" x14ac:dyDescent="0.25">
      <c r="B16" s="278"/>
      <c r="C16" s="279"/>
      <c r="D16" s="279"/>
      <c r="E16" s="279"/>
      <c r="F16" s="279"/>
      <c r="G16" s="279"/>
      <c r="H16" s="279"/>
      <c r="I16" s="279"/>
      <c r="J16" s="279"/>
      <c r="K16" s="279"/>
      <c r="L16" s="280"/>
      <c r="O16" s="31"/>
    </row>
    <row r="17" spans="1:16" x14ac:dyDescent="0.25">
      <c r="B17" s="278"/>
      <c r="C17" s="279"/>
      <c r="D17" s="279"/>
      <c r="E17" s="279"/>
      <c r="F17" s="279"/>
      <c r="G17" s="279"/>
      <c r="H17" s="279"/>
      <c r="I17" s="279"/>
      <c r="J17" s="279"/>
      <c r="K17" s="279"/>
      <c r="L17" s="280"/>
      <c r="O17" s="31"/>
    </row>
    <row r="18" spans="1:16" x14ac:dyDescent="0.25">
      <c r="B18" s="49"/>
      <c r="C18" s="50"/>
      <c r="D18" s="28"/>
      <c r="E18" s="29"/>
      <c r="F18" s="29"/>
      <c r="G18" s="29"/>
      <c r="H18" s="29"/>
      <c r="I18" s="29"/>
      <c r="J18" s="29"/>
      <c r="K18" s="29"/>
      <c r="L18" s="30"/>
      <c r="O18" s="31"/>
    </row>
    <row r="19" spans="1:16" x14ac:dyDescent="0.25">
      <c r="B19" s="49"/>
      <c r="C19" s="50"/>
      <c r="F19" s="28"/>
      <c r="G19" s="400">
        <f>Variables!B6</f>
        <v>2023</v>
      </c>
      <c r="H19" s="400">
        <f>G19+1</f>
        <v>2024</v>
      </c>
      <c r="I19" s="400">
        <f>H19+1</f>
        <v>2025</v>
      </c>
      <c r="J19" s="400" t="str">
        <f>IF(Intro!$G$21="English",Variables!B9,Variables!C9)</f>
        <v>Jan-Mar 2025</v>
      </c>
      <c r="K19" s="400" t="str">
        <f>IF(Intro!$G$21="English",Variables!B10,Variables!C10)</f>
        <v>Jan-Mar 2026</v>
      </c>
      <c r="L19" s="62"/>
      <c r="O19" s="31"/>
    </row>
    <row r="20" spans="1:16" x14ac:dyDescent="0.25">
      <c r="B20" s="49"/>
      <c r="C20" s="50"/>
      <c r="F20" s="28"/>
      <c r="G20" s="400"/>
      <c r="H20" s="400"/>
      <c r="I20" s="400"/>
      <c r="J20" s="400"/>
      <c r="K20" s="400"/>
      <c r="L20" s="62"/>
      <c r="O20" s="31"/>
    </row>
    <row r="21" spans="1:16" s="38" customFormat="1" x14ac:dyDescent="0.25">
      <c r="A21" s="59"/>
      <c r="B21" s="390" t="s">
        <v>60</v>
      </c>
      <c r="C21" s="391"/>
      <c r="D21" s="391"/>
      <c r="E21" s="391"/>
      <c r="F21" s="95" t="str">
        <f>IF(Intro!$G$21="English",Variables!$B$23,Variables!$C$23)</f>
        <v>MSF</v>
      </c>
      <c r="G21" s="132"/>
      <c r="H21" s="132"/>
      <c r="I21" s="132"/>
      <c r="J21" s="132"/>
      <c r="K21" s="132"/>
      <c r="L21" s="62"/>
      <c r="O21" s="3"/>
      <c r="P21" s="3"/>
    </row>
    <row r="22" spans="1:16" s="38" customFormat="1" ht="28.5" customHeight="1" x14ac:dyDescent="0.25">
      <c r="A22" s="59"/>
      <c r="B22" s="390" t="str">
        <f>IF(Intro!$G$21="English",O22,P22)</f>
        <v>Production of products produced using the same equipment other than the goods</v>
      </c>
      <c r="C22" s="391"/>
      <c r="D22" s="391"/>
      <c r="E22" s="391"/>
      <c r="F22" s="95" t="str">
        <f>F21</f>
        <v>MSF</v>
      </c>
      <c r="G22" s="131"/>
      <c r="H22" s="132"/>
      <c r="I22" s="132"/>
      <c r="J22" s="132"/>
      <c r="K22" s="132"/>
      <c r="L22" s="62"/>
      <c r="O22" s="3" t="s">
        <v>202</v>
      </c>
      <c r="P22" s="3" t="s">
        <v>203</v>
      </c>
    </row>
    <row r="23" spans="1:16" s="48" customFormat="1" x14ac:dyDescent="0.25">
      <c r="A23" s="72"/>
      <c r="B23" s="392" t="str">
        <f>IF(Intro!$G$21="English",O23,P23)</f>
        <v>Total</v>
      </c>
      <c r="C23" s="393"/>
      <c r="D23" s="394"/>
      <c r="E23" s="394"/>
      <c r="F23" s="96" t="str">
        <f>F21</f>
        <v>MSF</v>
      </c>
      <c r="G23" s="136">
        <f>SUM(G21,G22)</f>
        <v>0</v>
      </c>
      <c r="H23" s="136">
        <f>SUM(H21,H22)</f>
        <v>0</v>
      </c>
      <c r="I23" s="136">
        <f>SUM(I21,I22)</f>
        <v>0</v>
      </c>
      <c r="J23" s="136">
        <f>SUM(J21,J22)</f>
        <v>0</v>
      </c>
      <c r="K23" s="136">
        <f>SUM(K21,K22)</f>
        <v>0</v>
      </c>
      <c r="L23" s="62"/>
      <c r="O23" s="21" t="s">
        <v>104</v>
      </c>
      <c r="P23" s="21" t="s">
        <v>104</v>
      </c>
    </row>
    <row r="24" spans="1:16" s="38" customFormat="1" x14ac:dyDescent="0.25">
      <c r="A24" s="59"/>
      <c r="B24" s="390" t="str">
        <f>IF(Intro!$G$21="English",O24,P24)</f>
        <v>Practical plant capacity</v>
      </c>
      <c r="C24" s="391"/>
      <c r="D24" s="394"/>
      <c r="E24" s="394"/>
      <c r="F24" s="95" t="str">
        <f>F21</f>
        <v>MSF</v>
      </c>
      <c r="G24" s="132"/>
      <c r="H24" s="132"/>
      <c r="I24" s="132"/>
      <c r="J24" s="132"/>
      <c r="K24" s="132"/>
      <c r="L24" s="62"/>
      <c r="O24" s="3" t="s">
        <v>145</v>
      </c>
      <c r="P24" s="3" t="s">
        <v>105</v>
      </c>
    </row>
    <row r="25" spans="1:16" s="48" customFormat="1" x14ac:dyDescent="0.25">
      <c r="A25" s="72"/>
      <c r="B25" s="392" t="str">
        <f>IF(Intro!$G$21="English",O25,P25)</f>
        <v>Capacity utilization rate of the goods</v>
      </c>
      <c r="C25" s="393"/>
      <c r="D25" s="394"/>
      <c r="E25" s="394"/>
      <c r="F25" s="96" t="s">
        <v>90</v>
      </c>
      <c r="G25" s="136" t="str">
        <f>IF(G24=0,"-",G21/G24*100)</f>
        <v>-</v>
      </c>
      <c r="H25" s="136" t="str">
        <f>IF(H24=0,"-",H21/H24*100)</f>
        <v>-</v>
      </c>
      <c r="I25" s="136" t="str">
        <f>IF(I24=0,"-",I21/I24*100)</f>
        <v>-</v>
      </c>
      <c r="J25" s="136" t="str">
        <f>IF(J24=0,"-",J21/J24*100)</f>
        <v>-</v>
      </c>
      <c r="K25" s="136" t="str">
        <f>IF(K24=0,"-",K21/K24*100)</f>
        <v>-</v>
      </c>
      <c r="L25" s="62"/>
      <c r="O25" s="21" t="s">
        <v>106</v>
      </c>
      <c r="P25" s="21" t="s">
        <v>107</v>
      </c>
    </row>
    <row r="26" spans="1:16" s="48" customFormat="1" x14ac:dyDescent="0.25">
      <c r="A26" s="72"/>
      <c r="B26" s="392" t="str">
        <f>IF(Intro!$G$21="English",O26,P26)</f>
        <v>Total capacity utilization rate</v>
      </c>
      <c r="C26" s="393"/>
      <c r="D26" s="394"/>
      <c r="E26" s="394"/>
      <c r="F26" s="96" t="s">
        <v>90</v>
      </c>
      <c r="G26" s="136" t="str">
        <f>IF(G24=0,"-",G23/G24*100)</f>
        <v>-</v>
      </c>
      <c r="H26" s="136" t="str">
        <f>IF(H24=0,"-",H23/H24*100)</f>
        <v>-</v>
      </c>
      <c r="I26" s="136" t="str">
        <f>IF(I24=0,"-",I23/I24*100)</f>
        <v>-</v>
      </c>
      <c r="J26" s="136" t="str">
        <f t="shared" ref="J26:K26" si="0">IF(J24=0,"-",J23/J24*100)</f>
        <v>-</v>
      </c>
      <c r="K26" s="136" t="str">
        <f t="shared" si="0"/>
        <v>-</v>
      </c>
      <c r="L26" s="62"/>
      <c r="O26" s="21" t="s">
        <v>108</v>
      </c>
      <c r="P26" s="21" t="s">
        <v>109</v>
      </c>
    </row>
    <row r="27" spans="1:16" s="38" customFormat="1" x14ac:dyDescent="0.25">
      <c r="A27" s="59"/>
      <c r="B27" s="69"/>
      <c r="C27" s="70"/>
      <c r="D27" s="70"/>
      <c r="E27" s="70"/>
      <c r="F27" s="70"/>
      <c r="G27" s="70"/>
      <c r="H27" s="70"/>
      <c r="I27" s="70"/>
      <c r="J27" s="70"/>
      <c r="K27" s="70"/>
      <c r="L27" s="71"/>
      <c r="O27" s="3"/>
      <c r="P27" s="3"/>
    </row>
    <row r="28" spans="1:16" s="21" customFormat="1" x14ac:dyDescent="0.25">
      <c r="A28" s="20"/>
      <c r="B28" s="326" t="s">
        <v>23</v>
      </c>
      <c r="C28" s="327"/>
      <c r="D28" s="327"/>
      <c r="E28" s="327"/>
      <c r="F28" s="327"/>
      <c r="G28" s="327"/>
      <c r="H28" s="327"/>
      <c r="I28" s="327"/>
      <c r="J28" s="327"/>
      <c r="K28" s="327"/>
      <c r="L28" s="328"/>
      <c r="M28" s="67"/>
    </row>
    <row r="29" spans="1:16" s="38" customFormat="1" x14ac:dyDescent="0.25">
      <c r="A29" s="59"/>
      <c r="B29" s="68"/>
      <c r="C29" s="60"/>
      <c r="D29" s="60"/>
      <c r="E29" s="60"/>
      <c r="F29" s="60"/>
      <c r="G29" s="60"/>
      <c r="H29" s="60"/>
      <c r="I29" s="60"/>
      <c r="J29" s="60"/>
      <c r="K29" s="60"/>
      <c r="L29" s="61"/>
      <c r="O29" s="3"/>
      <c r="P29" s="3"/>
    </row>
    <row r="30" spans="1:16" s="38" customFormat="1" x14ac:dyDescent="0.25">
      <c r="A30" s="59"/>
      <c r="B30" s="234" t="str">
        <f>IF(Intro!$G$21="English",O30,P30)</f>
        <v xml:space="preserve">Explain in detail how your firm determines practical plant capacity. </v>
      </c>
      <c r="C30" s="235"/>
      <c r="D30" s="235"/>
      <c r="E30" s="235"/>
      <c r="F30" s="235"/>
      <c r="G30" s="235"/>
      <c r="H30" s="235"/>
      <c r="I30" s="235"/>
      <c r="J30" s="235"/>
      <c r="K30" s="235"/>
      <c r="L30" s="236"/>
      <c r="O30" s="3" t="s">
        <v>53</v>
      </c>
      <c r="P30" s="3" t="s">
        <v>54</v>
      </c>
    </row>
    <row r="31" spans="1:16" s="38" customFormat="1" x14ac:dyDescent="0.25">
      <c r="A31" s="59"/>
      <c r="B31" s="68"/>
      <c r="C31" s="60"/>
      <c r="D31" s="60"/>
      <c r="E31" s="60"/>
      <c r="F31" s="60"/>
      <c r="G31" s="60"/>
      <c r="H31" s="60"/>
      <c r="I31" s="60"/>
      <c r="J31" s="60"/>
      <c r="K31" s="60"/>
      <c r="L31" s="61"/>
      <c r="O31" s="3"/>
      <c r="P31" s="3"/>
    </row>
    <row r="32" spans="1:16" s="21" customFormat="1" x14ac:dyDescent="0.25">
      <c r="A32" s="20"/>
      <c r="B32" s="333"/>
      <c r="C32" s="334"/>
      <c r="D32" s="334"/>
      <c r="E32" s="334"/>
      <c r="F32" s="334"/>
      <c r="G32" s="334"/>
      <c r="H32" s="334"/>
      <c r="I32" s="334"/>
      <c r="J32" s="334"/>
      <c r="K32" s="334"/>
      <c r="L32" s="335"/>
      <c r="M32" s="38"/>
    </row>
    <row r="33" spans="1:16" s="21" customFormat="1" x14ac:dyDescent="0.25">
      <c r="A33" s="20"/>
      <c r="B33" s="333"/>
      <c r="C33" s="334"/>
      <c r="D33" s="334"/>
      <c r="E33" s="334"/>
      <c r="F33" s="334"/>
      <c r="G33" s="334"/>
      <c r="H33" s="334"/>
      <c r="I33" s="334"/>
      <c r="J33" s="334"/>
      <c r="K33" s="334"/>
      <c r="L33" s="335"/>
      <c r="M33" s="38"/>
    </row>
    <row r="34" spans="1:16" s="21" customFormat="1" x14ac:dyDescent="0.25">
      <c r="A34" s="20"/>
      <c r="B34" s="333"/>
      <c r="C34" s="334"/>
      <c r="D34" s="334"/>
      <c r="E34" s="334"/>
      <c r="F34" s="334"/>
      <c r="G34" s="334"/>
      <c r="H34" s="334"/>
      <c r="I34" s="334"/>
      <c r="J34" s="334"/>
      <c r="K34" s="334"/>
      <c r="L34" s="335"/>
      <c r="M34" s="38"/>
    </row>
    <row r="35" spans="1:16" s="21" customFormat="1" x14ac:dyDescent="0.25">
      <c r="A35" s="20"/>
      <c r="B35" s="333"/>
      <c r="C35" s="334"/>
      <c r="D35" s="334"/>
      <c r="E35" s="334"/>
      <c r="F35" s="334"/>
      <c r="G35" s="334"/>
      <c r="H35" s="334"/>
      <c r="I35" s="334"/>
      <c r="J35" s="334"/>
      <c r="K35" s="334"/>
      <c r="L35" s="335"/>
      <c r="M35" s="38"/>
    </row>
    <row r="36" spans="1:16" s="21" customFormat="1" x14ac:dyDescent="0.25">
      <c r="A36" s="20"/>
      <c r="B36" s="333"/>
      <c r="C36" s="334"/>
      <c r="D36" s="334"/>
      <c r="E36" s="334"/>
      <c r="F36" s="334"/>
      <c r="G36" s="334"/>
      <c r="H36" s="334"/>
      <c r="I36" s="334"/>
      <c r="J36" s="334"/>
      <c r="K36" s="334"/>
      <c r="L36" s="335"/>
      <c r="M36" s="38"/>
    </row>
    <row r="37" spans="1:16" s="21" customFormat="1" x14ac:dyDescent="0.25">
      <c r="A37" s="20"/>
      <c r="B37" s="333"/>
      <c r="C37" s="334"/>
      <c r="D37" s="334"/>
      <c r="E37" s="334"/>
      <c r="F37" s="334"/>
      <c r="G37" s="334"/>
      <c r="H37" s="334"/>
      <c r="I37" s="334"/>
      <c r="J37" s="334"/>
      <c r="K37" s="334"/>
      <c r="L37" s="335"/>
      <c r="M37" s="38"/>
    </row>
    <row r="38" spans="1:16" s="21" customFormat="1" x14ac:dyDescent="0.25">
      <c r="A38" s="20"/>
      <c r="B38" s="333"/>
      <c r="C38" s="334"/>
      <c r="D38" s="334"/>
      <c r="E38" s="334"/>
      <c r="F38" s="334"/>
      <c r="G38" s="334"/>
      <c r="H38" s="334"/>
      <c r="I38" s="334"/>
      <c r="J38" s="334"/>
      <c r="K38" s="334"/>
      <c r="L38" s="335"/>
      <c r="M38" s="38"/>
    </row>
    <row r="39" spans="1:16" s="21" customFormat="1" x14ac:dyDescent="0.25">
      <c r="A39" s="20"/>
      <c r="B39" s="333"/>
      <c r="C39" s="334"/>
      <c r="D39" s="334"/>
      <c r="E39" s="334"/>
      <c r="F39" s="334"/>
      <c r="G39" s="334"/>
      <c r="H39" s="334"/>
      <c r="I39" s="334"/>
      <c r="J39" s="334"/>
      <c r="K39" s="334"/>
      <c r="L39" s="335"/>
      <c r="M39" s="38"/>
    </row>
    <row r="40" spans="1:16" s="38" customFormat="1" x14ac:dyDescent="0.25">
      <c r="A40" s="59"/>
      <c r="B40" s="69"/>
      <c r="C40" s="70"/>
      <c r="D40" s="70"/>
      <c r="E40" s="70"/>
      <c r="F40" s="70"/>
      <c r="G40" s="70"/>
      <c r="H40" s="70"/>
      <c r="I40" s="70"/>
      <c r="J40" s="70"/>
      <c r="K40" s="70"/>
      <c r="L40" s="71"/>
      <c r="O40" s="3"/>
      <c r="P40" s="3"/>
    </row>
    <row r="41" spans="1:16" s="21" customFormat="1" x14ac:dyDescent="0.25">
      <c r="A41" s="20"/>
      <c r="B41" s="326" t="s">
        <v>24</v>
      </c>
      <c r="C41" s="327"/>
      <c r="D41" s="327"/>
      <c r="E41" s="327"/>
      <c r="F41" s="327"/>
      <c r="G41" s="327"/>
      <c r="H41" s="327"/>
      <c r="I41" s="327"/>
      <c r="J41" s="327"/>
      <c r="K41" s="327"/>
      <c r="L41" s="328"/>
      <c r="M41" s="67"/>
    </row>
    <row r="42" spans="1:16" s="38" customFormat="1" x14ac:dyDescent="0.25">
      <c r="A42" s="59"/>
      <c r="B42" s="68"/>
      <c r="C42" s="60"/>
      <c r="D42" s="60"/>
      <c r="E42" s="60"/>
      <c r="F42" s="60"/>
      <c r="G42" s="60"/>
      <c r="H42" s="60"/>
      <c r="I42" s="60"/>
      <c r="J42" s="60"/>
      <c r="K42" s="60"/>
      <c r="L42" s="61"/>
      <c r="O42" s="3"/>
      <c r="P42" s="3"/>
    </row>
    <row r="43" spans="1:16" s="38" customFormat="1" x14ac:dyDescent="0.25">
      <c r="A43" s="59"/>
      <c r="B43" s="234" t="str">
        <f>IF(Intro!$G$21="English",O43,P43)</f>
        <v xml:space="preserve">If any of the calculated capacity utilization rates are higher than 100%, explain why this has occurred.
</v>
      </c>
      <c r="C43" s="235"/>
      <c r="D43" s="235"/>
      <c r="E43" s="235"/>
      <c r="F43" s="235"/>
      <c r="G43" s="235"/>
      <c r="H43" s="235"/>
      <c r="I43" s="235"/>
      <c r="J43" s="235"/>
      <c r="K43" s="235"/>
      <c r="L43" s="236"/>
      <c r="O43" s="3" t="s">
        <v>110</v>
      </c>
      <c r="P43" s="3" t="s">
        <v>271</v>
      </c>
    </row>
    <row r="44" spans="1:16" s="38" customFormat="1" x14ac:dyDescent="0.25">
      <c r="A44" s="59"/>
      <c r="B44" s="68"/>
      <c r="C44" s="60"/>
      <c r="D44" s="60"/>
      <c r="E44" s="60"/>
      <c r="F44" s="60"/>
      <c r="G44" s="60"/>
      <c r="H44" s="60"/>
      <c r="I44" s="60"/>
      <c r="J44" s="60"/>
      <c r="K44" s="60"/>
      <c r="L44" s="61"/>
      <c r="O44" s="3"/>
      <c r="P44" s="3"/>
    </row>
    <row r="45" spans="1:16" s="21" customFormat="1" x14ac:dyDescent="0.25">
      <c r="A45" s="20"/>
      <c r="B45" s="333"/>
      <c r="C45" s="334"/>
      <c r="D45" s="334"/>
      <c r="E45" s="334"/>
      <c r="F45" s="334"/>
      <c r="G45" s="334"/>
      <c r="H45" s="334"/>
      <c r="I45" s="334"/>
      <c r="J45" s="334"/>
      <c r="K45" s="334"/>
      <c r="L45" s="335"/>
      <c r="M45" s="38"/>
    </row>
    <row r="46" spans="1:16" s="21" customFormat="1" x14ac:dyDescent="0.25">
      <c r="A46" s="20"/>
      <c r="B46" s="333"/>
      <c r="C46" s="334"/>
      <c r="D46" s="334"/>
      <c r="E46" s="334"/>
      <c r="F46" s="334"/>
      <c r="G46" s="334"/>
      <c r="H46" s="334"/>
      <c r="I46" s="334"/>
      <c r="J46" s="334"/>
      <c r="K46" s="334"/>
      <c r="L46" s="335"/>
      <c r="M46" s="38"/>
    </row>
    <row r="47" spans="1:16" s="21" customFormat="1" x14ac:dyDescent="0.25">
      <c r="A47" s="20"/>
      <c r="B47" s="333"/>
      <c r="C47" s="334"/>
      <c r="D47" s="334"/>
      <c r="E47" s="334"/>
      <c r="F47" s="334"/>
      <c r="G47" s="334"/>
      <c r="H47" s="334"/>
      <c r="I47" s="334"/>
      <c r="J47" s="334"/>
      <c r="K47" s="334"/>
      <c r="L47" s="335"/>
      <c r="M47" s="38"/>
    </row>
    <row r="48" spans="1:16" s="21" customFormat="1" x14ac:dyDescent="0.25">
      <c r="A48" s="20"/>
      <c r="B48" s="333"/>
      <c r="C48" s="334"/>
      <c r="D48" s="334"/>
      <c r="E48" s="334"/>
      <c r="F48" s="334"/>
      <c r="G48" s="334"/>
      <c r="H48" s="334"/>
      <c r="I48" s="334"/>
      <c r="J48" s="334"/>
      <c r="K48" s="334"/>
      <c r="L48" s="335"/>
      <c r="M48" s="38"/>
    </row>
    <row r="49" spans="1:16" s="21" customFormat="1" x14ac:dyDescent="0.25">
      <c r="A49" s="20"/>
      <c r="B49" s="333"/>
      <c r="C49" s="334"/>
      <c r="D49" s="334"/>
      <c r="E49" s="334"/>
      <c r="F49" s="334"/>
      <c r="G49" s="334"/>
      <c r="H49" s="334"/>
      <c r="I49" s="334"/>
      <c r="J49" s="334"/>
      <c r="K49" s="334"/>
      <c r="L49" s="335"/>
      <c r="M49" s="38"/>
    </row>
    <row r="50" spans="1:16" s="21" customFormat="1" x14ac:dyDescent="0.25">
      <c r="A50" s="20"/>
      <c r="B50" s="333"/>
      <c r="C50" s="334"/>
      <c r="D50" s="334"/>
      <c r="E50" s="334"/>
      <c r="F50" s="334"/>
      <c r="G50" s="334"/>
      <c r="H50" s="334"/>
      <c r="I50" s="334"/>
      <c r="J50" s="334"/>
      <c r="K50" s="334"/>
      <c r="L50" s="335"/>
      <c r="M50" s="38"/>
    </row>
    <row r="51" spans="1:16" s="21" customFormat="1" x14ac:dyDescent="0.25">
      <c r="A51" s="20"/>
      <c r="B51" s="333"/>
      <c r="C51" s="334"/>
      <c r="D51" s="334"/>
      <c r="E51" s="334"/>
      <c r="F51" s="334"/>
      <c r="G51" s="334"/>
      <c r="H51" s="334"/>
      <c r="I51" s="334"/>
      <c r="J51" s="334"/>
      <c r="K51" s="334"/>
      <c r="L51" s="335"/>
      <c r="M51" s="38"/>
    </row>
    <row r="52" spans="1:16" s="21" customFormat="1" x14ac:dyDescent="0.25">
      <c r="A52" s="20"/>
      <c r="B52" s="333"/>
      <c r="C52" s="334"/>
      <c r="D52" s="334"/>
      <c r="E52" s="334"/>
      <c r="F52" s="334"/>
      <c r="G52" s="334"/>
      <c r="H52" s="334"/>
      <c r="I52" s="334"/>
      <c r="J52" s="334"/>
      <c r="K52" s="334"/>
      <c r="L52" s="335"/>
      <c r="M52" s="38"/>
    </row>
    <row r="53" spans="1:16" s="38" customFormat="1" x14ac:dyDescent="0.25">
      <c r="A53" s="59"/>
      <c r="B53" s="69"/>
      <c r="C53" s="70"/>
      <c r="D53" s="70"/>
      <c r="E53" s="70"/>
      <c r="F53" s="70"/>
      <c r="G53" s="70"/>
      <c r="H53" s="70"/>
      <c r="I53" s="70"/>
      <c r="J53" s="70"/>
      <c r="K53" s="70"/>
      <c r="L53" s="71"/>
      <c r="O53" s="3"/>
      <c r="P53" s="3"/>
    </row>
    <row r="54" spans="1:16" s="21" customFormat="1" x14ac:dyDescent="0.25">
      <c r="A54" s="20"/>
      <c r="B54" s="326" t="s">
        <v>25</v>
      </c>
      <c r="C54" s="327"/>
      <c r="D54" s="327"/>
      <c r="E54" s="327"/>
      <c r="F54" s="327"/>
      <c r="G54" s="327"/>
      <c r="H54" s="327"/>
      <c r="I54" s="327"/>
      <c r="J54" s="327"/>
      <c r="K54" s="327"/>
      <c r="L54" s="328"/>
      <c r="M54" s="67"/>
    </row>
    <row r="55" spans="1:16" s="38" customFormat="1" x14ac:dyDescent="0.25">
      <c r="A55" s="59"/>
      <c r="B55" s="68"/>
      <c r="C55" s="60"/>
      <c r="D55" s="60"/>
      <c r="E55" s="60"/>
      <c r="F55" s="60"/>
      <c r="G55" s="60"/>
      <c r="H55" s="60"/>
      <c r="I55" s="60"/>
      <c r="J55" s="60"/>
      <c r="K55" s="60"/>
      <c r="L55" s="61"/>
      <c r="O55" s="3"/>
      <c r="P55" s="3"/>
    </row>
    <row r="56" spans="1:16" s="38" customFormat="1" x14ac:dyDescent="0.25">
      <c r="A56" s="59"/>
      <c r="B56" s="234" t="str">
        <f>IF(Intro!$G$21="English",O56,P56)</f>
        <v>If practical plant capacity has changed since January 1, 2023, explain how this was achieved.</v>
      </c>
      <c r="C56" s="235"/>
      <c r="D56" s="235"/>
      <c r="E56" s="235"/>
      <c r="F56" s="235"/>
      <c r="G56" s="235"/>
      <c r="H56" s="235"/>
      <c r="I56" s="235"/>
      <c r="J56" s="235"/>
      <c r="K56" s="235"/>
      <c r="L56" s="236"/>
      <c r="O56" s="3" t="str">
        <f>"If practical plant capacity has changed since January 1, "&amp;Variables!$B$6&amp;", explain how this was achieved."</f>
        <v>If practical plant capacity has changed since January 1, 2023, explain how this was achieved.</v>
      </c>
      <c r="P56" s="3" t="str">
        <f>"Si la capacité pratique de l’usine a changé depuis le 1er janvier "&amp;Variables!B6&amp;", expliquez comment cela a été réalisé."</f>
        <v>Si la capacité pratique de l’usine a changé depuis le 1er janvier 2023, expliquez comment cela a été réalisé.</v>
      </c>
    </row>
    <row r="57" spans="1:16" s="38" customFormat="1" x14ac:dyDescent="0.25">
      <c r="A57" s="59"/>
      <c r="B57" s="68"/>
      <c r="C57" s="60"/>
      <c r="D57" s="60"/>
      <c r="E57" s="60"/>
      <c r="F57" s="60"/>
      <c r="G57" s="60"/>
      <c r="H57" s="60"/>
      <c r="I57" s="60"/>
      <c r="J57" s="60"/>
      <c r="K57" s="60"/>
      <c r="L57" s="61"/>
      <c r="O57" s="3"/>
      <c r="P57" s="3"/>
    </row>
    <row r="58" spans="1:16" s="21" customFormat="1" x14ac:dyDescent="0.25">
      <c r="A58" s="20"/>
      <c r="B58" s="333"/>
      <c r="C58" s="334"/>
      <c r="D58" s="334"/>
      <c r="E58" s="334"/>
      <c r="F58" s="334"/>
      <c r="G58" s="334"/>
      <c r="H58" s="334"/>
      <c r="I58" s="334"/>
      <c r="J58" s="334"/>
      <c r="K58" s="334"/>
      <c r="L58" s="335"/>
      <c r="M58" s="38"/>
    </row>
    <row r="59" spans="1:16" s="21" customFormat="1" x14ac:dyDescent="0.25">
      <c r="A59" s="20"/>
      <c r="B59" s="333"/>
      <c r="C59" s="334"/>
      <c r="D59" s="334"/>
      <c r="E59" s="334"/>
      <c r="F59" s="334"/>
      <c r="G59" s="334"/>
      <c r="H59" s="334"/>
      <c r="I59" s="334"/>
      <c r="J59" s="334"/>
      <c r="K59" s="334"/>
      <c r="L59" s="335"/>
      <c r="M59" s="38"/>
    </row>
    <row r="60" spans="1:16" s="21" customFormat="1" x14ac:dyDescent="0.25">
      <c r="A60" s="20"/>
      <c r="B60" s="333"/>
      <c r="C60" s="334"/>
      <c r="D60" s="334"/>
      <c r="E60" s="334"/>
      <c r="F60" s="334"/>
      <c r="G60" s="334"/>
      <c r="H60" s="334"/>
      <c r="I60" s="334"/>
      <c r="J60" s="334"/>
      <c r="K60" s="334"/>
      <c r="L60" s="335"/>
      <c r="M60" s="38"/>
    </row>
    <row r="61" spans="1:16" s="21" customFormat="1" x14ac:dyDescent="0.25">
      <c r="A61" s="20"/>
      <c r="B61" s="333"/>
      <c r="C61" s="334"/>
      <c r="D61" s="334"/>
      <c r="E61" s="334"/>
      <c r="F61" s="334"/>
      <c r="G61" s="334"/>
      <c r="H61" s="334"/>
      <c r="I61" s="334"/>
      <c r="J61" s="334"/>
      <c r="K61" s="334"/>
      <c r="L61" s="335"/>
      <c r="M61" s="38"/>
    </row>
    <row r="62" spans="1:16" s="21" customFormat="1" x14ac:dyDescent="0.25">
      <c r="A62" s="20"/>
      <c r="B62" s="333"/>
      <c r="C62" s="334"/>
      <c r="D62" s="334"/>
      <c r="E62" s="334"/>
      <c r="F62" s="334"/>
      <c r="G62" s="334"/>
      <c r="H62" s="334"/>
      <c r="I62" s="334"/>
      <c r="J62" s="334"/>
      <c r="K62" s="334"/>
      <c r="L62" s="335"/>
      <c r="M62" s="38"/>
    </row>
    <row r="63" spans="1:16" s="21" customFormat="1" x14ac:dyDescent="0.25">
      <c r="A63" s="20"/>
      <c r="B63" s="333"/>
      <c r="C63" s="334"/>
      <c r="D63" s="334"/>
      <c r="E63" s="334"/>
      <c r="F63" s="334"/>
      <c r="G63" s="334"/>
      <c r="H63" s="334"/>
      <c r="I63" s="334"/>
      <c r="J63" s="334"/>
      <c r="K63" s="334"/>
      <c r="L63" s="335"/>
      <c r="M63" s="38"/>
    </row>
    <row r="64" spans="1:16" s="21" customFormat="1" x14ac:dyDescent="0.25">
      <c r="A64" s="20"/>
      <c r="B64" s="333"/>
      <c r="C64" s="334"/>
      <c r="D64" s="334"/>
      <c r="E64" s="334"/>
      <c r="F64" s="334"/>
      <c r="G64" s="334"/>
      <c r="H64" s="334"/>
      <c r="I64" s="334"/>
      <c r="J64" s="334"/>
      <c r="K64" s="334"/>
      <c r="L64" s="335"/>
      <c r="M64" s="38"/>
    </row>
    <row r="65" spans="1:16" s="21" customFormat="1" x14ac:dyDescent="0.25">
      <c r="A65" s="20"/>
      <c r="B65" s="333"/>
      <c r="C65" s="334"/>
      <c r="D65" s="334"/>
      <c r="E65" s="334"/>
      <c r="F65" s="334"/>
      <c r="G65" s="334"/>
      <c r="H65" s="334"/>
      <c r="I65" s="334"/>
      <c r="J65" s="334"/>
      <c r="K65" s="334"/>
      <c r="L65" s="335"/>
      <c r="M65" s="38"/>
    </row>
    <row r="66" spans="1:16" s="38" customFormat="1" x14ac:dyDescent="0.25">
      <c r="A66" s="59"/>
      <c r="B66" s="69"/>
      <c r="C66" s="70"/>
      <c r="D66" s="70"/>
      <c r="E66" s="70"/>
      <c r="F66" s="70"/>
      <c r="G66" s="70"/>
      <c r="H66" s="70"/>
      <c r="I66" s="70"/>
      <c r="J66" s="70"/>
      <c r="K66" s="70"/>
      <c r="L66" s="71"/>
      <c r="O66" s="3"/>
      <c r="P66" s="3"/>
    </row>
    <row r="67" spans="1:16" s="21" customFormat="1" x14ac:dyDescent="0.25">
      <c r="A67" s="20"/>
      <c r="B67" s="326" t="s">
        <v>26</v>
      </c>
      <c r="C67" s="327"/>
      <c r="D67" s="327"/>
      <c r="E67" s="327"/>
      <c r="F67" s="327"/>
      <c r="G67" s="327"/>
      <c r="H67" s="327"/>
      <c r="I67" s="327"/>
      <c r="J67" s="327"/>
      <c r="K67" s="327"/>
      <c r="L67" s="328"/>
      <c r="M67" s="67"/>
    </row>
    <row r="68" spans="1:16" s="38" customFormat="1" x14ac:dyDescent="0.25">
      <c r="A68" s="59"/>
      <c r="B68" s="68"/>
      <c r="C68" s="60"/>
      <c r="D68" s="60"/>
      <c r="E68" s="60"/>
      <c r="F68" s="60"/>
      <c r="G68" s="60"/>
      <c r="H68" s="60"/>
      <c r="I68" s="60"/>
      <c r="J68" s="60"/>
      <c r="K68" s="60"/>
      <c r="L68" s="61"/>
      <c r="O68" s="3"/>
      <c r="P68" s="3"/>
    </row>
    <row r="69" spans="1:16" s="38" customFormat="1" ht="14.25" customHeight="1" x14ac:dyDescent="0.25">
      <c r="A69" s="59"/>
      <c r="B69" s="278" t="str">
        <f>IF(Intro!$G$21="English",O69,P69)</f>
        <v>Describe your firm’s plans to increase or decrease its practical plant capacity of the goods in the next two years, including target dates, target practical plant capacity, the plants involved and the reasons for the change.</v>
      </c>
      <c r="C69" s="279"/>
      <c r="D69" s="279"/>
      <c r="E69" s="279"/>
      <c r="F69" s="279"/>
      <c r="G69" s="279"/>
      <c r="H69" s="279"/>
      <c r="I69" s="279"/>
      <c r="J69" s="279"/>
      <c r="K69" s="279"/>
      <c r="L69" s="280"/>
      <c r="O69" s="3" t="s">
        <v>160</v>
      </c>
      <c r="P69" s="3" t="s">
        <v>111</v>
      </c>
    </row>
    <row r="70" spans="1:16" s="38" customFormat="1" x14ac:dyDescent="0.25">
      <c r="A70" s="59"/>
      <c r="B70" s="278"/>
      <c r="C70" s="279"/>
      <c r="D70" s="279"/>
      <c r="E70" s="279"/>
      <c r="F70" s="279"/>
      <c r="G70" s="279"/>
      <c r="H70" s="279"/>
      <c r="I70" s="279"/>
      <c r="J70" s="279"/>
      <c r="K70" s="279"/>
      <c r="L70" s="280"/>
      <c r="O70" s="3"/>
      <c r="P70" s="3"/>
    </row>
    <row r="71" spans="1:16" s="38" customFormat="1" x14ac:dyDescent="0.25">
      <c r="A71" s="59"/>
      <c r="B71" s="68"/>
      <c r="C71" s="60"/>
      <c r="D71" s="60"/>
      <c r="E71" s="60"/>
      <c r="F71" s="60"/>
      <c r="G71" s="60"/>
      <c r="H71" s="60"/>
      <c r="I71" s="60"/>
      <c r="J71" s="60"/>
      <c r="K71" s="60"/>
      <c r="L71" s="61"/>
      <c r="O71" s="3"/>
      <c r="P71" s="3"/>
    </row>
    <row r="72" spans="1:16" s="21" customFormat="1" x14ac:dyDescent="0.25">
      <c r="A72" s="20"/>
      <c r="B72" s="333"/>
      <c r="C72" s="334"/>
      <c r="D72" s="334"/>
      <c r="E72" s="334"/>
      <c r="F72" s="334"/>
      <c r="G72" s="334"/>
      <c r="H72" s="334"/>
      <c r="I72" s="334"/>
      <c r="J72" s="334"/>
      <c r="K72" s="334"/>
      <c r="L72" s="335"/>
      <c r="M72" s="38"/>
    </row>
    <row r="73" spans="1:16" s="21" customFormat="1" x14ac:dyDescent="0.25">
      <c r="A73" s="20"/>
      <c r="B73" s="333"/>
      <c r="C73" s="334"/>
      <c r="D73" s="334"/>
      <c r="E73" s="334"/>
      <c r="F73" s="334"/>
      <c r="G73" s="334"/>
      <c r="H73" s="334"/>
      <c r="I73" s="334"/>
      <c r="J73" s="334"/>
      <c r="K73" s="334"/>
      <c r="L73" s="335"/>
      <c r="M73" s="38"/>
    </row>
    <row r="74" spans="1:16" s="21" customFormat="1" x14ac:dyDescent="0.25">
      <c r="A74" s="20"/>
      <c r="B74" s="333"/>
      <c r="C74" s="334"/>
      <c r="D74" s="334"/>
      <c r="E74" s="334"/>
      <c r="F74" s="334"/>
      <c r="G74" s="334"/>
      <c r="H74" s="334"/>
      <c r="I74" s="334"/>
      <c r="J74" s="334"/>
      <c r="K74" s="334"/>
      <c r="L74" s="335"/>
      <c r="M74" s="38"/>
    </row>
    <row r="75" spans="1:16" s="21" customFormat="1" x14ac:dyDescent="0.25">
      <c r="A75" s="20"/>
      <c r="B75" s="333"/>
      <c r="C75" s="334"/>
      <c r="D75" s="334"/>
      <c r="E75" s="334"/>
      <c r="F75" s="334"/>
      <c r="G75" s="334"/>
      <c r="H75" s="334"/>
      <c r="I75" s="334"/>
      <c r="J75" s="334"/>
      <c r="K75" s="334"/>
      <c r="L75" s="335"/>
      <c r="M75" s="38"/>
    </row>
    <row r="76" spans="1:16" s="21" customFormat="1" x14ac:dyDescent="0.25">
      <c r="A76" s="20"/>
      <c r="B76" s="333"/>
      <c r="C76" s="334"/>
      <c r="D76" s="334"/>
      <c r="E76" s="334"/>
      <c r="F76" s="334"/>
      <c r="G76" s="334"/>
      <c r="H76" s="334"/>
      <c r="I76" s="334"/>
      <c r="J76" s="334"/>
      <c r="K76" s="334"/>
      <c r="L76" s="335"/>
      <c r="M76" s="38"/>
    </row>
    <row r="77" spans="1:16" s="21" customFormat="1" x14ac:dyDescent="0.25">
      <c r="A77" s="20"/>
      <c r="B77" s="333"/>
      <c r="C77" s="334"/>
      <c r="D77" s="334"/>
      <c r="E77" s="334"/>
      <c r="F77" s="334"/>
      <c r="G77" s="334"/>
      <c r="H77" s="334"/>
      <c r="I77" s="334"/>
      <c r="J77" s="334"/>
      <c r="K77" s="334"/>
      <c r="L77" s="335"/>
      <c r="M77" s="38"/>
    </row>
    <row r="78" spans="1:16" s="21" customFormat="1" x14ac:dyDescent="0.25">
      <c r="A78" s="20"/>
      <c r="B78" s="333"/>
      <c r="C78" s="334"/>
      <c r="D78" s="334"/>
      <c r="E78" s="334"/>
      <c r="F78" s="334"/>
      <c r="G78" s="334"/>
      <c r="H78" s="334"/>
      <c r="I78" s="334"/>
      <c r="J78" s="334"/>
      <c r="K78" s="334"/>
      <c r="L78" s="335"/>
      <c r="M78" s="38"/>
    </row>
    <row r="79" spans="1:16" s="21" customFormat="1" x14ac:dyDescent="0.25">
      <c r="A79" s="20"/>
      <c r="B79" s="333"/>
      <c r="C79" s="334"/>
      <c r="D79" s="334"/>
      <c r="E79" s="334"/>
      <c r="F79" s="334"/>
      <c r="G79" s="334"/>
      <c r="H79" s="334"/>
      <c r="I79" s="334"/>
      <c r="J79" s="334"/>
      <c r="K79" s="334"/>
      <c r="L79" s="335"/>
      <c r="M79" s="38"/>
    </row>
    <row r="80" spans="1:16" s="38" customFormat="1" x14ac:dyDescent="0.25">
      <c r="A80" s="59"/>
      <c r="B80" s="69"/>
      <c r="C80" s="70"/>
      <c r="D80" s="70"/>
      <c r="E80" s="70"/>
      <c r="F80" s="70"/>
      <c r="G80" s="70"/>
      <c r="H80" s="70"/>
      <c r="I80" s="70"/>
      <c r="J80" s="70"/>
      <c r="K80" s="70"/>
      <c r="L80" s="71"/>
      <c r="O80" s="3"/>
      <c r="P80" s="3"/>
    </row>
    <row r="81" spans="1:16" s="21" customFormat="1" x14ac:dyDescent="0.25">
      <c r="A81" s="20"/>
      <c r="B81" s="326" t="s">
        <v>27</v>
      </c>
      <c r="C81" s="327"/>
      <c r="D81" s="327"/>
      <c r="E81" s="327"/>
      <c r="F81" s="327"/>
      <c r="G81" s="327"/>
      <c r="H81" s="327"/>
      <c r="I81" s="327"/>
      <c r="J81" s="327"/>
      <c r="K81" s="327"/>
      <c r="L81" s="328"/>
      <c r="M81" s="67"/>
    </row>
    <row r="82" spans="1:16" s="38" customFormat="1" x14ac:dyDescent="0.25">
      <c r="A82" s="59"/>
      <c r="B82" s="68"/>
      <c r="C82" s="60"/>
      <c r="D82" s="60"/>
      <c r="E82" s="60"/>
      <c r="F82" s="60"/>
      <c r="G82" s="60"/>
      <c r="H82" s="60"/>
      <c r="I82" s="60"/>
      <c r="J82" s="60"/>
      <c r="K82" s="60"/>
      <c r="L82" s="61"/>
      <c r="O82" s="3"/>
      <c r="P82" s="3"/>
    </row>
    <row r="83" spans="1:16" s="38" customFormat="1" ht="14.25" customHeight="1" x14ac:dyDescent="0.25">
      <c r="A83" s="59"/>
      <c r="B83" s="395" t="str">
        <f>IF(Intro!$G$21="English",O83,P83)</f>
        <v>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3" s="396"/>
      <c r="D83" s="396"/>
      <c r="E83" s="396"/>
      <c r="F83" s="396"/>
      <c r="G83" s="396"/>
      <c r="H83" s="396"/>
      <c r="I83" s="396"/>
      <c r="J83" s="396"/>
      <c r="K83" s="396"/>
      <c r="L83" s="397"/>
      <c r="O83" s="3" t="s">
        <v>161</v>
      </c>
      <c r="P83" s="3" t="s">
        <v>112</v>
      </c>
    </row>
    <row r="84" spans="1:16" s="38" customFormat="1" x14ac:dyDescent="0.25">
      <c r="A84" s="59"/>
      <c r="B84" s="395"/>
      <c r="C84" s="396"/>
      <c r="D84" s="396"/>
      <c r="E84" s="396"/>
      <c r="F84" s="396"/>
      <c r="G84" s="396"/>
      <c r="H84" s="396"/>
      <c r="I84" s="396"/>
      <c r="J84" s="396"/>
      <c r="K84" s="396"/>
      <c r="L84" s="397"/>
      <c r="O84" s="3"/>
      <c r="P84" s="3"/>
    </row>
    <row r="85" spans="1:16" s="38" customFormat="1" x14ac:dyDescent="0.25">
      <c r="A85" s="59"/>
      <c r="B85" s="68"/>
      <c r="C85" s="60"/>
      <c r="D85" s="60"/>
      <c r="E85" s="60"/>
      <c r="F85" s="60"/>
      <c r="G85" s="60"/>
      <c r="H85" s="60"/>
      <c r="I85" s="60"/>
      <c r="J85" s="60"/>
      <c r="K85" s="60"/>
      <c r="L85" s="61"/>
      <c r="O85" s="3"/>
      <c r="P85" s="3"/>
    </row>
    <row r="86" spans="1:16" s="21" customFormat="1" x14ac:dyDescent="0.25">
      <c r="A86" s="20"/>
      <c r="B86" s="333"/>
      <c r="C86" s="334"/>
      <c r="D86" s="334"/>
      <c r="E86" s="334"/>
      <c r="F86" s="334"/>
      <c r="G86" s="334"/>
      <c r="H86" s="334"/>
      <c r="I86" s="334"/>
      <c r="J86" s="334"/>
      <c r="K86" s="334"/>
      <c r="L86" s="335"/>
      <c r="M86" s="38"/>
    </row>
    <row r="87" spans="1:16" s="21" customFormat="1" x14ac:dyDescent="0.25">
      <c r="A87" s="20"/>
      <c r="B87" s="333"/>
      <c r="C87" s="334"/>
      <c r="D87" s="334"/>
      <c r="E87" s="334"/>
      <c r="F87" s="334"/>
      <c r="G87" s="334"/>
      <c r="H87" s="334"/>
      <c r="I87" s="334"/>
      <c r="J87" s="334"/>
      <c r="K87" s="334"/>
      <c r="L87" s="335"/>
      <c r="M87" s="38"/>
    </row>
    <row r="88" spans="1:16" s="21" customFormat="1" x14ac:dyDescent="0.25">
      <c r="A88" s="20"/>
      <c r="B88" s="333"/>
      <c r="C88" s="334"/>
      <c r="D88" s="334"/>
      <c r="E88" s="334"/>
      <c r="F88" s="334"/>
      <c r="G88" s="334"/>
      <c r="H88" s="334"/>
      <c r="I88" s="334"/>
      <c r="J88" s="334"/>
      <c r="K88" s="334"/>
      <c r="L88" s="335"/>
      <c r="M88" s="38"/>
    </row>
    <row r="89" spans="1:16" s="21" customFormat="1" x14ac:dyDescent="0.25">
      <c r="A89" s="20"/>
      <c r="B89" s="333"/>
      <c r="C89" s="334"/>
      <c r="D89" s="334"/>
      <c r="E89" s="334"/>
      <c r="F89" s="334"/>
      <c r="G89" s="334"/>
      <c r="H89" s="334"/>
      <c r="I89" s="334"/>
      <c r="J89" s="334"/>
      <c r="K89" s="334"/>
      <c r="L89" s="335"/>
      <c r="M89" s="38"/>
    </row>
    <row r="90" spans="1:16" s="21" customFormat="1" x14ac:dyDescent="0.25">
      <c r="A90" s="20"/>
      <c r="B90" s="333"/>
      <c r="C90" s="334"/>
      <c r="D90" s="334"/>
      <c r="E90" s="334"/>
      <c r="F90" s="334"/>
      <c r="G90" s="334"/>
      <c r="H90" s="334"/>
      <c r="I90" s="334"/>
      <c r="J90" s="334"/>
      <c r="K90" s="334"/>
      <c r="L90" s="335"/>
      <c r="M90" s="38"/>
    </row>
    <row r="91" spans="1:16" s="21" customFormat="1" x14ac:dyDescent="0.25">
      <c r="A91" s="20"/>
      <c r="B91" s="333"/>
      <c r="C91" s="334"/>
      <c r="D91" s="334"/>
      <c r="E91" s="334"/>
      <c r="F91" s="334"/>
      <c r="G91" s="334"/>
      <c r="H91" s="334"/>
      <c r="I91" s="334"/>
      <c r="J91" s="334"/>
      <c r="K91" s="334"/>
      <c r="L91" s="335"/>
      <c r="M91" s="38"/>
    </row>
    <row r="92" spans="1:16" s="21" customFormat="1" x14ac:dyDescent="0.25">
      <c r="A92" s="20"/>
      <c r="B92" s="333"/>
      <c r="C92" s="334"/>
      <c r="D92" s="334"/>
      <c r="E92" s="334"/>
      <c r="F92" s="334"/>
      <c r="G92" s="334"/>
      <c r="H92" s="334"/>
      <c r="I92" s="334"/>
      <c r="J92" s="334"/>
      <c r="K92" s="334"/>
      <c r="L92" s="335"/>
      <c r="M92" s="38"/>
    </row>
    <row r="93" spans="1:16" s="21" customFormat="1" x14ac:dyDescent="0.25">
      <c r="A93" s="20"/>
      <c r="B93" s="333"/>
      <c r="C93" s="334"/>
      <c r="D93" s="334"/>
      <c r="E93" s="334"/>
      <c r="F93" s="334"/>
      <c r="G93" s="334"/>
      <c r="H93" s="334"/>
      <c r="I93" s="334"/>
      <c r="J93" s="334"/>
      <c r="K93" s="334"/>
      <c r="L93" s="335"/>
      <c r="M93" s="38"/>
    </row>
    <row r="94" spans="1:16" s="38" customFormat="1" x14ac:dyDescent="0.25">
      <c r="A94" s="59"/>
      <c r="B94" s="69"/>
      <c r="C94" s="70"/>
      <c r="D94" s="70"/>
      <c r="E94" s="70"/>
      <c r="F94" s="70"/>
      <c r="G94" s="70"/>
      <c r="H94" s="70"/>
      <c r="I94" s="70"/>
      <c r="J94" s="70"/>
      <c r="K94" s="70"/>
      <c r="L94" s="71"/>
      <c r="O94" s="3"/>
      <c r="P94" s="3"/>
    </row>
    <row r="95" spans="1:16" s="21" customFormat="1" x14ac:dyDescent="0.25">
      <c r="A95" s="20"/>
      <c r="B95" s="326" t="s">
        <v>30</v>
      </c>
      <c r="C95" s="327"/>
      <c r="D95" s="327"/>
      <c r="E95" s="327"/>
      <c r="F95" s="327"/>
      <c r="G95" s="327"/>
      <c r="H95" s="327"/>
      <c r="I95" s="327"/>
      <c r="J95" s="327"/>
      <c r="K95" s="327"/>
      <c r="L95" s="328"/>
      <c r="M95" s="67"/>
    </row>
    <row r="96" spans="1:16" s="38" customFormat="1" x14ac:dyDescent="0.25">
      <c r="A96" s="59"/>
      <c r="B96" s="68"/>
      <c r="C96" s="60"/>
      <c r="D96" s="60"/>
      <c r="E96" s="60"/>
      <c r="F96" s="60"/>
      <c r="G96" s="60"/>
      <c r="H96" s="60"/>
      <c r="I96" s="60"/>
      <c r="J96" s="60"/>
      <c r="K96" s="60"/>
      <c r="L96" s="61"/>
      <c r="O96" s="3"/>
      <c r="P96" s="3"/>
    </row>
    <row r="97" spans="1:16" s="38" customFormat="1" ht="14.25" customHeight="1" x14ac:dyDescent="0.25">
      <c r="A97" s="59"/>
      <c r="B97" s="278" t="str">
        <f>IF(Intro!$G$21="English",O97,P97)</f>
        <v>Describe your firm’s plans to change the product mix of the goods produced on the same equipment, in the next two years. Provide the rationale and assumptions underlying these strategies and objectives.</v>
      </c>
      <c r="C97" s="279"/>
      <c r="D97" s="279"/>
      <c r="E97" s="279"/>
      <c r="F97" s="279"/>
      <c r="G97" s="279"/>
      <c r="H97" s="279"/>
      <c r="I97" s="279"/>
      <c r="J97" s="279"/>
      <c r="K97" s="279"/>
      <c r="L97" s="280"/>
      <c r="O97" s="3" t="s">
        <v>162</v>
      </c>
      <c r="P97" s="3" t="s">
        <v>113</v>
      </c>
    </row>
    <row r="98" spans="1:16" s="38" customFormat="1" x14ac:dyDescent="0.25">
      <c r="A98" s="59"/>
      <c r="B98" s="278"/>
      <c r="C98" s="279"/>
      <c r="D98" s="279"/>
      <c r="E98" s="279"/>
      <c r="F98" s="279"/>
      <c r="G98" s="279"/>
      <c r="H98" s="279"/>
      <c r="I98" s="279"/>
      <c r="J98" s="279"/>
      <c r="K98" s="279"/>
      <c r="L98" s="280"/>
      <c r="O98" s="3"/>
      <c r="P98" s="3"/>
    </row>
    <row r="99" spans="1:16" s="38" customFormat="1" x14ac:dyDescent="0.25">
      <c r="A99" s="59"/>
      <c r="B99" s="68"/>
      <c r="C99" s="60"/>
      <c r="D99" s="60"/>
      <c r="E99" s="60"/>
      <c r="F99" s="60"/>
      <c r="G99" s="60"/>
      <c r="H99" s="60"/>
      <c r="I99" s="60"/>
      <c r="J99" s="60"/>
      <c r="K99" s="60"/>
      <c r="L99" s="61"/>
      <c r="O99" s="3"/>
      <c r="P99" s="3"/>
    </row>
    <row r="100" spans="1:16" s="21" customFormat="1" x14ac:dyDescent="0.25">
      <c r="A100" s="20"/>
      <c r="B100" s="333"/>
      <c r="C100" s="334"/>
      <c r="D100" s="334"/>
      <c r="E100" s="334"/>
      <c r="F100" s="334"/>
      <c r="G100" s="334"/>
      <c r="H100" s="334"/>
      <c r="I100" s="334"/>
      <c r="J100" s="334"/>
      <c r="K100" s="334"/>
      <c r="L100" s="335"/>
      <c r="M100" s="38"/>
    </row>
    <row r="101" spans="1:16" s="21" customFormat="1" x14ac:dyDescent="0.25">
      <c r="A101" s="20"/>
      <c r="B101" s="333"/>
      <c r="C101" s="334"/>
      <c r="D101" s="334"/>
      <c r="E101" s="334"/>
      <c r="F101" s="334"/>
      <c r="G101" s="334"/>
      <c r="H101" s="334"/>
      <c r="I101" s="334"/>
      <c r="J101" s="334"/>
      <c r="K101" s="334"/>
      <c r="L101" s="335"/>
      <c r="M101" s="38"/>
    </row>
    <row r="102" spans="1:16" s="21" customFormat="1" x14ac:dyDescent="0.25">
      <c r="A102" s="20"/>
      <c r="B102" s="333"/>
      <c r="C102" s="334"/>
      <c r="D102" s="334"/>
      <c r="E102" s="334"/>
      <c r="F102" s="334"/>
      <c r="G102" s="334"/>
      <c r="H102" s="334"/>
      <c r="I102" s="334"/>
      <c r="J102" s="334"/>
      <c r="K102" s="334"/>
      <c r="L102" s="335"/>
      <c r="M102" s="38"/>
    </row>
    <row r="103" spans="1:16" s="21" customFormat="1" x14ac:dyDescent="0.25">
      <c r="A103" s="20"/>
      <c r="B103" s="333"/>
      <c r="C103" s="334"/>
      <c r="D103" s="334"/>
      <c r="E103" s="334"/>
      <c r="F103" s="334"/>
      <c r="G103" s="334"/>
      <c r="H103" s="334"/>
      <c r="I103" s="334"/>
      <c r="J103" s="334"/>
      <c r="K103" s="334"/>
      <c r="L103" s="335"/>
      <c r="M103" s="38"/>
    </row>
    <row r="104" spans="1:16" s="21" customFormat="1" x14ac:dyDescent="0.25">
      <c r="A104" s="20"/>
      <c r="B104" s="333"/>
      <c r="C104" s="334"/>
      <c r="D104" s="334"/>
      <c r="E104" s="334"/>
      <c r="F104" s="334"/>
      <c r="G104" s="334"/>
      <c r="H104" s="334"/>
      <c r="I104" s="334"/>
      <c r="J104" s="334"/>
      <c r="K104" s="334"/>
      <c r="L104" s="335"/>
      <c r="M104" s="38"/>
    </row>
    <row r="105" spans="1:16" s="21" customFormat="1" x14ac:dyDescent="0.25">
      <c r="A105" s="20"/>
      <c r="B105" s="333"/>
      <c r="C105" s="334"/>
      <c r="D105" s="334"/>
      <c r="E105" s="334"/>
      <c r="F105" s="334"/>
      <c r="G105" s="334"/>
      <c r="H105" s="334"/>
      <c r="I105" s="334"/>
      <c r="J105" s="334"/>
      <c r="K105" s="334"/>
      <c r="L105" s="335"/>
      <c r="M105" s="38"/>
    </row>
    <row r="106" spans="1:16" s="21" customFormat="1" x14ac:dyDescent="0.25">
      <c r="A106" s="20"/>
      <c r="B106" s="333"/>
      <c r="C106" s="334"/>
      <c r="D106" s="334"/>
      <c r="E106" s="334"/>
      <c r="F106" s="334"/>
      <c r="G106" s="334"/>
      <c r="H106" s="334"/>
      <c r="I106" s="334"/>
      <c r="J106" s="334"/>
      <c r="K106" s="334"/>
      <c r="L106" s="335"/>
      <c r="M106" s="38"/>
    </row>
    <row r="107" spans="1:16" s="21" customFormat="1" x14ac:dyDescent="0.25">
      <c r="A107" s="20"/>
      <c r="B107" s="333"/>
      <c r="C107" s="334"/>
      <c r="D107" s="334"/>
      <c r="E107" s="334"/>
      <c r="F107" s="334"/>
      <c r="G107" s="334"/>
      <c r="H107" s="334"/>
      <c r="I107" s="334"/>
      <c r="J107" s="334"/>
      <c r="K107" s="334"/>
      <c r="L107" s="335"/>
      <c r="M107" s="38"/>
    </row>
    <row r="108" spans="1:16" s="38" customFormat="1" x14ac:dyDescent="0.25">
      <c r="A108" s="59"/>
      <c r="B108" s="69"/>
      <c r="C108" s="70"/>
      <c r="D108" s="70"/>
      <c r="E108" s="70"/>
      <c r="F108" s="70"/>
      <c r="G108" s="70"/>
      <c r="H108" s="70"/>
      <c r="I108" s="70"/>
      <c r="J108" s="70"/>
      <c r="K108" s="70"/>
      <c r="L108" s="71"/>
      <c r="O108" s="3"/>
      <c r="P108" s="3"/>
    </row>
  </sheetData>
  <sheetProtection algorithmName="SHA-512" hashValue="d3UEUemlCoBj2mg5AWJYZyEnSRWO2UHo9k3Mb65dkA4HQikTMeImNNm8Qlo9WgsZTLGgsA2+/fI6/ooUhOssUQ==" saltValue="1X4jbaJJlNpOm4qzbpjGDw==" spinCount="100000" sheet="1" objects="1" scenarios="1" selectLockedCells="1"/>
  <mergeCells count="38">
    <mergeCell ref="B15:L17"/>
    <mergeCell ref="G19:G20"/>
    <mergeCell ref="H19:H20"/>
    <mergeCell ref="I19:I20"/>
    <mergeCell ref="J19:J20"/>
    <mergeCell ref="K19:K20"/>
    <mergeCell ref="B4:L4"/>
    <mergeCell ref="B13:L13"/>
    <mergeCell ref="B8:L8"/>
    <mergeCell ref="B9:L9"/>
    <mergeCell ref="B10:L10"/>
    <mergeCell ref="B5:L5"/>
    <mergeCell ref="B6:L6"/>
    <mergeCell ref="B12:L12"/>
    <mergeCell ref="B95:L95"/>
    <mergeCell ref="B43:L43"/>
    <mergeCell ref="B83:L84"/>
    <mergeCell ref="B21:E21"/>
    <mergeCell ref="B100:L107"/>
    <mergeCell ref="B69:L70"/>
    <mergeCell ref="B97:L98"/>
    <mergeCell ref="B32:L39"/>
    <mergeCell ref="B45:L52"/>
    <mergeCell ref="B58:L65"/>
    <mergeCell ref="B72:L79"/>
    <mergeCell ref="B86:L93"/>
    <mergeCell ref="B56:L56"/>
    <mergeCell ref="B28:L28"/>
    <mergeCell ref="B24:E24"/>
    <mergeCell ref="B25:E25"/>
    <mergeCell ref="B22:E22"/>
    <mergeCell ref="B41:L41"/>
    <mergeCell ref="B54:L54"/>
    <mergeCell ref="B67:L67"/>
    <mergeCell ref="B81:L81"/>
    <mergeCell ref="B26:E26"/>
    <mergeCell ref="B30:L30"/>
    <mergeCell ref="B23:E23"/>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5:K26 G23:K23" xr:uid="{F776B4C4-FB9F-4E6D-9659-ADBE0E6C3F52}">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2 B45 B58 B72 B86 B100" xr:uid="{96638FA7-F900-4D8A-AC26-6F99FDC46F9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1:K22 G24:K24" xr:uid="{1B000A8E-81C2-4F17-B647-E3AD9F232911}">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3"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89"/>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6" x14ac:dyDescent="0.25">
      <c r="O1" s="3" t="s">
        <v>305</v>
      </c>
      <c r="P1" s="3" t="s">
        <v>305</v>
      </c>
    </row>
    <row r="2" spans="1:16" x14ac:dyDescent="0.25">
      <c r="B2" s="22" t="str">
        <f>'Pro 1'!B2</f>
        <v>PROTECTED</v>
      </c>
      <c r="C2" s="22"/>
      <c r="D2" s="22"/>
      <c r="O2" s="21" t="s">
        <v>61</v>
      </c>
      <c r="P2" s="21" t="s">
        <v>73</v>
      </c>
    </row>
    <row r="3" spans="1:16" x14ac:dyDescent="0.25">
      <c r="B3" s="5"/>
      <c r="C3" s="5"/>
      <c r="D3" s="5"/>
      <c r="O3" s="8"/>
      <c r="P3" s="8"/>
    </row>
    <row r="4" spans="1:16" s="8" customFormat="1" x14ac:dyDescent="0.25">
      <c r="A4" s="23"/>
      <c r="B4" s="269" t="str">
        <f>Info!B4</f>
        <v>FOREIGN PRODUCERS' QUESTIONNAIRE</v>
      </c>
      <c r="C4" s="270"/>
      <c r="D4" s="270"/>
      <c r="E4" s="270"/>
      <c r="F4" s="270"/>
      <c r="G4" s="270"/>
      <c r="H4" s="270"/>
      <c r="I4" s="270"/>
      <c r="J4" s="270"/>
      <c r="K4" s="270"/>
      <c r="L4" s="271"/>
      <c r="M4" s="10"/>
      <c r="N4" s="10"/>
      <c r="O4" s="9"/>
      <c r="P4" s="9"/>
    </row>
    <row r="5" spans="1:16" s="8" customFormat="1" x14ac:dyDescent="0.25">
      <c r="A5" s="23"/>
      <c r="B5" s="282" t="str">
        <f>Info!B5</f>
        <v>NQ-2026-004</v>
      </c>
      <c r="C5" s="283"/>
      <c r="D5" s="283"/>
      <c r="E5" s="283"/>
      <c r="F5" s="283"/>
      <c r="G5" s="283"/>
      <c r="H5" s="283"/>
      <c r="I5" s="283"/>
      <c r="J5" s="283"/>
      <c r="K5" s="283"/>
      <c r="L5" s="284"/>
      <c r="M5" s="10"/>
      <c r="N5" s="10"/>
      <c r="O5" s="9"/>
      <c r="P5" s="9"/>
    </row>
    <row r="6" spans="1:16" s="9" customFormat="1" x14ac:dyDescent="0.25">
      <c r="A6" s="23"/>
      <c r="B6" s="282" t="str">
        <f>Info!B6</f>
        <v>DECORATIVE AND OTHER NON-STRUCTURAL PLYWOOD</v>
      </c>
      <c r="C6" s="283"/>
      <c r="D6" s="283"/>
      <c r="E6" s="283"/>
      <c r="F6" s="283"/>
      <c r="G6" s="283"/>
      <c r="H6" s="283"/>
      <c r="I6" s="283"/>
      <c r="J6" s="283"/>
      <c r="K6" s="283"/>
      <c r="L6" s="284"/>
      <c r="O6" s="24"/>
      <c r="P6" s="24"/>
    </row>
    <row r="7" spans="1:16" s="9" customFormat="1" x14ac:dyDescent="0.25">
      <c r="A7" s="23"/>
      <c r="B7" s="118"/>
      <c r="C7" s="119"/>
      <c r="D7" s="119"/>
      <c r="E7" s="119"/>
      <c r="F7" s="119"/>
      <c r="G7" s="119"/>
      <c r="H7" s="119"/>
      <c r="I7" s="119"/>
      <c r="J7" s="119"/>
      <c r="K7" s="119"/>
      <c r="L7" s="120"/>
      <c r="O7" s="36"/>
    </row>
    <row r="8" spans="1:16" s="9" customFormat="1" x14ac:dyDescent="0.25">
      <c r="A8" s="23"/>
      <c r="B8" s="341" t="str">
        <f>Public!B8</f>
        <v>The following questions refer to the goods as defined in the product description on the Intro tab.</v>
      </c>
      <c r="C8" s="342"/>
      <c r="D8" s="342"/>
      <c r="E8" s="342"/>
      <c r="F8" s="342"/>
      <c r="G8" s="342"/>
      <c r="H8" s="342"/>
      <c r="I8" s="342"/>
      <c r="J8" s="342"/>
      <c r="K8" s="342"/>
      <c r="L8" s="343"/>
      <c r="O8" s="24"/>
      <c r="P8" s="24"/>
    </row>
    <row r="9" spans="1:16" s="9" customFormat="1" x14ac:dyDescent="0.25">
      <c r="A9" s="23"/>
      <c r="B9" s="341" t="str">
        <f>Public!B9</f>
        <v xml:space="preserve">Product information and a glossary of terms can be found in the Info tab.
</v>
      </c>
      <c r="C9" s="342"/>
      <c r="D9" s="342"/>
      <c r="E9" s="342"/>
      <c r="F9" s="342"/>
      <c r="G9" s="342"/>
      <c r="H9" s="342"/>
      <c r="I9" s="342"/>
      <c r="J9" s="342"/>
      <c r="K9" s="342"/>
      <c r="L9" s="343"/>
      <c r="O9" s="24"/>
    </row>
    <row r="10" spans="1:16" s="9" customFormat="1" x14ac:dyDescent="0.25">
      <c r="A10" s="23"/>
      <c r="B10" s="341" t="str">
        <f>'Pro 1'!B10</f>
        <v xml:space="preserve">Use the AddPro tab if more space is needed.
</v>
      </c>
      <c r="C10" s="342"/>
      <c r="D10" s="342"/>
      <c r="E10" s="342"/>
      <c r="F10" s="342"/>
      <c r="G10" s="342"/>
      <c r="H10" s="342"/>
      <c r="I10" s="342"/>
      <c r="J10" s="342"/>
      <c r="K10" s="342"/>
      <c r="L10" s="343"/>
      <c r="O10" s="24"/>
      <c r="P10" s="24"/>
    </row>
    <row r="11" spans="1:16" s="9" customFormat="1" x14ac:dyDescent="0.25">
      <c r="A11" s="23"/>
      <c r="B11" s="121"/>
      <c r="C11" s="122"/>
      <c r="D11" s="122"/>
      <c r="E11" s="119"/>
      <c r="F11" s="119"/>
      <c r="G11" s="119"/>
      <c r="H11" s="119"/>
      <c r="I11" s="119"/>
      <c r="J11" s="119"/>
      <c r="K11" s="119"/>
      <c r="L11" s="120"/>
      <c r="O11" s="24"/>
      <c r="P11" s="24"/>
    </row>
    <row r="12" spans="1:16" s="9" customFormat="1" x14ac:dyDescent="0.25">
      <c r="A12" s="23"/>
      <c r="B12" s="341" t="str">
        <f>IF(Intro!$G$21="English",O12,P12)</f>
        <v>For the questions in this tab, note the following:</v>
      </c>
      <c r="C12" s="342"/>
      <c r="D12" s="342"/>
      <c r="E12" s="342"/>
      <c r="F12" s="342"/>
      <c r="G12" s="342"/>
      <c r="H12" s="342"/>
      <c r="I12" s="342"/>
      <c r="J12" s="342"/>
      <c r="K12" s="342"/>
      <c r="L12" s="343"/>
      <c r="O12" s="24" t="s">
        <v>114</v>
      </c>
      <c r="P12" s="24" t="s">
        <v>115</v>
      </c>
    </row>
    <row r="13" spans="1:16" s="9" customFormat="1" x14ac:dyDescent="0.25">
      <c r="A13" s="23"/>
      <c r="B13" s="341" t="str">
        <f>IF(Intro!$G$21="English",O13,P13)</f>
        <v>• Report only sales of your firm’s production.</v>
      </c>
      <c r="C13" s="342"/>
      <c r="D13" s="342"/>
      <c r="E13" s="342"/>
      <c r="F13" s="342"/>
      <c r="G13" s="342"/>
      <c r="H13" s="342"/>
      <c r="I13" s="342"/>
      <c r="J13" s="342"/>
      <c r="K13" s="342"/>
      <c r="L13" s="343"/>
      <c r="O13" s="24" t="s">
        <v>191</v>
      </c>
      <c r="P13" s="24" t="s">
        <v>195</v>
      </c>
    </row>
    <row r="14" spans="1:16" s="9" customFormat="1" x14ac:dyDescent="0.25">
      <c r="A14" s="23"/>
      <c r="B14" s="341" t="str">
        <f>IF(Intro!$G$21="English",O14,P14)</f>
        <v>• Report all sales to Canadian and foreign associated firms.</v>
      </c>
      <c r="C14" s="342"/>
      <c r="D14" s="342"/>
      <c r="E14" s="342"/>
      <c r="F14" s="342"/>
      <c r="G14" s="342"/>
      <c r="H14" s="342"/>
      <c r="I14" s="342"/>
      <c r="J14" s="342"/>
      <c r="K14" s="342"/>
      <c r="L14" s="343"/>
      <c r="O14" s="24" t="s">
        <v>192</v>
      </c>
      <c r="P14" s="24" t="s">
        <v>196</v>
      </c>
    </row>
    <row r="15" spans="1:16" s="9" customFormat="1" x14ac:dyDescent="0.25">
      <c r="A15" s="23"/>
      <c r="B15" s="341" t="str">
        <f>IF(Intro!$G$21="English",O15,P15)</f>
        <v>• Report all sales as of the date of shipment to the customer or the customer’s warehouse.</v>
      </c>
      <c r="C15" s="342"/>
      <c r="D15" s="342"/>
      <c r="E15" s="342"/>
      <c r="F15" s="342"/>
      <c r="G15" s="342"/>
      <c r="H15" s="342"/>
      <c r="I15" s="342"/>
      <c r="J15" s="342"/>
      <c r="K15" s="342"/>
      <c r="L15" s="343"/>
      <c r="O15" s="24" t="s">
        <v>193</v>
      </c>
      <c r="P15" s="24" t="s">
        <v>197</v>
      </c>
    </row>
    <row r="16" spans="1:16" s="9" customFormat="1" x14ac:dyDescent="0.25">
      <c r="A16" s="23"/>
      <c r="B16" s="341" t="str">
        <f>IF(Intro!$G$21="English",O16,P16)</f>
        <v>• Report all values in Canadian dollars.</v>
      </c>
      <c r="C16" s="342"/>
      <c r="D16" s="342"/>
      <c r="E16" s="342"/>
      <c r="F16" s="342"/>
      <c r="G16" s="342"/>
      <c r="H16" s="342"/>
      <c r="I16" s="342"/>
      <c r="J16" s="342"/>
      <c r="K16" s="342"/>
      <c r="L16" s="343"/>
      <c r="O16" s="24" t="s">
        <v>194</v>
      </c>
      <c r="P16" s="24" t="s">
        <v>198</v>
      </c>
    </row>
    <row r="17" spans="1:16" s="9" customFormat="1" x14ac:dyDescent="0.25">
      <c r="A17" s="23"/>
      <c r="B17" s="344" t="str">
        <f>IF(Intro!$G$21="English",O17,P17)</f>
        <v>• Report sales value as net delivered selling value (see definition in Glossary).</v>
      </c>
      <c r="C17" s="345"/>
      <c r="D17" s="345"/>
      <c r="E17" s="345"/>
      <c r="F17" s="345"/>
      <c r="G17" s="345"/>
      <c r="H17" s="345"/>
      <c r="I17" s="345"/>
      <c r="J17" s="345"/>
      <c r="K17" s="345"/>
      <c r="L17" s="346"/>
      <c r="O17" s="24" t="s">
        <v>244</v>
      </c>
      <c r="P17" s="24" t="s">
        <v>272</v>
      </c>
    </row>
    <row r="18" spans="1:16" s="9" customFormat="1" x14ac:dyDescent="0.25">
      <c r="A18" s="23"/>
      <c r="B18" s="25"/>
      <c r="C18" s="25"/>
      <c r="D18" s="25"/>
      <c r="E18" s="26"/>
      <c r="F18" s="26"/>
      <c r="G18" s="26"/>
      <c r="H18" s="26"/>
      <c r="I18" s="26"/>
      <c r="J18" s="26"/>
      <c r="K18" s="26"/>
      <c r="L18" s="26"/>
      <c r="O18" s="24"/>
      <c r="P18" s="24"/>
    </row>
    <row r="19" spans="1:16" x14ac:dyDescent="0.25">
      <c r="B19" s="384" t="str">
        <f>UPPER(IF(Intro!$G$21="English",O19,P19))</f>
        <v>SALES AND INVENTORIES</v>
      </c>
      <c r="C19" s="385"/>
      <c r="D19" s="385"/>
      <c r="E19" s="385"/>
      <c r="F19" s="385"/>
      <c r="G19" s="385"/>
      <c r="H19" s="385"/>
      <c r="I19" s="385"/>
      <c r="J19" s="385"/>
      <c r="K19" s="385"/>
      <c r="L19" s="386"/>
      <c r="O19" s="90" t="s">
        <v>245</v>
      </c>
      <c r="P19" s="90" t="s">
        <v>246</v>
      </c>
    </row>
    <row r="20" spans="1:16" x14ac:dyDescent="0.25">
      <c r="B20" s="323" t="s">
        <v>22</v>
      </c>
      <c r="C20" s="324"/>
      <c r="D20" s="324"/>
      <c r="E20" s="324"/>
      <c r="F20" s="324"/>
      <c r="G20" s="324"/>
      <c r="H20" s="324"/>
      <c r="I20" s="324"/>
      <c r="J20" s="324"/>
      <c r="K20" s="324"/>
      <c r="L20" s="325"/>
    </row>
    <row r="21" spans="1:16" x14ac:dyDescent="0.25">
      <c r="B21" s="27"/>
      <c r="C21" s="28"/>
      <c r="D21" s="28"/>
      <c r="E21" s="29"/>
      <c r="F21" s="29"/>
      <c r="G21" s="29"/>
      <c r="H21" s="29"/>
      <c r="I21" s="29"/>
      <c r="J21" s="29"/>
      <c r="K21" s="29"/>
      <c r="L21" s="30"/>
    </row>
    <row r="22" spans="1:16" x14ac:dyDescent="0.25">
      <c r="B22" s="234" t="str">
        <f>IF(Intro!$G$21="English",O22,P22)</f>
        <v>Provide the following estimated percentages:</v>
      </c>
      <c r="C22" s="235"/>
      <c r="D22" s="235"/>
      <c r="E22" s="235"/>
      <c r="F22" s="235"/>
      <c r="G22" s="235"/>
      <c r="H22" s="235"/>
      <c r="I22" s="235"/>
      <c r="J22" s="235"/>
      <c r="K22" s="235"/>
      <c r="L22" s="236"/>
      <c r="O22" s="31" t="s">
        <v>55</v>
      </c>
      <c r="P22" s="52" t="s">
        <v>56</v>
      </c>
    </row>
    <row r="23" spans="1:16" x14ac:dyDescent="0.25">
      <c r="B23" s="49"/>
      <c r="C23" s="50"/>
      <c r="G23" s="28"/>
      <c r="H23" s="102">
        <f>Variables!$B$6+2</f>
        <v>2025</v>
      </c>
      <c r="I23" s="38"/>
      <c r="J23" s="38"/>
      <c r="K23" s="38"/>
      <c r="L23" s="62"/>
      <c r="O23" s="31"/>
      <c r="P23" s="52"/>
    </row>
    <row r="24" spans="1:16" x14ac:dyDescent="0.25">
      <c r="B24" s="230" t="str">
        <f>IF(Intro!$G$21="English",O24,P24)</f>
        <v>Your firm's sales volume of the goods divided by your firm's total sales volume</v>
      </c>
      <c r="C24" s="231"/>
      <c r="D24" s="231"/>
      <c r="E24" s="231"/>
      <c r="F24" s="231"/>
      <c r="G24" s="418" t="s">
        <v>90</v>
      </c>
      <c r="H24" s="431"/>
      <c r="I24" s="38"/>
      <c r="J24" s="38"/>
      <c r="K24" s="38"/>
      <c r="L24" s="62"/>
      <c r="O24" s="3" t="s">
        <v>306</v>
      </c>
      <c r="P24" s="52" t="s">
        <v>313</v>
      </c>
    </row>
    <row r="25" spans="1:16" x14ac:dyDescent="0.25">
      <c r="B25" s="230"/>
      <c r="C25" s="231"/>
      <c r="D25" s="231"/>
      <c r="E25" s="231"/>
      <c r="F25" s="231"/>
      <c r="G25" s="439"/>
      <c r="H25" s="431"/>
      <c r="I25" s="38"/>
      <c r="J25" s="38"/>
      <c r="K25" s="38"/>
      <c r="L25" s="62"/>
      <c r="P25" s="52"/>
    </row>
    <row r="26" spans="1:16" x14ac:dyDescent="0.25">
      <c r="B26" s="230" t="str">
        <f>IF(Intro!$G$21="English",O26,P26)</f>
        <v>Your firm's sales value of the goods divided by your firm's total sales value</v>
      </c>
      <c r="C26" s="231"/>
      <c r="D26" s="231"/>
      <c r="E26" s="231"/>
      <c r="F26" s="231"/>
      <c r="G26" s="418" t="s">
        <v>90</v>
      </c>
      <c r="H26" s="431"/>
      <c r="I26" s="38"/>
      <c r="J26" s="38"/>
      <c r="K26" s="38"/>
      <c r="L26" s="62"/>
      <c r="O26" s="3" t="s">
        <v>307</v>
      </c>
      <c r="P26" s="52" t="s">
        <v>310</v>
      </c>
    </row>
    <row r="27" spans="1:16" x14ac:dyDescent="0.25">
      <c r="B27" s="263"/>
      <c r="C27" s="264"/>
      <c r="D27" s="264"/>
      <c r="E27" s="264"/>
      <c r="F27" s="264"/>
      <c r="G27" s="418"/>
      <c r="H27" s="431"/>
      <c r="I27" s="38"/>
      <c r="J27" s="38"/>
      <c r="K27" s="38"/>
      <c r="L27" s="62"/>
      <c r="P27" s="52"/>
    </row>
    <row r="28" spans="1:16" x14ac:dyDescent="0.25">
      <c r="B28" s="230" t="str">
        <f>IF(Intro!$G$21="English",O28,P28)</f>
        <v>Your firm's production volume of the goods divided by your home country's total production volume of the goods</v>
      </c>
      <c r="C28" s="231"/>
      <c r="D28" s="231"/>
      <c r="E28" s="231"/>
      <c r="F28" s="231"/>
      <c r="G28" s="418" t="s">
        <v>90</v>
      </c>
      <c r="H28" s="431"/>
      <c r="I28" s="38"/>
      <c r="J28" s="38"/>
      <c r="K28" s="38"/>
      <c r="L28" s="62"/>
      <c r="O28" s="3" t="s">
        <v>308</v>
      </c>
      <c r="P28" s="52" t="s">
        <v>311</v>
      </c>
    </row>
    <row r="29" spans="1:16" x14ac:dyDescent="0.25">
      <c r="B29" s="263"/>
      <c r="C29" s="264"/>
      <c r="D29" s="264"/>
      <c r="E29" s="264"/>
      <c r="F29" s="264"/>
      <c r="G29" s="418"/>
      <c r="H29" s="431"/>
      <c r="I29" s="38"/>
      <c r="J29" s="38"/>
      <c r="K29" s="38"/>
      <c r="L29" s="62"/>
      <c r="P29" s="52"/>
    </row>
    <row r="30" spans="1:16" x14ac:dyDescent="0.25">
      <c r="B30" s="230" t="str">
        <f>IF(Intro!$G$21="English",O30,P30)</f>
        <v xml:space="preserve">Your firm's volume of exports of the goods to Canada divided by your home country's total volume of exports of the goods to Canada </v>
      </c>
      <c r="C30" s="231"/>
      <c r="D30" s="231"/>
      <c r="E30" s="231"/>
      <c r="F30" s="231"/>
      <c r="G30" s="418" t="s">
        <v>90</v>
      </c>
      <c r="H30" s="431"/>
      <c r="I30" s="38"/>
      <c r="J30" s="38"/>
      <c r="K30" s="38"/>
      <c r="L30" s="62"/>
      <c r="O30" s="3" t="s">
        <v>309</v>
      </c>
      <c r="P30" s="52" t="s">
        <v>312</v>
      </c>
    </row>
    <row r="31" spans="1:16" x14ac:dyDescent="0.25">
      <c r="B31" s="263"/>
      <c r="C31" s="264"/>
      <c r="D31" s="264"/>
      <c r="E31" s="264"/>
      <c r="F31" s="264"/>
      <c r="G31" s="439"/>
      <c r="H31" s="431"/>
      <c r="I31" s="38"/>
      <c r="J31" s="38"/>
      <c r="K31" s="38"/>
      <c r="L31" s="62"/>
    </row>
    <row r="32" spans="1:16" x14ac:dyDescent="0.25">
      <c r="B32" s="63"/>
      <c r="C32" s="64"/>
      <c r="D32" s="64"/>
      <c r="E32" s="64"/>
      <c r="F32" s="64"/>
      <c r="G32" s="64"/>
      <c r="H32" s="64"/>
      <c r="I32" s="64"/>
      <c r="J32" s="64"/>
      <c r="K32" s="64"/>
      <c r="L32" s="65"/>
    </row>
    <row r="33" spans="2:16" x14ac:dyDescent="0.25">
      <c r="B33" s="326" t="s">
        <v>23</v>
      </c>
      <c r="C33" s="327"/>
      <c r="D33" s="327"/>
      <c r="E33" s="327"/>
      <c r="F33" s="327"/>
      <c r="G33" s="327"/>
      <c r="H33" s="327"/>
      <c r="I33" s="327"/>
      <c r="J33" s="327"/>
      <c r="K33" s="327"/>
      <c r="L33" s="328"/>
    </row>
    <row r="34" spans="2:16" x14ac:dyDescent="0.25">
      <c r="B34" s="27"/>
      <c r="C34" s="28"/>
      <c r="D34" s="28"/>
      <c r="E34" s="29"/>
      <c r="F34" s="29"/>
      <c r="G34" s="29"/>
      <c r="H34" s="29"/>
      <c r="I34" s="29"/>
      <c r="J34" s="29"/>
      <c r="K34" s="29"/>
      <c r="L34" s="30"/>
    </row>
    <row r="35" spans="2:16" x14ac:dyDescent="0.25">
      <c r="B35" s="234" t="str">
        <f>IF(Intro!$G$21="English",O35,P35)</f>
        <v>Complete the following table for your firm's sales and inventories of the goods.</v>
      </c>
      <c r="C35" s="235"/>
      <c r="D35" s="235"/>
      <c r="E35" s="235"/>
      <c r="F35" s="235"/>
      <c r="G35" s="235"/>
      <c r="H35" s="235"/>
      <c r="I35" s="235"/>
      <c r="J35" s="235"/>
      <c r="K35" s="235"/>
      <c r="L35" s="236"/>
      <c r="O35" s="31" t="s">
        <v>319</v>
      </c>
      <c r="P35" s="3" t="s">
        <v>275</v>
      </c>
    </row>
    <row r="36" spans="2:16" x14ac:dyDescent="0.25">
      <c r="B36" s="49"/>
      <c r="C36" s="50"/>
      <c r="D36" s="28"/>
      <c r="E36" s="29"/>
      <c r="F36" s="29"/>
      <c r="G36" s="29"/>
      <c r="H36" s="29"/>
      <c r="I36" s="29"/>
      <c r="J36" s="29"/>
      <c r="K36" s="29"/>
      <c r="L36" s="30"/>
      <c r="O36" s="31"/>
    </row>
    <row r="37" spans="2:16" x14ac:dyDescent="0.25">
      <c r="B37" s="49"/>
      <c r="C37" s="50"/>
      <c r="D37" s="28"/>
      <c r="G37" s="416">
        <f>Variables!$B$6</f>
        <v>2023</v>
      </c>
      <c r="H37" s="416">
        <f>G37+1</f>
        <v>2024</v>
      </c>
      <c r="I37" s="416">
        <f>H37+1</f>
        <v>2025</v>
      </c>
      <c r="J37" s="407" t="str">
        <f>IF(Intro!$G$21="English",Variables!B9,Variables!C9)</f>
        <v>Jan-Mar 2025</v>
      </c>
      <c r="K37" s="407" t="str">
        <f>IF(Intro!$G$21="English",Variables!B10,Variables!C10)</f>
        <v>Jan-Mar 2026</v>
      </c>
      <c r="L37" s="62"/>
      <c r="O37" s="31"/>
    </row>
    <row r="38" spans="2:16" x14ac:dyDescent="0.25">
      <c r="B38" s="49"/>
      <c r="C38" s="50"/>
      <c r="D38" s="28"/>
      <c r="G38" s="417"/>
      <c r="H38" s="417"/>
      <c r="I38" s="417"/>
      <c r="J38" s="408"/>
      <c r="K38" s="408"/>
      <c r="L38" s="62"/>
      <c r="O38" s="31"/>
    </row>
    <row r="39" spans="2:16" ht="15" thickBot="1" x14ac:dyDescent="0.3">
      <c r="B39" s="230" t="str">
        <f>IF(Intro!$G$21="English",O39,P39)</f>
        <v>Beginning inventory</v>
      </c>
      <c r="C39" s="231"/>
      <c r="D39" s="428" t="str">
        <f>IF(Intro!$G$21="English",Variables!$B$23,Variables!$C$23)</f>
        <v>MSF</v>
      </c>
      <c r="E39" s="428"/>
      <c r="F39" s="428"/>
      <c r="G39" s="132"/>
      <c r="H39" s="136">
        <f>G52</f>
        <v>0</v>
      </c>
      <c r="I39" s="136">
        <f>H52</f>
        <v>0</v>
      </c>
      <c r="J39" s="136">
        <f>H52</f>
        <v>0</v>
      </c>
      <c r="K39" s="136">
        <f>I52</f>
        <v>0</v>
      </c>
      <c r="L39" s="62"/>
      <c r="O39" s="3" t="s">
        <v>116</v>
      </c>
      <c r="P39" s="3" t="s">
        <v>117</v>
      </c>
    </row>
    <row r="40" spans="2:16" x14ac:dyDescent="0.25">
      <c r="B40" s="422" t="str">
        <f>IF(Intro!$G$21="English",O40,P40)</f>
        <v>Sales in country of production</v>
      </c>
      <c r="C40" s="423"/>
      <c r="D40" s="430" t="str">
        <f>IF(Intro!$G$21="English",Variables!$B$23,Variables!$C$23)</f>
        <v>MSF</v>
      </c>
      <c r="E40" s="430"/>
      <c r="F40" s="430"/>
      <c r="G40" s="137"/>
      <c r="H40" s="137"/>
      <c r="I40" s="137"/>
      <c r="J40" s="137"/>
      <c r="K40" s="137"/>
      <c r="L40" s="62"/>
      <c r="O40" s="3" t="s">
        <v>183</v>
      </c>
      <c r="P40" s="3" t="s">
        <v>34</v>
      </c>
    </row>
    <row r="41" spans="2:16" x14ac:dyDescent="0.25">
      <c r="B41" s="230"/>
      <c r="C41" s="231"/>
      <c r="D41" s="428" t="str">
        <f>IF(Intro!G$21="English",O41,P41)</f>
        <v>Ex Works (CAD)</v>
      </c>
      <c r="E41" s="428"/>
      <c r="F41" s="428"/>
      <c r="G41" s="132"/>
      <c r="H41" s="132"/>
      <c r="I41" s="132"/>
      <c r="J41" s="132"/>
      <c r="K41" s="132"/>
      <c r="L41" s="62"/>
      <c r="O41" s="3" t="s">
        <v>265</v>
      </c>
      <c r="P41" s="3" t="s">
        <v>266</v>
      </c>
    </row>
    <row r="42" spans="2:16" ht="15" thickBot="1" x14ac:dyDescent="0.3">
      <c r="B42" s="424"/>
      <c r="C42" s="425"/>
      <c r="D42" s="429" t="str">
        <f>"$ / "&amp;IF(Intro!$G$21="English",Variables!$B$24,Variables!$C$24)</f>
        <v>$ / MSF</v>
      </c>
      <c r="E42" s="429"/>
      <c r="F42" s="429"/>
      <c r="G42" s="138" t="str">
        <f>IF(G40=0,"-",G41/G40)</f>
        <v>-</v>
      </c>
      <c r="H42" s="138" t="str">
        <f>IF(H40=0,"-",H41/H40)</f>
        <v>-</v>
      </c>
      <c r="I42" s="138" t="str">
        <f>IF(I40=0,"-",I41/I40)</f>
        <v>-</v>
      </c>
      <c r="J42" s="138" t="str">
        <f>IF(J40=0,"-",J41/J40)</f>
        <v>-</v>
      </c>
      <c r="K42" s="138" t="str">
        <f>IF(K40=0,"-",K41/K40)</f>
        <v>-</v>
      </c>
      <c r="L42" s="62"/>
    </row>
    <row r="43" spans="2:16" x14ac:dyDescent="0.25">
      <c r="B43" s="422" t="str">
        <f>IF(Intro!$G$21="English",O43,P43)</f>
        <v>Export sales to Canada</v>
      </c>
      <c r="C43" s="423"/>
      <c r="D43" s="430" t="str">
        <f>IF(Intro!$G$21="English",Variables!$B$23,Variables!$C$23)</f>
        <v>MSF</v>
      </c>
      <c r="E43" s="430"/>
      <c r="F43" s="430"/>
      <c r="G43" s="137"/>
      <c r="H43" s="137"/>
      <c r="I43" s="137"/>
      <c r="J43" s="137"/>
      <c r="K43" s="137"/>
      <c r="L43" s="62"/>
      <c r="O43" s="3" t="s">
        <v>133</v>
      </c>
      <c r="P43" s="3" t="s">
        <v>134</v>
      </c>
    </row>
    <row r="44" spans="2:16" x14ac:dyDescent="0.25">
      <c r="B44" s="230"/>
      <c r="C44" s="231"/>
      <c r="D44" s="428" t="str">
        <f>IF(Intro!G$21="English",O44,P44)</f>
        <v>FOB Country of Export (CAD)</v>
      </c>
      <c r="E44" s="428"/>
      <c r="F44" s="428"/>
      <c r="G44" s="132"/>
      <c r="H44" s="132"/>
      <c r="I44" s="132"/>
      <c r="J44" s="132"/>
      <c r="K44" s="132"/>
      <c r="L44" s="62"/>
      <c r="O44" s="3" t="s">
        <v>267</v>
      </c>
      <c r="P44" s="3" t="s">
        <v>268</v>
      </c>
    </row>
    <row r="45" spans="2:16" ht="15" thickBot="1" x14ac:dyDescent="0.3">
      <c r="B45" s="424"/>
      <c r="C45" s="425"/>
      <c r="D45" s="429" t="str">
        <f>"$ / "&amp;IF(Intro!$G$21="English",Variables!$B$24,Variables!$C$24)</f>
        <v>$ / MSF</v>
      </c>
      <c r="E45" s="429"/>
      <c r="F45" s="429"/>
      <c r="G45" s="138" t="str">
        <f>IF(G43=0,"-",G44/G43)</f>
        <v>-</v>
      </c>
      <c r="H45" s="138" t="str">
        <f>IF(H43=0,"-",H44/H43)</f>
        <v>-</v>
      </c>
      <c r="I45" s="138" t="str">
        <f>IF(I43=0,"-",I44/I43)</f>
        <v>-</v>
      </c>
      <c r="J45" s="138" t="str">
        <f>IF(J43=0,"-",J44/J43)</f>
        <v>-</v>
      </c>
      <c r="K45" s="138" t="str">
        <f>IF(K43=0,"-",K44/K43)</f>
        <v>-</v>
      </c>
      <c r="L45" s="62"/>
    </row>
    <row r="46" spans="2:16" x14ac:dyDescent="0.25">
      <c r="B46" s="422" t="str">
        <f>IF(Intro!$G$21="English",O46,P46)</f>
        <v>Export sales to the United States of America</v>
      </c>
      <c r="C46" s="423"/>
      <c r="D46" s="430" t="str">
        <f>IF(Intro!$G$21="English",Variables!$B$23,Variables!$C$23)</f>
        <v>MSF</v>
      </c>
      <c r="E46" s="430"/>
      <c r="F46" s="430"/>
      <c r="G46" s="137"/>
      <c r="H46" s="137"/>
      <c r="I46" s="137"/>
      <c r="J46" s="137"/>
      <c r="K46" s="137"/>
      <c r="L46" s="62"/>
      <c r="O46" s="3" t="s">
        <v>253</v>
      </c>
      <c r="P46" s="3" t="s">
        <v>254</v>
      </c>
    </row>
    <row r="47" spans="2:16" x14ac:dyDescent="0.25">
      <c r="B47" s="230"/>
      <c r="C47" s="231"/>
      <c r="D47" s="428" t="str">
        <f>D44</f>
        <v>FOB Country of Export (CAD)</v>
      </c>
      <c r="E47" s="428"/>
      <c r="F47" s="428"/>
      <c r="G47" s="132"/>
      <c r="H47" s="132"/>
      <c r="I47" s="132"/>
      <c r="J47" s="132"/>
      <c r="K47" s="132"/>
      <c r="L47" s="62"/>
    </row>
    <row r="48" spans="2:16" ht="15" thickBot="1" x14ac:dyDescent="0.3">
      <c r="B48" s="424"/>
      <c r="C48" s="425"/>
      <c r="D48" s="429" t="str">
        <f>"$ / "&amp;IF(Intro!$G$21="English",Variables!$B$24,Variables!$C$24)</f>
        <v>$ / MSF</v>
      </c>
      <c r="E48" s="429"/>
      <c r="F48" s="429"/>
      <c r="G48" s="138" t="str">
        <f>IF(G46=0,"-",G47/G46)</f>
        <v>-</v>
      </c>
      <c r="H48" s="138" t="str">
        <f>IF(H46=0,"-",H47/H46)</f>
        <v>-</v>
      </c>
      <c r="I48" s="138" t="str">
        <f>IF(I46=0,"-",I47/I46)</f>
        <v>-</v>
      </c>
      <c r="J48" s="138" t="str">
        <f>IF(J46=0,"-",J47/J46)</f>
        <v>-</v>
      </c>
      <c r="K48" s="138" t="str">
        <f>IF(K46=0,"-",K47/K46)</f>
        <v>-</v>
      </c>
      <c r="L48" s="62"/>
    </row>
    <row r="49" spans="1:16" x14ac:dyDescent="0.25">
      <c r="B49" s="422" t="str">
        <f>IF(Intro!$G$21="English",O49,P49)</f>
        <v>Export sales to all other countries</v>
      </c>
      <c r="C49" s="423"/>
      <c r="D49" s="430" t="str">
        <f>IF(Intro!$G$21="English",Variables!$B$23,Variables!$C$23)</f>
        <v>MSF</v>
      </c>
      <c r="E49" s="430"/>
      <c r="F49" s="430"/>
      <c r="G49" s="137"/>
      <c r="H49" s="137"/>
      <c r="I49" s="137"/>
      <c r="J49" s="137"/>
      <c r="K49" s="137"/>
      <c r="L49" s="62"/>
      <c r="O49" s="3" t="s">
        <v>136</v>
      </c>
      <c r="P49" s="3" t="s">
        <v>135</v>
      </c>
    </row>
    <row r="50" spans="1:16" x14ac:dyDescent="0.25">
      <c r="B50" s="230"/>
      <c r="C50" s="231"/>
      <c r="D50" s="428" t="str">
        <f>D44</f>
        <v>FOB Country of Export (CAD)</v>
      </c>
      <c r="E50" s="428"/>
      <c r="F50" s="428"/>
      <c r="G50" s="132"/>
      <c r="H50" s="132"/>
      <c r="I50" s="132"/>
      <c r="J50" s="132"/>
      <c r="K50" s="132"/>
      <c r="L50" s="62"/>
    </row>
    <row r="51" spans="1:16" ht="15" thickBot="1" x14ac:dyDescent="0.3">
      <c r="B51" s="424"/>
      <c r="C51" s="425"/>
      <c r="D51" s="429" t="str">
        <f>"$ / "&amp;IF(Intro!$G$21="English",Variables!$B$24,Variables!$C$24)</f>
        <v>$ / MSF</v>
      </c>
      <c r="E51" s="429"/>
      <c r="F51" s="429"/>
      <c r="G51" s="138" t="str">
        <f>IF(G49=0,"-",G50/G49)</f>
        <v>-</v>
      </c>
      <c r="H51" s="138" t="str">
        <f>IF(H49=0,"-",H50/H49)</f>
        <v>-</v>
      </c>
      <c r="I51" s="138" t="str">
        <f>IF(I49=0,"-",I50/I49)</f>
        <v>-</v>
      </c>
      <c r="J51" s="138" t="str">
        <f>IF(J49=0,"-",J50/J49)</f>
        <v>-</v>
      </c>
      <c r="K51" s="138" t="str">
        <f>IF(K49=0,"-",K50/K49)</f>
        <v>-</v>
      </c>
      <c r="L51" s="62"/>
    </row>
    <row r="52" spans="1:16" x14ac:dyDescent="0.25">
      <c r="B52" s="426" t="str">
        <f>IF(Intro!$G$21="English",O52,P52)</f>
        <v>Ending inventory</v>
      </c>
      <c r="C52" s="427"/>
      <c r="D52" s="432" t="str">
        <f>IF(Intro!$G$21="English",Variables!$B$23,Variables!$C$23)</f>
        <v>MSF</v>
      </c>
      <c r="E52" s="432"/>
      <c r="F52" s="432"/>
      <c r="G52" s="139"/>
      <c r="H52" s="139"/>
      <c r="I52" s="139"/>
      <c r="J52" s="139"/>
      <c r="K52" s="139"/>
      <c r="L52" s="62"/>
      <c r="O52" s="3" t="s">
        <v>118</v>
      </c>
      <c r="P52" s="3" t="s">
        <v>296</v>
      </c>
    </row>
    <row r="53" spans="1:16" x14ac:dyDescent="0.25">
      <c r="B53" s="128"/>
      <c r="C53" s="129"/>
      <c r="D53" s="133"/>
      <c r="E53" s="133"/>
      <c r="F53" s="133"/>
      <c r="G53" s="133"/>
      <c r="H53" s="133"/>
      <c r="I53" s="133"/>
      <c r="J53" s="133"/>
      <c r="K53" s="133"/>
      <c r="L53" s="62"/>
    </row>
    <row r="54" spans="1:16" ht="14.1" customHeight="1" x14ac:dyDescent="0.25">
      <c r="B54" s="278" t="str">
        <f>IF(Intro!$G$21="English",O54,P54)</f>
        <v>List all other countries:</v>
      </c>
      <c r="C54" s="279"/>
      <c r="D54" s="438"/>
      <c r="E54" s="438"/>
      <c r="F54" s="438"/>
      <c r="G54" s="438"/>
      <c r="H54" s="438"/>
      <c r="I54" s="438"/>
      <c r="J54" s="438"/>
      <c r="K54" s="438"/>
      <c r="L54" s="62"/>
      <c r="O54" s="3" t="s">
        <v>314</v>
      </c>
      <c r="P54" s="3" t="s">
        <v>315</v>
      </c>
    </row>
    <row r="55" spans="1:16" x14ac:dyDescent="0.25">
      <c r="B55" s="63"/>
      <c r="C55" s="64"/>
      <c r="D55" s="64"/>
      <c r="E55" s="64"/>
      <c r="F55" s="64"/>
      <c r="G55" s="64"/>
      <c r="H55" s="64"/>
      <c r="I55" s="64"/>
      <c r="J55" s="64"/>
      <c r="K55" s="64"/>
      <c r="L55" s="65"/>
    </row>
    <row r="56" spans="1:16" s="21" customFormat="1" x14ac:dyDescent="0.25">
      <c r="A56" s="20"/>
      <c r="B56" s="326" t="s">
        <v>24</v>
      </c>
      <c r="C56" s="327"/>
      <c r="D56" s="327"/>
      <c r="E56" s="327"/>
      <c r="F56" s="327"/>
      <c r="G56" s="327"/>
      <c r="H56" s="327"/>
      <c r="I56" s="327"/>
      <c r="J56" s="327"/>
      <c r="K56" s="327"/>
      <c r="L56" s="328"/>
      <c r="M56" s="67"/>
      <c r="O56" s="3"/>
    </row>
    <row r="57" spans="1:16" x14ac:dyDescent="0.25">
      <c r="B57" s="58"/>
      <c r="L57" s="15"/>
    </row>
    <row r="58" spans="1:16" x14ac:dyDescent="0.25">
      <c r="B58" s="278" t="str">
        <f>IF(Intro!$G$21="English",O58,P58)</f>
        <v>Using data provided in Question 1 on the Pro 1 tab with the data provided in Question 2 above, the questionnaire calculates ending inventory as follows:</v>
      </c>
      <c r="C58" s="279"/>
      <c r="D58" s="279"/>
      <c r="E58" s="279"/>
      <c r="F58" s="279"/>
      <c r="G58" s="279"/>
      <c r="H58" s="279"/>
      <c r="I58" s="279"/>
      <c r="J58" s="279"/>
      <c r="K58" s="279"/>
      <c r="L58" s="280"/>
      <c r="O58" s="3" t="s">
        <v>138</v>
      </c>
      <c r="P58" s="3" t="s">
        <v>297</v>
      </c>
    </row>
    <row r="59" spans="1:16" x14ac:dyDescent="0.25">
      <c r="B59" s="58"/>
      <c r="L59" s="15"/>
    </row>
    <row r="60" spans="1:16" x14ac:dyDescent="0.25">
      <c r="B60" s="49"/>
      <c r="C60" s="50"/>
      <c r="D60" s="28"/>
      <c r="G60" s="416">
        <f>Variables!$B$6</f>
        <v>2023</v>
      </c>
      <c r="H60" s="416">
        <f>G60+1</f>
        <v>2024</v>
      </c>
      <c r="I60" s="416">
        <f>H60+1</f>
        <v>2025</v>
      </c>
      <c r="J60" s="416" t="str">
        <f>J37</f>
        <v>Jan-Mar 2025</v>
      </c>
      <c r="K60" s="416" t="str">
        <f>K37</f>
        <v>Jan-Mar 2026</v>
      </c>
      <c r="L60" s="62"/>
      <c r="O60" s="31"/>
    </row>
    <row r="61" spans="1:16" x14ac:dyDescent="0.25">
      <c r="B61" s="49"/>
      <c r="C61" s="50"/>
      <c r="D61" s="28"/>
      <c r="G61" s="417"/>
      <c r="H61" s="417"/>
      <c r="I61" s="417"/>
      <c r="J61" s="417"/>
      <c r="K61" s="417"/>
      <c r="L61" s="62"/>
      <c r="O61" s="31"/>
    </row>
    <row r="62" spans="1:16" x14ac:dyDescent="0.25">
      <c r="B62" s="435" t="str">
        <f>B52</f>
        <v>Ending inventory</v>
      </c>
      <c r="C62" s="436"/>
      <c r="D62" s="436"/>
      <c r="E62" s="437"/>
      <c r="F62" s="97" t="str">
        <f>IF(Intro!$G$21="English",Variables!$B$23,Variables!$C$23)</f>
        <v>MSF</v>
      </c>
      <c r="G62" s="136">
        <f>G39+'Pro 1'!G21-G40-G43-G46-G49</f>
        <v>0</v>
      </c>
      <c r="H62" s="136">
        <f>H39+'Pro 1'!H21-H40-H43-H46-H49</f>
        <v>0</v>
      </c>
      <c r="I62" s="136">
        <f>I39+'Pro 1'!I21-I40-I43-I46-I49</f>
        <v>0</v>
      </c>
      <c r="J62" s="136">
        <f>J39+'Pro 1'!J21-J40-J43-J46-J49</f>
        <v>0</v>
      </c>
      <c r="K62" s="136">
        <f>K39+'Pro 1'!K21-K40-K43-K46-K49</f>
        <v>0</v>
      </c>
      <c r="L62" s="62"/>
    </row>
    <row r="63" spans="1:16" ht="14.1" customHeight="1" x14ac:dyDescent="0.25">
      <c r="B63" s="435" t="str">
        <f>IF(Intro!$G$21="English",O63,P63)</f>
        <v>Difference between ending inventory in Question 2 above and the calculated ending inventory.</v>
      </c>
      <c r="C63" s="436"/>
      <c r="D63" s="436"/>
      <c r="E63" s="437"/>
      <c r="F63" s="418" t="str">
        <f>IF(Intro!$G$21="English",Variables!$B$23,Variables!$C$23)</f>
        <v>MSF</v>
      </c>
      <c r="G63" s="419">
        <f>G52-G62</f>
        <v>0</v>
      </c>
      <c r="H63" s="419">
        <f>H52-H62</f>
        <v>0</v>
      </c>
      <c r="I63" s="419">
        <f>I52-I62</f>
        <v>0</v>
      </c>
      <c r="J63" s="419">
        <f>J52-J62</f>
        <v>0</v>
      </c>
      <c r="K63" s="419">
        <f>K52-K62</f>
        <v>0</v>
      </c>
      <c r="L63" s="62"/>
      <c r="O63" s="3" t="s">
        <v>163</v>
      </c>
      <c r="P63" s="3" t="s">
        <v>199</v>
      </c>
    </row>
    <row r="64" spans="1:16" x14ac:dyDescent="0.25">
      <c r="B64" s="435"/>
      <c r="C64" s="436"/>
      <c r="D64" s="436"/>
      <c r="E64" s="437"/>
      <c r="F64" s="418"/>
      <c r="G64" s="420"/>
      <c r="H64" s="420"/>
      <c r="I64" s="420"/>
      <c r="J64" s="420"/>
      <c r="K64" s="420"/>
      <c r="L64" s="62"/>
    </row>
    <row r="65" spans="1:16" x14ac:dyDescent="0.25">
      <c r="B65" s="435"/>
      <c r="C65" s="436"/>
      <c r="D65" s="436"/>
      <c r="E65" s="437"/>
      <c r="F65" s="418"/>
      <c r="G65" s="420"/>
      <c r="H65" s="420"/>
      <c r="I65" s="420"/>
      <c r="J65" s="420"/>
      <c r="K65" s="420"/>
      <c r="L65" s="62"/>
    </row>
    <row r="66" spans="1:16" x14ac:dyDescent="0.25">
      <c r="B66" s="435"/>
      <c r="C66" s="436"/>
      <c r="D66" s="436"/>
      <c r="E66" s="437"/>
      <c r="F66" s="418"/>
      <c r="G66" s="421"/>
      <c r="H66" s="421"/>
      <c r="I66" s="421"/>
      <c r="J66" s="421"/>
      <c r="K66" s="421"/>
      <c r="L66" s="62"/>
    </row>
    <row r="67" spans="1:16" x14ac:dyDescent="0.25">
      <c r="B67" s="58"/>
      <c r="L67" s="15"/>
    </row>
    <row r="68" spans="1:16" x14ac:dyDescent="0.25">
      <c r="B68" s="330" t="str">
        <f>IF(Intro!$G$21="English",O68,P68)</f>
        <v>If the volume of ending inventory in Question 2 above differs from the calculated ending inventory, explain why.</v>
      </c>
      <c r="C68" s="331"/>
      <c r="D68" s="331"/>
      <c r="E68" s="331"/>
      <c r="F68" s="331"/>
      <c r="G68" s="331"/>
      <c r="H68" s="331"/>
      <c r="I68" s="331"/>
      <c r="J68" s="331"/>
      <c r="K68" s="331"/>
      <c r="L68" s="332"/>
      <c r="O68" s="37" t="s">
        <v>184</v>
      </c>
      <c r="P68" s="3" t="s">
        <v>200</v>
      </c>
    </row>
    <row r="69" spans="1:16" x14ac:dyDescent="0.25">
      <c r="B69" s="58"/>
      <c r="L69" s="15"/>
    </row>
    <row r="70" spans="1:16" s="21" customFormat="1" x14ac:dyDescent="0.25">
      <c r="A70" s="20"/>
      <c r="B70" s="333"/>
      <c r="C70" s="334"/>
      <c r="D70" s="334"/>
      <c r="E70" s="334"/>
      <c r="F70" s="334"/>
      <c r="G70" s="334"/>
      <c r="H70" s="334"/>
      <c r="I70" s="334"/>
      <c r="J70" s="334"/>
      <c r="K70" s="334"/>
      <c r="L70" s="335"/>
      <c r="M70" s="38"/>
    </row>
    <row r="71" spans="1:16" s="21" customFormat="1" x14ac:dyDescent="0.25">
      <c r="A71" s="20"/>
      <c r="B71" s="333"/>
      <c r="C71" s="334"/>
      <c r="D71" s="334"/>
      <c r="E71" s="334"/>
      <c r="F71" s="334"/>
      <c r="G71" s="334"/>
      <c r="H71" s="334"/>
      <c r="I71" s="334"/>
      <c r="J71" s="334"/>
      <c r="K71" s="334"/>
      <c r="L71" s="335"/>
      <c r="M71" s="38"/>
    </row>
    <row r="72" spans="1:16" s="21" customFormat="1" x14ac:dyDescent="0.25">
      <c r="A72" s="20"/>
      <c r="B72" s="333"/>
      <c r="C72" s="334"/>
      <c r="D72" s="334"/>
      <c r="E72" s="334"/>
      <c r="F72" s="334"/>
      <c r="G72" s="334"/>
      <c r="H72" s="334"/>
      <c r="I72" s="334"/>
      <c r="J72" s="334"/>
      <c r="K72" s="334"/>
      <c r="L72" s="335"/>
      <c r="M72" s="38"/>
    </row>
    <row r="73" spans="1:16" s="21" customFormat="1" x14ac:dyDescent="0.25">
      <c r="A73" s="20"/>
      <c r="B73" s="333"/>
      <c r="C73" s="334"/>
      <c r="D73" s="334"/>
      <c r="E73" s="334"/>
      <c r="F73" s="334"/>
      <c r="G73" s="334"/>
      <c r="H73" s="334"/>
      <c r="I73" s="334"/>
      <c r="J73" s="334"/>
      <c r="K73" s="334"/>
      <c r="L73" s="335"/>
      <c r="M73" s="38"/>
    </row>
    <row r="74" spans="1:16" s="21" customFormat="1" x14ac:dyDescent="0.25">
      <c r="A74" s="20"/>
      <c r="B74" s="333"/>
      <c r="C74" s="334"/>
      <c r="D74" s="334"/>
      <c r="E74" s="334"/>
      <c r="F74" s="334"/>
      <c r="G74" s="334"/>
      <c r="H74" s="334"/>
      <c r="I74" s="334"/>
      <c r="J74" s="334"/>
      <c r="K74" s="334"/>
      <c r="L74" s="335"/>
      <c r="M74" s="38"/>
    </row>
    <row r="75" spans="1:16" s="21" customFormat="1" x14ac:dyDescent="0.25">
      <c r="A75" s="20"/>
      <c r="B75" s="333"/>
      <c r="C75" s="334"/>
      <c r="D75" s="334"/>
      <c r="E75" s="334"/>
      <c r="F75" s="334"/>
      <c r="G75" s="334"/>
      <c r="H75" s="334"/>
      <c r="I75" s="334"/>
      <c r="J75" s="334"/>
      <c r="K75" s="334"/>
      <c r="L75" s="335"/>
      <c r="M75" s="38"/>
    </row>
    <row r="76" spans="1:16" s="21" customFormat="1" x14ac:dyDescent="0.25">
      <c r="A76" s="20"/>
      <c r="B76" s="333"/>
      <c r="C76" s="334"/>
      <c r="D76" s="334"/>
      <c r="E76" s="334"/>
      <c r="F76" s="334"/>
      <c r="G76" s="334"/>
      <c r="H76" s="334"/>
      <c r="I76" s="334"/>
      <c r="J76" s="334"/>
      <c r="K76" s="334"/>
      <c r="L76" s="335"/>
      <c r="M76" s="38"/>
    </row>
    <row r="77" spans="1:16" s="21" customFormat="1" x14ac:dyDescent="0.25">
      <c r="A77" s="20"/>
      <c r="B77" s="333"/>
      <c r="C77" s="334"/>
      <c r="D77" s="334"/>
      <c r="E77" s="334"/>
      <c r="F77" s="334"/>
      <c r="G77" s="334"/>
      <c r="H77" s="334"/>
      <c r="I77" s="334"/>
      <c r="J77" s="334"/>
      <c r="K77" s="334"/>
      <c r="L77" s="335"/>
      <c r="M77" s="38"/>
    </row>
    <row r="78" spans="1:16" x14ac:dyDescent="0.25">
      <c r="B78" s="63"/>
      <c r="C78" s="64"/>
      <c r="D78" s="64"/>
      <c r="E78" s="64"/>
      <c r="F78" s="64"/>
      <c r="G78" s="64"/>
      <c r="H78" s="64"/>
      <c r="I78" s="64"/>
      <c r="J78" s="64"/>
      <c r="K78" s="64"/>
      <c r="L78" s="65"/>
    </row>
    <row r="79" spans="1:16" s="21" customFormat="1" x14ac:dyDescent="0.25">
      <c r="A79" s="20"/>
      <c r="B79" s="326" t="s">
        <v>25</v>
      </c>
      <c r="C79" s="327"/>
      <c r="D79" s="327"/>
      <c r="E79" s="327"/>
      <c r="F79" s="327"/>
      <c r="G79" s="327"/>
      <c r="H79" s="327"/>
      <c r="I79" s="327"/>
      <c r="J79" s="327"/>
      <c r="K79" s="327"/>
      <c r="L79" s="328"/>
      <c r="M79" s="67"/>
    </row>
    <row r="80" spans="1:16" x14ac:dyDescent="0.25">
      <c r="B80" s="58"/>
      <c r="L80" s="15"/>
    </row>
    <row r="81" spans="1:16" x14ac:dyDescent="0.25">
      <c r="B81" s="234" t="str">
        <f>IF(Intro!$G$21="English",O81,P81)</f>
        <v>Explain any changes to your firm's export activity of the goods since January 1, 2023.</v>
      </c>
      <c r="C81" s="235"/>
      <c r="D81" s="235"/>
      <c r="E81" s="235"/>
      <c r="F81" s="235"/>
      <c r="G81" s="235"/>
      <c r="H81" s="235"/>
      <c r="I81" s="235"/>
      <c r="J81" s="235"/>
      <c r="K81" s="235"/>
      <c r="L81" s="236"/>
      <c r="O81" s="3" t="str">
        <f>"Explain any changes to your firm's export activity of the goods since January 1, "&amp;Variables!B6&amp;"."</f>
        <v>Explain any changes to your firm's export activity of the goods since January 1, 2023.</v>
      </c>
      <c r="P81" s="3"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82" spans="1:16" x14ac:dyDescent="0.25">
      <c r="B82" s="58"/>
      <c r="L82" s="15"/>
    </row>
    <row r="83" spans="1:16" s="21" customFormat="1" x14ac:dyDescent="0.25">
      <c r="A83" s="20"/>
      <c r="B83" s="333"/>
      <c r="C83" s="334"/>
      <c r="D83" s="334"/>
      <c r="E83" s="334"/>
      <c r="F83" s="334"/>
      <c r="G83" s="334"/>
      <c r="H83" s="334"/>
      <c r="I83" s="334"/>
      <c r="J83" s="334"/>
      <c r="K83" s="334"/>
      <c r="L83" s="335"/>
      <c r="M83" s="38"/>
    </row>
    <row r="84" spans="1:16" s="21" customFormat="1" x14ac:dyDescent="0.25">
      <c r="A84" s="20"/>
      <c r="B84" s="333"/>
      <c r="C84" s="334"/>
      <c r="D84" s="334"/>
      <c r="E84" s="334"/>
      <c r="F84" s="334"/>
      <c r="G84" s="334"/>
      <c r="H84" s="334"/>
      <c r="I84" s="334"/>
      <c r="J84" s="334"/>
      <c r="K84" s="334"/>
      <c r="L84" s="335"/>
      <c r="M84" s="38"/>
    </row>
    <row r="85" spans="1:16" s="21" customFormat="1" x14ac:dyDescent="0.25">
      <c r="A85" s="20"/>
      <c r="B85" s="333"/>
      <c r="C85" s="334"/>
      <c r="D85" s="334"/>
      <c r="E85" s="334"/>
      <c r="F85" s="334"/>
      <c r="G85" s="334"/>
      <c r="H85" s="334"/>
      <c r="I85" s="334"/>
      <c r="J85" s="334"/>
      <c r="K85" s="334"/>
      <c r="L85" s="335"/>
      <c r="M85" s="38"/>
    </row>
    <row r="86" spans="1:16" s="21" customFormat="1" x14ac:dyDescent="0.25">
      <c r="A86" s="20"/>
      <c r="B86" s="333"/>
      <c r="C86" s="334"/>
      <c r="D86" s="334"/>
      <c r="E86" s="334"/>
      <c r="F86" s="334"/>
      <c r="G86" s="334"/>
      <c r="H86" s="334"/>
      <c r="I86" s="334"/>
      <c r="J86" s="334"/>
      <c r="K86" s="334"/>
      <c r="L86" s="335"/>
      <c r="M86" s="38"/>
    </row>
    <row r="87" spans="1:16" s="21" customFormat="1" x14ac:dyDescent="0.25">
      <c r="A87" s="20"/>
      <c r="B87" s="333"/>
      <c r="C87" s="334"/>
      <c r="D87" s="334"/>
      <c r="E87" s="334"/>
      <c r="F87" s="334"/>
      <c r="G87" s="334"/>
      <c r="H87" s="334"/>
      <c r="I87" s="334"/>
      <c r="J87" s="334"/>
      <c r="K87" s="334"/>
      <c r="L87" s="335"/>
      <c r="M87" s="38"/>
    </row>
    <row r="88" spans="1:16" s="21" customFormat="1" x14ac:dyDescent="0.25">
      <c r="A88" s="20"/>
      <c r="B88" s="333"/>
      <c r="C88" s="334"/>
      <c r="D88" s="334"/>
      <c r="E88" s="334"/>
      <c r="F88" s="334"/>
      <c r="G88" s="334"/>
      <c r="H88" s="334"/>
      <c r="I88" s="334"/>
      <c r="J88" s="334"/>
      <c r="K88" s="334"/>
      <c r="L88" s="335"/>
      <c r="M88" s="38"/>
    </row>
    <row r="89" spans="1:16" s="21" customFormat="1" x14ac:dyDescent="0.25">
      <c r="A89" s="20"/>
      <c r="B89" s="333"/>
      <c r="C89" s="334"/>
      <c r="D89" s="334"/>
      <c r="E89" s="334"/>
      <c r="F89" s="334"/>
      <c r="G89" s="334"/>
      <c r="H89" s="334"/>
      <c r="I89" s="334"/>
      <c r="J89" s="334"/>
      <c r="K89" s="334"/>
      <c r="L89" s="335"/>
      <c r="M89" s="38"/>
    </row>
    <row r="90" spans="1:16" s="21" customFormat="1" x14ac:dyDescent="0.25">
      <c r="A90" s="20"/>
      <c r="B90" s="333"/>
      <c r="C90" s="334"/>
      <c r="D90" s="334"/>
      <c r="E90" s="334"/>
      <c r="F90" s="334"/>
      <c r="G90" s="334"/>
      <c r="H90" s="334"/>
      <c r="I90" s="334"/>
      <c r="J90" s="334"/>
      <c r="K90" s="334"/>
      <c r="L90" s="335"/>
      <c r="M90" s="38"/>
    </row>
    <row r="91" spans="1:16" x14ac:dyDescent="0.25">
      <c r="B91" s="63"/>
      <c r="C91" s="64"/>
      <c r="D91" s="64"/>
      <c r="E91" s="64"/>
      <c r="F91" s="64"/>
      <c r="G91" s="64"/>
      <c r="H91" s="64"/>
      <c r="I91" s="64"/>
      <c r="J91" s="64"/>
      <c r="K91" s="64"/>
      <c r="L91" s="65"/>
    </row>
    <row r="92" spans="1:16" s="21" customFormat="1" x14ac:dyDescent="0.25">
      <c r="A92" s="20"/>
      <c r="B92" s="326" t="s">
        <v>26</v>
      </c>
      <c r="C92" s="327"/>
      <c r="D92" s="327"/>
      <c r="E92" s="327"/>
      <c r="F92" s="327"/>
      <c r="G92" s="327"/>
      <c r="H92" s="327"/>
      <c r="I92" s="327"/>
      <c r="J92" s="327"/>
      <c r="K92" s="327"/>
      <c r="L92" s="328"/>
      <c r="M92" s="67"/>
      <c r="O92" s="3"/>
    </row>
    <row r="93" spans="1:16" x14ac:dyDescent="0.25">
      <c r="B93" s="58"/>
      <c r="L93" s="15"/>
    </row>
    <row r="94" spans="1:16" x14ac:dyDescent="0.25">
      <c r="B94" s="330" t="str">
        <f>IF(Intro!$G$21="English",O94,P94)</f>
        <v>Report your firm's volumes of finished inventory of the goods produced for the Canadian market.</v>
      </c>
      <c r="C94" s="331"/>
      <c r="D94" s="331" t="e">
        <f>IF(#REF!="English",P94,Q94)</f>
        <v>#REF!</v>
      </c>
      <c r="E94" s="331" t="e">
        <f>IF(#REF!="English",Q94,R94)</f>
        <v>#REF!</v>
      </c>
      <c r="F94" s="331" t="e">
        <f>IF(#REF!="English",R94,S94)</f>
        <v>#REF!</v>
      </c>
      <c r="G94" s="331" t="e">
        <f>IF(#REF!="English",S94,T94)</f>
        <v>#REF!</v>
      </c>
      <c r="H94" s="331" t="e">
        <f>IF(#REF!="English",T94,U94)</f>
        <v>#REF!</v>
      </c>
      <c r="I94" s="331" t="e">
        <f>IF(#REF!="English",U94,V94)</f>
        <v>#REF!</v>
      </c>
      <c r="J94" s="331" t="e">
        <f>IF(#REF!="English",V94,W94)</f>
        <v>#REF!</v>
      </c>
      <c r="K94" s="331" t="e">
        <f>IF(#REF!="English",W94,X94)</f>
        <v>#REF!</v>
      </c>
      <c r="L94" s="332" t="e">
        <f>IF(#REF!="English",X94,Y94)</f>
        <v>#REF!</v>
      </c>
      <c r="O94" s="3" t="s">
        <v>255</v>
      </c>
      <c r="P94" s="3" t="s">
        <v>256</v>
      </c>
    </row>
    <row r="95" spans="1:16" x14ac:dyDescent="0.25">
      <c r="B95" s="58"/>
      <c r="L95" s="15"/>
    </row>
    <row r="96" spans="1:16" x14ac:dyDescent="0.25">
      <c r="B96" s="49"/>
      <c r="C96" s="50"/>
      <c r="D96" s="28"/>
      <c r="G96" s="416">
        <f>Variables!$B$6</f>
        <v>2023</v>
      </c>
      <c r="H96" s="416">
        <f>G96+1</f>
        <v>2024</v>
      </c>
      <c r="I96" s="416">
        <f>H96+1</f>
        <v>2025</v>
      </c>
      <c r="J96" s="407" t="str">
        <f>J37</f>
        <v>Jan-Mar 2025</v>
      </c>
      <c r="K96" s="407" t="str">
        <f>K37</f>
        <v>Jan-Mar 2026</v>
      </c>
      <c r="L96" s="62"/>
      <c r="O96" s="31"/>
    </row>
    <row r="97" spans="1:16" x14ac:dyDescent="0.25">
      <c r="B97" s="49"/>
      <c r="C97" s="50"/>
      <c r="D97" s="28"/>
      <c r="G97" s="417"/>
      <c r="H97" s="417"/>
      <c r="I97" s="417"/>
      <c r="J97" s="408"/>
      <c r="K97" s="408"/>
      <c r="L97" s="62"/>
      <c r="O97" s="31"/>
    </row>
    <row r="98" spans="1:16" ht="14.25" customHeight="1" x14ac:dyDescent="0.25">
      <c r="B98" s="401" t="str">
        <f>IF(Intro!$G$21="English",O98,P98)</f>
        <v>Finished ending inventory for the Canadian market</v>
      </c>
      <c r="C98" s="402"/>
      <c r="D98" s="402"/>
      <c r="E98" s="403"/>
      <c r="F98" s="433" t="str">
        <f>IF(Intro!$G$21="English",Variables!$B$23,Variables!$C$23)</f>
        <v>MSF</v>
      </c>
      <c r="G98" s="409"/>
      <c r="H98" s="409"/>
      <c r="I98" s="409"/>
      <c r="J98" s="409"/>
      <c r="K98" s="409"/>
      <c r="L98" s="62"/>
      <c r="O98" s="3" t="s">
        <v>137</v>
      </c>
      <c r="P98" s="3" t="s">
        <v>201</v>
      </c>
    </row>
    <row r="99" spans="1:16" x14ac:dyDescent="0.25">
      <c r="B99" s="404"/>
      <c r="C99" s="405"/>
      <c r="D99" s="405"/>
      <c r="E99" s="406"/>
      <c r="F99" s="434"/>
      <c r="G99" s="410"/>
      <c r="H99" s="410"/>
      <c r="I99" s="410"/>
      <c r="J99" s="410"/>
      <c r="K99" s="410"/>
      <c r="L99" s="62"/>
    </row>
    <row r="100" spans="1:16" x14ac:dyDescent="0.25">
      <c r="B100" s="63"/>
      <c r="C100" s="64"/>
      <c r="D100" s="64"/>
      <c r="E100" s="64"/>
      <c r="F100" s="64"/>
      <c r="G100" s="64"/>
      <c r="H100" s="64"/>
      <c r="I100" s="64"/>
      <c r="J100" s="64"/>
      <c r="K100" s="64"/>
      <c r="L100" s="65"/>
    </row>
    <row r="101" spans="1:16" s="21" customFormat="1" x14ac:dyDescent="0.25">
      <c r="A101" s="20"/>
      <c r="B101" s="326" t="s">
        <v>27</v>
      </c>
      <c r="C101" s="327"/>
      <c r="D101" s="327"/>
      <c r="E101" s="327"/>
      <c r="F101" s="327"/>
      <c r="G101" s="327"/>
      <c r="H101" s="327"/>
      <c r="I101" s="327"/>
      <c r="J101" s="327"/>
      <c r="K101" s="327"/>
      <c r="L101" s="328"/>
      <c r="M101" s="67"/>
    </row>
    <row r="102" spans="1:16" s="38" customFormat="1" x14ac:dyDescent="0.25">
      <c r="A102" s="59"/>
      <c r="B102" s="68"/>
      <c r="C102" s="60"/>
      <c r="D102" s="60"/>
      <c r="E102" s="60"/>
      <c r="F102" s="60"/>
      <c r="G102" s="60"/>
      <c r="H102" s="60"/>
      <c r="I102" s="60"/>
      <c r="J102" s="60"/>
      <c r="K102" s="60"/>
      <c r="L102" s="61"/>
    </row>
    <row r="103" spans="1:16" s="38" customFormat="1" ht="29.45" customHeight="1" x14ac:dyDescent="0.25">
      <c r="A103" s="59"/>
      <c r="B103" s="234" t="str">
        <f>IF(Intro!$G$21="English",O103,P103)</f>
        <v>Provide the names and addresses of the top 10 Canadian importers by value to which your firm has sold the goods since January 1, 2023.</v>
      </c>
      <c r="C103" s="235"/>
      <c r="D103" s="235"/>
      <c r="E103" s="235"/>
      <c r="F103" s="235"/>
      <c r="G103" s="235"/>
      <c r="H103" s="235"/>
      <c r="I103" s="235"/>
      <c r="J103" s="235"/>
      <c r="K103" s="235"/>
      <c r="L103" s="236"/>
      <c r="O103" s="3"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3" s="52"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4" spans="1:16" s="38" customFormat="1" x14ac:dyDescent="0.25">
      <c r="A104" s="59"/>
      <c r="B104" s="68"/>
      <c r="C104" s="60"/>
      <c r="D104" s="60"/>
      <c r="E104" s="60"/>
      <c r="F104" s="60"/>
      <c r="G104" s="60"/>
      <c r="H104" s="60"/>
      <c r="I104" s="60"/>
      <c r="J104" s="60"/>
      <c r="K104" s="60"/>
      <c r="L104" s="61"/>
      <c r="O104" s="3" t="s">
        <v>44</v>
      </c>
      <c r="P104" s="3" t="s">
        <v>46</v>
      </c>
    </row>
    <row r="105" spans="1:16" x14ac:dyDescent="0.25">
      <c r="B105" s="93"/>
      <c r="C105" s="411" t="str">
        <f>IF(Intro!$G$21="English",O104,P104)</f>
        <v>Firm Name</v>
      </c>
      <c r="D105" s="411"/>
      <c r="E105" s="411"/>
      <c r="F105" s="411"/>
      <c r="G105" s="411" t="str">
        <f>IF(Intro!$G$21="English",O105,P105)</f>
        <v>Firm Address</v>
      </c>
      <c r="H105" s="411"/>
      <c r="I105" s="411"/>
      <c r="J105" s="411"/>
      <c r="K105" s="411"/>
      <c r="L105" s="61"/>
      <c r="O105" s="3" t="s">
        <v>9</v>
      </c>
      <c r="P105" s="3" t="s">
        <v>10</v>
      </c>
    </row>
    <row r="106" spans="1:16" x14ac:dyDescent="0.25">
      <c r="B106" s="412">
        <v>1</v>
      </c>
      <c r="C106" s="296"/>
      <c r="D106" s="297"/>
      <c r="E106" s="297"/>
      <c r="F106" s="414"/>
      <c r="G106" s="296"/>
      <c r="H106" s="297"/>
      <c r="I106" s="297"/>
      <c r="J106" s="297"/>
      <c r="K106" s="414"/>
      <c r="L106" s="61"/>
    </row>
    <row r="107" spans="1:16" x14ac:dyDescent="0.25">
      <c r="B107" s="413"/>
      <c r="C107" s="299"/>
      <c r="D107" s="300"/>
      <c r="E107" s="300"/>
      <c r="F107" s="415"/>
      <c r="G107" s="299"/>
      <c r="H107" s="300"/>
      <c r="I107" s="300"/>
      <c r="J107" s="300"/>
      <c r="K107" s="415"/>
      <c r="L107" s="61"/>
    </row>
    <row r="108" spans="1:16" x14ac:dyDescent="0.25">
      <c r="B108" s="412">
        <v>2</v>
      </c>
      <c r="C108" s="296"/>
      <c r="D108" s="297"/>
      <c r="E108" s="297"/>
      <c r="F108" s="414"/>
      <c r="G108" s="296"/>
      <c r="H108" s="297"/>
      <c r="I108" s="297"/>
      <c r="J108" s="297"/>
      <c r="K108" s="414"/>
      <c r="L108" s="61"/>
    </row>
    <row r="109" spans="1:16" x14ac:dyDescent="0.25">
      <c r="B109" s="413"/>
      <c r="C109" s="299"/>
      <c r="D109" s="300"/>
      <c r="E109" s="300"/>
      <c r="F109" s="415"/>
      <c r="G109" s="299"/>
      <c r="H109" s="300"/>
      <c r="I109" s="300"/>
      <c r="J109" s="300"/>
      <c r="K109" s="415"/>
      <c r="L109" s="61"/>
    </row>
    <row r="110" spans="1:16" x14ac:dyDescent="0.25">
      <c r="B110" s="412">
        <v>3</v>
      </c>
      <c r="C110" s="296"/>
      <c r="D110" s="297"/>
      <c r="E110" s="297"/>
      <c r="F110" s="414"/>
      <c r="G110" s="296"/>
      <c r="H110" s="297"/>
      <c r="I110" s="297"/>
      <c r="J110" s="297"/>
      <c r="K110" s="414"/>
      <c r="L110" s="61"/>
    </row>
    <row r="111" spans="1:16" x14ac:dyDescent="0.25">
      <c r="B111" s="413"/>
      <c r="C111" s="299"/>
      <c r="D111" s="300"/>
      <c r="E111" s="300"/>
      <c r="F111" s="415"/>
      <c r="G111" s="299"/>
      <c r="H111" s="300"/>
      <c r="I111" s="300"/>
      <c r="J111" s="300"/>
      <c r="K111" s="415"/>
      <c r="L111" s="61"/>
    </row>
    <row r="112" spans="1:16" x14ac:dyDescent="0.25">
      <c r="B112" s="412">
        <v>4</v>
      </c>
      <c r="C112" s="296"/>
      <c r="D112" s="297"/>
      <c r="E112" s="297"/>
      <c r="F112" s="414"/>
      <c r="G112" s="296"/>
      <c r="H112" s="297"/>
      <c r="I112" s="297"/>
      <c r="J112" s="297"/>
      <c r="K112" s="414"/>
      <c r="L112" s="61"/>
    </row>
    <row r="113" spans="1:13" x14ac:dyDescent="0.25">
      <c r="B113" s="413"/>
      <c r="C113" s="299"/>
      <c r="D113" s="300"/>
      <c r="E113" s="300"/>
      <c r="F113" s="415"/>
      <c r="G113" s="299"/>
      <c r="H113" s="300"/>
      <c r="I113" s="300"/>
      <c r="J113" s="300"/>
      <c r="K113" s="415"/>
      <c r="L113" s="61"/>
    </row>
    <row r="114" spans="1:13" x14ac:dyDescent="0.25">
      <c r="B114" s="412">
        <v>5</v>
      </c>
      <c r="C114" s="296"/>
      <c r="D114" s="297"/>
      <c r="E114" s="297"/>
      <c r="F114" s="414"/>
      <c r="G114" s="296"/>
      <c r="H114" s="297"/>
      <c r="I114" s="297"/>
      <c r="J114" s="297"/>
      <c r="K114" s="414"/>
      <c r="L114" s="61"/>
    </row>
    <row r="115" spans="1:13" x14ac:dyDescent="0.25">
      <c r="B115" s="413"/>
      <c r="C115" s="299"/>
      <c r="D115" s="300"/>
      <c r="E115" s="300"/>
      <c r="F115" s="415"/>
      <c r="G115" s="299"/>
      <c r="H115" s="300"/>
      <c r="I115" s="300"/>
      <c r="J115" s="300"/>
      <c r="K115" s="415"/>
      <c r="L115" s="61"/>
    </row>
    <row r="116" spans="1:13" x14ac:dyDescent="0.25">
      <c r="B116" s="412">
        <v>6</v>
      </c>
      <c r="C116" s="296"/>
      <c r="D116" s="297"/>
      <c r="E116" s="297"/>
      <c r="F116" s="414"/>
      <c r="G116" s="296"/>
      <c r="H116" s="297"/>
      <c r="I116" s="297"/>
      <c r="J116" s="297"/>
      <c r="K116" s="414"/>
      <c r="L116" s="61"/>
    </row>
    <row r="117" spans="1:13" x14ac:dyDescent="0.25">
      <c r="B117" s="413"/>
      <c r="C117" s="299"/>
      <c r="D117" s="300"/>
      <c r="E117" s="300"/>
      <c r="F117" s="415"/>
      <c r="G117" s="299"/>
      <c r="H117" s="300"/>
      <c r="I117" s="300"/>
      <c r="J117" s="300"/>
      <c r="K117" s="415"/>
      <c r="L117" s="61"/>
    </row>
    <row r="118" spans="1:13" x14ac:dyDescent="0.25">
      <c r="B118" s="412">
        <v>7</v>
      </c>
      <c r="C118" s="296"/>
      <c r="D118" s="297"/>
      <c r="E118" s="297"/>
      <c r="F118" s="414"/>
      <c r="G118" s="296"/>
      <c r="H118" s="297"/>
      <c r="I118" s="297"/>
      <c r="J118" s="297"/>
      <c r="K118" s="414"/>
      <c r="L118" s="61"/>
    </row>
    <row r="119" spans="1:13" x14ac:dyDescent="0.25">
      <c r="B119" s="413"/>
      <c r="C119" s="299"/>
      <c r="D119" s="300"/>
      <c r="E119" s="300"/>
      <c r="F119" s="415"/>
      <c r="G119" s="299"/>
      <c r="H119" s="300"/>
      <c r="I119" s="300"/>
      <c r="J119" s="300"/>
      <c r="K119" s="415"/>
      <c r="L119" s="61"/>
    </row>
    <row r="120" spans="1:13" x14ac:dyDescent="0.25">
      <c r="B120" s="412">
        <v>8</v>
      </c>
      <c r="C120" s="296"/>
      <c r="D120" s="297"/>
      <c r="E120" s="297"/>
      <c r="F120" s="414"/>
      <c r="G120" s="296"/>
      <c r="H120" s="297"/>
      <c r="I120" s="297"/>
      <c r="J120" s="297"/>
      <c r="K120" s="414"/>
      <c r="L120" s="61"/>
    </row>
    <row r="121" spans="1:13" x14ac:dyDescent="0.25">
      <c r="B121" s="413"/>
      <c r="C121" s="299"/>
      <c r="D121" s="300"/>
      <c r="E121" s="300"/>
      <c r="F121" s="415"/>
      <c r="G121" s="299"/>
      <c r="H121" s="300"/>
      <c r="I121" s="300"/>
      <c r="J121" s="300"/>
      <c r="K121" s="415"/>
      <c r="L121" s="61"/>
    </row>
    <row r="122" spans="1:13" x14ac:dyDescent="0.25">
      <c r="B122" s="412">
        <v>9</v>
      </c>
      <c r="C122" s="296"/>
      <c r="D122" s="297"/>
      <c r="E122" s="297"/>
      <c r="F122" s="414"/>
      <c r="G122" s="296"/>
      <c r="H122" s="297"/>
      <c r="I122" s="297"/>
      <c r="J122" s="297"/>
      <c r="K122" s="414"/>
      <c r="L122" s="61"/>
    </row>
    <row r="123" spans="1:13" x14ac:dyDescent="0.25">
      <c r="B123" s="413"/>
      <c r="C123" s="299"/>
      <c r="D123" s="300"/>
      <c r="E123" s="300"/>
      <c r="F123" s="415"/>
      <c r="G123" s="299"/>
      <c r="H123" s="300"/>
      <c r="I123" s="300"/>
      <c r="J123" s="300"/>
      <c r="K123" s="415"/>
      <c r="L123" s="61"/>
    </row>
    <row r="124" spans="1:13" x14ac:dyDescent="0.25">
      <c r="B124" s="412">
        <v>10</v>
      </c>
      <c r="C124" s="296"/>
      <c r="D124" s="297"/>
      <c r="E124" s="297"/>
      <c r="F124" s="414"/>
      <c r="G124" s="296"/>
      <c r="H124" s="297"/>
      <c r="I124" s="297"/>
      <c r="J124" s="297"/>
      <c r="K124" s="414"/>
      <c r="L124" s="61"/>
    </row>
    <row r="125" spans="1:13" x14ac:dyDescent="0.25">
      <c r="B125" s="413"/>
      <c r="C125" s="299"/>
      <c r="D125" s="300"/>
      <c r="E125" s="300"/>
      <c r="F125" s="415"/>
      <c r="G125" s="299"/>
      <c r="H125" s="300"/>
      <c r="I125" s="300"/>
      <c r="J125" s="300"/>
      <c r="K125" s="415"/>
      <c r="L125" s="61"/>
    </row>
    <row r="126" spans="1:13" s="38" customFormat="1" x14ac:dyDescent="0.25">
      <c r="A126" s="59"/>
      <c r="B126" s="69"/>
      <c r="C126" s="70"/>
      <c r="D126" s="70"/>
      <c r="E126" s="70"/>
      <c r="F126" s="70"/>
      <c r="G126" s="70"/>
      <c r="H126" s="70"/>
      <c r="I126" s="70"/>
      <c r="J126" s="70"/>
      <c r="K126" s="70"/>
      <c r="L126" s="71"/>
    </row>
    <row r="127" spans="1:13" s="21" customFormat="1" x14ac:dyDescent="0.25">
      <c r="A127" s="20"/>
      <c r="B127" s="326" t="s">
        <v>30</v>
      </c>
      <c r="C127" s="327"/>
      <c r="D127" s="327"/>
      <c r="E127" s="327"/>
      <c r="F127" s="327"/>
      <c r="G127" s="327"/>
      <c r="H127" s="327"/>
      <c r="I127" s="327"/>
      <c r="J127" s="327"/>
      <c r="K127" s="327"/>
      <c r="L127" s="328"/>
      <c r="M127" s="67"/>
    </row>
    <row r="128" spans="1:13" x14ac:dyDescent="0.25">
      <c r="B128" s="58"/>
      <c r="L128" s="15"/>
    </row>
    <row r="129" spans="1:16" x14ac:dyDescent="0.25">
      <c r="B129" s="234" t="str">
        <f>IF(Intro!$G$21="English",O129,P129)</f>
        <v>Explain how often your firm has completed a certification process for a Canadian purchaser since January 1, 2023. If your firm has failed a certification process, indicate the reasons why.</v>
      </c>
      <c r="C129" s="235"/>
      <c r="D129" s="235"/>
      <c r="E129" s="235"/>
      <c r="F129" s="235"/>
      <c r="G129" s="235"/>
      <c r="H129" s="235"/>
      <c r="I129" s="235"/>
      <c r="J129" s="235"/>
      <c r="K129" s="235"/>
      <c r="L129" s="236"/>
      <c r="O129" s="3"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29" s="3"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30" spans="1:16" x14ac:dyDescent="0.25">
      <c r="B130" s="234"/>
      <c r="C130" s="235"/>
      <c r="D130" s="235"/>
      <c r="E130" s="235"/>
      <c r="F130" s="235"/>
      <c r="G130" s="235"/>
      <c r="H130" s="235"/>
      <c r="I130" s="235"/>
      <c r="J130" s="235"/>
      <c r="K130" s="235"/>
      <c r="L130" s="236"/>
    </row>
    <row r="131" spans="1:16" x14ac:dyDescent="0.25">
      <c r="B131" s="58"/>
      <c r="L131" s="15"/>
    </row>
    <row r="132" spans="1:16" s="21" customFormat="1" x14ac:dyDescent="0.25">
      <c r="A132" s="20"/>
      <c r="B132" s="333"/>
      <c r="C132" s="334"/>
      <c r="D132" s="334"/>
      <c r="E132" s="334"/>
      <c r="F132" s="334"/>
      <c r="G132" s="334"/>
      <c r="H132" s="334"/>
      <c r="I132" s="334"/>
      <c r="J132" s="334"/>
      <c r="K132" s="334"/>
      <c r="L132" s="335"/>
      <c r="M132" s="38"/>
    </row>
    <row r="133" spans="1:16" s="21" customFormat="1" x14ac:dyDescent="0.25">
      <c r="A133" s="20"/>
      <c r="B133" s="333"/>
      <c r="C133" s="334"/>
      <c r="D133" s="334"/>
      <c r="E133" s="334"/>
      <c r="F133" s="334"/>
      <c r="G133" s="334"/>
      <c r="H133" s="334"/>
      <c r="I133" s="334"/>
      <c r="J133" s="334"/>
      <c r="K133" s="334"/>
      <c r="L133" s="335"/>
      <c r="M133" s="38"/>
    </row>
    <row r="134" spans="1:16" s="21" customFormat="1" x14ac:dyDescent="0.25">
      <c r="A134" s="20"/>
      <c r="B134" s="333"/>
      <c r="C134" s="334"/>
      <c r="D134" s="334"/>
      <c r="E134" s="334"/>
      <c r="F134" s="334"/>
      <c r="G134" s="334"/>
      <c r="H134" s="334"/>
      <c r="I134" s="334"/>
      <c r="J134" s="334"/>
      <c r="K134" s="334"/>
      <c r="L134" s="335"/>
      <c r="M134" s="38"/>
    </row>
    <row r="135" spans="1:16" s="21" customFormat="1" x14ac:dyDescent="0.25">
      <c r="A135" s="20"/>
      <c r="B135" s="333"/>
      <c r="C135" s="334"/>
      <c r="D135" s="334"/>
      <c r="E135" s="334"/>
      <c r="F135" s="334"/>
      <c r="G135" s="334"/>
      <c r="H135" s="334"/>
      <c r="I135" s="334"/>
      <c r="J135" s="334"/>
      <c r="K135" s="334"/>
      <c r="L135" s="335"/>
      <c r="M135" s="38"/>
    </row>
    <row r="136" spans="1:16" s="21" customFormat="1" x14ac:dyDescent="0.25">
      <c r="A136" s="20"/>
      <c r="B136" s="333"/>
      <c r="C136" s="334"/>
      <c r="D136" s="334"/>
      <c r="E136" s="334"/>
      <c r="F136" s="334"/>
      <c r="G136" s="334"/>
      <c r="H136" s="334"/>
      <c r="I136" s="334"/>
      <c r="J136" s="334"/>
      <c r="K136" s="334"/>
      <c r="L136" s="335"/>
      <c r="M136" s="38"/>
    </row>
    <row r="137" spans="1:16" s="21" customFormat="1" x14ac:dyDescent="0.25">
      <c r="A137" s="20"/>
      <c r="B137" s="333"/>
      <c r="C137" s="334"/>
      <c r="D137" s="334"/>
      <c r="E137" s="334"/>
      <c r="F137" s="334"/>
      <c r="G137" s="334"/>
      <c r="H137" s="334"/>
      <c r="I137" s="334"/>
      <c r="J137" s="334"/>
      <c r="K137" s="334"/>
      <c r="L137" s="335"/>
      <c r="M137" s="38"/>
    </row>
    <row r="138" spans="1:16" s="21" customFormat="1" x14ac:dyDescent="0.25">
      <c r="A138" s="20"/>
      <c r="B138" s="333"/>
      <c r="C138" s="334"/>
      <c r="D138" s="334"/>
      <c r="E138" s="334"/>
      <c r="F138" s="334"/>
      <c r="G138" s="334"/>
      <c r="H138" s="334"/>
      <c r="I138" s="334"/>
      <c r="J138" s="334"/>
      <c r="K138" s="334"/>
      <c r="L138" s="335"/>
      <c r="M138" s="38"/>
    </row>
    <row r="139" spans="1:16" s="21" customFormat="1" x14ac:dyDescent="0.25">
      <c r="A139" s="20"/>
      <c r="B139" s="333"/>
      <c r="C139" s="334"/>
      <c r="D139" s="334"/>
      <c r="E139" s="334"/>
      <c r="F139" s="334"/>
      <c r="G139" s="334"/>
      <c r="H139" s="334"/>
      <c r="I139" s="334"/>
      <c r="J139" s="334"/>
      <c r="K139" s="334"/>
      <c r="L139" s="335"/>
      <c r="M139" s="38"/>
    </row>
    <row r="140" spans="1:16" x14ac:dyDescent="0.25">
      <c r="B140" s="63"/>
      <c r="C140" s="64"/>
      <c r="D140" s="64"/>
      <c r="E140" s="64"/>
      <c r="F140" s="64"/>
      <c r="G140" s="64"/>
      <c r="H140" s="64"/>
      <c r="I140" s="64"/>
      <c r="J140" s="64"/>
      <c r="K140" s="64"/>
      <c r="L140" s="65"/>
    </row>
    <row r="141" spans="1:16" s="9" customFormat="1" x14ac:dyDescent="0.25">
      <c r="A141" s="23"/>
      <c r="B141" s="44"/>
      <c r="C141" s="25"/>
      <c r="D141" s="25"/>
      <c r="E141" s="26"/>
      <c r="F141" s="26"/>
      <c r="G141" s="26"/>
      <c r="H141" s="26"/>
      <c r="I141" s="26"/>
      <c r="J141" s="26"/>
      <c r="K141" s="26"/>
      <c r="L141" s="45"/>
      <c r="O141" s="24"/>
      <c r="P141" s="24"/>
    </row>
    <row r="142" spans="1:16" s="21" customFormat="1" x14ac:dyDescent="0.25">
      <c r="A142" s="20"/>
      <c r="B142" s="326" t="s">
        <v>31</v>
      </c>
      <c r="C142" s="327"/>
      <c r="D142" s="327"/>
      <c r="E142" s="327"/>
      <c r="F142" s="327"/>
      <c r="G142" s="327"/>
      <c r="H142" s="327"/>
      <c r="I142" s="327"/>
      <c r="J142" s="327"/>
      <c r="K142" s="327"/>
      <c r="L142" s="328"/>
      <c r="M142" s="67"/>
    </row>
    <row r="143" spans="1:16" x14ac:dyDescent="0.25">
      <c r="B143" s="58"/>
      <c r="L143" s="15"/>
    </row>
    <row r="144" spans="1:16" x14ac:dyDescent="0.25">
      <c r="B144" s="278" t="str">
        <f>IF(Intro!$G$21="English",O144,P144)</f>
        <v>Describe your firm’s plans to manage inventory levels in the next two years. Provide the rationale and assumptions underlying these strategies and objectives.</v>
      </c>
      <c r="C144" s="279"/>
      <c r="D144" s="279"/>
      <c r="E144" s="279"/>
      <c r="F144" s="279"/>
      <c r="G144" s="279"/>
      <c r="H144" s="279"/>
      <c r="I144" s="279"/>
      <c r="J144" s="279"/>
      <c r="K144" s="279"/>
      <c r="L144" s="280"/>
      <c r="O144" s="3" t="s">
        <v>185</v>
      </c>
      <c r="P144" s="3" t="s">
        <v>119</v>
      </c>
    </row>
    <row r="145" spans="1:16" x14ac:dyDescent="0.25">
      <c r="B145" s="58"/>
      <c r="L145" s="15"/>
    </row>
    <row r="146" spans="1:16" s="21" customFormat="1" x14ac:dyDescent="0.25">
      <c r="A146" s="20"/>
      <c r="B146" s="333"/>
      <c r="C146" s="334"/>
      <c r="D146" s="334"/>
      <c r="E146" s="334"/>
      <c r="F146" s="334"/>
      <c r="G146" s="334"/>
      <c r="H146" s="334"/>
      <c r="I146" s="334"/>
      <c r="J146" s="334"/>
      <c r="K146" s="334"/>
      <c r="L146" s="335"/>
      <c r="M146" s="38"/>
    </row>
    <row r="147" spans="1:16" s="21" customFormat="1" x14ac:dyDescent="0.25">
      <c r="A147" s="20"/>
      <c r="B147" s="333"/>
      <c r="C147" s="334"/>
      <c r="D147" s="334"/>
      <c r="E147" s="334"/>
      <c r="F147" s="334"/>
      <c r="G147" s="334"/>
      <c r="H147" s="334"/>
      <c r="I147" s="334"/>
      <c r="J147" s="334"/>
      <c r="K147" s="334"/>
      <c r="L147" s="335"/>
      <c r="M147" s="38"/>
    </row>
    <row r="148" spans="1:16" s="21" customFormat="1" x14ac:dyDescent="0.25">
      <c r="A148" s="20"/>
      <c r="B148" s="333"/>
      <c r="C148" s="334"/>
      <c r="D148" s="334"/>
      <c r="E148" s="334"/>
      <c r="F148" s="334"/>
      <c r="G148" s="334"/>
      <c r="H148" s="334"/>
      <c r="I148" s="334"/>
      <c r="J148" s="334"/>
      <c r="K148" s="334"/>
      <c r="L148" s="335"/>
      <c r="M148" s="38"/>
    </row>
    <row r="149" spans="1:16" s="21" customFormat="1" x14ac:dyDescent="0.25">
      <c r="A149" s="20"/>
      <c r="B149" s="333"/>
      <c r="C149" s="334"/>
      <c r="D149" s="334"/>
      <c r="E149" s="334"/>
      <c r="F149" s="334"/>
      <c r="G149" s="334"/>
      <c r="H149" s="334"/>
      <c r="I149" s="334"/>
      <c r="J149" s="334"/>
      <c r="K149" s="334"/>
      <c r="L149" s="335"/>
      <c r="M149" s="38"/>
    </row>
    <row r="150" spans="1:16" s="21" customFormat="1" x14ac:dyDescent="0.25">
      <c r="A150" s="20"/>
      <c r="B150" s="333"/>
      <c r="C150" s="334"/>
      <c r="D150" s="334"/>
      <c r="E150" s="334"/>
      <c r="F150" s="334"/>
      <c r="G150" s="334"/>
      <c r="H150" s="334"/>
      <c r="I150" s="334"/>
      <c r="J150" s="334"/>
      <c r="K150" s="334"/>
      <c r="L150" s="335"/>
      <c r="M150" s="38"/>
    </row>
    <row r="151" spans="1:16" s="21" customFormat="1" x14ac:dyDescent="0.25">
      <c r="A151" s="20"/>
      <c r="B151" s="333"/>
      <c r="C151" s="334"/>
      <c r="D151" s="334"/>
      <c r="E151" s="334"/>
      <c r="F151" s="334"/>
      <c r="G151" s="334"/>
      <c r="H151" s="334"/>
      <c r="I151" s="334"/>
      <c r="J151" s="334"/>
      <c r="K151" s="334"/>
      <c r="L151" s="335"/>
      <c r="M151" s="38"/>
    </row>
    <row r="152" spans="1:16" s="21" customFormat="1" x14ac:dyDescent="0.25">
      <c r="A152" s="20"/>
      <c r="B152" s="333"/>
      <c r="C152" s="334"/>
      <c r="D152" s="334"/>
      <c r="E152" s="334"/>
      <c r="F152" s="334"/>
      <c r="G152" s="334"/>
      <c r="H152" s="334"/>
      <c r="I152" s="334"/>
      <c r="J152" s="334"/>
      <c r="K152" s="334"/>
      <c r="L152" s="335"/>
      <c r="M152" s="38"/>
    </row>
    <row r="153" spans="1:16" s="21" customFormat="1" x14ac:dyDescent="0.25">
      <c r="A153" s="20"/>
      <c r="B153" s="333"/>
      <c r="C153" s="334"/>
      <c r="D153" s="334"/>
      <c r="E153" s="334"/>
      <c r="F153" s="334"/>
      <c r="G153" s="334"/>
      <c r="H153" s="334"/>
      <c r="I153" s="334"/>
      <c r="J153" s="334"/>
      <c r="K153" s="334"/>
      <c r="L153" s="335"/>
      <c r="M153" s="38"/>
    </row>
    <row r="154" spans="1:16" x14ac:dyDescent="0.25">
      <c r="B154" s="63"/>
      <c r="C154" s="64"/>
      <c r="D154" s="64"/>
      <c r="E154" s="64"/>
      <c r="F154" s="64"/>
      <c r="G154" s="64"/>
      <c r="H154" s="64"/>
      <c r="I154" s="64"/>
      <c r="J154" s="64"/>
      <c r="K154" s="64"/>
      <c r="L154" s="65"/>
    </row>
    <row r="155" spans="1:16" s="21" customFormat="1" x14ac:dyDescent="0.25">
      <c r="A155" s="20"/>
      <c r="B155" s="326" t="s">
        <v>32</v>
      </c>
      <c r="C155" s="327"/>
      <c r="D155" s="327"/>
      <c r="E155" s="327"/>
      <c r="F155" s="327"/>
      <c r="G155" s="327"/>
      <c r="H155" s="327"/>
      <c r="I155" s="327"/>
      <c r="J155" s="327"/>
      <c r="K155" s="327"/>
      <c r="L155" s="328"/>
      <c r="M155" s="67"/>
    </row>
    <row r="156" spans="1:16" x14ac:dyDescent="0.25">
      <c r="B156" s="58"/>
      <c r="L156" s="15"/>
    </row>
    <row r="157" spans="1:16" x14ac:dyDescent="0.25">
      <c r="B157" s="234" t="str">
        <f>IF(Intro!$G$21="English",O157,P157)</f>
        <v>Provide your firm’s strategies and objectives for the next two years with respect to the pricing of the goods. Provide the rationale and assumptions underlying these strategies and objectives.</v>
      </c>
      <c r="C157" s="235"/>
      <c r="D157" s="235"/>
      <c r="E157" s="235"/>
      <c r="F157" s="235"/>
      <c r="G157" s="235"/>
      <c r="H157" s="235"/>
      <c r="I157" s="235"/>
      <c r="J157" s="235"/>
      <c r="K157" s="235"/>
      <c r="L157" s="236"/>
      <c r="O157" s="3" t="s">
        <v>131</v>
      </c>
      <c r="P157" s="3" t="s">
        <v>120</v>
      </c>
    </row>
    <row r="158" spans="1:16" x14ac:dyDescent="0.25">
      <c r="B158" s="234"/>
      <c r="C158" s="235"/>
      <c r="D158" s="235"/>
      <c r="E158" s="235"/>
      <c r="F158" s="235"/>
      <c r="G158" s="235"/>
      <c r="H158" s="235"/>
      <c r="I158" s="235"/>
      <c r="J158" s="235"/>
      <c r="K158" s="235"/>
      <c r="L158" s="236"/>
    </row>
    <row r="159" spans="1:16" x14ac:dyDescent="0.25">
      <c r="B159" s="58"/>
      <c r="L159" s="15"/>
    </row>
    <row r="160" spans="1:16" s="21" customFormat="1" x14ac:dyDescent="0.25">
      <c r="A160" s="20"/>
      <c r="B160" s="333"/>
      <c r="C160" s="334"/>
      <c r="D160" s="334"/>
      <c r="E160" s="334"/>
      <c r="F160" s="334"/>
      <c r="G160" s="334"/>
      <c r="H160" s="334"/>
      <c r="I160" s="334"/>
      <c r="J160" s="334"/>
      <c r="K160" s="334"/>
      <c r="L160" s="335"/>
      <c r="M160" s="38"/>
    </row>
    <row r="161" spans="1:16" s="21" customFormat="1" x14ac:dyDescent="0.25">
      <c r="A161" s="20"/>
      <c r="B161" s="333"/>
      <c r="C161" s="334"/>
      <c r="D161" s="334"/>
      <c r="E161" s="334"/>
      <c r="F161" s="334"/>
      <c r="G161" s="334"/>
      <c r="H161" s="334"/>
      <c r="I161" s="334"/>
      <c r="J161" s="334"/>
      <c r="K161" s="334"/>
      <c r="L161" s="335"/>
      <c r="M161" s="38"/>
    </row>
    <row r="162" spans="1:16" s="21" customFormat="1" x14ac:dyDescent="0.25">
      <c r="A162" s="20"/>
      <c r="B162" s="333"/>
      <c r="C162" s="334"/>
      <c r="D162" s="334"/>
      <c r="E162" s="334"/>
      <c r="F162" s="334"/>
      <c r="G162" s="334"/>
      <c r="H162" s="334"/>
      <c r="I162" s="334"/>
      <c r="J162" s="334"/>
      <c r="K162" s="334"/>
      <c r="L162" s="335"/>
      <c r="M162" s="38"/>
    </row>
    <row r="163" spans="1:16" s="21" customFormat="1" x14ac:dyDescent="0.25">
      <c r="A163" s="20"/>
      <c r="B163" s="333"/>
      <c r="C163" s="334"/>
      <c r="D163" s="334"/>
      <c r="E163" s="334"/>
      <c r="F163" s="334"/>
      <c r="G163" s="334"/>
      <c r="H163" s="334"/>
      <c r="I163" s="334"/>
      <c r="J163" s="334"/>
      <c r="K163" s="334"/>
      <c r="L163" s="335"/>
      <c r="M163" s="38"/>
    </row>
    <row r="164" spans="1:16" s="21" customFormat="1" x14ac:dyDescent="0.25">
      <c r="A164" s="20"/>
      <c r="B164" s="333"/>
      <c r="C164" s="334"/>
      <c r="D164" s="334"/>
      <c r="E164" s="334"/>
      <c r="F164" s="334"/>
      <c r="G164" s="334"/>
      <c r="H164" s="334"/>
      <c r="I164" s="334"/>
      <c r="J164" s="334"/>
      <c r="K164" s="334"/>
      <c r="L164" s="335"/>
      <c r="M164" s="38"/>
    </row>
    <row r="165" spans="1:16" s="21" customFormat="1" x14ac:dyDescent="0.25">
      <c r="A165" s="20"/>
      <c r="B165" s="333"/>
      <c r="C165" s="334"/>
      <c r="D165" s="334"/>
      <c r="E165" s="334"/>
      <c r="F165" s="334"/>
      <c r="G165" s="334"/>
      <c r="H165" s="334"/>
      <c r="I165" s="334"/>
      <c r="J165" s="334"/>
      <c r="K165" s="334"/>
      <c r="L165" s="335"/>
      <c r="M165" s="38"/>
    </row>
    <row r="166" spans="1:16" s="21" customFormat="1" x14ac:dyDescent="0.25">
      <c r="A166" s="20"/>
      <c r="B166" s="333"/>
      <c r="C166" s="334"/>
      <c r="D166" s="334"/>
      <c r="E166" s="334"/>
      <c r="F166" s="334"/>
      <c r="G166" s="334"/>
      <c r="H166" s="334"/>
      <c r="I166" s="334"/>
      <c r="J166" s="334"/>
      <c r="K166" s="334"/>
      <c r="L166" s="335"/>
      <c r="M166" s="38"/>
    </row>
    <row r="167" spans="1:16" s="21" customFormat="1" x14ac:dyDescent="0.25">
      <c r="A167" s="20"/>
      <c r="B167" s="333"/>
      <c r="C167" s="334"/>
      <c r="D167" s="334"/>
      <c r="E167" s="334"/>
      <c r="F167" s="334"/>
      <c r="G167" s="334"/>
      <c r="H167" s="334"/>
      <c r="I167" s="334"/>
      <c r="J167" s="334"/>
      <c r="K167" s="334"/>
      <c r="L167" s="335"/>
      <c r="M167" s="38"/>
    </row>
    <row r="168" spans="1:16" x14ac:dyDescent="0.25">
      <c r="B168" s="63"/>
      <c r="C168" s="64"/>
      <c r="D168" s="64"/>
      <c r="E168" s="64"/>
      <c r="F168" s="64"/>
      <c r="G168" s="64"/>
      <c r="H168" s="64"/>
      <c r="I168" s="64"/>
      <c r="J168" s="64"/>
      <c r="K168" s="64"/>
      <c r="L168" s="65"/>
    </row>
    <row r="169" spans="1:16" s="21" customFormat="1" x14ac:dyDescent="0.25">
      <c r="A169" s="20"/>
      <c r="B169" s="326" t="s">
        <v>33</v>
      </c>
      <c r="C169" s="327"/>
      <c r="D169" s="327"/>
      <c r="E169" s="327"/>
      <c r="F169" s="327"/>
      <c r="G169" s="327"/>
      <c r="H169" s="327"/>
      <c r="I169" s="327"/>
      <c r="J169" s="327"/>
      <c r="K169" s="327"/>
      <c r="L169" s="328"/>
      <c r="M169" s="67"/>
    </row>
    <row r="170" spans="1:16" x14ac:dyDescent="0.25">
      <c r="B170" s="58"/>
      <c r="L170" s="15"/>
    </row>
    <row r="171" spans="1:16" x14ac:dyDescent="0.25">
      <c r="B171" s="234" t="str">
        <f>IF(Intro!$G$21="English",O171,P171)</f>
        <v>Provide your firm’s strategies and objectives for the next two years with respect to the export sales of the goods. Provide the rationale and assumptions underlying these strategies and objectives.</v>
      </c>
      <c r="C171" s="235"/>
      <c r="D171" s="235"/>
      <c r="E171" s="235"/>
      <c r="F171" s="235"/>
      <c r="G171" s="235"/>
      <c r="H171" s="235"/>
      <c r="I171" s="235"/>
      <c r="J171" s="235"/>
      <c r="K171" s="235"/>
      <c r="L171" s="236"/>
      <c r="O171" s="3" t="s">
        <v>121</v>
      </c>
      <c r="P171" s="3" t="s">
        <v>122</v>
      </c>
    </row>
    <row r="172" spans="1:16" x14ac:dyDescent="0.25">
      <c r="B172" s="234"/>
      <c r="C172" s="235"/>
      <c r="D172" s="235"/>
      <c r="E172" s="235"/>
      <c r="F172" s="235"/>
      <c r="G172" s="235"/>
      <c r="H172" s="235"/>
      <c r="I172" s="235"/>
      <c r="J172" s="235"/>
      <c r="K172" s="235"/>
      <c r="L172" s="236"/>
    </row>
    <row r="173" spans="1:16" x14ac:dyDescent="0.25">
      <c r="B173" s="58"/>
      <c r="L173" s="15"/>
    </row>
    <row r="174" spans="1:16" s="21" customFormat="1" x14ac:dyDescent="0.25">
      <c r="A174" s="20"/>
      <c r="B174" s="333"/>
      <c r="C174" s="334"/>
      <c r="D174" s="334"/>
      <c r="E174" s="334"/>
      <c r="F174" s="334"/>
      <c r="G174" s="334"/>
      <c r="H174" s="334"/>
      <c r="I174" s="334"/>
      <c r="J174" s="334"/>
      <c r="K174" s="334"/>
      <c r="L174" s="335"/>
      <c r="M174" s="38"/>
    </row>
    <row r="175" spans="1:16" s="21" customFormat="1" x14ac:dyDescent="0.25">
      <c r="A175" s="20"/>
      <c r="B175" s="333"/>
      <c r="C175" s="334"/>
      <c r="D175" s="334"/>
      <c r="E175" s="334"/>
      <c r="F175" s="334"/>
      <c r="G175" s="334"/>
      <c r="H175" s="334"/>
      <c r="I175" s="334"/>
      <c r="J175" s="334"/>
      <c r="K175" s="334"/>
      <c r="L175" s="335"/>
      <c r="M175" s="38"/>
    </row>
    <row r="176" spans="1:16" s="21" customFormat="1" x14ac:dyDescent="0.25">
      <c r="A176" s="20"/>
      <c r="B176" s="333"/>
      <c r="C176" s="334"/>
      <c r="D176" s="334"/>
      <c r="E176" s="334"/>
      <c r="F176" s="334"/>
      <c r="G176" s="334"/>
      <c r="H176" s="334"/>
      <c r="I176" s="334"/>
      <c r="J176" s="334"/>
      <c r="K176" s="334"/>
      <c r="L176" s="335"/>
      <c r="M176" s="38"/>
    </row>
    <row r="177" spans="1:14" s="21" customFormat="1" x14ac:dyDescent="0.25">
      <c r="A177" s="20"/>
      <c r="B177" s="333"/>
      <c r="C177" s="334"/>
      <c r="D177" s="334"/>
      <c r="E177" s="334"/>
      <c r="F177" s="334"/>
      <c r="G177" s="334"/>
      <c r="H177" s="334"/>
      <c r="I177" s="334"/>
      <c r="J177" s="334"/>
      <c r="K177" s="334"/>
      <c r="L177" s="335"/>
      <c r="M177" s="38"/>
    </row>
    <row r="178" spans="1:14" s="21" customFormat="1" x14ac:dyDescent="0.25">
      <c r="A178" s="20"/>
      <c r="B178" s="333"/>
      <c r="C178" s="334"/>
      <c r="D178" s="334"/>
      <c r="E178" s="334"/>
      <c r="F178" s="334"/>
      <c r="G178" s="334"/>
      <c r="H178" s="334"/>
      <c r="I178" s="334"/>
      <c r="J178" s="334"/>
      <c r="K178" s="334"/>
      <c r="L178" s="335"/>
      <c r="M178" s="38"/>
    </row>
    <row r="179" spans="1:14" s="21" customFormat="1" x14ac:dyDescent="0.25">
      <c r="A179" s="20"/>
      <c r="B179" s="333"/>
      <c r="C179" s="334"/>
      <c r="D179" s="334"/>
      <c r="E179" s="334"/>
      <c r="F179" s="334"/>
      <c r="G179" s="334"/>
      <c r="H179" s="334"/>
      <c r="I179" s="334"/>
      <c r="J179" s="334"/>
      <c r="K179" s="334"/>
      <c r="L179" s="335"/>
      <c r="M179" s="38"/>
    </row>
    <row r="180" spans="1:14" s="21" customFormat="1" x14ac:dyDescent="0.25">
      <c r="A180" s="20"/>
      <c r="B180" s="333"/>
      <c r="C180" s="334"/>
      <c r="D180" s="334"/>
      <c r="E180" s="334"/>
      <c r="F180" s="334"/>
      <c r="G180" s="334"/>
      <c r="H180" s="334"/>
      <c r="I180" s="334"/>
      <c r="J180" s="334"/>
      <c r="K180" s="334"/>
      <c r="L180" s="335"/>
      <c r="M180" s="38"/>
    </row>
    <row r="181" spans="1:14" s="21" customFormat="1" x14ac:dyDescent="0.25">
      <c r="A181" s="20"/>
      <c r="B181" s="333"/>
      <c r="C181" s="334"/>
      <c r="D181" s="334"/>
      <c r="E181" s="334"/>
      <c r="F181" s="334"/>
      <c r="G181" s="334"/>
      <c r="H181" s="334"/>
      <c r="I181" s="334"/>
      <c r="J181" s="334"/>
      <c r="K181" s="334"/>
      <c r="L181" s="335"/>
      <c r="M181" s="38"/>
    </row>
    <row r="182" spans="1:14" x14ac:dyDescent="0.25">
      <c r="B182" s="63"/>
      <c r="C182" s="64"/>
      <c r="D182" s="64"/>
      <c r="E182" s="64"/>
      <c r="F182" s="64"/>
      <c r="G182" s="64"/>
      <c r="H182" s="64"/>
      <c r="I182" s="64"/>
      <c r="J182" s="64"/>
      <c r="K182" s="64"/>
      <c r="L182" s="65"/>
    </row>
    <row r="183" spans="1:14" s="40" customFormat="1" x14ac:dyDescent="0.25">
      <c r="A183" s="66"/>
      <c r="B183" s="23"/>
      <c r="C183" s="23"/>
      <c r="N183" s="39"/>
    </row>
    <row r="184" spans="1:14" s="40" customFormat="1" x14ac:dyDescent="0.25">
      <c r="A184" s="66"/>
      <c r="B184" s="23"/>
      <c r="C184" s="23"/>
      <c r="N184" s="39"/>
    </row>
    <row r="185" spans="1:14" s="40" customFormat="1" x14ac:dyDescent="0.25">
      <c r="A185" s="66"/>
      <c r="B185" s="23"/>
      <c r="C185" s="23"/>
      <c r="N185" s="39"/>
    </row>
    <row r="186" spans="1:14" s="40" customFormat="1" x14ac:dyDescent="0.25">
      <c r="A186" s="66"/>
      <c r="B186" s="23"/>
      <c r="C186" s="23"/>
      <c r="N186" s="39"/>
    </row>
    <row r="187" spans="1:14" s="40" customFormat="1" x14ac:dyDescent="0.25">
      <c r="A187" s="66"/>
      <c r="B187" s="23"/>
      <c r="C187" s="23"/>
      <c r="N187" s="39"/>
    </row>
    <row r="188" spans="1:14" s="40" customFormat="1" x14ac:dyDescent="0.25">
      <c r="A188" s="66"/>
      <c r="B188" s="23"/>
      <c r="C188" s="23"/>
      <c r="N188" s="39"/>
    </row>
    <row r="189" spans="1:14" s="40" customFormat="1" x14ac:dyDescent="0.25">
      <c r="A189" s="66"/>
      <c r="B189" s="23"/>
      <c r="C189" s="23"/>
      <c r="N189" s="39"/>
    </row>
  </sheetData>
  <sheetProtection algorithmName="SHA-512" hashValue="ZGRtWstXTmkY2KruBaXeM8yxX9CjLD9kJF8njh2tSEhbTCh7cTLngWK8QotSWGqfQo2Rn7HWgnaXOJrLfEUqJw==" saltValue="vclH3UU4U2b782sdVmfwTg==" spinCount="100000" sheet="1" objects="1" scenarios="1" selectLockedCells="1"/>
  <mergeCells count="136">
    <mergeCell ref="B22:L22"/>
    <mergeCell ref="B24:F25"/>
    <mergeCell ref="B26:F27"/>
    <mergeCell ref="B28:F29"/>
    <mergeCell ref="B30:F31"/>
    <mergeCell ref="G30:G31"/>
    <mergeCell ref="G24:G25"/>
    <mergeCell ref="B4:L4"/>
    <mergeCell ref="B5:L5"/>
    <mergeCell ref="B20:L20"/>
    <mergeCell ref="B14:L14"/>
    <mergeCell ref="B8:L8"/>
    <mergeCell ref="B9:L9"/>
    <mergeCell ref="B10:L10"/>
    <mergeCell ref="B12:L12"/>
    <mergeCell ref="B13:L13"/>
    <mergeCell ref="B15:L15"/>
    <mergeCell ref="B16:L16"/>
    <mergeCell ref="B17:L17"/>
    <mergeCell ref="B6:L6"/>
    <mergeCell ref="H24:H25"/>
    <mergeCell ref="H26:H27"/>
    <mergeCell ref="B19:L19"/>
    <mergeCell ref="J37:J38"/>
    <mergeCell ref="K37:K38"/>
    <mergeCell ref="D46:F46"/>
    <mergeCell ref="D47:F47"/>
    <mergeCell ref="B35:L35"/>
    <mergeCell ref="B92:L92"/>
    <mergeCell ref="B62:E62"/>
    <mergeCell ref="B63:E66"/>
    <mergeCell ref="K63:K66"/>
    <mergeCell ref="K60:K61"/>
    <mergeCell ref="B54:C54"/>
    <mergeCell ref="D54:K54"/>
    <mergeCell ref="B101:L101"/>
    <mergeCell ref="B46:C48"/>
    <mergeCell ref="B83:L90"/>
    <mergeCell ref="B70:L77"/>
    <mergeCell ref="J63:J66"/>
    <mergeCell ref="G26:G27"/>
    <mergeCell ref="G28:G29"/>
    <mergeCell ref="D48:F48"/>
    <mergeCell ref="H28:H29"/>
    <mergeCell ref="H30:H31"/>
    <mergeCell ref="G37:G38"/>
    <mergeCell ref="H37:H38"/>
    <mergeCell ref="I37:I38"/>
    <mergeCell ref="D51:F51"/>
    <mergeCell ref="D52:F52"/>
    <mergeCell ref="F98:F99"/>
    <mergeCell ref="G98:G99"/>
    <mergeCell ref="H98:H99"/>
    <mergeCell ref="I98:I99"/>
    <mergeCell ref="J98:J99"/>
    <mergeCell ref="B33:L33"/>
    <mergeCell ref="D40:F40"/>
    <mergeCell ref="H96:H97"/>
    <mergeCell ref="I96:I97"/>
    <mergeCell ref="J96:J97"/>
    <mergeCell ref="B39:C39"/>
    <mergeCell ref="B40:C42"/>
    <mergeCell ref="B43:C45"/>
    <mergeCell ref="B49:C51"/>
    <mergeCell ref="B52:C52"/>
    <mergeCell ref="D50:F50"/>
    <mergeCell ref="B79:L79"/>
    <mergeCell ref="B56:L56"/>
    <mergeCell ref="B81:L81"/>
    <mergeCell ref="D42:F42"/>
    <mergeCell ref="D43:F43"/>
    <mergeCell ref="D44:F44"/>
    <mergeCell ref="D45:F45"/>
    <mergeCell ref="D49:F49"/>
    <mergeCell ref="D39:F39"/>
    <mergeCell ref="D41:F41"/>
    <mergeCell ref="B174:L181"/>
    <mergeCell ref="B58:L58"/>
    <mergeCell ref="G60:G61"/>
    <mergeCell ref="H60:H61"/>
    <mergeCell ref="I60:I61"/>
    <mergeCell ref="J60:J61"/>
    <mergeCell ref="F63:F66"/>
    <mergeCell ref="G63:G66"/>
    <mergeCell ref="H63:H66"/>
    <mergeCell ref="I63:I66"/>
    <mergeCell ref="C105:F105"/>
    <mergeCell ref="B127:L127"/>
    <mergeCell ref="B169:L169"/>
    <mergeCell ref="B171:L172"/>
    <mergeCell ref="B106:B107"/>
    <mergeCell ref="C106:F107"/>
    <mergeCell ref="G106:K107"/>
    <mergeCell ref="B108:B109"/>
    <mergeCell ref="C108:F109"/>
    <mergeCell ref="G108:K109"/>
    <mergeCell ref="B103:L103"/>
    <mergeCell ref="B94:L94"/>
    <mergeCell ref="B68:L68"/>
    <mergeCell ref="G96:G97"/>
    <mergeCell ref="B160:L167"/>
    <mergeCell ref="B114:B115"/>
    <mergeCell ref="C114:F115"/>
    <mergeCell ref="G114:K115"/>
    <mergeCell ref="B116:B117"/>
    <mergeCell ref="B118:B119"/>
    <mergeCell ref="C118:F119"/>
    <mergeCell ref="G118:K119"/>
    <mergeCell ref="B120:B121"/>
    <mergeCell ref="C120:F121"/>
    <mergeCell ref="G120:K121"/>
    <mergeCell ref="B142:L142"/>
    <mergeCell ref="B98:E99"/>
    <mergeCell ref="K96:K97"/>
    <mergeCell ref="K98:K99"/>
    <mergeCell ref="G105:K105"/>
    <mergeCell ref="B155:L155"/>
    <mergeCell ref="B129:L130"/>
    <mergeCell ref="B144:L144"/>
    <mergeCell ref="B157:L158"/>
    <mergeCell ref="B122:B123"/>
    <mergeCell ref="C122:F123"/>
    <mergeCell ref="G122:K123"/>
    <mergeCell ref="B124:B125"/>
    <mergeCell ref="C124:F125"/>
    <mergeCell ref="G124:K125"/>
    <mergeCell ref="C116:F117"/>
    <mergeCell ref="G116:K117"/>
    <mergeCell ref="B110:B111"/>
    <mergeCell ref="C110:F111"/>
    <mergeCell ref="G110:K111"/>
    <mergeCell ref="B112:B113"/>
    <mergeCell ref="C112:F113"/>
    <mergeCell ref="G112:K113"/>
    <mergeCell ref="B132:L139"/>
    <mergeCell ref="B146:L153"/>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4 B83 B70 B132 B146 B160 G105"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8:K48 G45:K45 G42:K42 H39:K39 G51:K51"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4:H31 G39 G40:K41 G43:K44 G46:K47 G49:K50 G52:K52 G98:K99" xr:uid="{BFED4A07-2309-4857-8DA3-61372C7086AE}">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55" min="1" max="11" man="1"/>
    <brk id="91" min="1" max="11" man="1"/>
    <brk id="141" min="1"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P63"/>
  <sheetViews>
    <sheetView showGridLines="0" zoomScaleNormal="100" workbookViewId="0"/>
  </sheetViews>
  <sheetFormatPr defaultColWidth="9.42578125" defaultRowHeight="14.25" x14ac:dyDescent="0.25"/>
  <cols>
    <col min="1" max="1" width="1.85546875" style="20" customWidth="1"/>
    <col min="2" max="12" width="14.5703125" style="1" customWidth="1"/>
    <col min="13" max="14" width="14.5703125" style="3" customWidth="1"/>
    <col min="15" max="16" width="14.5703125" style="3" hidden="1" customWidth="1"/>
    <col min="17" max="17" width="9.42578125" style="3" customWidth="1"/>
    <col min="18" max="16384" width="9.42578125" style="3"/>
  </cols>
  <sheetData>
    <row r="1" spans="1:16" ht="14.25" customHeight="1" x14ac:dyDescent="0.25">
      <c r="O1" s="3" t="s">
        <v>305</v>
      </c>
      <c r="P1" s="3" t="s">
        <v>305</v>
      </c>
    </row>
    <row r="2" spans="1:16" x14ac:dyDescent="0.25">
      <c r="B2" s="22" t="str">
        <f>'Pro 1'!B2</f>
        <v>PROTECTED</v>
      </c>
      <c r="C2" s="22"/>
      <c r="D2" s="22"/>
      <c r="O2" s="21" t="s">
        <v>61</v>
      </c>
      <c r="P2" s="21" t="s">
        <v>73</v>
      </c>
    </row>
    <row r="3" spans="1:16" x14ac:dyDescent="0.25">
      <c r="B3" s="5"/>
      <c r="C3" s="5"/>
      <c r="D3" s="5"/>
      <c r="O3" s="8"/>
      <c r="P3" s="8"/>
    </row>
    <row r="4" spans="1:16" s="8" customFormat="1" x14ac:dyDescent="0.25">
      <c r="A4" s="23"/>
      <c r="B4" s="269" t="str">
        <f>Info!B4</f>
        <v>FOREIGN PRODUCERS' QUESTIONNAIRE</v>
      </c>
      <c r="C4" s="270"/>
      <c r="D4" s="270"/>
      <c r="E4" s="270"/>
      <c r="F4" s="270"/>
      <c r="G4" s="270"/>
      <c r="H4" s="270"/>
      <c r="I4" s="270"/>
      <c r="J4" s="270"/>
      <c r="K4" s="270"/>
      <c r="L4" s="271"/>
      <c r="M4" s="10"/>
      <c r="N4" s="10"/>
      <c r="O4" s="9"/>
      <c r="P4" s="9"/>
    </row>
    <row r="5" spans="1:16" s="8" customFormat="1" x14ac:dyDescent="0.25">
      <c r="A5" s="23"/>
      <c r="B5" s="282" t="str">
        <f>Info!B5</f>
        <v>NQ-2026-004</v>
      </c>
      <c r="C5" s="283"/>
      <c r="D5" s="283"/>
      <c r="E5" s="283"/>
      <c r="F5" s="283"/>
      <c r="G5" s="283"/>
      <c r="H5" s="283"/>
      <c r="I5" s="283"/>
      <c r="J5" s="283"/>
      <c r="K5" s="283"/>
      <c r="L5" s="284"/>
      <c r="M5" s="10"/>
      <c r="N5" s="10"/>
      <c r="O5" s="9"/>
      <c r="P5" s="9"/>
    </row>
    <row r="6" spans="1:16" s="9" customFormat="1" ht="14.1" customHeight="1" x14ac:dyDescent="0.25">
      <c r="A6" s="23"/>
      <c r="B6" s="285" t="str">
        <f>Info!B6</f>
        <v>DECORATIVE AND OTHER NON-STRUCTURAL PLYWOOD</v>
      </c>
      <c r="C6" s="286"/>
      <c r="D6" s="286"/>
      <c r="E6" s="286"/>
      <c r="F6" s="286"/>
      <c r="G6" s="286"/>
      <c r="H6" s="286"/>
      <c r="I6" s="286"/>
      <c r="J6" s="286"/>
      <c r="K6" s="286"/>
      <c r="L6" s="287"/>
      <c r="O6" s="24"/>
      <c r="P6" s="24"/>
    </row>
    <row r="7" spans="1:16" s="9" customFormat="1" x14ac:dyDescent="0.25">
      <c r="A7" s="23"/>
      <c r="B7" s="25"/>
      <c r="C7" s="25"/>
      <c r="D7" s="25"/>
      <c r="E7" s="26"/>
      <c r="F7" s="26"/>
      <c r="G7" s="26"/>
      <c r="H7" s="26"/>
      <c r="I7" s="26"/>
      <c r="J7" s="26"/>
      <c r="K7" s="26"/>
      <c r="L7" s="26"/>
      <c r="O7" s="24"/>
      <c r="P7" s="24"/>
    </row>
    <row r="8" spans="1:16" x14ac:dyDescent="0.25">
      <c r="B8" s="384" t="str">
        <f>IF(Intro!$G$21="English",O8,P8)</f>
        <v>PROTECTED COMMENTS</v>
      </c>
      <c r="C8" s="385"/>
      <c r="D8" s="385"/>
      <c r="E8" s="385"/>
      <c r="F8" s="385"/>
      <c r="G8" s="385"/>
      <c r="H8" s="385"/>
      <c r="I8" s="385"/>
      <c r="J8" s="385"/>
      <c r="K8" s="385"/>
      <c r="L8" s="386"/>
      <c r="O8" s="3" t="s">
        <v>57</v>
      </c>
      <c r="P8" s="3" t="s">
        <v>164</v>
      </c>
    </row>
    <row r="9" spans="1:16" x14ac:dyDescent="0.25">
      <c r="B9" s="27"/>
      <c r="C9" s="28"/>
      <c r="D9" s="28"/>
      <c r="E9" s="29"/>
      <c r="F9" s="29"/>
      <c r="G9" s="29"/>
      <c r="H9" s="29"/>
      <c r="I9" s="29"/>
      <c r="J9" s="29"/>
      <c r="K9" s="29"/>
      <c r="L9" s="30"/>
    </row>
    <row r="10" spans="1:16" x14ac:dyDescent="0.25">
      <c r="B10" s="234" t="str">
        <f>AddPub!B10</f>
        <v>Should your firm wish to add any comments related to its responses, submit them here. Be sure to indicate the question number being commented on.</v>
      </c>
      <c r="C10" s="235"/>
      <c r="D10" s="235"/>
      <c r="E10" s="235"/>
      <c r="F10" s="235"/>
      <c r="G10" s="235"/>
      <c r="H10" s="235"/>
      <c r="I10" s="235"/>
      <c r="J10" s="235"/>
      <c r="K10" s="235"/>
      <c r="L10" s="236"/>
      <c r="O10" s="31" t="s">
        <v>52</v>
      </c>
      <c r="P10" s="3" t="s">
        <v>159</v>
      </c>
    </row>
    <row r="11" spans="1:16" x14ac:dyDescent="0.25">
      <c r="B11" s="49"/>
      <c r="C11" s="28"/>
      <c r="D11" s="28"/>
      <c r="E11" s="29"/>
      <c r="F11" s="29"/>
      <c r="G11" s="29"/>
      <c r="H11" s="29"/>
      <c r="I11" s="29"/>
      <c r="J11" s="29"/>
      <c r="K11" s="29"/>
      <c r="L11" s="30"/>
      <c r="O11" s="31" t="s">
        <v>301</v>
      </c>
      <c r="P11" s="31" t="s">
        <v>302</v>
      </c>
    </row>
    <row r="12" spans="1:16" ht="28.5" x14ac:dyDescent="0.25">
      <c r="A12" s="20" t="s">
        <v>320</v>
      </c>
      <c r="B12" s="49"/>
      <c r="C12" s="135" t="str">
        <f>IF(Intro!$G$21="English",O11,P11)</f>
        <v>Tab and Question</v>
      </c>
      <c r="D12" s="387" t="str">
        <f>IF(Intro!$G$21="English",O12,P12)</f>
        <v>Comments</v>
      </c>
      <c r="E12" s="388"/>
      <c r="F12" s="388"/>
      <c r="G12" s="388"/>
      <c r="H12" s="388"/>
      <c r="I12" s="388"/>
      <c r="J12" s="388"/>
      <c r="K12" s="388"/>
      <c r="L12" s="389"/>
      <c r="O12" s="31" t="s">
        <v>91</v>
      </c>
      <c r="P12" s="3" t="s">
        <v>92</v>
      </c>
    </row>
    <row r="13" spans="1:16" x14ac:dyDescent="0.25">
      <c r="A13" s="66"/>
      <c r="B13" s="376" t="str">
        <f>IF(Intro!$G$21="English",O13,P13)</f>
        <v>Comment 1</v>
      </c>
      <c r="C13" s="379"/>
      <c r="D13" s="367"/>
      <c r="E13" s="368"/>
      <c r="F13" s="368"/>
      <c r="G13" s="368"/>
      <c r="H13" s="368"/>
      <c r="I13" s="368"/>
      <c r="J13" s="368"/>
      <c r="K13" s="368"/>
      <c r="L13" s="369"/>
      <c r="O13" s="31" t="s">
        <v>93</v>
      </c>
      <c r="P13" s="3" t="s">
        <v>94</v>
      </c>
    </row>
    <row r="14" spans="1:16" x14ac:dyDescent="0.25">
      <c r="A14" s="66"/>
      <c r="B14" s="234"/>
      <c r="C14" s="379"/>
      <c r="D14" s="370"/>
      <c r="E14" s="371"/>
      <c r="F14" s="371"/>
      <c r="G14" s="371"/>
      <c r="H14" s="371"/>
      <c r="I14" s="371"/>
      <c r="J14" s="371"/>
      <c r="K14" s="371"/>
      <c r="L14" s="372"/>
      <c r="O14" s="31"/>
    </row>
    <row r="15" spans="1:16" x14ac:dyDescent="0.25">
      <c r="A15" s="66"/>
      <c r="B15" s="234"/>
      <c r="C15" s="379"/>
      <c r="D15" s="370"/>
      <c r="E15" s="371"/>
      <c r="F15" s="371"/>
      <c r="G15" s="371"/>
      <c r="H15" s="371"/>
      <c r="I15" s="371"/>
      <c r="J15" s="371"/>
      <c r="K15" s="371"/>
      <c r="L15" s="372"/>
      <c r="O15" s="31"/>
    </row>
    <row r="16" spans="1:16" x14ac:dyDescent="0.25">
      <c r="A16" s="66"/>
      <c r="B16" s="234"/>
      <c r="C16" s="379"/>
      <c r="D16" s="370"/>
      <c r="E16" s="371"/>
      <c r="F16" s="371"/>
      <c r="G16" s="371"/>
      <c r="H16" s="371"/>
      <c r="I16" s="371"/>
      <c r="J16" s="371"/>
      <c r="K16" s="371"/>
      <c r="L16" s="372"/>
      <c r="O16" s="31"/>
    </row>
    <row r="17" spans="1:16" x14ac:dyDescent="0.25">
      <c r="A17" s="66"/>
      <c r="B17" s="234"/>
      <c r="C17" s="379"/>
      <c r="D17" s="370"/>
      <c r="E17" s="371"/>
      <c r="F17" s="371"/>
      <c r="G17" s="371"/>
      <c r="H17" s="371"/>
      <c r="I17" s="371"/>
      <c r="J17" s="371"/>
      <c r="K17" s="371"/>
      <c r="L17" s="372"/>
      <c r="O17" s="31"/>
    </row>
    <row r="18" spans="1:16" x14ac:dyDescent="0.25">
      <c r="A18" s="66"/>
      <c r="B18" s="234"/>
      <c r="C18" s="379"/>
      <c r="D18" s="370"/>
      <c r="E18" s="371"/>
      <c r="F18" s="371"/>
      <c r="G18" s="371"/>
      <c r="H18" s="371"/>
      <c r="I18" s="371"/>
      <c r="J18" s="371"/>
      <c r="K18" s="371"/>
      <c r="L18" s="372"/>
      <c r="O18" s="31"/>
    </row>
    <row r="19" spans="1:16" x14ac:dyDescent="0.25">
      <c r="A19" s="66"/>
      <c r="B19" s="234"/>
      <c r="C19" s="379"/>
      <c r="D19" s="370"/>
      <c r="E19" s="371"/>
      <c r="F19" s="371"/>
      <c r="G19" s="371"/>
      <c r="H19" s="371"/>
      <c r="I19" s="371"/>
      <c r="J19" s="371"/>
      <c r="K19" s="371"/>
      <c r="L19" s="372"/>
      <c r="O19" s="31"/>
    </row>
    <row r="20" spans="1:16" x14ac:dyDescent="0.25">
      <c r="A20" s="66"/>
      <c r="B20" s="234"/>
      <c r="C20" s="379"/>
      <c r="D20" s="370"/>
      <c r="E20" s="371"/>
      <c r="F20" s="371"/>
      <c r="G20" s="371"/>
      <c r="H20" s="371"/>
      <c r="I20" s="371"/>
      <c r="J20" s="371"/>
      <c r="K20" s="371"/>
      <c r="L20" s="372"/>
      <c r="O20" s="31"/>
    </row>
    <row r="21" spans="1:16" x14ac:dyDescent="0.25">
      <c r="A21" s="66"/>
      <c r="B21" s="234"/>
      <c r="C21" s="379"/>
      <c r="D21" s="370"/>
      <c r="E21" s="371"/>
      <c r="F21" s="371"/>
      <c r="G21" s="371"/>
      <c r="H21" s="371"/>
      <c r="I21" s="371"/>
      <c r="J21" s="371"/>
      <c r="K21" s="371"/>
      <c r="L21" s="372"/>
      <c r="O21" s="31"/>
    </row>
    <row r="22" spans="1:16" x14ac:dyDescent="0.25">
      <c r="A22" s="66"/>
      <c r="B22" s="377"/>
      <c r="C22" s="379"/>
      <c r="D22" s="381"/>
      <c r="E22" s="382"/>
      <c r="F22" s="382"/>
      <c r="G22" s="382"/>
      <c r="H22" s="382"/>
      <c r="I22" s="382"/>
      <c r="J22" s="382"/>
      <c r="K22" s="382"/>
      <c r="L22" s="383"/>
      <c r="O22" s="31"/>
    </row>
    <row r="23" spans="1:16" ht="14.25" customHeight="1" x14ac:dyDescent="0.25">
      <c r="A23" s="66"/>
      <c r="B23" s="376" t="str">
        <f>IF(Intro!$G$21="English",O23,P23)</f>
        <v>Comment 2</v>
      </c>
      <c r="C23" s="379"/>
      <c r="D23" s="367"/>
      <c r="E23" s="368"/>
      <c r="F23" s="368"/>
      <c r="G23" s="368"/>
      <c r="H23" s="368"/>
      <c r="I23" s="368"/>
      <c r="J23" s="368"/>
      <c r="K23" s="368"/>
      <c r="L23" s="369"/>
      <c r="O23" s="31" t="s">
        <v>95</v>
      </c>
      <c r="P23" s="3" t="s">
        <v>96</v>
      </c>
    </row>
    <row r="24" spans="1:16" x14ac:dyDescent="0.25">
      <c r="A24" s="66"/>
      <c r="B24" s="234"/>
      <c r="C24" s="379"/>
      <c r="D24" s="370"/>
      <c r="E24" s="371"/>
      <c r="F24" s="371"/>
      <c r="G24" s="371"/>
      <c r="H24" s="371"/>
      <c r="I24" s="371"/>
      <c r="J24" s="371"/>
      <c r="K24" s="371"/>
      <c r="L24" s="372"/>
    </row>
    <row r="25" spans="1:16" x14ac:dyDescent="0.25">
      <c r="A25" s="66"/>
      <c r="B25" s="234"/>
      <c r="C25" s="379"/>
      <c r="D25" s="370"/>
      <c r="E25" s="371"/>
      <c r="F25" s="371"/>
      <c r="G25" s="371"/>
      <c r="H25" s="371"/>
      <c r="I25" s="371"/>
      <c r="J25" s="371"/>
      <c r="K25" s="371"/>
      <c r="L25" s="372"/>
    </row>
    <row r="26" spans="1:16" x14ac:dyDescent="0.25">
      <c r="A26" s="66"/>
      <c r="B26" s="234"/>
      <c r="C26" s="379"/>
      <c r="D26" s="370"/>
      <c r="E26" s="371"/>
      <c r="F26" s="371"/>
      <c r="G26" s="371"/>
      <c r="H26" s="371"/>
      <c r="I26" s="371"/>
      <c r="J26" s="371"/>
      <c r="K26" s="371"/>
      <c r="L26" s="372"/>
      <c r="O26" s="31"/>
    </row>
    <row r="27" spans="1:16" x14ac:dyDescent="0.25">
      <c r="A27" s="66"/>
      <c r="B27" s="234"/>
      <c r="C27" s="379"/>
      <c r="D27" s="370"/>
      <c r="E27" s="371"/>
      <c r="F27" s="371"/>
      <c r="G27" s="371"/>
      <c r="H27" s="371"/>
      <c r="I27" s="371"/>
      <c r="J27" s="371"/>
      <c r="K27" s="371"/>
      <c r="L27" s="372"/>
      <c r="O27" s="31"/>
    </row>
    <row r="28" spans="1:16" x14ac:dyDescent="0.25">
      <c r="A28" s="66"/>
      <c r="B28" s="234"/>
      <c r="C28" s="379"/>
      <c r="D28" s="370"/>
      <c r="E28" s="371"/>
      <c r="F28" s="371"/>
      <c r="G28" s="371"/>
      <c r="H28" s="371"/>
      <c r="I28" s="371"/>
      <c r="J28" s="371"/>
      <c r="K28" s="371"/>
      <c r="L28" s="372"/>
    </row>
    <row r="29" spans="1:16" x14ac:dyDescent="0.25">
      <c r="A29" s="66"/>
      <c r="B29" s="234"/>
      <c r="C29" s="379"/>
      <c r="D29" s="370"/>
      <c r="E29" s="371"/>
      <c r="F29" s="371"/>
      <c r="G29" s="371"/>
      <c r="H29" s="371"/>
      <c r="I29" s="371"/>
      <c r="J29" s="371"/>
      <c r="K29" s="371"/>
      <c r="L29" s="372"/>
      <c r="O29" s="31"/>
    </row>
    <row r="30" spans="1:16" x14ac:dyDescent="0.25">
      <c r="A30" s="66"/>
      <c r="B30" s="234"/>
      <c r="C30" s="379"/>
      <c r="D30" s="370"/>
      <c r="E30" s="371"/>
      <c r="F30" s="371"/>
      <c r="G30" s="371"/>
      <c r="H30" s="371"/>
      <c r="I30" s="371"/>
      <c r="J30" s="371"/>
      <c r="K30" s="371"/>
      <c r="L30" s="372"/>
      <c r="O30" s="31"/>
    </row>
    <row r="31" spans="1:16" x14ac:dyDescent="0.25">
      <c r="A31" s="66"/>
      <c r="B31" s="234"/>
      <c r="C31" s="379"/>
      <c r="D31" s="370"/>
      <c r="E31" s="371"/>
      <c r="F31" s="371"/>
      <c r="G31" s="371"/>
      <c r="H31" s="371"/>
      <c r="I31" s="371"/>
      <c r="J31" s="371"/>
      <c r="K31" s="371"/>
      <c r="L31" s="372"/>
      <c r="O31" s="31"/>
    </row>
    <row r="32" spans="1:16" x14ac:dyDescent="0.25">
      <c r="A32" s="66"/>
      <c r="B32" s="377"/>
      <c r="C32" s="379"/>
      <c r="D32" s="381"/>
      <c r="E32" s="382"/>
      <c r="F32" s="382"/>
      <c r="G32" s="382"/>
      <c r="H32" s="382"/>
      <c r="I32" s="382"/>
      <c r="J32" s="382"/>
      <c r="K32" s="382"/>
      <c r="L32" s="383"/>
      <c r="O32" s="31"/>
    </row>
    <row r="33" spans="1:16" ht="14.25" customHeight="1" x14ac:dyDescent="0.25">
      <c r="A33" s="66"/>
      <c r="B33" s="376" t="str">
        <f>IF(Intro!$G$21="English",O33,P33)</f>
        <v>Comment 3</v>
      </c>
      <c r="C33" s="379"/>
      <c r="D33" s="367"/>
      <c r="E33" s="368"/>
      <c r="F33" s="368"/>
      <c r="G33" s="368"/>
      <c r="H33" s="368"/>
      <c r="I33" s="368"/>
      <c r="J33" s="368"/>
      <c r="K33" s="368"/>
      <c r="L33" s="369"/>
      <c r="O33" s="31" t="s">
        <v>97</v>
      </c>
      <c r="P33" s="3" t="s">
        <v>98</v>
      </c>
    </row>
    <row r="34" spans="1:16" x14ac:dyDescent="0.25">
      <c r="A34" s="66"/>
      <c r="B34" s="234"/>
      <c r="C34" s="379"/>
      <c r="D34" s="370"/>
      <c r="E34" s="371"/>
      <c r="F34" s="371"/>
      <c r="G34" s="371"/>
      <c r="H34" s="371"/>
      <c r="I34" s="371"/>
      <c r="J34" s="371"/>
      <c r="K34" s="371"/>
      <c r="L34" s="372"/>
    </row>
    <row r="35" spans="1:16" x14ac:dyDescent="0.25">
      <c r="A35" s="66"/>
      <c r="B35" s="234"/>
      <c r="C35" s="379"/>
      <c r="D35" s="370"/>
      <c r="E35" s="371"/>
      <c r="F35" s="371"/>
      <c r="G35" s="371"/>
      <c r="H35" s="371"/>
      <c r="I35" s="371"/>
      <c r="J35" s="371"/>
      <c r="K35" s="371"/>
      <c r="L35" s="372"/>
    </row>
    <row r="36" spans="1:16" x14ac:dyDescent="0.25">
      <c r="A36" s="66"/>
      <c r="B36" s="234"/>
      <c r="C36" s="379"/>
      <c r="D36" s="370"/>
      <c r="E36" s="371"/>
      <c r="F36" s="371"/>
      <c r="G36" s="371"/>
      <c r="H36" s="371"/>
      <c r="I36" s="371"/>
      <c r="J36" s="371"/>
      <c r="K36" s="371"/>
      <c r="L36" s="372"/>
      <c r="O36" s="31"/>
    </row>
    <row r="37" spans="1:16" x14ac:dyDescent="0.25">
      <c r="A37" s="66"/>
      <c r="B37" s="234"/>
      <c r="C37" s="379"/>
      <c r="D37" s="370"/>
      <c r="E37" s="371"/>
      <c r="F37" s="371"/>
      <c r="G37" s="371"/>
      <c r="H37" s="371"/>
      <c r="I37" s="371"/>
      <c r="J37" s="371"/>
      <c r="K37" s="371"/>
      <c r="L37" s="372"/>
      <c r="O37" s="31"/>
    </row>
    <row r="38" spans="1:16" x14ac:dyDescent="0.25">
      <c r="A38" s="66"/>
      <c r="B38" s="234"/>
      <c r="C38" s="379"/>
      <c r="D38" s="370"/>
      <c r="E38" s="371"/>
      <c r="F38" s="371"/>
      <c r="G38" s="371"/>
      <c r="H38" s="371"/>
      <c r="I38" s="371"/>
      <c r="J38" s="371"/>
      <c r="K38" s="371"/>
      <c r="L38" s="372"/>
      <c r="O38" s="31"/>
    </row>
    <row r="39" spans="1:16" x14ac:dyDescent="0.25">
      <c r="A39" s="66"/>
      <c r="B39" s="234"/>
      <c r="C39" s="379"/>
      <c r="D39" s="370"/>
      <c r="E39" s="371"/>
      <c r="F39" s="371"/>
      <c r="G39" s="371"/>
      <c r="H39" s="371"/>
      <c r="I39" s="371"/>
      <c r="J39" s="371"/>
      <c r="K39" s="371"/>
      <c r="L39" s="372"/>
      <c r="O39" s="31"/>
    </row>
    <row r="40" spans="1:16" x14ac:dyDescent="0.25">
      <c r="A40" s="66"/>
      <c r="B40" s="234"/>
      <c r="C40" s="379"/>
      <c r="D40" s="370"/>
      <c r="E40" s="371"/>
      <c r="F40" s="371"/>
      <c r="G40" s="371"/>
      <c r="H40" s="371"/>
      <c r="I40" s="371"/>
      <c r="J40" s="371"/>
      <c r="K40" s="371"/>
      <c r="L40" s="372"/>
      <c r="O40" s="31"/>
    </row>
    <row r="41" spans="1:16" x14ac:dyDescent="0.25">
      <c r="A41" s="66"/>
      <c r="B41" s="234"/>
      <c r="C41" s="379"/>
      <c r="D41" s="370"/>
      <c r="E41" s="371"/>
      <c r="F41" s="371"/>
      <c r="G41" s="371"/>
      <c r="H41" s="371"/>
      <c r="I41" s="371"/>
      <c r="J41" s="371"/>
      <c r="K41" s="371"/>
      <c r="L41" s="372"/>
      <c r="O41" s="31"/>
    </row>
    <row r="42" spans="1:16" x14ac:dyDescent="0.25">
      <c r="A42" s="66"/>
      <c r="B42" s="377"/>
      <c r="C42" s="379"/>
      <c r="D42" s="381"/>
      <c r="E42" s="382"/>
      <c r="F42" s="382"/>
      <c r="G42" s="382"/>
      <c r="H42" s="382"/>
      <c r="I42" s="382"/>
      <c r="J42" s="382"/>
      <c r="K42" s="382"/>
      <c r="L42" s="383"/>
      <c r="O42" s="31"/>
    </row>
    <row r="43" spans="1:16" ht="14.25" customHeight="1" x14ac:dyDescent="0.25">
      <c r="A43" s="66"/>
      <c r="B43" s="376" t="str">
        <f>IF(Intro!$G$21="English",O43,P43)</f>
        <v>Comment 4</v>
      </c>
      <c r="C43" s="379"/>
      <c r="D43" s="367"/>
      <c r="E43" s="368"/>
      <c r="F43" s="368"/>
      <c r="G43" s="368"/>
      <c r="H43" s="368"/>
      <c r="I43" s="368"/>
      <c r="J43" s="368"/>
      <c r="K43" s="368"/>
      <c r="L43" s="369"/>
      <c r="O43" s="31" t="s">
        <v>99</v>
      </c>
      <c r="P43" s="3" t="s">
        <v>100</v>
      </c>
    </row>
    <row r="44" spans="1:16" x14ac:dyDescent="0.25">
      <c r="A44" s="66"/>
      <c r="B44" s="234"/>
      <c r="C44" s="379"/>
      <c r="D44" s="370"/>
      <c r="E44" s="371"/>
      <c r="F44" s="371"/>
      <c r="G44" s="371"/>
      <c r="H44" s="371"/>
      <c r="I44" s="371"/>
      <c r="J44" s="371"/>
      <c r="K44" s="371"/>
      <c r="L44" s="372"/>
      <c r="O44" s="31"/>
    </row>
    <row r="45" spans="1:16" x14ac:dyDescent="0.25">
      <c r="A45" s="66"/>
      <c r="B45" s="234"/>
      <c r="C45" s="379"/>
      <c r="D45" s="370"/>
      <c r="E45" s="371"/>
      <c r="F45" s="371"/>
      <c r="G45" s="371"/>
      <c r="H45" s="371"/>
      <c r="I45" s="371"/>
      <c r="J45" s="371"/>
      <c r="K45" s="371"/>
      <c r="L45" s="372"/>
      <c r="O45" s="31"/>
    </row>
    <row r="46" spans="1:16" x14ac:dyDescent="0.25">
      <c r="A46" s="66"/>
      <c r="B46" s="234"/>
      <c r="C46" s="379"/>
      <c r="D46" s="370"/>
      <c r="E46" s="371"/>
      <c r="F46" s="371"/>
      <c r="G46" s="371"/>
      <c r="H46" s="371"/>
      <c r="I46" s="371"/>
      <c r="J46" s="371"/>
      <c r="K46" s="371"/>
      <c r="L46" s="372"/>
      <c r="O46" s="31"/>
    </row>
    <row r="47" spans="1:16" x14ac:dyDescent="0.25">
      <c r="A47" s="66"/>
      <c r="B47" s="234"/>
      <c r="C47" s="379"/>
      <c r="D47" s="370"/>
      <c r="E47" s="371"/>
      <c r="F47" s="371"/>
      <c r="G47" s="371"/>
      <c r="H47" s="371"/>
      <c r="I47" s="371"/>
      <c r="J47" s="371"/>
      <c r="K47" s="371"/>
      <c r="L47" s="372"/>
      <c r="O47" s="31"/>
    </row>
    <row r="48" spans="1:16" x14ac:dyDescent="0.25">
      <c r="A48" s="66"/>
      <c r="B48" s="234"/>
      <c r="C48" s="379"/>
      <c r="D48" s="370"/>
      <c r="E48" s="371"/>
      <c r="F48" s="371"/>
      <c r="G48" s="371"/>
      <c r="H48" s="371"/>
      <c r="I48" s="371"/>
      <c r="J48" s="371"/>
      <c r="K48" s="371"/>
      <c r="L48" s="372"/>
      <c r="O48" s="31"/>
    </row>
    <row r="49" spans="1:16" x14ac:dyDescent="0.25">
      <c r="A49" s="66"/>
      <c r="B49" s="234"/>
      <c r="C49" s="379"/>
      <c r="D49" s="370"/>
      <c r="E49" s="371"/>
      <c r="F49" s="371"/>
      <c r="G49" s="371"/>
      <c r="H49" s="371"/>
      <c r="I49" s="371"/>
      <c r="J49" s="371"/>
      <c r="K49" s="371"/>
      <c r="L49" s="372"/>
      <c r="O49" s="31"/>
    </row>
    <row r="50" spans="1:16" x14ac:dyDescent="0.25">
      <c r="A50" s="66"/>
      <c r="B50" s="234"/>
      <c r="C50" s="379"/>
      <c r="D50" s="370"/>
      <c r="E50" s="371"/>
      <c r="F50" s="371"/>
      <c r="G50" s="371"/>
      <c r="H50" s="371"/>
      <c r="I50" s="371"/>
      <c r="J50" s="371"/>
      <c r="K50" s="371"/>
      <c r="L50" s="372"/>
      <c r="O50" s="31"/>
    </row>
    <row r="51" spans="1:16" x14ac:dyDescent="0.25">
      <c r="A51" s="66"/>
      <c r="B51" s="234"/>
      <c r="C51" s="379"/>
      <c r="D51" s="370"/>
      <c r="E51" s="371"/>
      <c r="F51" s="371"/>
      <c r="G51" s="371"/>
      <c r="H51" s="371"/>
      <c r="I51" s="371"/>
      <c r="J51" s="371"/>
      <c r="K51" s="371"/>
      <c r="L51" s="372"/>
      <c r="O51" s="31"/>
    </row>
    <row r="52" spans="1:16" x14ac:dyDescent="0.25">
      <c r="A52" s="66"/>
      <c r="B52" s="377"/>
      <c r="C52" s="379"/>
      <c r="D52" s="381"/>
      <c r="E52" s="382"/>
      <c r="F52" s="382"/>
      <c r="G52" s="382"/>
      <c r="H52" s="382"/>
      <c r="I52" s="382"/>
      <c r="J52" s="382"/>
      <c r="K52" s="382"/>
      <c r="L52" s="383"/>
      <c r="O52" s="31"/>
    </row>
    <row r="53" spans="1:16" ht="14.25" customHeight="1" x14ac:dyDescent="0.25">
      <c r="A53" s="66"/>
      <c r="B53" s="376" t="str">
        <f>IF(Intro!$G$21="English",O53,P53)</f>
        <v>Comment 5</v>
      </c>
      <c r="C53" s="379"/>
      <c r="D53" s="367"/>
      <c r="E53" s="368"/>
      <c r="F53" s="368"/>
      <c r="G53" s="368"/>
      <c r="H53" s="368"/>
      <c r="I53" s="368"/>
      <c r="J53" s="368"/>
      <c r="K53" s="368"/>
      <c r="L53" s="369"/>
      <c r="O53" s="31" t="s">
        <v>101</v>
      </c>
      <c r="P53" s="3" t="s">
        <v>102</v>
      </c>
    </row>
    <row r="54" spans="1:16" x14ac:dyDescent="0.25">
      <c r="A54" s="66"/>
      <c r="B54" s="234"/>
      <c r="C54" s="379"/>
      <c r="D54" s="370"/>
      <c r="E54" s="371"/>
      <c r="F54" s="371"/>
      <c r="G54" s="371"/>
      <c r="H54" s="371"/>
      <c r="I54" s="371"/>
      <c r="J54" s="371"/>
      <c r="K54" s="371"/>
      <c r="L54" s="372"/>
      <c r="O54" s="31"/>
    </row>
    <row r="55" spans="1:16" x14ac:dyDescent="0.25">
      <c r="A55" s="66"/>
      <c r="B55" s="234"/>
      <c r="C55" s="379"/>
      <c r="D55" s="370"/>
      <c r="E55" s="371"/>
      <c r="F55" s="371"/>
      <c r="G55" s="371"/>
      <c r="H55" s="371"/>
      <c r="I55" s="371"/>
      <c r="J55" s="371"/>
      <c r="K55" s="371"/>
      <c r="L55" s="372"/>
      <c r="O55" s="31"/>
    </row>
    <row r="56" spans="1:16" x14ac:dyDescent="0.25">
      <c r="A56" s="66"/>
      <c r="B56" s="234"/>
      <c r="C56" s="379"/>
      <c r="D56" s="370"/>
      <c r="E56" s="371"/>
      <c r="F56" s="371"/>
      <c r="G56" s="371"/>
      <c r="H56" s="371"/>
      <c r="I56" s="371"/>
      <c r="J56" s="371"/>
      <c r="K56" s="371"/>
      <c r="L56" s="372"/>
      <c r="O56" s="31"/>
    </row>
    <row r="57" spans="1:16" x14ac:dyDescent="0.25">
      <c r="A57" s="66"/>
      <c r="B57" s="234"/>
      <c r="C57" s="379"/>
      <c r="D57" s="370"/>
      <c r="E57" s="371"/>
      <c r="F57" s="371"/>
      <c r="G57" s="371"/>
      <c r="H57" s="371"/>
      <c r="I57" s="371"/>
      <c r="J57" s="371"/>
      <c r="K57" s="371"/>
      <c r="L57" s="372"/>
      <c r="O57" s="31"/>
    </row>
    <row r="58" spans="1:16" x14ac:dyDescent="0.25">
      <c r="A58" s="66"/>
      <c r="B58" s="234"/>
      <c r="C58" s="379"/>
      <c r="D58" s="370"/>
      <c r="E58" s="371"/>
      <c r="F58" s="371"/>
      <c r="G58" s="371"/>
      <c r="H58" s="371"/>
      <c r="I58" s="371"/>
      <c r="J58" s="371"/>
      <c r="K58" s="371"/>
      <c r="L58" s="372"/>
      <c r="O58" s="31"/>
    </row>
    <row r="59" spans="1:16" x14ac:dyDescent="0.25">
      <c r="A59" s="66"/>
      <c r="B59" s="234"/>
      <c r="C59" s="379"/>
      <c r="D59" s="370"/>
      <c r="E59" s="371"/>
      <c r="F59" s="371"/>
      <c r="G59" s="371"/>
      <c r="H59" s="371"/>
      <c r="I59" s="371"/>
      <c r="J59" s="371"/>
      <c r="K59" s="371"/>
      <c r="L59" s="372"/>
      <c r="O59" s="31"/>
    </row>
    <row r="60" spans="1:16" x14ac:dyDescent="0.25">
      <c r="A60" s="66"/>
      <c r="B60" s="234"/>
      <c r="C60" s="379"/>
      <c r="D60" s="370"/>
      <c r="E60" s="371"/>
      <c r="F60" s="371"/>
      <c r="G60" s="371"/>
      <c r="H60" s="371"/>
      <c r="I60" s="371"/>
      <c r="J60" s="371"/>
      <c r="K60" s="371"/>
      <c r="L60" s="372"/>
      <c r="O60" s="31"/>
    </row>
    <row r="61" spans="1:16" x14ac:dyDescent="0.25">
      <c r="A61" s="66"/>
      <c r="B61" s="234"/>
      <c r="C61" s="379"/>
      <c r="D61" s="370"/>
      <c r="E61" s="371"/>
      <c r="F61" s="371"/>
      <c r="G61" s="371"/>
      <c r="H61" s="371"/>
      <c r="I61" s="371"/>
      <c r="J61" s="371"/>
      <c r="K61" s="371"/>
      <c r="L61" s="372"/>
      <c r="O61" s="31"/>
    </row>
    <row r="62" spans="1:16" x14ac:dyDescent="0.25">
      <c r="A62" s="66"/>
      <c r="B62" s="378"/>
      <c r="C62" s="380"/>
      <c r="D62" s="373"/>
      <c r="E62" s="374"/>
      <c r="F62" s="374"/>
      <c r="G62" s="374"/>
      <c r="H62" s="374"/>
      <c r="I62" s="374"/>
      <c r="J62" s="374"/>
      <c r="K62" s="374"/>
      <c r="L62" s="375"/>
      <c r="O62" s="31"/>
    </row>
    <row r="63" spans="1:16" s="40" customFormat="1" x14ac:dyDescent="0.25">
      <c r="A63" s="66"/>
      <c r="B63" s="23"/>
      <c r="N63" s="39"/>
    </row>
  </sheetData>
  <sheetProtection algorithmName="SHA-512" hashValue="3uoKMs7pfqSD2iL+tJnH/YQ8zVkK3VawksIs8sxKSLChSb2wbZUMbxZ3qCzeChEvw2kN8ZMJfda7v2tHJnF4Gg==" saltValue="G2eLU4R/8sNYIKyYE40a+g==" spinCount="100000" sheet="1" objects="1" scenarios="1" selectLockedCells="1"/>
  <mergeCells count="21">
    <mergeCell ref="B53:B62"/>
    <mergeCell ref="C53:C62"/>
    <mergeCell ref="D53:L62"/>
    <mergeCell ref="B33:B42"/>
    <mergeCell ref="C33:C42"/>
    <mergeCell ref="D33:L42"/>
    <mergeCell ref="B43:B52"/>
    <mergeCell ref="C43:C52"/>
    <mergeCell ref="D43:L52"/>
    <mergeCell ref="D12:L12"/>
    <mergeCell ref="B13:B22"/>
    <mergeCell ref="C13:C22"/>
    <mergeCell ref="D13:L22"/>
    <mergeCell ref="B23:B32"/>
    <mergeCell ref="C23:C32"/>
    <mergeCell ref="D23:L32"/>
    <mergeCell ref="B4:L4"/>
    <mergeCell ref="B5:L5"/>
    <mergeCell ref="B6:L6"/>
    <mergeCell ref="B10:L10"/>
    <mergeCell ref="B8:L8"/>
  </mergeCells>
  <printOptions horizontalCentered="1"/>
  <pageMargins left="0.25" right="0.25" top="0.75" bottom="0.75" header="0.3" footer="0.3"/>
  <pageSetup scale="63" fitToHeight="0" orientation="portrait" r:id="rId1"/>
  <headerFooter>
    <oddFooter>&amp;L&amp;A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18</vt:i4>
      </vt:variant>
    </vt:vector>
  </HeadingPairs>
  <TitlesOfParts>
    <vt:vector size="31" baseType="lpstr">
      <vt:lpstr>Variables</vt:lpstr>
      <vt:lpstr>Intro</vt:lpstr>
      <vt:lpstr>Info</vt:lpstr>
      <vt:lpstr>Public</vt:lpstr>
      <vt:lpstr>Grades|Nuances</vt:lpstr>
      <vt:lpstr>AddPub</vt:lpstr>
      <vt:lpstr>Pro 1</vt:lpstr>
      <vt:lpstr>Pro 2</vt:lpstr>
      <vt:lpstr>AddPro</vt:lpstr>
      <vt:lpstr>Confirm</vt:lpstr>
      <vt:lpstr>FirmDB</vt:lpstr>
      <vt:lpstr>DB</vt:lpstr>
      <vt:lpstr>DataTab</vt:lpstr>
      <vt:lpstr>AddPro!Print_Area</vt:lpstr>
      <vt:lpstr>AddPub!Print_Area</vt:lpstr>
      <vt:lpstr>Confirm!Print_Area</vt:lpstr>
      <vt:lpstr>'Grades|Nuances'!Print_Area</vt:lpstr>
      <vt:lpstr>Info!Print_Area</vt:lpstr>
      <vt:lpstr>Intro!Print_Area</vt:lpstr>
      <vt:lpstr>'Pro 1'!Print_Area</vt:lpstr>
      <vt:lpstr>'Pro 2'!Print_Area</vt:lpstr>
      <vt:lpstr>Public!Print_Area</vt:lpstr>
      <vt:lpstr>AddPro!Print_Titles</vt:lpstr>
      <vt:lpstr>AddPub!Print_Titles</vt:lpstr>
      <vt:lpstr>Confirm!Print_Titles</vt:lpstr>
      <vt:lpstr>'Grades|Nuances'!Print_Titles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Dao, Thy</cp:lastModifiedBy>
  <cp:lastPrinted>2026-06-09T18:11:34Z</cp:lastPrinted>
  <dcterms:created xsi:type="dcterms:W3CDTF">2023-04-14T19:41:00Z</dcterms:created>
  <dcterms:modified xsi:type="dcterms:W3CDTF">2026-08-24T12:46:47Z</dcterms:modified>
</cp:coreProperties>
</file>