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O:\CITT\Cases\SIMA\PI-2026-001\Working Files\Research\Questionnaires\Final for website\"/>
    </mc:Choice>
  </mc:AlternateContent>
  <xr:revisionPtr revIDLastSave="0" documentId="13_ncr:1_{43B2FB66-0E7F-4232-A176-0ACE04E40B20}" xr6:coauthVersionLast="47" xr6:coauthVersionMax="47" xr10:uidLastSave="{00000000-0000-0000-0000-000000000000}"/>
  <workbookProtection workbookAlgorithmName="SHA-512" workbookHashValue="6UhALxeIx9YY4/hrEpN+CLLTCYaWOHTUXlvspBmXo/25HhJcXd7YVDqRFJweM2O+JKdveRsO+J0NpJPKjMd4iQ==" workbookSaltValue="Dz9dc742AAkcB1w+AXuveA==" workbookSpinCount="100000" lockStructure="1"/>
  <bookViews>
    <workbookView xWindow="1485" yWindow="390" windowWidth="24090" windowHeight="14100" firstSheet="1" activeTab="1" xr2:uid="{2E47423C-F2DB-43DF-8F7F-3560D6D2BC1A}"/>
  </bookViews>
  <sheets>
    <sheet name="Variables" sheetId="120" state="hidden" r:id="rId1"/>
    <sheet name="Intro" sheetId="121" r:id="rId2"/>
    <sheet name="Info" sheetId="122" r:id="rId3"/>
    <sheet name="Public" sheetId="123" r:id="rId4"/>
    <sheet name="AddPub" sheetId="124" r:id="rId5"/>
    <sheet name="Pro" sheetId="125" r:id="rId6"/>
    <sheet name="Grades-Nuances" sheetId="131" r:id="rId7"/>
    <sheet name="AddPro" sheetId="129" r:id="rId8"/>
    <sheet name="Confirm" sheetId="130" r:id="rId9"/>
    <sheet name="DB" sheetId="132" state="hidden" r:id="rId10"/>
    <sheet name="GradeQualDB" sheetId="133" state="hidden" r:id="rId11"/>
  </sheets>
  <definedNames>
    <definedName name="assocfirm">#REF!</definedName>
    <definedName name="assofirm">#REF!</definedName>
    <definedName name="AssoFirms">#REF!</definedName>
    <definedName name="cogm">#REF!</definedName>
    <definedName name="cogs">#REF!</definedName>
    <definedName name="demp">#REF!</definedName>
    <definedName name="fexp">#REF!</definedName>
    <definedName name="gsa">#REF!</definedName>
    <definedName name="iemp">#REF!</definedName>
    <definedName name="ndpv">#REF!</definedName>
    <definedName name="ndsv">#REF!</definedName>
    <definedName name="nsv">#REF!</definedName>
    <definedName name="POR">#REF!</definedName>
    <definedName name="PORa">#REF!</definedName>
    <definedName name="PORDB">#REF!</definedName>
    <definedName name="PORL">#REF!</definedName>
    <definedName name="PORT">#REF!</definedName>
    <definedName name="PORX">#REF!</definedName>
    <definedName name="ppc">#REF!</definedName>
    <definedName name="_xlnm.Print_Area" localSheetId="7">AddPro!$B$1:$L$62</definedName>
    <definedName name="_xlnm.Print_Area" localSheetId="4">AddPub!$B$1:$L$62</definedName>
    <definedName name="_xlnm.Print_Area" localSheetId="8">Confirm!$B$1:$L$50</definedName>
    <definedName name="_xlnm.Print_Area" localSheetId="6">'Grades-Nuances'!$B$1:$L$64</definedName>
    <definedName name="_xlnm.Print_Area" localSheetId="2">Info!$B$1:$L$51</definedName>
    <definedName name="_xlnm.Print_Area" localSheetId="1">Intro!$B$1:$L$153</definedName>
    <definedName name="_xlnm.Print_Area" localSheetId="5">Pro!$B$1:$L$284</definedName>
    <definedName name="_xlnm.Print_Area" localSheetId="3">Public!$B$1:$L$327</definedName>
    <definedName name="_xlnm.Print_Titles" localSheetId="7">AddPro!$1:$7</definedName>
    <definedName name="_xlnm.Print_Titles" localSheetId="4">AddPub!$1:$7</definedName>
    <definedName name="_xlnm.Print_Titles" localSheetId="8">Confirm!$1:$7</definedName>
    <definedName name="_xlnm.Print_Titles" localSheetId="6">'Grades-Nuances'!$1:$7</definedName>
    <definedName name="_xlnm.Print_Titles" localSheetId="2">Info!$1:$7</definedName>
    <definedName name="_xlnm.Print_Titles" localSheetId="1">Intro!$1:$7</definedName>
    <definedName name="_xlnm.Print_Titles" localSheetId="5">Pro!$1:$7</definedName>
    <definedName name="_xlnm.Print_Titles" localSheetId="3">Public!$1:$7</definedName>
    <definedName name="quest11">#REF!</definedName>
    <definedName name="quest7">#REF!</definedName>
    <definedName name="quest8" localSheetId="7">AddPro!#REF!</definedName>
    <definedName name="quest8" localSheetId="4">AddPub!#REF!</definedName>
    <definedName name="quest8" localSheetId="8">Confirm!#REF!</definedName>
    <definedName name="quest8" localSheetId="6">'Grades-Nuances'!#REF!</definedName>
    <definedName name="quest8" localSheetId="2">Info!#REF!</definedName>
    <definedName name="quest8" localSheetId="1">Intro!#REF!</definedName>
    <definedName name="quest8" localSheetId="5">Pro!#REF!</definedName>
    <definedName name="quest8" localSheetId="3">Public!#REF!</definedName>
    <definedName name="quest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33" l="1"/>
  <c r="A3" i="133" s="1"/>
  <c r="D112" i="133"/>
  <c r="D111" i="133"/>
  <c r="D110" i="133"/>
  <c r="D109" i="133"/>
  <c r="D108" i="133"/>
  <c r="D107" i="133"/>
  <c r="D106" i="133"/>
  <c r="D105" i="133"/>
  <c r="D104" i="133"/>
  <c r="D103" i="133"/>
  <c r="D102" i="133"/>
  <c r="D101" i="133"/>
  <c r="D100" i="133"/>
  <c r="D99" i="133"/>
  <c r="D98" i="133"/>
  <c r="D97" i="133"/>
  <c r="D96" i="133"/>
  <c r="D95" i="133"/>
  <c r="D94" i="133"/>
  <c r="D93" i="133"/>
  <c r="D92" i="133"/>
  <c r="D91" i="133"/>
  <c r="D90" i="133"/>
  <c r="D89" i="133"/>
  <c r="D88" i="133"/>
  <c r="D87" i="133"/>
  <c r="D86" i="133"/>
  <c r="D85" i="133"/>
  <c r="D84" i="133"/>
  <c r="D83" i="133"/>
  <c r="D82" i="133"/>
  <c r="D81" i="133"/>
  <c r="D80" i="133"/>
  <c r="D79" i="133"/>
  <c r="D78" i="133"/>
  <c r="D77" i="133"/>
  <c r="D76" i="133"/>
  <c r="D75" i="133"/>
  <c r="D74" i="133"/>
  <c r="D73" i="133"/>
  <c r="D72" i="133"/>
  <c r="D71" i="133"/>
  <c r="D70" i="133"/>
  <c r="D69" i="133"/>
  <c r="D68" i="133"/>
  <c r="D67" i="133"/>
  <c r="D66" i="133"/>
  <c r="D65" i="133"/>
  <c r="D64" i="133"/>
  <c r="D63" i="133"/>
  <c r="D62" i="133"/>
  <c r="D61" i="133"/>
  <c r="D60" i="133"/>
  <c r="D59" i="133"/>
  <c r="D58" i="133"/>
  <c r="D57" i="133"/>
  <c r="D56" i="133"/>
  <c r="D55" i="133"/>
  <c r="D54" i="133"/>
  <c r="D53" i="133"/>
  <c r="D52" i="133"/>
  <c r="D51" i="133"/>
  <c r="D50" i="133"/>
  <c r="D49" i="133"/>
  <c r="D48" i="133"/>
  <c r="D47" i="133"/>
  <c r="D46" i="133"/>
  <c r="D45" i="133"/>
  <c r="D44" i="133"/>
  <c r="D43" i="133"/>
  <c r="D42" i="133"/>
  <c r="D41" i="133"/>
  <c r="D40" i="133"/>
  <c r="D39" i="133"/>
  <c r="D38" i="133"/>
  <c r="D37" i="133"/>
  <c r="D36" i="133"/>
  <c r="D35" i="133"/>
  <c r="D34" i="133"/>
  <c r="D33" i="133"/>
  <c r="D32" i="133"/>
  <c r="D31" i="133"/>
  <c r="D30" i="133"/>
  <c r="D29" i="133"/>
  <c r="D28" i="133"/>
  <c r="D27" i="133"/>
  <c r="D26" i="133"/>
  <c r="D25" i="133"/>
  <c r="D24" i="133"/>
  <c r="D23" i="133"/>
  <c r="D22" i="133"/>
  <c r="D21" i="133"/>
  <c r="D20" i="133"/>
  <c r="D19" i="133"/>
  <c r="D18" i="133"/>
  <c r="D17" i="133"/>
  <c r="D16" i="133"/>
  <c r="D15" i="133"/>
  <c r="D14" i="133"/>
  <c r="D13" i="133"/>
  <c r="D12" i="133"/>
  <c r="D11" i="133"/>
  <c r="D10" i="133"/>
  <c r="D9" i="133"/>
  <c r="D8" i="133"/>
  <c r="D7" i="133"/>
  <c r="D6" i="133"/>
  <c r="D5" i="133"/>
  <c r="D4" i="133"/>
  <c r="D3" i="133"/>
  <c r="H28" i="125"/>
  <c r="H31" i="125"/>
  <c r="D33" i="120"/>
  <c r="I17" i="131"/>
  <c r="H17" i="131"/>
  <c r="J17" i="131"/>
  <c r="A4" i="133" l="1"/>
  <c r="A5" i="133" s="1"/>
  <c r="A6" i="133" s="1"/>
  <c r="A7" i="133" s="1"/>
  <c r="A8" i="133" s="1"/>
  <c r="A9" i="133" s="1"/>
  <c r="A10" i="133" s="1"/>
  <c r="A11" i="133" s="1"/>
  <c r="A12" i="133" s="1"/>
  <c r="A13" i="133" s="1"/>
  <c r="A14" i="133" s="1"/>
  <c r="A15" i="133" s="1"/>
  <c r="A16" i="133" s="1"/>
  <c r="A17" i="133" s="1"/>
  <c r="A18" i="133" s="1"/>
  <c r="A19" i="133" s="1"/>
  <c r="A20" i="133" s="1"/>
  <c r="A21" i="133" s="1"/>
  <c r="A22" i="133" s="1"/>
  <c r="A23" i="133" s="1"/>
  <c r="A24" i="133" s="1"/>
  <c r="A25" i="133" s="1"/>
  <c r="A26" i="133" s="1"/>
  <c r="A27" i="133" s="1"/>
  <c r="A28" i="133" s="1"/>
  <c r="A29" i="133" s="1"/>
  <c r="A30" i="133" s="1"/>
  <c r="A31" i="133" s="1"/>
  <c r="A32" i="133" s="1"/>
  <c r="A33" i="133" s="1"/>
  <c r="A34" i="133" s="1"/>
  <c r="A35" i="133" s="1"/>
  <c r="A36" i="133" s="1"/>
  <c r="A37" i="133" s="1"/>
  <c r="A38" i="133" s="1"/>
  <c r="A39" i="133" s="1"/>
  <c r="A40" i="133" s="1"/>
  <c r="A41" i="133" s="1"/>
  <c r="A42" i="133" s="1"/>
  <c r="A43" i="133" s="1"/>
  <c r="A44" i="133" s="1"/>
  <c r="A45" i="133" s="1"/>
  <c r="A46" i="133" s="1"/>
  <c r="A47" i="133" s="1"/>
  <c r="A48" i="133" s="1"/>
  <c r="A49" i="133" s="1"/>
  <c r="A50" i="133" s="1"/>
  <c r="A51" i="133" s="1"/>
  <c r="A52" i="133" s="1"/>
  <c r="A53" i="133" s="1"/>
  <c r="A54" i="133" s="1"/>
  <c r="A55" i="133" s="1"/>
  <c r="A56" i="133" s="1"/>
  <c r="A57" i="133" s="1"/>
  <c r="A58" i="133" s="1"/>
  <c r="A59" i="133" s="1"/>
  <c r="A60" i="133" s="1"/>
  <c r="A61" i="133" s="1"/>
  <c r="A62" i="133" s="1"/>
  <c r="A63" i="133" s="1"/>
  <c r="A64" i="133" s="1"/>
  <c r="A65" i="133" s="1"/>
  <c r="A66" i="133" s="1"/>
  <c r="A67" i="133" s="1"/>
  <c r="A68" i="133" s="1"/>
  <c r="A69" i="133" s="1"/>
  <c r="A70" i="133" s="1"/>
  <c r="A71" i="133" s="1"/>
  <c r="A72" i="133" s="1"/>
  <c r="A73" i="133" s="1"/>
  <c r="A74" i="133" s="1"/>
  <c r="A75" i="133" s="1"/>
  <c r="A76" i="133" s="1"/>
  <c r="A77" i="133" s="1"/>
  <c r="A78" i="133" s="1"/>
  <c r="A79" i="133" s="1"/>
  <c r="A80" i="133" s="1"/>
  <c r="A81" i="133" s="1"/>
  <c r="A82" i="133" s="1"/>
  <c r="A83" i="133" s="1"/>
  <c r="A84" i="133" s="1"/>
  <c r="A85" i="133" s="1"/>
  <c r="A86" i="133" s="1"/>
  <c r="A87" i="133" s="1"/>
  <c r="A88" i="133" s="1"/>
  <c r="A89" i="133" s="1"/>
  <c r="A90" i="133" s="1"/>
  <c r="A91" i="133" s="1"/>
  <c r="A92" i="133" s="1"/>
  <c r="A93" i="133" s="1"/>
  <c r="A94" i="133" s="1"/>
  <c r="A95" i="133" s="1"/>
  <c r="A96" i="133" s="1"/>
  <c r="A97" i="133" s="1"/>
  <c r="A98" i="133" s="1"/>
  <c r="A99" i="133" s="1"/>
  <c r="A100" i="133" s="1"/>
  <c r="A101" i="133" s="1"/>
  <c r="A102" i="133" s="1"/>
  <c r="A103" i="133" s="1"/>
  <c r="A104" i="133" s="1"/>
  <c r="A105" i="133" s="1"/>
  <c r="A106" i="133" s="1"/>
  <c r="A107" i="133" s="1"/>
  <c r="A108" i="133" s="1"/>
  <c r="A109" i="133" s="1"/>
  <c r="A110" i="133" s="1"/>
  <c r="A111" i="133" s="1"/>
  <c r="A112" i="133" s="1"/>
  <c r="B294" i="123"/>
  <c r="B225" i="123"/>
  <c r="J153" i="121" l="1"/>
  <c r="E153" i="121"/>
  <c r="B153" i="121"/>
  <c r="F459" i="132" l="1"/>
  <c r="F456" i="132"/>
  <c r="F453" i="132"/>
  <c r="F452" i="132"/>
  <c r="F449" i="132"/>
  <c r="F446" i="132"/>
  <c r="F443" i="132"/>
  <c r="F442" i="132"/>
  <c r="F439" i="132"/>
  <c r="F438" i="132"/>
  <c r="F437" i="132"/>
  <c r="F436" i="132"/>
  <c r="F435" i="132"/>
  <c r="F432" i="132"/>
  <c r="F429" i="132"/>
  <c r="F428" i="132"/>
  <c r="F427" i="132"/>
  <c r="F426" i="132"/>
  <c r="F425" i="132"/>
  <c r="F422" i="132"/>
  <c r="F418" i="132"/>
  <c r="F417" i="132"/>
  <c r="F416" i="132"/>
  <c r="F414" i="132"/>
  <c r="F410" i="132"/>
  <c r="F407" i="132"/>
  <c r="F406" i="132"/>
  <c r="F402" i="132"/>
  <c r="F400" i="132"/>
  <c r="F394" i="132"/>
  <c r="F393" i="132"/>
  <c r="F392" i="132"/>
  <c r="F391" i="132"/>
  <c r="F390" i="132"/>
  <c r="F386" i="132"/>
  <c r="F378" i="132"/>
  <c r="F377" i="132"/>
  <c r="F415" i="132" s="1"/>
  <c r="F373" i="132"/>
  <c r="F372" i="132"/>
  <c r="F411" i="132" s="1"/>
  <c r="F368" i="132"/>
  <c r="F367" i="132"/>
  <c r="F399" i="132" s="1"/>
  <c r="F363" i="132"/>
  <c r="F362" i="132"/>
  <c r="F395" i="132" s="1"/>
  <c r="F358" i="132"/>
  <c r="F357" i="132"/>
  <c r="F383" i="132" s="1"/>
  <c r="F353" i="132"/>
  <c r="F352" i="132"/>
  <c r="F351" i="132"/>
  <c r="F350" i="132"/>
  <c r="F347" i="132"/>
  <c r="F345" i="132"/>
  <c r="F344" i="132"/>
  <c r="F343" i="132"/>
  <c r="F342" i="132"/>
  <c r="F341" i="132"/>
  <c r="F340" i="132"/>
  <c r="F337" i="132"/>
  <c r="F336" i="132"/>
  <c r="F335" i="132"/>
  <c r="F334" i="132"/>
  <c r="F331" i="132"/>
  <c r="F330" i="132"/>
  <c r="F329" i="132"/>
  <c r="F328" i="132"/>
  <c r="F327" i="132"/>
  <c r="F326" i="132"/>
  <c r="F325" i="132"/>
  <c r="F322" i="132"/>
  <c r="F321" i="132"/>
  <c r="F320" i="132"/>
  <c r="F319" i="132"/>
  <c r="F288" i="132"/>
  <c r="F287" i="132"/>
  <c r="F286" i="132"/>
  <c r="F285" i="132"/>
  <c r="F284" i="132"/>
  <c r="F283" i="132"/>
  <c r="F282" i="132"/>
  <c r="F281" i="132"/>
  <c r="F280" i="132"/>
  <c r="F279" i="132"/>
  <c r="F278" i="132"/>
  <c r="F277" i="132"/>
  <c r="F276" i="132"/>
  <c r="F275" i="132"/>
  <c r="F274" i="132"/>
  <c r="F194" i="132"/>
  <c r="F193" i="132"/>
  <c r="F190" i="132"/>
  <c r="F189" i="132"/>
  <c r="F188" i="132"/>
  <c r="F185" i="132"/>
  <c r="F183" i="132"/>
  <c r="F179" i="132"/>
  <c r="F178" i="132"/>
  <c r="F175" i="132"/>
  <c r="F174" i="132"/>
  <c r="F173" i="132"/>
  <c r="F170" i="132"/>
  <c r="F168" i="132"/>
  <c r="F164" i="132"/>
  <c r="F163" i="132"/>
  <c r="F160" i="132"/>
  <c r="F159" i="132"/>
  <c r="F158" i="132"/>
  <c r="F155" i="132"/>
  <c r="F153" i="132"/>
  <c r="F149" i="132"/>
  <c r="F148" i="132"/>
  <c r="F145" i="132"/>
  <c r="F144" i="132"/>
  <c r="F143" i="132"/>
  <c r="F140" i="132"/>
  <c r="F138" i="132"/>
  <c r="F134" i="132"/>
  <c r="F133" i="132"/>
  <c r="F130" i="132"/>
  <c r="F129" i="132"/>
  <c r="F314" i="132"/>
  <c r="F313" i="132"/>
  <c r="F312" i="132"/>
  <c r="F311" i="132"/>
  <c r="F310" i="132"/>
  <c r="F309" i="132"/>
  <c r="F308" i="132"/>
  <c r="F307" i="132"/>
  <c r="F306" i="132"/>
  <c r="F305" i="132"/>
  <c r="F304" i="132"/>
  <c r="F303" i="132"/>
  <c r="F302" i="132"/>
  <c r="F301" i="132"/>
  <c r="F300" i="132"/>
  <c r="F299" i="132"/>
  <c r="F298" i="132"/>
  <c r="F297" i="132"/>
  <c r="F296" i="132"/>
  <c r="F295" i="132"/>
  <c r="F269" i="132"/>
  <c r="F268" i="132"/>
  <c r="F267" i="132"/>
  <c r="F264" i="132"/>
  <c r="F260" i="132"/>
  <c r="F259" i="132"/>
  <c r="F258" i="132"/>
  <c r="F255" i="132"/>
  <c r="F251" i="132"/>
  <c r="F250" i="132"/>
  <c r="F246" i="132"/>
  <c r="F245" i="132"/>
  <c r="F244" i="132"/>
  <c r="F241" i="132"/>
  <c r="F237" i="132"/>
  <c r="F236" i="132"/>
  <c r="F235" i="132"/>
  <c r="F232" i="132"/>
  <c r="F228" i="132"/>
  <c r="F227" i="132"/>
  <c r="F221" i="132"/>
  <c r="F220" i="132"/>
  <c r="F219" i="132"/>
  <c r="F218" i="132"/>
  <c r="F215" i="132"/>
  <c r="F214" i="132"/>
  <c r="F213" i="132"/>
  <c r="F212" i="132"/>
  <c r="F209" i="132"/>
  <c r="F208" i="132"/>
  <c r="F207" i="132"/>
  <c r="F206" i="132"/>
  <c r="F203" i="132"/>
  <c r="F202" i="132"/>
  <c r="F201" i="132"/>
  <c r="F200" i="132"/>
  <c r="F115" i="132"/>
  <c r="F114" i="132"/>
  <c r="F113" i="132"/>
  <c r="F112" i="132"/>
  <c r="F110" i="132"/>
  <c r="F109" i="132"/>
  <c r="F108" i="132"/>
  <c r="F107" i="132"/>
  <c r="F105" i="132"/>
  <c r="F104" i="132"/>
  <c r="F103" i="132"/>
  <c r="F102" i="132"/>
  <c r="F100" i="132"/>
  <c r="F99" i="132"/>
  <c r="F98" i="132"/>
  <c r="F97" i="132"/>
  <c r="F95" i="132"/>
  <c r="F94" i="132"/>
  <c r="F93" i="132"/>
  <c r="F92" i="132"/>
  <c r="F90" i="132"/>
  <c r="F89" i="132"/>
  <c r="F88" i="132"/>
  <c r="F87" i="132"/>
  <c r="F85" i="132"/>
  <c r="F84" i="132"/>
  <c r="F83" i="132"/>
  <c r="F82" i="132"/>
  <c r="F80" i="132"/>
  <c r="F79" i="132"/>
  <c r="F78" i="132"/>
  <c r="F77" i="132"/>
  <c r="F75" i="132"/>
  <c r="F74" i="132"/>
  <c r="F73" i="132"/>
  <c r="F72" i="132"/>
  <c r="F70" i="132"/>
  <c r="F69" i="132"/>
  <c r="F68" i="132"/>
  <c r="F67" i="132"/>
  <c r="F63" i="132"/>
  <c r="F62" i="132"/>
  <c r="F61" i="132"/>
  <c r="F60" i="132"/>
  <c r="F59" i="132"/>
  <c r="F58" i="132"/>
  <c r="F57" i="132"/>
  <c r="F56" i="132"/>
  <c r="F55" i="132"/>
  <c r="F54" i="132"/>
  <c r="F53" i="132"/>
  <c r="F52" i="132"/>
  <c r="F51" i="132"/>
  <c r="F50" i="132"/>
  <c r="F49" i="132"/>
  <c r="F48" i="132"/>
  <c r="F47" i="132"/>
  <c r="F46" i="132"/>
  <c r="F42" i="132"/>
  <c r="F41" i="132"/>
  <c r="F38" i="132"/>
  <c r="F36" i="132"/>
  <c r="F35" i="132"/>
  <c r="F32" i="132"/>
  <c r="F30" i="132"/>
  <c r="F29" i="132"/>
  <c r="F28" i="132"/>
  <c r="F27" i="132"/>
  <c r="F11" i="132"/>
  <c r="F24" i="132" s="1"/>
  <c r="F10" i="132"/>
  <c r="F19" i="132" s="1"/>
  <c r="F9" i="132"/>
  <c r="F14" i="132" s="1"/>
  <c r="F2" i="132"/>
  <c r="B456" i="132"/>
  <c r="F433" i="132"/>
  <c r="F423" i="132"/>
  <c r="B407" i="132"/>
  <c r="B415" i="132" s="1"/>
  <c r="B426" i="132" s="1"/>
  <c r="B436" i="132" s="1"/>
  <c r="B401" i="132"/>
  <c r="B409" i="132" s="1"/>
  <c r="B417" i="132" s="1"/>
  <c r="B428" i="132" s="1"/>
  <c r="B399" i="132"/>
  <c r="B395" i="132"/>
  <c r="B403" i="132" s="1"/>
  <c r="B411" i="132" s="1"/>
  <c r="B419" i="132" s="1"/>
  <c r="B393" i="132"/>
  <c r="B391" i="132"/>
  <c r="B390" i="132"/>
  <c r="B398" i="132" s="1"/>
  <c r="B406" i="132" s="1"/>
  <c r="B414" i="132" s="1"/>
  <c r="B425" i="132" s="1"/>
  <c r="B435" i="132" s="1"/>
  <c r="B385" i="132"/>
  <c r="B384" i="132"/>
  <c r="B392" i="132" s="1"/>
  <c r="B400" i="132" s="1"/>
  <c r="B408" i="132" s="1"/>
  <c r="B416" i="132" s="1"/>
  <c r="B427" i="132" s="1"/>
  <c r="B437" i="132" s="1"/>
  <c r="B383" i="132"/>
  <c r="F364" i="132"/>
  <c r="B353" i="132"/>
  <c r="B268" i="132"/>
  <c r="B269" i="132" s="1"/>
  <c r="B264" i="132"/>
  <c r="B263" i="132"/>
  <c r="B260" i="132"/>
  <c r="B259" i="132"/>
  <c r="B258" i="132"/>
  <c r="B267" i="132" s="1"/>
  <c r="B257" i="132"/>
  <c r="B266" i="132" s="1"/>
  <c r="B255" i="132"/>
  <c r="B254" i="132"/>
  <c r="B251" i="132"/>
  <c r="B250" i="132"/>
  <c r="B245" i="132"/>
  <c r="B246" i="132" s="1"/>
  <c r="B244" i="132"/>
  <c r="B243" i="132"/>
  <c r="B241" i="132"/>
  <c r="B240" i="132"/>
  <c r="B237" i="132"/>
  <c r="B213" i="132"/>
  <c r="B219" i="132" s="1"/>
  <c r="B208" i="132"/>
  <c r="B209" i="132" s="1"/>
  <c r="B207" i="132"/>
  <c r="B206" i="132"/>
  <c r="B212" i="132" s="1"/>
  <c r="B218" i="132" s="1"/>
  <c r="B203" i="132"/>
  <c r="B173" i="132"/>
  <c r="B188" i="132" s="1"/>
  <c r="B158" i="132"/>
  <c r="B144" i="132"/>
  <c r="B145" i="132" s="1"/>
  <c r="B143" i="132"/>
  <c r="B140" i="132"/>
  <c r="B155" i="132" s="1"/>
  <c r="B170" i="132" s="1"/>
  <c r="B185" i="132" s="1"/>
  <c r="B130" i="132"/>
  <c r="F384" i="132" l="1"/>
  <c r="F15" i="132"/>
  <c r="F16" i="132"/>
  <c r="F18" i="132"/>
  <c r="F20" i="132"/>
  <c r="F22" i="132"/>
  <c r="F23" i="132"/>
  <c r="F385" i="132"/>
  <c r="F401" i="132"/>
  <c r="F387" i="132"/>
  <c r="F403" i="132"/>
  <c r="F419" i="132"/>
  <c r="F408" i="132"/>
  <c r="F409" i="132"/>
  <c r="F382" i="132"/>
  <c r="F398" i="132"/>
  <c r="B438" i="132"/>
  <c r="B439" i="132" s="1"/>
  <c r="B429" i="132"/>
  <c r="B214" i="132"/>
  <c r="B159" i="132"/>
  <c r="F369" i="132"/>
  <c r="F374" i="132"/>
  <c r="F359" i="132"/>
  <c r="F379" i="132"/>
  <c r="B220" i="132" l="1"/>
  <c r="B221" i="132" s="1"/>
  <c r="B215" i="132"/>
  <c r="B160" i="132"/>
  <c r="B174" i="132"/>
  <c r="B189" i="132" l="1"/>
  <c r="B190" i="132" s="1"/>
  <c r="B175" i="132"/>
  <c r="B27" i="120" l="1"/>
  <c r="B24" i="122"/>
  <c r="B23" i="122"/>
  <c r="B22" i="122"/>
  <c r="L17" i="131"/>
  <c r="F17" i="131"/>
  <c r="E17" i="131"/>
  <c r="K17" i="131" l="1"/>
  <c r="G17" i="131"/>
  <c r="D17" i="131"/>
  <c r="C17" i="131"/>
  <c r="B17" i="131"/>
  <c r="O14" i="131"/>
  <c r="B11" i="131"/>
  <c r="B2" i="131"/>
  <c r="B14" i="131" l="1"/>
  <c r="P15" i="123" l="1"/>
  <c r="O15" i="123"/>
  <c r="H10" i="121" l="1"/>
  <c r="P166" i="125" l="1"/>
  <c r="O166" i="125"/>
  <c r="D42" i="120" l="1"/>
  <c r="B117" i="121" l="1"/>
  <c r="B115" i="121"/>
  <c r="B113" i="121"/>
  <c r="B111" i="121"/>
  <c r="B109" i="121"/>
  <c r="E70" i="121"/>
  <c r="P70" i="121"/>
  <c r="O70" i="121"/>
  <c r="O68" i="121"/>
  <c r="B53" i="129" l="1"/>
  <c r="B43" i="129"/>
  <c r="B33" i="129"/>
  <c r="B23" i="129"/>
  <c r="B13" i="129"/>
  <c r="D12" i="129"/>
  <c r="C12" i="129"/>
  <c r="B23" i="124"/>
  <c r="B33" i="124"/>
  <c r="B43" i="124"/>
  <c r="B53" i="124"/>
  <c r="C12" i="124"/>
  <c r="O66" i="121"/>
  <c r="P66" i="121"/>
  <c r="P65" i="121"/>
  <c r="O65" i="121"/>
  <c r="B170" i="125"/>
  <c r="B168" i="125"/>
  <c r="P165" i="123" l="1"/>
  <c r="P159" i="125"/>
  <c r="P152" i="125"/>
  <c r="O159" i="125"/>
  <c r="O152" i="125"/>
  <c r="O165" i="123"/>
  <c r="B165" i="123" s="1"/>
  <c r="C2" i="120"/>
  <c r="J11" i="130"/>
  <c r="B152" i="125" l="1"/>
  <c r="P237" i="125"/>
  <c r="O237" i="125"/>
  <c r="P224" i="125"/>
  <c r="O224" i="125"/>
  <c r="E246" i="125" l="1"/>
  <c r="B246" i="125"/>
  <c r="B244" i="125"/>
  <c r="E178" i="125"/>
  <c r="E65" i="121"/>
  <c r="B178" i="125"/>
  <c r="B176" i="125"/>
  <c r="B173" i="125"/>
  <c r="B241" i="125"/>
  <c r="B180" i="123"/>
  <c r="B233" i="123" s="1"/>
  <c r="B21" i="122"/>
  <c r="P277" i="123"/>
  <c r="O277" i="123"/>
  <c r="D32" i="120"/>
  <c r="D31" i="120"/>
  <c r="D30" i="120"/>
  <c r="B10" i="121"/>
  <c r="F42" i="130"/>
  <c r="G42" i="130"/>
  <c r="H42" i="130"/>
  <c r="I42" i="130"/>
  <c r="F44" i="130"/>
  <c r="G44" i="130"/>
  <c r="H44" i="130"/>
  <c r="I44" i="130"/>
  <c r="F34" i="130"/>
  <c r="G34" i="130"/>
  <c r="H34" i="130"/>
  <c r="I34" i="130"/>
  <c r="F35" i="130"/>
  <c r="G35" i="130"/>
  <c r="H35" i="130"/>
  <c r="I35" i="130"/>
  <c r="F36" i="130"/>
  <c r="G36" i="130"/>
  <c r="H36" i="130"/>
  <c r="I36" i="130"/>
  <c r="F37" i="130"/>
  <c r="G37" i="130"/>
  <c r="H37" i="130"/>
  <c r="I37" i="130"/>
  <c r="E46" i="130"/>
  <c r="E44" i="130"/>
  <c r="E42" i="130"/>
  <c r="E37" i="130"/>
  <c r="E36" i="130"/>
  <c r="F128" i="132" s="1"/>
  <c r="E35" i="130"/>
  <c r="F125" i="132" s="1"/>
  <c r="E34" i="130"/>
  <c r="F123" i="132" s="1"/>
  <c r="D12" i="124"/>
  <c r="B36" i="130"/>
  <c r="B81" i="125"/>
  <c r="B29" i="125"/>
  <c r="L31" i="125"/>
  <c r="K31" i="125"/>
  <c r="J31" i="125"/>
  <c r="I31" i="125"/>
  <c r="E31" i="125"/>
  <c r="E30" i="125"/>
  <c r="E29" i="125"/>
  <c r="P266" i="123"/>
  <c r="O266" i="123"/>
  <c r="P253" i="123"/>
  <c r="O253" i="123"/>
  <c r="B253" i="123" s="1"/>
  <c r="B266" i="123" l="1"/>
  <c r="B271" i="123" s="1"/>
  <c r="O295" i="123"/>
  <c r="I33" i="130" l="1"/>
  <c r="H33" i="130"/>
  <c r="E38" i="130" l="1"/>
  <c r="B17" i="130"/>
  <c r="B6" i="122"/>
  <c r="B6" i="131" s="1"/>
  <c r="B6" i="121"/>
  <c r="D38" i="120"/>
  <c r="D37" i="120"/>
  <c r="O63" i="121"/>
  <c r="B227" i="123"/>
  <c r="O297" i="123"/>
  <c r="B19" i="122" l="1"/>
  <c r="B46" i="130" l="1"/>
  <c r="E40" i="125"/>
  <c r="E39" i="125"/>
  <c r="E38" i="125"/>
  <c r="E37" i="125"/>
  <c r="E36" i="125"/>
  <c r="E35" i="125"/>
  <c r="D79" i="120" l="1"/>
  <c r="D78" i="120"/>
  <c r="D77" i="120"/>
  <c r="D76" i="120"/>
  <c r="D75" i="120"/>
  <c r="D74" i="120"/>
  <c r="D73" i="120"/>
  <c r="D71" i="120"/>
  <c r="D70" i="120"/>
  <c r="D69" i="120"/>
  <c r="D68" i="120"/>
  <c r="D66" i="120"/>
  <c r="D65" i="120"/>
  <c r="D64" i="120"/>
  <c r="D63" i="120"/>
  <c r="B283" i="123"/>
  <c r="D61" i="120"/>
  <c r="D59" i="120"/>
  <c r="D58" i="120"/>
  <c r="C60" i="120"/>
  <c r="B60" i="120"/>
  <c r="D56" i="120"/>
  <c r="D55" i="120"/>
  <c r="D54" i="120"/>
  <c r="D53" i="120"/>
  <c r="D52" i="120"/>
  <c r="D50" i="120"/>
  <c r="D49" i="120"/>
  <c r="D48" i="120"/>
  <c r="D46" i="120"/>
  <c r="D45" i="120"/>
  <c r="D44" i="120"/>
  <c r="D43" i="120"/>
  <c r="B297" i="123"/>
  <c r="B285" i="123"/>
  <c r="B286" i="123"/>
  <c r="B287" i="123"/>
  <c r="B288" i="123"/>
  <c r="B289" i="123"/>
  <c r="B290" i="123"/>
  <c r="B291" i="123"/>
  <c r="B292" i="123"/>
  <c r="B293" i="123"/>
  <c r="B296" i="123"/>
  <c r="B282" i="123"/>
  <c r="B281" i="123"/>
  <c r="B295" i="123"/>
  <c r="B284" i="123"/>
  <c r="D251" i="123"/>
  <c r="D31" i="122"/>
  <c r="D185" i="125"/>
  <c r="B83" i="125"/>
  <c r="B82" i="125"/>
  <c r="B80" i="125"/>
  <c r="B44" i="130"/>
  <c r="B38" i="130"/>
  <c r="B37" i="130"/>
  <c r="B35" i="130"/>
  <c r="B28" i="130"/>
  <c r="B9" i="130"/>
  <c r="D60" i="120" l="1"/>
  <c r="B32" i="125"/>
  <c r="B26" i="125"/>
  <c r="B15" i="125"/>
  <c r="B2" i="125"/>
  <c r="B2" i="129" s="1"/>
  <c r="D41" i="120"/>
  <c r="D40" i="120"/>
  <c r="C26" i="120"/>
  <c r="B26" i="120"/>
  <c r="B43" i="122" l="1"/>
  <c r="B27" i="122"/>
  <c r="B8" i="122"/>
  <c r="B138" i="121"/>
  <c r="B120" i="121"/>
  <c r="B87" i="121"/>
  <c r="B81" i="121"/>
  <c r="B75" i="121"/>
  <c r="B61" i="121"/>
  <c r="B25" i="121"/>
  <c r="B5" i="121" l="1"/>
  <c r="C8" i="120" l="1"/>
  <c r="C6" i="120"/>
  <c r="P14" i="131" s="1"/>
  <c r="P250" i="125"/>
  <c r="O250" i="125"/>
  <c r="B215" i="123"/>
  <c r="B65" i="121"/>
  <c r="B70" i="121" s="1"/>
  <c r="P31" i="122"/>
  <c r="O31" i="122"/>
  <c r="E34" i="125"/>
  <c r="E33" i="125"/>
  <c r="E32" i="125"/>
  <c r="E27" i="125"/>
  <c r="E24" i="125"/>
  <c r="P63" i="121" l="1"/>
  <c r="B63" i="121" s="1"/>
  <c r="P68" i="121"/>
  <c r="B68" i="121" s="1"/>
  <c r="P13" i="130"/>
  <c r="O13" i="130"/>
  <c r="P302" i="123" l="1"/>
  <c r="O302" i="123"/>
  <c r="D25" i="121" l="1"/>
  <c r="D75" i="121"/>
  <c r="D81" i="121"/>
  <c r="D138" i="121"/>
  <c r="D147" i="121"/>
  <c r="L21" i="125"/>
  <c r="K21" i="125"/>
  <c r="K37" i="125" l="1"/>
  <c r="L37" i="125"/>
  <c r="K40" i="125"/>
  <c r="L40" i="125"/>
  <c r="K25" i="125"/>
  <c r="L25" i="125"/>
  <c r="K28" i="125"/>
  <c r="L28" i="125"/>
  <c r="K34" i="125"/>
  <c r="L34" i="125"/>
  <c r="D44" i="122" l="1"/>
  <c r="B44" i="122"/>
  <c r="B13" i="125"/>
  <c r="B12" i="125"/>
  <c r="P137" i="123" l="1"/>
  <c r="P274" i="125"/>
  <c r="P48" i="125"/>
  <c r="O274" i="125"/>
  <c r="O48" i="125"/>
  <c r="O137" i="123"/>
  <c r="J40" i="125" l="1"/>
  <c r="I40" i="125"/>
  <c r="H40" i="125"/>
  <c r="J37" i="125"/>
  <c r="I37" i="125"/>
  <c r="H37" i="125"/>
  <c r="J34" i="125"/>
  <c r="I34" i="125"/>
  <c r="H34" i="125"/>
  <c r="J28" i="125"/>
  <c r="I28" i="125"/>
  <c r="J25" i="125"/>
  <c r="I25" i="125"/>
  <c r="H25" i="125"/>
  <c r="B152" i="121" l="1"/>
  <c r="E152" i="121"/>
  <c r="J152" i="121"/>
  <c r="O316" i="123" l="1"/>
  <c r="D48" i="122"/>
  <c r="B48" i="122"/>
  <c r="B150" i="123" l="1"/>
  <c r="B274" i="125"/>
  <c r="P270" i="125"/>
  <c r="O270" i="125"/>
  <c r="D272" i="125"/>
  <c r="B272" i="125"/>
  <c r="B256" i="125"/>
  <c r="B250" i="125"/>
  <c r="B252" i="125"/>
  <c r="B239" i="125"/>
  <c r="B224" i="125"/>
  <c r="B211" i="125"/>
  <c r="B237" i="125" l="1"/>
  <c r="B270" i="125"/>
  <c r="B198" i="125"/>
  <c r="B185" i="125"/>
  <c r="B182" i="125"/>
  <c r="G77" i="125"/>
  <c r="E77" i="125"/>
  <c r="B268" i="123"/>
  <c r="B273" i="123" s="1"/>
  <c r="B255" i="123"/>
  <c r="B226" i="123"/>
  <c r="B142" i="125"/>
  <c r="B126" i="125"/>
  <c r="B74" i="125"/>
  <c r="B38" i="125"/>
  <c r="B35" i="125"/>
  <c r="B42" i="130" s="1"/>
  <c r="E28" i="125"/>
  <c r="E26" i="125"/>
  <c r="E25" i="125"/>
  <c r="E23" i="125"/>
  <c r="G50" i="125"/>
  <c r="C50" i="125"/>
  <c r="B78" i="125"/>
  <c r="B48" i="125"/>
  <c r="B166" i="125"/>
  <c r="B164" i="125"/>
  <c r="B159" i="125"/>
  <c r="B156" i="125"/>
  <c r="B125" i="125"/>
  <c r="B124" i="125"/>
  <c r="B123" i="125"/>
  <c r="B122" i="125"/>
  <c r="B121" i="125"/>
  <c r="B120" i="125"/>
  <c r="B119" i="125"/>
  <c r="B118" i="125"/>
  <c r="B117" i="125"/>
  <c r="B116" i="125"/>
  <c r="B115" i="125"/>
  <c r="B114" i="125"/>
  <c r="B113" i="125"/>
  <c r="B111" i="125"/>
  <c r="B149" i="125"/>
  <c r="B141" i="125"/>
  <c r="B139" i="125"/>
  <c r="B137" i="125"/>
  <c r="B136" i="125"/>
  <c r="B135" i="125"/>
  <c r="B133" i="125"/>
  <c r="B107" i="125"/>
  <c r="B105" i="125"/>
  <c r="B89" i="125" l="1"/>
  <c r="H279" i="123"/>
  <c r="E279" i="123"/>
  <c r="B277" i="123"/>
  <c r="B280" i="123"/>
  <c r="F210" i="123"/>
  <c r="B224" i="123"/>
  <c r="B223" i="123"/>
  <c r="B222" i="123"/>
  <c r="B221" i="123"/>
  <c r="B220" i="123"/>
  <c r="B219" i="123"/>
  <c r="B218" i="123"/>
  <c r="B217" i="123"/>
  <c r="B216" i="123"/>
  <c r="B214" i="123"/>
  <c r="B213" i="123"/>
  <c r="B212" i="123"/>
  <c r="B211" i="123"/>
  <c r="B208" i="123"/>
  <c r="B235" i="123"/>
  <c r="B269" i="123"/>
  <c r="B264" i="123"/>
  <c r="B262" i="123"/>
  <c r="B263" i="123"/>
  <c r="J261" i="123"/>
  <c r="P265" i="123"/>
  <c r="P267" i="123"/>
  <c r="O265" i="123"/>
  <c r="O267" i="123"/>
  <c r="H261" i="123"/>
  <c r="F261" i="123"/>
  <c r="B259" i="123"/>
  <c r="E251" i="123"/>
  <c r="P252" i="123"/>
  <c r="P254" i="123"/>
  <c r="O252" i="123"/>
  <c r="O254" i="123"/>
  <c r="K77" i="123"/>
  <c r="I77" i="123"/>
  <c r="F77" i="123"/>
  <c r="C77" i="123"/>
  <c r="B73" i="123"/>
  <c r="B195" i="123"/>
  <c r="B163" i="123"/>
  <c r="B254" i="123" l="1"/>
  <c r="B252" i="123"/>
  <c r="B267" i="123"/>
  <c r="B272" i="123" s="1"/>
  <c r="B265" i="123"/>
  <c r="B270" i="123" s="1"/>
  <c r="B65" i="123" l="1"/>
  <c r="B60" i="123"/>
  <c r="B55" i="123"/>
  <c r="B53" i="123"/>
  <c r="B6" i="130" l="1"/>
  <c r="B6" i="125"/>
  <c r="B6" i="129"/>
  <c r="B6" i="124"/>
  <c r="B6" i="123"/>
  <c r="B17" i="123"/>
  <c r="B15" i="123"/>
  <c r="E33" i="130" l="1"/>
  <c r="B30" i="130"/>
  <c r="B15" i="130"/>
  <c r="I14" i="130"/>
  <c r="G14" i="130"/>
  <c r="F14" i="130"/>
  <c r="E14" i="130"/>
  <c r="D14" i="130"/>
  <c r="B14" i="130"/>
  <c r="B12" i="130"/>
  <c r="B8" i="130"/>
  <c r="B10" i="129"/>
  <c r="B8" i="129"/>
  <c r="B92" i="125"/>
  <c r="H21" i="125"/>
  <c r="B18" i="125"/>
  <c r="P10" i="125"/>
  <c r="B10" i="125" s="1"/>
  <c r="B13" i="124"/>
  <c r="B10" i="124"/>
  <c r="B8" i="124"/>
  <c r="B2" i="124"/>
  <c r="B316" i="123"/>
  <c r="B302" i="123"/>
  <c r="B299" i="123"/>
  <c r="B231" i="123"/>
  <c r="B248" i="123"/>
  <c r="B182" i="123"/>
  <c r="B178" i="123"/>
  <c r="B137" i="123"/>
  <c r="B52" i="123"/>
  <c r="B49" i="123"/>
  <c r="J26" i="123"/>
  <c r="H26" i="123"/>
  <c r="F26" i="123"/>
  <c r="C26" i="123"/>
  <c r="B21" i="123"/>
  <c r="B12" i="123"/>
  <c r="B10" i="123"/>
  <c r="B9" i="123"/>
  <c r="B8" i="123"/>
  <c r="B29" i="122"/>
  <c r="L27" i="122"/>
  <c r="K27" i="122"/>
  <c r="J27" i="122"/>
  <c r="I27" i="122"/>
  <c r="H27" i="122"/>
  <c r="G27" i="122"/>
  <c r="F27" i="122"/>
  <c r="E27" i="122"/>
  <c r="D27" i="122"/>
  <c r="L19" i="122"/>
  <c r="K19" i="122"/>
  <c r="J19" i="122"/>
  <c r="I19" i="122"/>
  <c r="H19" i="122"/>
  <c r="G19" i="122"/>
  <c r="F19" i="122"/>
  <c r="E19" i="122"/>
  <c r="D19" i="122"/>
  <c r="B15" i="122"/>
  <c r="B12" i="122"/>
  <c r="B10" i="122"/>
  <c r="L8" i="122"/>
  <c r="K8" i="122"/>
  <c r="J8" i="122"/>
  <c r="I8" i="122"/>
  <c r="H8" i="122"/>
  <c r="G8" i="122"/>
  <c r="F8" i="122"/>
  <c r="E8" i="122"/>
  <c r="D8" i="122"/>
  <c r="B4" i="122"/>
  <c r="B4" i="131" s="1"/>
  <c r="J151" i="121"/>
  <c r="E151" i="121"/>
  <c r="B151" i="121"/>
  <c r="B149" i="121"/>
  <c r="L147" i="121"/>
  <c r="K147" i="121"/>
  <c r="J147" i="121"/>
  <c r="I147" i="121"/>
  <c r="H147" i="121"/>
  <c r="G147" i="121"/>
  <c r="F147" i="121"/>
  <c r="E147" i="121"/>
  <c r="B142" i="121"/>
  <c r="B144" i="121"/>
  <c r="B141" i="121"/>
  <c r="B140" i="121"/>
  <c r="L138" i="121"/>
  <c r="K138" i="121"/>
  <c r="J138" i="121"/>
  <c r="I138" i="121"/>
  <c r="H138" i="121"/>
  <c r="G138" i="121"/>
  <c r="F138" i="121"/>
  <c r="E138" i="121"/>
  <c r="B135" i="121"/>
  <c r="B130" i="121"/>
  <c r="B128" i="121"/>
  <c r="B126" i="121"/>
  <c r="B124" i="121"/>
  <c r="B122" i="121"/>
  <c r="B97" i="121"/>
  <c r="B96" i="121"/>
  <c r="B93" i="121"/>
  <c r="B91" i="121"/>
  <c r="B89" i="121"/>
  <c r="B83" i="121"/>
  <c r="L81" i="121"/>
  <c r="K81" i="121"/>
  <c r="J81" i="121"/>
  <c r="I81" i="121"/>
  <c r="H81" i="121"/>
  <c r="G81" i="121"/>
  <c r="F81" i="121"/>
  <c r="E81" i="121"/>
  <c r="P77" i="121"/>
  <c r="O77" i="121"/>
  <c r="D77" i="121" s="1"/>
  <c r="L75" i="121"/>
  <c r="K75" i="121"/>
  <c r="J75" i="121"/>
  <c r="I75" i="121"/>
  <c r="H75" i="121"/>
  <c r="G75" i="121"/>
  <c r="F75" i="121"/>
  <c r="E75" i="121"/>
  <c r="B58" i="121"/>
  <c r="P29" i="121"/>
  <c r="O29" i="121"/>
  <c r="C29" i="121" s="1"/>
  <c r="B27" i="121"/>
  <c r="L25" i="121"/>
  <c r="K25" i="121"/>
  <c r="J25" i="121"/>
  <c r="I25" i="121"/>
  <c r="H25" i="121"/>
  <c r="G25" i="121"/>
  <c r="F25" i="121"/>
  <c r="E25" i="121"/>
  <c r="B5" i="122"/>
  <c r="B5" i="131" s="1"/>
  <c r="B9" i="125" l="1"/>
  <c r="B9" i="131"/>
  <c r="B8" i="125"/>
  <c r="B8" i="131"/>
  <c r="B5" i="130"/>
  <c r="B5" i="125"/>
  <c r="B5" i="123"/>
  <c r="B5" i="129"/>
  <c r="B5" i="124"/>
  <c r="B4" i="130"/>
  <c r="B4" i="125"/>
  <c r="B4" i="123"/>
  <c r="B4" i="129"/>
  <c r="B4" i="124"/>
  <c r="B13" i="130"/>
  <c r="I21" i="125"/>
  <c r="J21" i="125" s="1"/>
  <c r="D15" i="130"/>
  <c r="I15" i="130"/>
  <c r="G15" i="130"/>
  <c r="F15" i="130"/>
  <c r="E15" i="130"/>
  <c r="F33" i="130"/>
  <c r="G33" i="1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42914F50-AC2E-4699-A6EF-83195317B3AC}">
      <text>
        <r>
          <rPr>
            <sz val="9"/>
            <color indexed="81"/>
            <rFont val="Tahoma"/>
            <family val="2"/>
          </rPr>
          <t>If there is more than one type (i.e. dumping for China, dumping &amp; subsidizing for Korea), you must manually modify the Intro paragraph.</t>
        </r>
      </text>
    </comment>
    <comment ref="A17" authorId="0" shapeId="0" xr:uid="{E0C83840-40A1-434C-A128-3597908CF931}">
      <text>
        <r>
          <rPr>
            <b/>
            <sz val="9"/>
            <color indexed="81"/>
            <rFont val="Tahoma"/>
            <family val="2"/>
          </rPr>
          <t>Link to specific CBSA SOR or MIF page</t>
        </r>
      </text>
    </comment>
  </commentList>
</comments>
</file>

<file path=xl/sharedStrings.xml><?xml version="1.0" encoding="utf-8"?>
<sst xmlns="http://schemas.openxmlformats.org/spreadsheetml/2006/main" count="1351" uniqueCount="820">
  <si>
    <t>Date</t>
  </si>
  <si>
    <t>Telephone</t>
  </si>
  <si>
    <t>CERTIFICATION</t>
  </si>
  <si>
    <t>ATTESTATION</t>
  </si>
  <si>
    <t>Téléphone</t>
  </si>
  <si>
    <t>E-mail Address</t>
  </si>
  <si>
    <t>Adresse de l'entreprise</t>
  </si>
  <si>
    <t>Adresse du site Web</t>
  </si>
  <si>
    <t>TRANSMISSION DU QUESTIONNAIRE REMPLI</t>
  </si>
  <si>
    <t>Question 1</t>
  </si>
  <si>
    <t>Question 3</t>
  </si>
  <si>
    <t>Question 2</t>
  </si>
  <si>
    <t>Question 6</t>
  </si>
  <si>
    <t>Question 7</t>
  </si>
  <si>
    <t>Canada</t>
  </si>
  <si>
    <t>Firm Address</t>
  </si>
  <si>
    <t>Always</t>
  </si>
  <si>
    <t>Usually</t>
  </si>
  <si>
    <t>Sometimes</t>
  </si>
  <si>
    <t>Never</t>
  </si>
  <si>
    <t>Toujours</t>
  </si>
  <si>
    <t>Généralement</t>
  </si>
  <si>
    <t>Parfois</t>
  </si>
  <si>
    <t>Jamais</t>
  </si>
  <si>
    <t>De 0 à 5 %</t>
  </si>
  <si>
    <t>De 6 à 10 %</t>
  </si>
  <si>
    <t>De 11 à 15 %</t>
  </si>
  <si>
    <t>De 16 à 20 %</t>
  </si>
  <si>
    <t>De 21 à 25 %</t>
  </si>
  <si>
    <t>Plus de 25 %</t>
  </si>
  <si>
    <t>0 to 5%</t>
  </si>
  <si>
    <t>6 to 10%</t>
  </si>
  <si>
    <t>11 to 15%</t>
  </si>
  <si>
    <t>16 to 20%</t>
  </si>
  <si>
    <t>21 to 25%</t>
  </si>
  <si>
    <t>More than 25%</t>
  </si>
  <si>
    <t>Somewhat Important</t>
  </si>
  <si>
    <t>Not Important</t>
  </si>
  <si>
    <t>Très Important</t>
  </si>
  <si>
    <t>Assez important</t>
  </si>
  <si>
    <t>Pas important</t>
  </si>
  <si>
    <t>PUBLIC COMMENTS</t>
  </si>
  <si>
    <t>Plus de 3</t>
  </si>
  <si>
    <t>More than 3</t>
  </si>
  <si>
    <t>Request for quotations</t>
  </si>
  <si>
    <t>Competitive bidding</t>
  </si>
  <si>
    <t>Negotiation with an established supplier based on market intelligence on prices</t>
  </si>
  <si>
    <t>Negotiation with an established supplier based on unsolicited bids received</t>
  </si>
  <si>
    <t>Published list prices</t>
  </si>
  <si>
    <t>Demande de soumissions</t>
  </si>
  <si>
    <t>Appel d'offres</t>
  </si>
  <si>
    <t>Négociation avec un fournisseur connu à la lumière d'information sur les prix du marché</t>
  </si>
  <si>
    <t>Négociation avec un fournisseur connu à la suite de soumissions non sollicitées</t>
  </si>
  <si>
    <t>Prix publiés</t>
  </si>
  <si>
    <t>Range of product line</t>
  </si>
  <si>
    <t>Geographic location of supplier</t>
  </si>
  <si>
    <t>Long-term supply relationship</t>
  </si>
  <si>
    <t>Qualité du produit</t>
  </si>
  <si>
    <t>Gamme de produits</t>
  </si>
  <si>
    <t>Délais et modalités de livraison</t>
  </si>
  <si>
    <t>Emplacement géographique du fournisseur</t>
  </si>
  <si>
    <t>Credit arrangements</t>
  </si>
  <si>
    <t>Accords de crédit</t>
  </si>
  <si>
    <t>Le prix ne sera jamais le facteur principal</t>
  </si>
  <si>
    <t>Price would never be the primary factor</t>
  </si>
  <si>
    <t>United States</t>
  </si>
  <si>
    <t>États-Unis</t>
  </si>
  <si>
    <t>Product quality</t>
  </si>
  <si>
    <t>Availability of proprietary specifications</t>
  </si>
  <si>
    <t>Delivery cost</t>
  </si>
  <si>
    <t>Delivery time and terms</t>
  </si>
  <si>
    <t>Availability of on-hand inventory</t>
  </si>
  <si>
    <t>%</t>
  </si>
  <si>
    <t>Firm Name</t>
  </si>
  <si>
    <t>Role in the Industry</t>
  </si>
  <si>
    <t>Product meets technical specifications</t>
  </si>
  <si>
    <t>Lowest net price (after discounts, promotions, etc.)</t>
  </si>
  <si>
    <t>Minimum quantity requirement</t>
  </si>
  <si>
    <t>Produit satisfait aux spécifications techniques</t>
  </si>
  <si>
    <t>Disponibilité de spécifications protégées</t>
  </si>
  <si>
    <t xml:space="preserve">Prix net le plus bas (après escomptes, promotions, etc.) </t>
  </si>
  <si>
    <t>Frais de livraison</t>
  </si>
  <si>
    <t>Fiabilité du fournisseur</t>
  </si>
  <si>
    <t>Exigence de quantité minimale</t>
  </si>
  <si>
    <t>Disponibilité du stock</t>
  </si>
  <si>
    <t>Service après-vente ou garanties</t>
  </si>
  <si>
    <t>Rôle dans l'industrie</t>
  </si>
  <si>
    <t>Reliability of supplier</t>
  </si>
  <si>
    <t>CONFIRMATION DES DONNÉES DÉCLARÉES</t>
  </si>
  <si>
    <t>COMMENTAIRES PUBLICS</t>
  </si>
  <si>
    <t>Website Address</t>
  </si>
  <si>
    <t>Provide the names and addresses of other locations, facilities, and outlets in Canada on behalf of which your company is responding.</t>
  </si>
  <si>
    <t>Name of Authorized Official</t>
  </si>
  <si>
    <t>Title of Authorized Official</t>
  </si>
  <si>
    <t>Nom du représentant autorisé</t>
  </si>
  <si>
    <t>Titre du représentant autorisé</t>
  </si>
  <si>
    <t>Veuillez retourner le questionnaire rempli en utilisant l’une des options suivantes :</t>
  </si>
  <si>
    <t>Adresse de courrier électronique</t>
  </si>
  <si>
    <t>I understand that checking this box constitutes my legally binding signature.</t>
  </si>
  <si>
    <t>Je comprends que le fait de cocher cette case constitue ma signature juridiquement contraignante.</t>
  </si>
  <si>
    <t>Distributor</t>
  </si>
  <si>
    <t xml:space="preserve">Primary Industry 1 </t>
  </si>
  <si>
    <t>Segment de marché 1</t>
  </si>
  <si>
    <t>Segment de marché 2</t>
  </si>
  <si>
    <t>Segment de marché 3</t>
  </si>
  <si>
    <t xml:space="preserve">What is the typical delivery time for the goods, from the day on which an order is placed to the day of arrival at your facility? </t>
  </si>
  <si>
    <t>Quel est le délai de livraison typique pour les marchandises, soit du moment où une commande est passée à la date de livraison à votre établissement?</t>
  </si>
  <si>
    <t>Question 15</t>
  </si>
  <si>
    <t>Question 16</t>
  </si>
  <si>
    <t>Reasonable alternative product</t>
  </si>
  <si>
    <t>Restrictions or limitations</t>
  </si>
  <si>
    <t>Produit substitut raisonnable</t>
  </si>
  <si>
    <t>Type of product bought by your firm</t>
  </si>
  <si>
    <t>Type de produit acheté par votre entreprise</t>
  </si>
  <si>
    <t>Avec combien de fournisseurs votre entreprise communique-t-elle, généralement, avant de décider d’acheter des marchandises?</t>
  </si>
  <si>
    <t>Question 17</t>
  </si>
  <si>
    <t>Question 18</t>
  </si>
  <si>
    <t>PUBLIC</t>
  </si>
  <si>
    <t>TARIF DES DOUANES</t>
  </si>
  <si>
    <t>CUSTOMS TARIFF</t>
  </si>
  <si>
    <t>QUESTIONNAIRE DUE DATE</t>
  </si>
  <si>
    <t>DATE D'ÉCHÉANCE DU QUESTIONNAIRE</t>
  </si>
  <si>
    <t>SUBMITTING THE QUESTIONNAIRE RESPONSE</t>
  </si>
  <si>
    <t>FIRM INFORMATION</t>
  </si>
  <si>
    <t>RENSEIGNEMENTS SUR L’ENTREPRISE</t>
  </si>
  <si>
    <t>Dénomination sociale 
(En français et en anglais, le cas échéant)</t>
  </si>
  <si>
    <t>Fournissez les noms et adresses des autres emplacements, installations et points de vente au Canada au nom de laquelle votre entreprise répond. </t>
  </si>
  <si>
    <t>Distributeur</t>
  </si>
  <si>
    <t xml:space="preserve">Dénomination sociale de l'entreprise </t>
  </si>
  <si>
    <t>Question 14</t>
  </si>
  <si>
    <t>If "Never", provide details.</t>
  </si>
  <si>
    <t>Si "Jamais", donnez plus de détails.</t>
  </si>
  <si>
    <t>Indicate whether the factors identified in the table below are very important, somewhat important or not important when choosing a supplier of the goods.</t>
  </si>
  <si>
    <t>Indiquez si les facteurs identifiés dans le tableau ci-dessous sont très importants, assez importants ou pas importants lors du choix d’un fournisseur des marchandises.</t>
  </si>
  <si>
    <t>Should your firm wish to add any comments related to its responses, submit them here. Be sure to indicate the question number being commented on.</t>
  </si>
  <si>
    <t>Role in Canadian Market</t>
  </si>
  <si>
    <t>Rôle dans le marché canadien</t>
  </si>
  <si>
    <t>If the country of origin of the price leader is unknown, indicate the name of the company that tends to be the price leader.</t>
  </si>
  <si>
    <t xml:space="preserve">Describe the general nature of your firm's term contracts for the goods. What provisions are generally included in these term contracts to allow for price changes during the period of the contract? </t>
  </si>
  <si>
    <t>Y a-t-il un facteur saisonnier dans les achats de marchandises par votre entreprise? Dans l'affirmative, expliquez comment le volume des achats de votre entreprise varie tout au long de l'année.</t>
  </si>
  <si>
    <t>PROTECTED COMMENTS</t>
  </si>
  <si>
    <t>CONFIRMATION OF REPORTED DATA</t>
  </si>
  <si>
    <t>Confirm that all information is reported on a calendar-year basis.</t>
  </si>
  <si>
    <t>Confirmez que tous les renseignements déclarés le sont selon l’année civile.</t>
  </si>
  <si>
    <t>Restrictions ou contraintes</t>
  </si>
  <si>
    <t>Quel serait le pourcentage de diminution minimum du prix requis pour rendre ce produit substitut concurrentiel, étant donné les prix actuels sur le marché?</t>
  </si>
  <si>
    <t>Given current market prices, what is the minimum percentage decrease in the price of the alternative product to make it competitive?</t>
  </si>
  <si>
    <t>Once the goods meet required specifications, how often does the lowest net price offered for the goods win a contract or a sale?</t>
  </si>
  <si>
    <t>Other sources include</t>
  </si>
  <si>
    <t>Are the goods produced in Canada and the goods imported from the countries listed below physically (or functionally) interchangeable for the same intended purposes or applications?</t>
  </si>
  <si>
    <t>Variable</t>
  </si>
  <si>
    <t>English</t>
  </si>
  <si>
    <t>French</t>
  </si>
  <si>
    <t>Data Validation comments</t>
  </si>
  <si>
    <t>Case Number</t>
  </si>
  <si>
    <t>The Goods</t>
  </si>
  <si>
    <t>Due Date</t>
  </si>
  <si>
    <t>Trade Level 1 (plural)</t>
  </si>
  <si>
    <t>Product Defn</t>
  </si>
  <si>
    <t>HS Code defn change date</t>
  </si>
  <si>
    <t>HS Codes after change</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</si>
  <si>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</si>
  <si>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</si>
  <si>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</si>
  <si>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</si>
  <si>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</si>
  <si>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</si>
  <si>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</si>
  <si>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</si>
  <si>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</si>
  <si>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</si>
  <si>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</si>
  <si>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</si>
  <si>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</si>
  <si>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</si>
  <si>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General Firm Information</t>
  </si>
  <si>
    <t>Informations générales sur l'entreprise</t>
  </si>
  <si>
    <t>Market Characteristics of the Goods</t>
  </si>
  <si>
    <t>Caractéristiques du marché des marchandises</t>
  </si>
  <si>
    <t>Markets</t>
  </si>
  <si>
    <t>Marchés</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</si>
  <si>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</si>
  <si>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</si>
  <si>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</si>
  <si>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</si>
  <si>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</si>
  <si>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</si>
  <si>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</si>
  <si>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</si>
  <si>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</si>
  <si>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</si>
  <si>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</si>
  <si>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</si>
  <si>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</si>
  <si>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For additional details, view the Info tab.</t>
  </si>
  <si>
    <t>Pour plus de détails, consultez l'onglet Info.</t>
  </si>
  <si>
    <t>Trade level</t>
  </si>
  <si>
    <t>Niveau commercial</t>
  </si>
  <si>
    <t>References to "the goods" in this questionnaire refer to:</t>
  </si>
  <si>
    <t>Les références aux « marchandises » dans ce questionnaire font référence à :</t>
  </si>
  <si>
    <t>Primary Industry 2</t>
  </si>
  <si>
    <t>Primary Industry 3</t>
  </si>
  <si>
    <t>Type</t>
  </si>
  <si>
    <t>Provide details.</t>
  </si>
  <si>
    <t>Donnez plus de détails.</t>
  </si>
  <si>
    <t>Provide details concerning products related to the goods that Canadian producers cannot provide but are offered by suppliers in countries other than Canada.</t>
  </si>
  <si>
    <t>Import Countries</t>
  </si>
  <si>
    <t>Unknown country of origin - Purchased from a domestic producer</t>
  </si>
  <si>
    <t>Unknown country of origin - Purchased from another source</t>
  </si>
  <si>
    <t>Do not know</t>
  </si>
  <si>
    <t>Je ne sais pas</t>
  </si>
  <si>
    <t>Minimum days</t>
  </si>
  <si>
    <t>Maximum days</t>
  </si>
  <si>
    <t>Purchases of domestically produced goods from domestic producers</t>
  </si>
  <si>
    <t>Achats de marchandises produites au pays auprès de producteurs nationaux</t>
  </si>
  <si>
    <t>Purchases of domestically produced goods from distributors</t>
  </si>
  <si>
    <t>Achats de marchandises produites au pays auprès de distributeurs</t>
  </si>
  <si>
    <t>Achats de marchandises importées auprès de distributeurs</t>
  </si>
  <si>
    <t>Purchases of imported goods from distributors</t>
  </si>
  <si>
    <t>Purchases of the goods where your firm is the importer of record for customs purposes</t>
  </si>
  <si>
    <t>If not, explain the differences.</t>
  </si>
  <si>
    <t>Les marchandises produites au Canada et les marchandises importées sont-elles vendues par l’entremise des mêmes circuits de distribution?</t>
  </si>
  <si>
    <t>Importance</t>
  </si>
  <si>
    <t>Comparable</t>
  </si>
  <si>
    <t>Not comparable - Advantage to Canada</t>
  </si>
  <si>
    <t>Non comparable - Avantage pour le Canada</t>
  </si>
  <si>
    <t>If not comparable, explain why.</t>
  </si>
  <si>
    <t>Si ce n’est pas comparable, expliquez pourquoi.</t>
  </si>
  <si>
    <t>Purchasing decisions</t>
  </si>
  <si>
    <t>Décisions d'achat</t>
  </si>
  <si>
    <t>Identify any requirements that must be met or taken into account before your firm decides it needs to purchase the goods.</t>
  </si>
  <si>
    <t>Identifiez toutes les exigences qui doivent être remplies ou prises en compte avant que votre entreprise décide qu'elle doit acheter les marchandises.</t>
  </si>
  <si>
    <t>Number of suppliers</t>
  </si>
  <si>
    <t>Nombre de fournisseurs</t>
  </si>
  <si>
    <t>Autres fournisseurs incluent</t>
  </si>
  <si>
    <t>Other methods include</t>
  </si>
  <si>
    <t>Aside from price, what factors does your firm take into account when making its purchasing decision?</t>
  </si>
  <si>
    <t>Outre le prix, quels facteurs votre entreprise prend-elle en compte lors de sa décision d’achat ?</t>
  </si>
  <si>
    <t>Other factors include</t>
  </si>
  <si>
    <t>Autres facteurs incluent</t>
  </si>
  <si>
    <t>What are the usual methods of establishing a transaction price?</t>
  </si>
  <si>
    <t>Country of origin unknown</t>
  </si>
  <si>
    <t>Producer</t>
  </si>
  <si>
    <t>Producteur</t>
  </si>
  <si>
    <t>months</t>
  </si>
  <si>
    <t>Time required</t>
  </si>
  <si>
    <t>Temps requis</t>
  </si>
  <si>
    <t xml:space="preserve"> en mois</t>
  </si>
  <si>
    <t>Term contracts</t>
  </si>
  <si>
    <t>Contrats à terme</t>
  </si>
  <si>
    <t>Time period</t>
  </si>
  <si>
    <t>Période</t>
  </si>
  <si>
    <t>Question 4</t>
  </si>
  <si>
    <t>Question 5</t>
  </si>
  <si>
    <t>Question 8</t>
  </si>
  <si>
    <t>Question 9</t>
  </si>
  <si>
    <t>Question 10</t>
  </si>
  <si>
    <t>Question 11</t>
  </si>
  <si>
    <t>Question 12</t>
  </si>
  <si>
    <t>Question 13</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</si>
  <si>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</si>
  <si>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</si>
  <si>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</si>
  <si>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</si>
  <si>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Select Yes or No</t>
  </si>
  <si>
    <t>Sélectionnez oui ou non</t>
  </si>
  <si>
    <t>Expliquez les changements que vous prévoyez voir sur le marché canadien et sur d’autres marchés mondiaux pour les marchandises au cours des deux prochaines années en ce qui concerne la demande, les ventes, les prix, et les volumes d'importations des marchandises.</t>
  </si>
  <si>
    <t>Other countries</t>
  </si>
  <si>
    <t>GLOSSAIRE</t>
  </si>
  <si>
    <t/>
  </si>
  <si>
    <t xml:space="preserve">Questions relating to this questionnaire should be directed to:
</t>
  </si>
  <si>
    <t xml:space="preserve">Toutes les questions relatives au présent questionnaire doivent être adressées à :
</t>
  </si>
  <si>
    <t>Firm Name (In English and French, if applicable)</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</si>
  <si>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</si>
  <si>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</si>
  <si>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Nature of association</t>
  </si>
  <si>
    <t>What goods, either domestically produced or imported, do you view as reasonable alternatives to the goods that your firm buys? Specify any restrictions or limitations to the use of these alternative products (e.g., quality, relative cost).</t>
  </si>
  <si>
    <t xml:space="preserve">Is there a seasonality factor to your firm's purchases of the goods? If so, explain how the volume of your firm’s purchases varies throughout the year. </t>
  </si>
  <si>
    <t>After-sale service or warranties</t>
  </si>
  <si>
    <t>Sinon, expliquez les différences.</t>
  </si>
  <si>
    <t>Very important</t>
  </si>
  <si>
    <t>Si votre entreprise désire ajouter des commentaires concernant vos réponses, vous les inscrivez ici. Indiquez à quelle question se rapportent vos commentaires.</t>
  </si>
  <si>
    <t xml:space="preserve">Indicate the approximate volume and value of your firm’s purchases of the goods produced in the following countries. In the case where the country of origin is unknown, provide approximate volume and value of your firm’s purchases of the goods made from domestic producers or another source. </t>
  </si>
  <si>
    <t>How many suppliers generally does your firm contact before deciding to purchase the goods?</t>
  </si>
  <si>
    <t>Pays d’origine inconnue - Achats auprès d'un producteur national</t>
  </si>
  <si>
    <t>Pays d’origine inconnue - Achats auprès d'un autre fournisseur</t>
  </si>
  <si>
    <t>Pays d'origine inconnue</t>
  </si>
  <si>
    <t>Quelles sont les méthodes habituelles pour établir le prix d'une transaction?</t>
  </si>
  <si>
    <t>Une fois que les marchandises satisfont aux spécifications exigées, à quelle fréquence le prix net le plus bas offert pour les marchandises décroche un contrat ou une vente?</t>
  </si>
  <si>
    <t>Si le pays d’origine du fabricant offrant le prix le plus compétitif est inconnu, indiquez le nom de l’entreprise qui tend à dominer le marché en matière de prix.</t>
  </si>
  <si>
    <t>Au cours des 12 derniers mois, indiquez si votre entreprise a été contactée par des producteurs ou des distributeurs pour proposer la vente des marchandises. Si tel est le cas, indiquez le pays d'origine des marchandises proposées.</t>
  </si>
  <si>
    <t>COMMENTAIRES PROTÉGÉS</t>
  </si>
  <si>
    <t>Confirm that all values reported in this questionnaire are in Canadian dollars.</t>
  </si>
  <si>
    <t>Confirmez que toutes les valeurs déclarées dans ce questionnaire sont en dollars canadiens.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</si>
  <si>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</si>
  <si>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</si>
  <si>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</si>
  <si>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Other countries include:</t>
  </si>
  <si>
    <t>Autres pays incluent :</t>
  </si>
  <si>
    <t>Other factors where Canada has the advantage include:</t>
  </si>
  <si>
    <t>Autres facteurs où le Canada a l'avantage incluent :</t>
  </si>
  <si>
    <t>Net delivered purchase value (laid-in cost)</t>
  </si>
  <si>
    <t>For the questions in this tab, note the following:</t>
  </si>
  <si>
    <t>Pour les questions de cet onglet, notez ce qui suit :</t>
  </si>
  <si>
    <t>le dumping et le subventionnement</t>
  </si>
  <si>
    <t>Unknown country of origin - Purchased from another source (list below)</t>
  </si>
  <si>
    <t>Pays d’origine inconnue - Achats auprès d'un autre fournisseur (énumérer ci-dessous)</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</si>
  <si>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</si>
  <si>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</si>
  <si>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Int period 1</t>
  </si>
  <si>
    <t>Int period 2</t>
  </si>
  <si>
    <t>Comparability</t>
  </si>
  <si>
    <t>Comparabilité</t>
  </si>
  <si>
    <t>In the last 12 months, indicate if your firm has been contacted by producers or distributors with offers to sell the goods. If so, indicate the country of origin of the goods being offered.</t>
  </si>
  <si>
    <t>In the Canadian market for the goods, which of the following countries tends to be the price leader?</t>
  </si>
  <si>
    <t>Trade Level 2 (plural)</t>
  </si>
  <si>
    <t>HS Codes</t>
  </si>
  <si>
    <t>HS Codes prior to change</t>
  </si>
  <si>
    <t>Date of change</t>
  </si>
  <si>
    <t>First Year of POI</t>
  </si>
  <si>
    <t>Last Day of POI</t>
  </si>
  <si>
    <t>Last Year of POI</t>
  </si>
  <si>
    <t>• Report all values in Canadian dollars.</t>
  </si>
  <si>
    <t>• Déclarez toutes les valeurs en dollars canadiens.</t>
  </si>
  <si>
    <t>Les marchandises produites au Canada et les marchandises importées des pays énumérés ci-dessous sont-elles physiquement (ou fonctionnellement) interchangeables pour les mêmes types d'utilisations ou d'applications?</t>
  </si>
  <si>
    <t>Autres méthodes incluent</t>
  </si>
  <si>
    <t>Note : L’information publique/non confidentielle dans ce tableau est générée automatiquement à partir de l’information fournie sous l'onglet « Pro ». Par conséquent, toute modification à apporter à ce résumé public/non confidentiel doit être faite sous l'onglet « Pro ».</t>
  </si>
  <si>
    <t>Note: Public/non-confidential information in this table is automatically generated from the information provided in the "Pro" tab. Any changes to this public summary must therefore be made in the "Pro" tab.</t>
  </si>
  <si>
    <t>Assuming the necessary baseline quality and physical specifications are met, how much lower (in percentage) must the price be for it to become the main factor overriding all other factors, in your firm's purchasing decision?</t>
  </si>
  <si>
    <t>Assuming the necessary baseline quality and physical specifications are met, how much of a price difference (in percentage) would make price the most important factor in your purchasing decision?</t>
  </si>
  <si>
    <t>En supposant que les conditions concernant la qualité de base nécessaire et les caractéristiques physiques sont remplies, quelle différence de prix (en pourcentage) ferait du prix le facteur principal dans votre décision d'achat?</t>
  </si>
  <si>
    <t>Related firms</t>
  </si>
  <si>
    <t>Entreprises affiliées</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</si>
  <si>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</si>
  <si>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</si>
  <si>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Subject Countries (incl. French pronouns)</t>
  </si>
  <si>
    <t>Additional Product Info</t>
  </si>
  <si>
    <t>Unit of measure (plural)</t>
  </si>
  <si>
    <t>Unit of measure (singular)</t>
  </si>
  <si>
    <t>US</t>
  </si>
  <si>
    <t>Important notes for formatting</t>
  </si>
  <si>
    <t>Insert and merge rows where needed to expand height of text boxes.</t>
  </si>
  <si>
    <t>PURCHASERS' QUESTIONNAIRE | QUESTIONNAIRE À L'INTENTION DES ACHETEURS</t>
  </si>
  <si>
    <t>INTRODUCTION</t>
  </si>
  <si>
    <t>LANGUAGE PREFERENCE | PRÉFÉRENCE LINGUISTIQUE</t>
  </si>
  <si>
    <t>DEFINITION OF "THE GOODS"</t>
  </si>
  <si>
    <t>LA DÉFINITION "DES MARCHANDISES"</t>
  </si>
  <si>
    <t>DO YOU NEED TO COMPLETE THIS QUESTIONNAIRE?</t>
  </si>
  <si>
    <t>FAILURE TO COMPLETE QUESTIONNAIRE</t>
  </si>
  <si>
    <t>QUESTIONNAIRE NON REMPLI</t>
  </si>
  <si>
    <t>QUESTIONS</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</si>
  <si>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</si>
  <si>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</si>
  <si>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PURCHASERS' QUESTIONNAIRE</t>
  </si>
  <si>
    <t>QUESTIONNAIRE À L’INTENTION DES ACHETEURS</t>
  </si>
  <si>
    <t>QUESTIONNAIRE OUTLINE</t>
  </si>
  <si>
    <t>APERÇU DU QUESTIONNAIRE</t>
  </si>
  <si>
    <t>GLOSSARY</t>
  </si>
  <si>
    <t>The purchase value net of all cash, quantity or deferred discounts, allowances, taxes, rebates and incentives, whether or not shown on the invoice. However, it includes delivery costs (freight, handling, and insurance) to your Canadian warehouse and, where applicable, all import costs such as customs and other duties (including anti-dumping and countervailing duties), brokerage fees and surcharges.</t>
  </si>
  <si>
    <t>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t>
  </si>
  <si>
    <t>Les marchandises sont généralement classées dans le Tarif des douanes sous les numéros suivants du Système harmonisé de désignation et de codification des marchandises (SH) :</t>
  </si>
  <si>
    <t>The following questions refer to the goods as defined in the product description on the Intro tab.</t>
  </si>
  <si>
    <t>PROTECTED</t>
  </si>
  <si>
    <t>PROTÉGÉ</t>
  </si>
  <si>
    <t>PURCHASES</t>
  </si>
  <si>
    <t>ACHATS</t>
  </si>
  <si>
    <t>GENERAL</t>
  </si>
  <si>
    <t>GÉNÉRAL</t>
  </si>
  <si>
    <t>Autres pays</t>
  </si>
  <si>
    <t xml:space="preserve">Other sources include: </t>
  </si>
  <si>
    <t>Autres fournisseurs incluent :</t>
  </si>
  <si>
    <t>Analyst 1</t>
  </si>
  <si>
    <t>Analyst 2</t>
  </si>
  <si>
    <t>Select</t>
  </si>
  <si>
    <t>Public Question 1</t>
  </si>
  <si>
    <t>Public Question 7</t>
  </si>
  <si>
    <t>Public Question 11</t>
  </si>
  <si>
    <t>Public Question 13</t>
  </si>
  <si>
    <t>Public Question 15</t>
  </si>
  <si>
    <t>Pro Question 5</t>
  </si>
  <si>
    <t>Pro Question 8</t>
  </si>
  <si>
    <t>Pro Question 9</t>
  </si>
  <si>
    <t>ADDITIONAL PRODUCT INFORMATION</t>
  </si>
  <si>
    <t>RENSEIGNEMENTS ADDITIONNELS SUR LE PRODUIT</t>
  </si>
  <si>
    <t>Drop down lists (MODIFY AS PER CASE SPECIFICS)</t>
  </si>
  <si>
    <t>Other factors that are very important</t>
  </si>
  <si>
    <t>Other factors that are somewhat important</t>
  </si>
  <si>
    <t>Autres facteurs très importants</t>
  </si>
  <si>
    <t>Autres facteurs assez importants</t>
  </si>
  <si>
    <t>Intro, Confirm</t>
  </si>
  <si>
    <t>Yes</t>
  </si>
  <si>
    <t>Oui</t>
  </si>
  <si>
    <t>No</t>
  </si>
  <si>
    <t>Non</t>
  </si>
  <si>
    <t>If no, explain.</t>
  </si>
  <si>
    <t>Si non, expliquez.</t>
  </si>
  <si>
    <t>Indiquez le volume et la valeur approximatifs des achats par votre entreprise de marchandises produites dans les pays suivants. Dans le cas où les pays d'origine sont inconnus, indiquez le volume et la valeur approximatifs des achats de marchandises effectués par votre entreprise auprès de producteurs nationaux ou d'une autre source.</t>
  </si>
  <si>
    <t>Fournissez des détails concernant les produits liés aux marchandises que les producteurs canadiens ne peuvent pas fournir, mais qui sont offerts par des fournisseurs dans des pays autres que le Canada.</t>
  </si>
  <si>
    <t>If your firm is a distributor, indicate the primary industries in which the goods are sold.</t>
  </si>
  <si>
    <t>Si votre entreprise est un distributeur, indiquez dans quels segments de marché ces marchandises sont vendues.</t>
  </si>
  <si>
    <t>DEVEZ-VOUS REMPLIR CE QUESTIONNAIRE?</t>
  </si>
  <si>
    <t>Valeur d’achat nette rendue (coût de revient)</t>
  </si>
  <si>
    <t>Achats de marchandises pour lesquelles vous êtes l'importateur attitré aux fins de douanes</t>
  </si>
  <si>
    <t>Les questions suivantes font référence aux marchandises comme définies dans la description du produit de l'onglet Intro.</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</si>
  <si>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</si>
  <si>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Type d'affiliation</t>
  </si>
  <si>
    <t>Nombre de jours minimum</t>
  </si>
  <si>
    <t>Nombre de jours maximum</t>
  </si>
  <si>
    <t>Dans le marché des marchandises au Canada, lequel des pays suivants a tendance à offrir le meilleur prix?</t>
  </si>
  <si>
    <t xml:space="preserve">Décrivez la nature générale des contrats à terme conclus par votre entreprise pour les achats de marchandises. Quelles dispositions, le cas échéant, sont généralement comprises dans ces contrats à terme afin de permettre des changements de prix pendant la durée du contrat? </t>
  </si>
  <si>
    <t>en mois</t>
  </si>
  <si>
    <t>Subject</t>
  </si>
  <si>
    <t>Sélectionnez</t>
  </si>
  <si>
    <t>Relation à long terme avec le fournisseur</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</si>
  <si>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</si>
  <si>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</si>
  <si>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</si>
  <si>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</si>
  <si>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i.e. columns B-L should be 160 pixels each.</t>
  </si>
  <si>
    <t>When adding or modifying columns, please ensure the total of all column widths in a tab equals 1760 pixels to allow for consistent scaling when exported to PDF.</t>
  </si>
  <si>
    <t>hiddenc</t>
  </si>
  <si>
    <t>dumping and subsidizing</t>
  </si>
  <si>
    <t>If yes, indicate the price premium</t>
  </si>
  <si>
    <t>Si oui, indiquez la majoration du prix</t>
  </si>
  <si>
    <t xml:space="preserve">Briefly describe the factors that your firm considers when certifying or qualifying a new supplier of the goods, and provide an estimate of the time it takes to do so. </t>
  </si>
  <si>
    <t xml:space="preserve">Décrivez brièvement les facteurs qui entrent en ligne de compte quand votre entreprise certifie ou qualifie un nouveau fournisseur de marchandises et donnez une estimation du temps requis pour le faire. </t>
  </si>
  <si>
    <t>Provide details on whether your certification or qualification requirements for suppliers of the goods vary by type, end use, or country of origin.</t>
  </si>
  <si>
    <t>Fournissez des détails indiquant si vos exigences de certification ou de qualification pour les fournisseurs de marchandises varient selon le type, l'utilisation finale ou le pays d'origine.</t>
  </si>
  <si>
    <t>Term Contracts</t>
  </si>
  <si>
    <t>Certification or qualification of suppliers</t>
  </si>
  <si>
    <t>Certification ou qualification d'un fournisseur</t>
  </si>
  <si>
    <t>Question 19</t>
  </si>
  <si>
    <t>Question 20</t>
  </si>
  <si>
    <t>Indicate if your firm purchases the goods under term contracts.</t>
  </si>
  <si>
    <t>Indiquez si votre entreprise achète les marchandises sous contrats à terme.</t>
  </si>
  <si>
    <t>Complete Questions 12 through 16 then continue at Question 17.</t>
  </si>
  <si>
    <t>Répondez aux Questions 12 à 16 et continuez à la Question 17.</t>
  </si>
  <si>
    <t>Do not complete Questions 12 through 16. Continue at Question 17.</t>
  </si>
  <si>
    <t>Ne répondez pas aux Questions 12 à 16. Continuez à la Question 17.</t>
  </si>
  <si>
    <t>Indicate if your firm certifies or qualifies its supplier(s) of the goods.</t>
  </si>
  <si>
    <t>Indiquez si votre entreprise certifie ou qualifie son(ses) fournisseur(s) de marchandises.</t>
  </si>
  <si>
    <t>For what types of the goods does your firm require its suppliers to be certified or qualified?</t>
  </si>
  <si>
    <t>Pour quels types de marchandises votre entreprise exige-t-elle que ses fournisseurs de marchandises soient certifiés ou qualifiés afin de lui vendre?</t>
  </si>
  <si>
    <t>Certified or qualified purchases</t>
  </si>
  <si>
    <t>Achats certifiés ou qualifiés</t>
  </si>
  <si>
    <t>Ne répondez pas aux Questions 18 à 20. Continuez à l'onglet Confirm.</t>
  </si>
  <si>
    <t>Do not complete Questions 18 through 20. Continue to the Confirm tab.</t>
  </si>
  <si>
    <t>Complete Questions 18 through 20 then continue to the Confirm tab.</t>
  </si>
  <si>
    <t>Répondez aux Questions 18 à 20 et continuez à l'onglet Confirm.</t>
  </si>
  <si>
    <t>Unknown</t>
  </si>
  <si>
    <t>Inconnu</t>
  </si>
  <si>
    <t>List all other countries, if applicable:</t>
  </si>
  <si>
    <t>Précisez tous les autres pays, le cas échéant :</t>
  </si>
  <si>
    <t>Is your firm, or are your firm's customers, interested in purchasing, or specifically requesting Canadian-made goods?</t>
  </si>
  <si>
    <t>Votre entreprise, ou les clients de votre entreprise, souhaitent-ils acheter ou demandent-ils spécifiquement des marchandises fabriquées au Canada ?</t>
  </si>
  <si>
    <t>The goods are commonly classified in the Customs Tariff under the following Harmonized Commodity Description and Coding System (HS) numbers:</t>
  </si>
  <si>
    <t xml:space="preserve">Are the goods that are domestically produced and the goods that are imported sold through the same channels of distribution? </t>
  </si>
  <si>
    <t>AA</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</si>
  <si>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</si>
  <si>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</si>
  <si>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CONTACT INFORMATION OF THE PERSON WHO COMPLETED THIS QUESTIONNAIRE</t>
  </si>
  <si>
    <t>COORDONNÉES DE LA PERSONNE QUI A REMPLI LE QUESTIONNAIRE</t>
  </si>
  <si>
    <t>Name</t>
  </si>
  <si>
    <t>Nom</t>
  </si>
  <si>
    <t>Title</t>
  </si>
  <si>
    <t>Titre</t>
  </si>
  <si>
    <t>Adresse courriel</t>
  </si>
  <si>
    <t>Explain whether your firm, or your firm's customers, are willing to pay a price premium for the goods if produced in Canada and identify the maximum amount of that premium?</t>
  </si>
  <si>
    <t>Expliquez si votre entreprise, ou vos clients, sont prêts à payer un prix plus élevé pour les marchandises si elles sont produites au Canada et indiquez le montant maximal de cette prime.</t>
  </si>
  <si>
    <t>decorative and other non-structural plywood</t>
  </si>
  <si>
    <t>China</t>
  </si>
  <si>
    <t>de la Chine</t>
  </si>
  <si>
    <t>en Chine</t>
  </si>
  <si>
    <t>Thy Dao</t>
  </si>
  <si>
    <t>thy.dao@tribunal.gc.ca</t>
  </si>
  <si>
    <t>613-558-6438</t>
  </si>
  <si>
    <t>Andrew Wigmore</t>
  </si>
  <si>
    <t>andrew.wigmore@tribunal.gc.ca</t>
  </si>
  <si>
    <t>613-558-9353</t>
  </si>
  <si>
    <t>https://www.cbsa-asfc.gc.ca/sima-lmsi/i-e/donp22026/donp22026-in-eng.html#3-2</t>
  </si>
  <si>
    <t>https://www.cbsa-asfc.gc.ca/sima-lmsi/i-e/donp22026/donp22026-in-fra.html#3-2</t>
  </si>
  <si>
    <t>MSF</t>
  </si>
  <si>
    <t>MPC</t>
  </si>
  <si>
    <t>Retailers</t>
  </si>
  <si>
    <t>Détaillants</t>
  </si>
  <si>
    <t>Chine</t>
  </si>
  <si>
    <t>Retailer</t>
  </si>
  <si>
    <t>Détaillant</t>
  </si>
  <si>
    <t>Contreplaqués décoratifs et autres contreplaqués non structuraux, même à surface revêtue ou recouverte, et plateformes à âme en placage pour la production de contreplaqués décoratifs et autres contreplaqués non structuraux. Les contreplaqués décoratifs et autres contreplaqués non structuraux sont définis comme des contreplaqués multicouches plats ou autres panneaux plaqués, constitués d’au moins deux couches ou épaisseurs de placages en bois et d’une âme, dont la face et/ou le dos sont plaqués en bois. Les placages ainsi que l’âme sont collés ou autrement liés entre eux. Les contreplaqués décoratifs et autres contreplaqués non structuraux comprennent les produits répondant à l’American National Standard for Hardwood and Decorative Plywood, ANSI/HPVA HP-1-2016 (y compris toute révision de cette norme).
Sont exclus les produits suivants :
a. Contreplaqués structuraux (i) qui sont fabriqués pour répondre aux normes CSA O121 (contreplaqué de sapin de Douglas), CSA O151 (contreplaqué de bois résineux canadien), CSA O153 (contreplaqué de peuplier), ou à la norme de produits des États-Unis PS 1-09, PS 2-09 ou PS 2-10 destinée aux contreplaqués structuraux (y compris toute révision de cette norme ou de toute norme internationale sensiblement équivalente destinée aux contreplaqués structuraux), (ii) dont la face et le dos sont plaqués en bois de conifères, et (iii) qui sont destinés à des applications structurales. 
b. Produits de contreplaqués finis pour revêtement de sol;
c. Contreplaqués ayant une forme ou des caractéristiques autres que celles d’un panneau plat; 
d. Panneaux Plyform à face de film phénolique (PFF), aussi appelés contreplaqués à film de surface phénolique (PSF), définis comme des panneaux relevant de la classe de liaison « Exterior » ou « Exposure 1 » de l’Engineered Wood Association, ayant une couche de film phénolique opaque d’un poids égal ou supérieur à 90 grammes par mètre cube, liée en permanence sur la face et le dos des placages, ainsi qu’un revêtement opaque résistant à l’humidité appliqué sur les bords; et
e. Composants de portes et de fenêtres en bois de placage stratifié ayant (1) une largeur maximale de 44 millimètres, une épaisseur de 30 millimètres à 72 millimètres et une longueur inférieure à 2413 millimètres, (2) un adhésif extérieur à point d’ébullition de l’eau, (3) un module d’élasticité de 1 500 000 livres par pouce carré ou plus, (4) un placage d’âme assemblé par entures multiples ou par que le grain soit parallèle, ou dont au plus trois couches dispersées de placage sont orientées de manière à ce que le grain soit perpendiculaire aux autres couches, et (5) une couche supérieure usinée comportant un bord incurvé et un ou plusieurs canaux profilés sur toute la longueur.</t>
  </si>
  <si>
    <t>4412.10.00.00,  4412.39.00.21,
4412.31.00.00, 4412.39.00.22,
4412.33.00.10, 4412.39.00.23,
4412.33.00.20,  4412.39.00.90,
4412.33.00.30,  4412.91.00.00,
4412.33.00.90,  4412.92.00.00,
4412.34.00.00,  4412.99.00.00,
4412.39.00.10</t>
  </si>
  <si>
    <t>4412.10.00.00, 4412.39.00.21,
4412.31.00.00, 4412.39.00.22,
4412.33.00.10, 4412.39.00.23,
4412.33.00.20, 4412.39.00.90,
4412.33.00.30, 4412.91.00.00,
4412.33.00.90, 4412.92.00.00,
4412.34.00.00, 4412.99.00.00,
4412.39.00.10</t>
  </si>
  <si>
    <t>contreplaqués décoratifs et autres contreplaqués non structuraux</t>
  </si>
  <si>
    <t>March 31</t>
  </si>
  <si>
    <t>31 mars</t>
  </si>
  <si>
    <t>Jan-Mar 2025</t>
  </si>
  <si>
    <t>Jan-Mar 2026</t>
  </si>
  <si>
    <t>janv.-mars 2025</t>
  </si>
  <si>
    <t>janv.-mars 2026</t>
  </si>
  <si>
    <t>If your firm is an end user or retailer, indicate your primary industries.</t>
  </si>
  <si>
    <t>Si votre entreprise est un utilisateur final ou détaillant, indiquez vos segments de marché.</t>
  </si>
  <si>
    <t xml:space="preserve">Quelles marchandises, soit fabriquées sur le marché intérieur ou importées, percevez-vous comme produits substituts raisonnables pour les marchandises qu'achètent votre entreprise? S'il y a des restrictions ou des contraintes ayant une incidence sur l’utilisation de ces produits de substitution (p. ex. la qualité, le coût relatif), précisez.  </t>
  </si>
  <si>
    <t>D'autres facteurs comparables sans avantages ni pour le Canada ni pour la Chine:</t>
  </si>
  <si>
    <t>Autres facteurs où la Chine a l'avantage incluent :</t>
  </si>
  <si>
    <t>GRADES</t>
  </si>
  <si>
    <t>NUANCES</t>
  </si>
  <si>
    <t>Âme</t>
  </si>
  <si>
    <t>Core</t>
  </si>
  <si>
    <t>Épaisseur de panneaux</t>
  </si>
  <si>
    <t>Panel thickness</t>
  </si>
  <si>
    <t>Coupe</t>
  </si>
  <si>
    <t>Cut</t>
  </si>
  <si>
    <t>Revêtement</t>
  </si>
  <si>
    <t>Coating</t>
  </si>
  <si>
    <t>Tailles du panneau</t>
  </si>
  <si>
    <t>Panel Sizes</t>
  </si>
  <si>
    <t>Est-ce que c'est vendus au Canada ou exportés du Canada?</t>
  </si>
  <si>
    <t>Is it sold in Canada or exported from Canada?</t>
  </si>
  <si>
    <t>Pays d'origine</t>
  </si>
  <si>
    <t>Country of Origin</t>
  </si>
  <si>
    <t>Nuance de face</t>
  </si>
  <si>
    <t>Face grade</t>
  </si>
  <si>
    <t>Face - espèces de bois</t>
  </si>
  <si>
    <t>Face - wood species</t>
  </si>
  <si>
    <t>Which country is the price leader?</t>
  </si>
  <si>
    <t>Decorative plywood is a flat, multilayered plywood or other veneered panel, consisting of two or more layers or plies of wood veneers and a core, with the face and/or back veneer made of wood and is sometimes referred to as “hardwood plywood”, “plywood” or “engineered wood”.
A veneer is a slice of wood which is cut, sliced or sawed from a log, bolt, or flitch. A bolt is a short log, usually cut to a specific length, that is ready to be processed on a lathe and a flitch is the veneer sliced/cut from a bolt. To be called a “veneer”, the slice of wood would generally be 6mm or less in thickness. The face and back veneers are the outermost veneer of wood on either side of the core irrespective of additional surface coatings or covers as described below.
A core is the layer or layers of one or more material that are situated between the face and back veneers. The core may be composed of a range of materials, including but not limited to veneer core platforms (consisting of one or more veneers of hardwood or softwood), particleboard, or medium-density fiberboard (MDF).
Veneer core platforms are cores composed of hardwood or softwood veneers. A veneer core platform would consist of at least two plies of wood. A veneer core platform may also be called a veneer core blank. A veneer core platform is itself covered by the product definition when the veneer core platforms are for the production of decorative and other non-structural plywood, and are themselves included as subject goods. The other types of cores (e.g. particleboard, MDF) on their own are not covered by the product definition. Decorative plywood that is made with those other cores are covered by the product definition.
Decorative plywood is generally described by the number of plies, overall thickness, width, length, species of face ply, grade of face and back ply, pattern or type of cut of face ply, and type of core.
Other than the products excluded from the product definition, all decorative plywood are included within the scope of these investigations regardless of whether or not the face and/or back veneers are surface coated or covered and whether or not such surface coating or cover obscures the grain, textures, or markings of the wood. Examples of surface coatings and covers include, but are not limited to: ultra-violet light cured polyurethanes; oil or oil-modified or water based polyurethanes; wax; epoxy-ester finishes; moisture-cured urethanes; paints; stains; paper; aluminum; high pressure laminate; MDF; medium density overlay (MDO); and phenolic film. Additionally, the face veneer of decorative plywood may be sanded; smoothed or given a “distressed” appearance through such methods as hand-scraping or wire brushing.
Phenolic Film Faced Plyform (PFF), also known as Phenolic Surface Film Plywood (PSF), as described in the product definition exclusion sections, is excluded from the product definition. This product is a film-faced plywood for use in concrete forming.</t>
  </si>
  <si>
    <t xml:space="preserve">Les contreplaqués décoratifs sont des contreplaqués multicouches plats ou autres panneaux plaqués, constitués d’au moins deux couches ou épaisseurs de placages en bois et d’une âme, dont la face et/ou le dos sont plaqués en bois; on les appelle parfois « contreplaqués de feuillus », simplement « contreplaqués », ou « bois d’ingénierie ».
Un placage est une tranche de bois coupée, tranchée ou sciée à partir d’une bille, d’un billon ou d’un quartelot. Un billon est une bille courte, généralement coupée à longueur, prête pour transformation sur un tour. Un quartelot, enfin, constitue le placage coupé ou tranché à partir d’un billon. Pour être appelée « placage », la tranche de bois doit généralement avoir une épaisseur de 6 millimètres ou moins. Les placages de face et de dos sont le placage de bois extérieur de chaque côté de l’âme, indépendamment des revêtements ou couvertures de surface supplémentaires décrits ci-dessous.
Une âme est constituée de la ou des couches composées d’un ou de plusieurs matériaux se trouvant entre les placages de face et de dos. L’âme peut être composée d’une gamme de matériaux, y compris les plateformes à âme en placage (constituées d’un ou de plusieurs placages de feuillus ou de résineux), les panneaux de particules ou les panneaux de fibres à densité moyenne (MDF).
Les plateformes à âme en placage sont des âmes composées de placages de feuillus ou de résineux. Une plateforme à âme en placage est constituée d’au moins deux couches de bois. Elle peut aussi être appelée « blanc à âme en placage ». Une plateforme à âme en placage est elle-même couverte par la définition du produit si elle est destinée à la production de contreplaqués décoratifs et autres contreplaqués non structuraux, et est elle-même comprise à titre de marchandises en cause. Les autres types d’âmes (p. ex. panneaux de particules, MDF) ne sont pas eux-mêmes couverts par la définition de produits, contrairement aux panneaux décoratifs et autres panneaux non structuraux qui sont fabriqués à partir de ces autres âmes.
Les contreplaqués décoratifs sont généralement décrits en fonction du nombre de couches, de l’épaisseur totale, de la largeur, de la longueur, de l’essence de la couche de face, de la nuance de la couche de face et de dos, du motif ou du type de coupe de la couche de face, ainsi que du type d’âme.
Outre les produits exclus de la définition de produits, tous les contreplaqués décoratifs entrent dans la portée des présentes enquêtes, que les placages de face et/ou de dos soient ou non revêtus ou recouverts en surface et que ce ou ces revêtements ou couvertures de surface masquent ou non le grain, la texture ou les marques du bois. Des exemples de revêtements et couvertures de surface sont les polyuréthanes durcis aux rayons ultraviolets; les polyuréthanes à base d’huile ou modifiés à l’huile, ou à base d’eau; la cire; les finitions à l’ester époxyde; les uréthanes durcis à l’humidité; les peintures; les teintures; le papier; l’aluminium; les stratifiés haute pression; les MDF; les revêtements de densité moyenne (MDO); et le film phénolique. De plus, le placage de face des contreplaqués décoratifs et non structuraux peut être poncé, lissé ou « usé » par des méthodes comme le raclage ou le brossage métallique.
</t>
  </si>
  <si>
    <t xml:space="preserve">Decorative plywood is primarily manufactured as a panel. The most common panel sizes are 1219 x 1829 mm (48 x 72 inches), 1219 x 2438 mm (48 x 96 inches), and 1219 x 3048mm (48 x 120 inches). However, these panels are often cut-to-size by the manufacturer in accordance with a customer’s requirements. The most common thicknesses of the panels range from 3.2 mm (1/8 inch) to 38 mm (1.5 inches). Regardless of the actual dimensions, all products that meet the product definition are included as subject goods.
Finished plywood which is used as flooring is excluded from the product definition. Construction-grade plywood used as subflooring is a structural plywood and is not covered by the product definition. However, the underlayment (a thin panel installed above the subflooring) is not structural and is not used as flooring, and therefore falls within the product definition.
Decorative plywood is not required to meet a standard or certification. However, there is a voluntary standard called the American National Standard for Hardwood and Decorative Plywood, ANSI/HPVA HP-1-2024 (current version) that is commonly used in Canada and the United States. In contrast, structural plywood (which is not subject) must be certified as it is intended to be used for construction applications; it is manufactured to meet various CSA standards for structural plywood.
In the context of this product definition, “non-structural” plywood refers to plywood which does not meet the requirements of a “structural” plywood, but is also not “decorative” in its application. These products are sometimes referred to as “utility panels” or “industrial panels”. Generally, these products would not have a thin face veneer. Non-structural plywood is used in applications such as shelving, garage cabinets, or dog houses. This type of plywood could also be used as “framestock” for the frames of sofas. It could even be possible that some manufacturers could use these for the interiors of cabinets or furniture if the plywood will be painted.
Decorative plywood is produced on a custom basis. The production process is flexible and can produce goods to exact customer specifications. While some distributors may stock inventory for purchase by end-users, the typical purchase of decorative plywood is made in advance of production, on a spot (as opposed to contractual) basis.
As decorative plywood is typically used for decorative purposes, the appearance of the face ply, and, where exposed, the back ply, is often an important feature of the plywood. For this reason, grades are assigned to the face and back plies which encompass such characteristics as colour streaks or spots, colour variations, burls, and pin knots. Some manufacturers offer proprietary or custom grades. However, the consensus grading standards are set forth in ANSI/HPVA HP-1-2024.
</t>
  </si>
  <si>
    <t xml:space="preserve">Les PFF, aussi appelés PSF, tels que décrits dans les alinéas des exclusions de la définition du produit, sont exclus de la définition du produit. Il s’agit de contreplaqués à face de film destinés au coffrage pour béton.
Les contreplaqués décoratifs sont surtout fabriqués sous forme de panneaux. Les dimensions des panneaux les plus courantes sont de 1219 x 1829 millimètres (48 x 72 pouces), de 1219 x 2438 millimètres (48 x 96 pouces) et de 1219 x 3048 millimètres (48 x 120 pouces). Cependant, ces panneaux sont souvent coupés aux dimensions par le fabricant selon les exigences du client. Les épaisseurs les plus courantes vont de 3,2 millimètres (⅛ pouce) à 25,4 millimètres (1 pouce). Indépendamment des dimensions réelles, tous les produits qui correspondent à la définition de produits sont compris à titre de marchandises en cause.
Les contreplaqués finis qui sont utilisés comme revêtement de sol sont exclus de la définition du produit. Séparément, les contreplaqués de construction sont utilisés comme support de revêtement de sol. Puisqu’il s’agit de contreplaqués structuraux, ils ne sont pas couverts par la définition de produits. Cependant, la sous-couche (un panneau mince installé au-dessus du support de revêtement de sol) n’est pas structurale et n’est pas utilisée comme revêtement de sol, ce qui fait qu’elle est visée par la définition de produits.
Les contreplaqués décoratifs ne sont assujettis à aucune norme ni aucune certification obligatoire. Il existe une norme volontaire (non obligatoire) appelée American National Standard for Hardwood and Decorative Plywood, ANSI/HPVA HP-1-2016 (version actuelle). Par contraste, les contreplaqués structuraux (non en cause) doivent être certifiés puisqu’ils sont destinés à la construction; ils sont fabriqués pour répondre à diverses normes pertinentes du groupe CSA.
Pour l’application de la définition de produits, les contreplaqués « non structuraux » désignent les contreplaqués qui non seulement ne répondent pas aux exigences de contreplaqués « structuraux », mais aussi ne sont pas « décoratifs » dans leur application. Ces produits sont parfois appelés « panneaux utilitaires » ou « panneaux industriels ». En règle générale, ils ne comportent pas de placage de face mince. Les contreplaqués non structuraux servent par exemple pour les étagères, les armoires de garage ou les niches. Ce type de contreplaqués peut aussi être utilisé comme « charpente » des cadres de sofas. Certains fabricants pourraient même se servir des contreplaqués, s’ils doivent être peints, pour l’intérieur d’armoires ou de meubles.
Les contreplaqués décoratifs se fabriquent sur mesure. Le procédé de fabrication est très souple et peut produire des marchandises selon les spécifications exactes du client. Bien que certains distributeurs puissent constituer des stocks en vue de l’achat par les utilisateurs finaux, l’achat typique de contreplaqués décoratifs est effectué avant la production, sur une base ponctuelle (plutôt que contractuelle).
</t>
  </si>
  <si>
    <t>The face ply is the side of the product that is exposed to view after installation. Face grades are delineated as “AA”, “A”, “B”, “C”, “D” and “E”, where “AA” would be considered the most aesthetically pleasing in appearance with no imperfections in the appearance and “E” would be the least aesthetically pleasing veneer face (e.g. lots of knots in the wood). A veneer face with a higher grade (e.g. “AA”) would generally entail a higher price compared to a veneer face with a lower grade (e.g. “E”). Wood species commonly used for the face veneer include ash, oak, birch, maple, cherry, pine, walnut, poplar, alder and numerous tropical hardwood species such as meranti, mahogany and Brazilian Cherry (also referred to as Jatoba). Bamboo may also be used for the face ply. Back grades are delineated as “1”, “2”, “3” or “4” (also listed in descending order of quality of grade).
Decorative plywood is generally made from hardwood trees (i.e., deciduous or non-coniferous trees), but may also be made from softwood trees. Structural or construction plywood is generally made from softwood trees (i.e., coniferous trees).
The manner in which a log is cut determines the appearance of the wood grain in the resulting veneers. This is of particular importance for the face ply, and where exposed, the back ply. The most common cuts for decorative plywood are rotary, quarter sliced, plain-cut (or flat-cut), and rift-cut.</t>
  </si>
  <si>
    <t>Puisque les contreplaqués décoratifs servent typiquement à des fins décoratives, l’aspect de la couche de face et de la couche de dos, si exposée, est souvent une caractéristique importante des contreplaqués. C’est pourquoi des nuances sont attribuées aux couches de face et de dos, lesquelles englobent des caractéristiques comme les traînées ou les taches de couleur, les variations de couleur, les nœuds recouverts et les petits nœuds. Certains fabricants proposent des nuances brevetées ou sur mesure. Cependant, les normes de classement consensuelles sont énoncées dans la norme ANSI/HPVA HP-1-2024.
La couche de face est le côté du produit qui est exposé à la vue après installation. Les nuances de la couche de face sont « AA », « A », « B », « C », « D » et « E », où « AA » est la face de placage la plus belle et « E », la moins belle (p. ex. beaucoup de nœuds dans le bois). Une face de placage de nuance supérieure (p. ex. « AA ») entraîne généralement un prix plus élevé qu’une face de placage de nuance inférieure (p. ex. « E »). Les essences de bois les plus communes pour le placage de face sont le frêne, le chêne, le bouleau, l’érable, le cerisier, le pin, le noyer, le peuplier, l’aulne, et les feuillus tropicaux comme le meranti, l’acajou et le cerisier de Cayenne. Le bambou peut également être utilisé pour la couche de face. Les nuances de la couche de dos sont « 1 », « 2 », « 3 » et « 4 » (aussi énumérées en ordre descendant de qualité).
Les contreplaqués décoratifs sont généralement fabriqués à partir de feuillus (c.-à-d. d’arbres à feuilles caduques ou non-conifères), mais peuvent aussi l’être à partir de résineux. Les contreplaqués structuraux ou de construction sont généralement fabriqués à partir de résineux (c.-à-d. des conifères).
La façon dont une bille est coupée détermine l’aspect du grain du bois dans les placages qui en résultent, ce qui revêt une importance particulière pour la couche de face et la couche de dos, si elle est exposée. Les coupes les plus courantes des contreplaqués décoratifs sont la coupe rotative, la coupe sur quartier, la coupe plate (ou sur dosse) et la coupe sur faux-quartier.</t>
  </si>
  <si>
    <t>Utilisateurs finals/FEO</t>
  </si>
  <si>
    <t>Analyst 3</t>
  </si>
  <si>
    <t>William Phan</t>
  </si>
  <si>
    <t>william.phan@tribunal.gc.ca</t>
  </si>
  <si>
    <t>End user/OEM</t>
  </si>
  <si>
    <t>Utilisateur final/FEO</t>
  </si>
  <si>
    <t xml:space="preserve">Decorative and other non-structural plywood, whether or not surface coated or covered, and veneer core platforms for the production of decorative and other non-structural plywood. Decorative and other non-structural plywood is defined as a flat, multilayered plywood or other veneered panel, consisting of two or more layers or plies of wood veneers and a core, with the face and/or back veneer made of wood. The veneers, along with the core are glued or otherwise bonded together. Decorative and other non-structural plywood include products that meet the American National Standard for Hardwood and Decorative Plywood, ANSI/HPVA HP-1-2024 (including any revisions to that standard).
Excluding:
a. Structural plywood that (i) is manufactured to meet CSA O121 (Douglas fir plywood), CSA O151 (Canadian softwood plywood), CSA O153 (Poplar plywood), or U.S. Products Standard PS 1-09, PS 2-09, or PS 2-10 for Structural Plywood (including any revisions to that standard or any substantially equivalent domestic or international standard intended for structural plywood), (ii) which has both a face and a back veneer of coniferous wood, and (iii) which is for use in
structural applications;
b. Finished plywood products for use as flooring;
c. Plywood which has a shape or design other than a flat panel;
d. Phenolic Film Faced Plyform (PFF), also known as Phenolic Surface Film Plywood (PSF), defined as a panel with an “Exterior” or “Exposure 1” bond classification as is defined by The Engineered Wood Association, having an opaque phenolic film layer with a weight equal to or greater than 90g/m3 permanently bonded on both the face and back veneers and an opaque, moisture resistant coating applied to the edges; and
e. Laminated veneer lumber door and window components with (1) a maximum width of 44 millimeters, a thickness from 30 millimeters to 72 millimeters, and a length of less than 2413 millimeters, (2) water boiling point exterior adhesive, (3) a modulus of elasticity of 1,500,000 pounds per square inch or higher, (4) finger-jointed or lap-jointed core veneer with all layers oriented so that the grain is running parallel or with no more than 3 dispersed layers of veneer oriented with the grain running perpendicular to the other layers, and (5) top layer machined. </t>
  </si>
  <si>
    <t>343-543-7269</t>
  </si>
  <si>
    <t>Question No.</t>
  </si>
  <si>
    <t>QUESTION</t>
  </si>
  <si>
    <t>Purchaser</t>
  </si>
  <si>
    <t>TAB:</t>
  </si>
  <si>
    <t xml:space="preserve">Public </t>
  </si>
  <si>
    <t>P-Q1.</t>
  </si>
  <si>
    <t>Firm's trade level:</t>
  </si>
  <si>
    <t>FIRMS</t>
  </si>
  <si>
    <t>Distributors / Distributeurs</t>
  </si>
  <si>
    <t>End Users / Utilisateurs finals</t>
  </si>
  <si>
    <t>Retailers / Détaillants</t>
  </si>
  <si>
    <t>P-Q3.</t>
  </si>
  <si>
    <t>Distributor - Primary Industries of Firm's Customers:</t>
  </si>
  <si>
    <t>Industry 1</t>
  </si>
  <si>
    <t>Industry 2</t>
  </si>
  <si>
    <t>Industry 3</t>
  </si>
  <si>
    <t>End-User  - Primary Industries of Firm's Customers:</t>
  </si>
  <si>
    <t>Retailer  - Primary Industries of Firm's Customers:</t>
  </si>
  <si>
    <t>P-Q7.</t>
  </si>
  <si>
    <t>Is there an interest in purchasing "domestically produced" or "made in Canada" goods?</t>
  </si>
  <si>
    <t>Substitutability</t>
  </si>
  <si>
    <t>Always / Toujours</t>
  </si>
  <si>
    <t>Usually / Généralement</t>
  </si>
  <si>
    <t>Sometimes / Parfois</t>
  </si>
  <si>
    <t>Never / Jamais</t>
  </si>
  <si>
    <t>If yes - Explanation:</t>
  </si>
  <si>
    <t>P-Q8.</t>
  </si>
  <si>
    <t>Is your firm, or are your firm's customers, willing to pay a premium for, "domestically produced" or “made in Canada”?</t>
  </si>
  <si>
    <t>Yes / Oui</t>
  </si>
  <si>
    <t>No / Non</t>
  </si>
  <si>
    <t>P-Q11.</t>
  </si>
  <si>
    <t>Are domestically produced goods sold through the same channels of distribution as imported goods?</t>
  </si>
  <si>
    <t>P-Q10.</t>
  </si>
  <si>
    <t>What are the principal factors when choosing a supplier of the goods?</t>
  </si>
  <si>
    <t>PurchaseProc</t>
  </si>
  <si>
    <t>Use V  [very] , S [somewhat] , N [not] to indicate the firm's response:</t>
  </si>
  <si>
    <t>Spécifications techniques doivent être satisfaites</t>
  </si>
  <si>
    <t>Service après-vente et assistance technique</t>
  </si>
  <si>
    <t>Fiabilité de l’approvisionnement ou du fournisseur</t>
  </si>
  <si>
    <t>Changement de la population totale</t>
  </si>
  <si>
    <t>Changements dans la démographie des patients</t>
  </si>
  <si>
    <t>Answer here</t>
  </si>
  <si>
    <t>P-Q4.</t>
  </si>
  <si>
    <t>What alternative products exist for the subject goods?</t>
  </si>
  <si>
    <t>Prod 1:</t>
  </si>
  <si>
    <t>[ name product here ]</t>
  </si>
  <si>
    <t>Type of product</t>
  </si>
  <si>
    <t>Reasonable Alternative</t>
  </si>
  <si>
    <t>Restrictions / Limitation</t>
  </si>
  <si>
    <t>Minimum percentage decrease</t>
  </si>
  <si>
    <t>Prod 2:</t>
  </si>
  <si>
    <t>Prod 3:</t>
  </si>
  <si>
    <t>Prod 4:</t>
  </si>
  <si>
    <t>Prod 5:</t>
  </si>
  <si>
    <t>Prod 6:</t>
  </si>
  <si>
    <t>Prod 7:</t>
  </si>
  <si>
    <t>Prod 8:</t>
  </si>
  <si>
    <t>Prod 9:</t>
  </si>
  <si>
    <t>Prod 10:</t>
  </si>
  <si>
    <t>Confirm</t>
  </si>
  <si>
    <t xml:space="preserve"> Purchases and Product Knowledge by Country of Origin</t>
  </si>
  <si>
    <t>Firms</t>
  </si>
  <si>
    <t>Known country of origin</t>
  </si>
  <si>
    <t>Domestic producers  |  Producteurs nationaux</t>
  </si>
  <si>
    <t>Subject imports  |  Importations visées</t>
  </si>
  <si>
    <t>China  |  Chine</t>
  </si>
  <si>
    <t>Non-subject imports  |  Importations non visées</t>
  </si>
  <si>
    <t>United States  |  États-Unis</t>
  </si>
  <si>
    <t>Other countries  |  Autres pays</t>
  </si>
  <si>
    <t>Unknown country of origin</t>
  </si>
  <si>
    <t>Purchased from a domestic producer</t>
  </si>
  <si>
    <t>Purchased from another source</t>
  </si>
  <si>
    <t>Subject Countries</t>
  </si>
  <si>
    <t>Non-subject Countries</t>
  </si>
  <si>
    <t>I - 2025</t>
  </si>
  <si>
    <t>I - 2026</t>
  </si>
  <si>
    <t>Public</t>
  </si>
  <si>
    <t>P-Q12.</t>
  </si>
  <si>
    <t>Interchangeability</t>
  </si>
  <si>
    <t>P-Q13.</t>
  </si>
  <si>
    <t>Delivery Times</t>
  </si>
  <si>
    <t>MINIMUM</t>
  </si>
  <si>
    <t>Purchases  of Domestically Produced Goods</t>
  </si>
  <si>
    <t>From Domestic Producers / Auprès des producteurs nationaux</t>
  </si>
  <si>
    <t>From Distributors / Auprès des distributeurs</t>
  </si>
  <si>
    <t>Purchases of Imported Goods from Distributors</t>
  </si>
  <si>
    <t>Purchases when Importer of Record</t>
  </si>
  <si>
    <t>MAXIMUM</t>
  </si>
  <si>
    <t>Pro</t>
  </si>
  <si>
    <t>C-Q6.</t>
  </si>
  <si>
    <t>Factors affecting purchasing decision</t>
  </si>
  <si>
    <t>PriceRespon</t>
  </si>
  <si>
    <t>Disponibilité du produit</t>
  </si>
  <si>
    <t>Date de péremption</t>
  </si>
  <si>
    <t>Couverture en vertu des régimes publics d'assurance médicaments</t>
  </si>
  <si>
    <t>Cadre réglementaire pour la tarification</t>
  </si>
  <si>
    <t>Other factors</t>
  </si>
  <si>
    <t>Specify Other factors:</t>
  </si>
  <si>
    <t>Use C [for comparable], A [for Canada], B [for Subject Country] to indicate which country has the advantage</t>
  </si>
  <si>
    <t>P-Q14.</t>
  </si>
  <si>
    <t>Canada vs. China  |  Chine</t>
  </si>
  <si>
    <t>Compare</t>
  </si>
  <si>
    <t>Other factors that are comparable with advantages to neither Canada nor China include</t>
  </si>
  <si>
    <t>Other factors where Canada has the advantage include</t>
  </si>
  <si>
    <t>Other factors where China have the advantage include</t>
  </si>
  <si>
    <t>C-Q5.</t>
  </si>
  <si>
    <t>How many suppliers does firm contact prior to purchase?</t>
  </si>
  <si>
    <t>More than 3 / Plus de 3</t>
  </si>
  <si>
    <t>C-Q7.</t>
  </si>
  <si>
    <t>Method of Establishing a Price:</t>
  </si>
  <si>
    <t>Other</t>
  </si>
  <si>
    <t>C-Q8.</t>
  </si>
  <si>
    <t>Once product meets spec. how often does lowest net price offered win a contract sale?</t>
  </si>
  <si>
    <t>C-Q9.</t>
  </si>
  <si>
    <t>How much lower does the price have to be for it to become the primary factor?</t>
  </si>
  <si>
    <t>0 to 5% / De 0 à 5 %</t>
  </si>
  <si>
    <t>6 to 10% / De 6 à 10 %</t>
  </si>
  <si>
    <t>11 to 15% / De 11 à 15 %</t>
  </si>
  <si>
    <t>16 to 20% / De 16 à 20 %</t>
  </si>
  <si>
    <t>21 to 25% / De 21 à 25 %</t>
  </si>
  <si>
    <t>More than 25% / Plus de 25 %</t>
  </si>
  <si>
    <t>Price would never be the primary factor / 
Le prix ne sera jamais le facteur principal</t>
  </si>
  <si>
    <t>C-Q10.</t>
  </si>
  <si>
    <t>Which country tends to be the price leader?</t>
  </si>
  <si>
    <t>Volume and value of purchases</t>
  </si>
  <si>
    <t>PurchaseBehav</t>
  </si>
  <si>
    <t>Volume</t>
  </si>
  <si>
    <t>Value</t>
  </si>
  <si>
    <t>Unit Value</t>
  </si>
  <si>
    <t>2025 Interim</t>
  </si>
  <si>
    <t>2026 Interim</t>
  </si>
  <si>
    <t>Firm's Purchases by % 2023</t>
  </si>
  <si>
    <t>List</t>
  </si>
  <si>
    <t>Unknown country of origin / Pays d’origine inconnu</t>
  </si>
  <si>
    <t>Firm's Purchases by % 2024</t>
  </si>
  <si>
    <t>Firm's Purchases by % 2025</t>
  </si>
  <si>
    <t>Firm's Purchases by % 2025 Interim</t>
  </si>
  <si>
    <t>Firm's Purchases by % 2026 Interim</t>
  </si>
  <si>
    <t>C-Q3.</t>
  </si>
  <si>
    <t>Contacted by Suppliers in 2020 - Producer</t>
  </si>
  <si>
    <t>Contacted by Suppliers in 2025 - Distributors</t>
  </si>
  <si>
    <t>C-Q11.</t>
  </si>
  <si>
    <t>Does firm require suppliers to be certified?</t>
  </si>
  <si>
    <t>If C-Q14 &gt; 0 = Yes</t>
  </si>
  <si>
    <t>C-Q16.</t>
  </si>
  <si>
    <t>What % of firm's purchases of subject good required certification / pre-qualification?</t>
  </si>
  <si>
    <t>C-Q12.</t>
  </si>
  <si>
    <t>What timing is required for suppliers to be certified?</t>
  </si>
  <si>
    <t>months:</t>
  </si>
  <si>
    <t>C-Q17.</t>
  </si>
  <si>
    <t>Does firm buy under contract?</t>
  </si>
  <si>
    <t>If C-Q16 &gt; 0 = Yes</t>
  </si>
  <si>
    <t>C-Q18.</t>
  </si>
  <si>
    <t>What % of firm's purchases of subject good were bought under contract?</t>
  </si>
  <si>
    <t>C-Q20.</t>
  </si>
  <si>
    <t>What is the average timing of these contracts?</t>
  </si>
  <si>
    <t>C-Q1.</t>
  </si>
  <si>
    <t>September 15, 2026</t>
  </si>
  <si>
    <t>15 septembre 2026</t>
  </si>
  <si>
    <t>Thickness of face/back veneer</t>
  </si>
  <si>
    <t>Thickness of face veneer</t>
  </si>
  <si>
    <t>Épaisseur du placage de la face</t>
  </si>
  <si>
    <t>Thickness of back veneer</t>
  </si>
  <si>
    <t>Épaisseur du placage du dos</t>
  </si>
  <si>
    <t>Quel pays offre le meilleur prix?</t>
  </si>
  <si>
    <t>Épaisseur du placage de face/du dos</t>
  </si>
  <si>
    <t>NQ-2026-004</t>
  </si>
  <si>
    <t>Respondant</t>
  </si>
  <si>
    <t>Sheet/Comment</t>
  </si>
  <si>
    <t>Question</t>
  </si>
  <si>
    <t>Answer</t>
  </si>
  <si>
    <t>Grades</t>
  </si>
  <si>
    <t>Q 1.1</t>
  </si>
  <si>
    <t>Q 1.2</t>
  </si>
  <si>
    <t>Q 1.3</t>
  </si>
  <si>
    <t>Q 1.4</t>
  </si>
  <si>
    <t>Q 1.5</t>
  </si>
  <si>
    <t>Q 1.6</t>
  </si>
  <si>
    <t>Q 1.7</t>
  </si>
  <si>
    <t>Q 1.8</t>
  </si>
  <si>
    <t>Q 1.9</t>
  </si>
  <si>
    <t>Q 1.10</t>
  </si>
  <si>
    <t>Q 2.1</t>
  </si>
  <si>
    <t>Q 2.2</t>
  </si>
  <si>
    <t>Q 2.3</t>
  </si>
  <si>
    <t>Q 2.4</t>
  </si>
  <si>
    <t>Q 2.5</t>
  </si>
  <si>
    <t>Q 2.6</t>
  </si>
  <si>
    <t>Q 2.7</t>
  </si>
  <si>
    <t>Q 2.8</t>
  </si>
  <si>
    <t>Q 2.9</t>
  </si>
  <si>
    <t>Q 2.10</t>
  </si>
  <si>
    <t>Q 3.1</t>
  </si>
  <si>
    <t>Q 3.2</t>
  </si>
  <si>
    <t>Q 3.3</t>
  </si>
  <si>
    <t>Q 3.4</t>
  </si>
  <si>
    <t>Q 3.5</t>
  </si>
  <si>
    <t>Q 3.6</t>
  </si>
  <si>
    <t>Q 3.7</t>
  </si>
  <si>
    <t>Q 3.8</t>
  </si>
  <si>
    <t>Q 3.9</t>
  </si>
  <si>
    <t>Q 3.10</t>
  </si>
  <si>
    <t>Q 4.1</t>
  </si>
  <si>
    <t>Q 4.2</t>
  </si>
  <si>
    <t>Q 4.3</t>
  </si>
  <si>
    <t>Q 4.4</t>
  </si>
  <si>
    <t>Q 4.5</t>
  </si>
  <si>
    <t>Q 4.6</t>
  </si>
  <si>
    <t>Q 4.7</t>
  </si>
  <si>
    <t>Q 4.8</t>
  </si>
  <si>
    <t>Q 4.9</t>
  </si>
  <si>
    <t>Q 4.10</t>
  </si>
  <si>
    <t>Q 5.1</t>
  </si>
  <si>
    <t>Q 5.2</t>
  </si>
  <si>
    <t>Q 5.3</t>
  </si>
  <si>
    <t>Q 5.4</t>
  </si>
  <si>
    <t>Q 5.5</t>
  </si>
  <si>
    <t>Q 5.6</t>
  </si>
  <si>
    <t>Q 5.7</t>
  </si>
  <si>
    <t>Q 5.8</t>
  </si>
  <si>
    <t>Q 5.9</t>
  </si>
  <si>
    <t>Q 5.10</t>
  </si>
  <si>
    <t>Q 6.1</t>
  </si>
  <si>
    <t>Q 6.2</t>
  </si>
  <si>
    <t>Q 6.3</t>
  </si>
  <si>
    <t>Q 6.4</t>
  </si>
  <si>
    <t>Q 6.5</t>
  </si>
  <si>
    <t>Q 6.6</t>
  </si>
  <si>
    <t>Q 6.7</t>
  </si>
  <si>
    <t>Q 6.8</t>
  </si>
  <si>
    <t>Q 6.9</t>
  </si>
  <si>
    <t>Q 6.10</t>
  </si>
  <si>
    <t>Q 7.1</t>
  </si>
  <si>
    <t>Q 7.2</t>
  </si>
  <si>
    <t>Q 7.3</t>
  </si>
  <si>
    <t>Q 7.4</t>
  </si>
  <si>
    <t>Q 7.5</t>
  </si>
  <si>
    <t>Q 7.6</t>
  </si>
  <si>
    <t>Q 7.7</t>
  </si>
  <si>
    <t>Q 7.8</t>
  </si>
  <si>
    <t>Q 7.9</t>
  </si>
  <si>
    <t>Q 7.10</t>
  </si>
  <si>
    <t>Q 8.1</t>
  </si>
  <si>
    <t>Q 8.2</t>
  </si>
  <si>
    <t>Q 8.3</t>
  </si>
  <si>
    <t>Q 8.4</t>
  </si>
  <si>
    <t>Q 8.5</t>
  </si>
  <si>
    <t>Q 8.6</t>
  </si>
  <si>
    <t>Q 8.7</t>
  </si>
  <si>
    <t>Q 8.8</t>
  </si>
  <si>
    <t>Q 8.9</t>
  </si>
  <si>
    <t>Q 8.10</t>
  </si>
  <si>
    <t>Q 9.1</t>
  </si>
  <si>
    <t>Q 9.2</t>
  </si>
  <si>
    <t>Q 9.3</t>
  </si>
  <si>
    <t>Q 9.4</t>
  </si>
  <si>
    <t>Q 9.5</t>
  </si>
  <si>
    <t>Q 9.6</t>
  </si>
  <si>
    <t>Q 9.7</t>
  </si>
  <si>
    <t>Q 9.8</t>
  </si>
  <si>
    <t>Q 9.9</t>
  </si>
  <si>
    <t>Q 9.10</t>
  </si>
  <si>
    <t>Q 10.1</t>
  </si>
  <si>
    <t>Q 10.2</t>
  </si>
  <si>
    <t>Q 10.3</t>
  </si>
  <si>
    <t>Q 10.4</t>
  </si>
  <si>
    <t>Q 10.5</t>
  </si>
  <si>
    <t>Q 10.6</t>
  </si>
  <si>
    <t>Q 10.7</t>
  </si>
  <si>
    <t>Q 10.8</t>
  </si>
  <si>
    <t>Q 10.9</t>
  </si>
  <si>
    <t>Q 10.10</t>
  </si>
  <si>
    <t>Q 11.1</t>
  </si>
  <si>
    <t>Q 11.2</t>
  </si>
  <si>
    <t>Q 11.3</t>
  </si>
  <si>
    <t>Q 11.4</t>
  </si>
  <si>
    <t>Q 11.5</t>
  </si>
  <si>
    <t>Q 11.6</t>
  </si>
  <si>
    <t>Q 11.7</t>
  </si>
  <si>
    <t>Q 11.8</t>
  </si>
  <si>
    <t>Q 11.9</t>
  </si>
  <si>
    <t>Q 11.10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</si>
</sst>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_(* #,##0_);_(* \(#,##0\);_(* &quot;-&quot;??_);_(@_)"/>
    <numFmt numFmtId="167" formatCode="[$-1009]d\-mmm\-yy;@"/>
    <numFmt numFmtId="168" formatCode="#,###;\(#,###\);0"/>
    <numFmt numFmtId="169" formatCode="_-* #,##0_-;\-* #,##0_-;_-* &quot;-&quot;??_-;_-@_-"/>
  </numFmts>
  <fonts count="77" x14ac:knownFonts="1">
    <font>
      <sz val="11"/>
      <color theme="1"/>
      <name val="Calibri"/>
      <family val="2"/>
      <scheme val="minor"/>
    </font>
    <font>
      <sz val="11"/>
      <color indexed="8"/>
      <name val="Calibri"/>
      <family val="2"/>
    </font>
    <font>
      <b/>
      <sz val="10"/>
      <name val="Times New Roman"/>
      <family val="1"/>
    </font>
    <font>
      <sz val="11"/>
      <color theme="1"/>
      <name val="Calibri"/>
      <family val="2"/>
      <scheme val="minor"/>
    </font>
    <font>
      <sz val="11"/>
      <color theme="0"/>
      <name val="Calibri"/>
      <family val="2"/>
      <scheme val="minor"/>
    </font>
    <font>
      <sz val="11"/>
      <color theme="1"/>
      <name val="Calibri"/>
      <family val="2"/>
    </font>
    <font>
      <b/>
      <sz val="11"/>
      <color theme="1"/>
      <name val="Calibri"/>
      <family val="2"/>
      <scheme val="minor"/>
    </font>
    <font>
      <sz val="10"/>
      <color theme="1"/>
      <name val="Calibri"/>
      <family val="2"/>
      <scheme val="minor"/>
    </font>
    <font>
      <sz val="10"/>
      <color theme="0"/>
      <name val="Calibri"/>
      <family val="2"/>
      <scheme val="minor"/>
    </font>
    <font>
      <b/>
      <sz val="10"/>
      <color theme="1"/>
      <name val="Calibri"/>
      <family val="2"/>
      <scheme val="minor"/>
    </font>
    <font>
      <sz val="10"/>
      <color theme="1"/>
      <name val="Times New Roman"/>
      <family val="2"/>
    </font>
    <font>
      <sz val="10"/>
      <name val="Times New Roman"/>
      <family val="1"/>
    </font>
    <font>
      <sz val="9"/>
      <name val="Times New Roman"/>
      <family val="1"/>
    </font>
    <font>
      <b/>
      <sz val="12"/>
      <name val="Times New Roman"/>
      <family val="1"/>
    </font>
    <font>
      <sz val="10"/>
      <name val="Arial"/>
      <family val="2"/>
    </font>
    <font>
      <sz val="10"/>
      <color indexed="8"/>
      <name val="Arial"/>
      <family val="2"/>
    </font>
    <font>
      <sz val="12"/>
      <name val="Helv"/>
    </font>
    <font>
      <b/>
      <sz val="14"/>
      <name val="Times New Roman"/>
      <family val="1"/>
    </font>
    <font>
      <sz val="10"/>
      <color theme="1"/>
      <name val="Arial"/>
      <family val="2"/>
    </font>
    <font>
      <sz val="10"/>
      <color rgb="FF9C0006"/>
      <name val="Calibri"/>
      <family val="2"/>
      <scheme val="minor"/>
    </font>
    <font>
      <b/>
      <sz val="10"/>
      <color rgb="FFFA7D00"/>
      <name val="Calibri"/>
      <family val="2"/>
      <scheme val="minor"/>
    </font>
    <font>
      <b/>
      <sz val="10"/>
      <color theme="0"/>
      <name val="Calibri"/>
      <family val="2"/>
      <scheme val="minor"/>
    </font>
    <font>
      <sz val="8"/>
      <name val="Courier"/>
      <family val="3"/>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sz val="8"/>
      <name val="Arial"/>
      <family val="2"/>
    </font>
    <font>
      <sz val="12"/>
      <color theme="1"/>
      <name val="Times New Roman"/>
      <family val="2"/>
    </font>
    <font>
      <b/>
      <sz val="10"/>
      <color rgb="FF3F3F3F"/>
      <name val="Calibri"/>
      <family val="2"/>
      <scheme val="minor"/>
    </font>
    <font>
      <sz val="10"/>
      <color rgb="FFFF0000"/>
      <name val="Calibri"/>
      <family val="2"/>
      <scheme val="minor"/>
    </font>
    <font>
      <b/>
      <sz val="11"/>
      <color theme="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0.5"/>
      <color theme="0"/>
      <name val="Calibri"/>
      <family val="2"/>
      <scheme val="minor"/>
    </font>
    <font>
      <sz val="10.5"/>
      <name val="Calibri"/>
      <family val="2"/>
      <scheme val="minor"/>
    </font>
    <font>
      <b/>
      <sz val="10.5"/>
      <name val="Calibri"/>
      <family val="2"/>
      <scheme val="minor"/>
    </font>
    <font>
      <sz val="10.5"/>
      <color theme="1"/>
      <name val="Calibri"/>
      <family val="2"/>
      <scheme val="minor"/>
    </font>
    <font>
      <b/>
      <sz val="10.5"/>
      <color theme="1"/>
      <name val="Calibri"/>
      <family val="2"/>
      <scheme val="minor"/>
    </font>
    <font>
      <sz val="10.5"/>
      <color theme="0"/>
      <name val="Calibri"/>
      <family val="2"/>
      <scheme val="minor"/>
    </font>
    <font>
      <sz val="10.5"/>
      <color theme="0"/>
      <name val="Calibri"/>
      <family val="2"/>
    </font>
    <font>
      <sz val="10.5"/>
      <name val="Calibri"/>
      <family val="2"/>
    </font>
    <font>
      <sz val="10.5"/>
      <color theme="1"/>
      <name val="Calibri"/>
      <family val="2"/>
    </font>
    <font>
      <b/>
      <sz val="10.5"/>
      <color theme="1"/>
      <name val="Calibri"/>
      <family val="2"/>
    </font>
    <font>
      <sz val="10.5"/>
      <color rgb="FF000000"/>
      <name val="Calibri"/>
      <family val="2"/>
      <scheme val="minor"/>
    </font>
    <font>
      <b/>
      <sz val="10.5"/>
      <color rgb="FF000000"/>
      <name val="Calibri"/>
      <family val="2"/>
      <scheme val="minor"/>
    </font>
    <font>
      <sz val="8"/>
      <name val="Calibri"/>
      <family val="2"/>
      <scheme val="minor"/>
    </font>
    <font>
      <u/>
      <sz val="10.5"/>
      <color rgb="FF0070C0"/>
      <name val="Calibri"/>
      <family val="2"/>
      <scheme val="minor"/>
    </font>
    <font>
      <b/>
      <sz val="12"/>
      <name val="Calibri"/>
      <family val="2"/>
      <scheme val="minor"/>
    </font>
    <font>
      <b/>
      <u/>
      <sz val="10.5"/>
      <color theme="1"/>
      <name val="Calibri"/>
      <family val="2"/>
      <scheme val="minor"/>
    </font>
    <font>
      <u/>
      <sz val="10.5"/>
      <color theme="1"/>
      <name val="Calibri"/>
      <family val="2"/>
      <scheme val="minor"/>
    </font>
    <font>
      <b/>
      <sz val="16"/>
      <color rgb="FF000000"/>
      <name val="Calibri"/>
      <family val="2"/>
      <scheme val="minor"/>
    </font>
    <font>
      <sz val="10.5"/>
      <color rgb="FF000000"/>
      <name val="Calibri"/>
      <family val="2"/>
    </font>
    <font>
      <sz val="10.5"/>
      <color rgb="FFFF0000"/>
      <name val="Calibri"/>
      <family val="2"/>
      <scheme val="minor"/>
    </font>
    <font>
      <b/>
      <sz val="9"/>
      <color indexed="81"/>
      <name val="Tahoma"/>
      <family val="2"/>
    </font>
    <font>
      <sz val="10.5"/>
      <color rgb="FF0070C0"/>
      <name val="Calibri"/>
      <family val="2"/>
      <scheme val="minor"/>
    </font>
    <font>
      <sz val="9"/>
      <color indexed="81"/>
      <name val="Tahoma"/>
      <family val="2"/>
    </font>
    <font>
      <b/>
      <sz val="10"/>
      <name val="Calibri"/>
      <family val="2"/>
      <scheme val="minor"/>
    </font>
    <font>
      <sz val="10"/>
      <name val="Calibri"/>
      <family val="2"/>
      <scheme val="minor"/>
    </font>
    <font>
      <b/>
      <i/>
      <sz val="10"/>
      <name val="Calibri"/>
      <family val="2"/>
      <scheme val="minor"/>
    </font>
    <font>
      <strike/>
      <sz val="10"/>
      <name val="Calibri"/>
      <family val="2"/>
      <scheme val="minor"/>
    </font>
    <font>
      <i/>
      <sz val="10"/>
      <name val="Calibri"/>
      <family val="2"/>
      <scheme val="minor"/>
    </font>
    <font>
      <b/>
      <u/>
      <sz val="10"/>
      <name val="Calibri"/>
      <family val="2"/>
      <scheme val="minor"/>
    </font>
    <font>
      <b/>
      <u/>
      <sz val="10"/>
      <color theme="1"/>
      <name val="Calibri"/>
      <family val="2"/>
      <scheme val="minor"/>
    </font>
    <font>
      <u/>
      <sz val="10"/>
      <name val="Calibri"/>
      <family val="2"/>
      <scheme val="minor"/>
    </font>
  </fonts>
  <fills count="4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39997558519241921"/>
        <bgColor indexed="64"/>
      </patternFill>
    </fill>
    <fill>
      <patternFill patternType="lightUp"/>
    </fill>
    <fill>
      <patternFill patternType="solid">
        <fgColor theme="9" tint="0.39997558519241921"/>
        <bgColor indexed="64"/>
      </patternFill>
    </fill>
    <fill>
      <patternFill patternType="solid">
        <fgColor theme="0" tint="-4.9989318521683403E-2"/>
        <bgColor indexed="64"/>
      </patternFill>
    </fill>
  </fills>
  <borders count="7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auto="1"/>
      </left>
      <right/>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style="thin">
        <color indexed="64"/>
      </left>
      <right/>
      <top/>
      <bottom style="thin">
        <color theme="0" tint="-0.499984740745262"/>
      </bottom>
      <diagonal/>
    </border>
    <border>
      <left style="thin">
        <color indexed="64"/>
      </left>
      <right/>
      <top style="thin">
        <color theme="0" tint="-0.499984740745262"/>
      </top>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indexed="64"/>
      </right>
      <top style="thin">
        <color theme="0" tint="-0.499984740745262"/>
      </top>
      <bottom style="medium">
        <color theme="0" tint="-0.499984740745262"/>
      </bottom>
      <diagonal/>
    </border>
    <border>
      <left style="thin">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indexed="64"/>
      </right>
      <top style="medium">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top style="hair">
        <color indexed="64"/>
      </top>
      <bottom/>
      <diagonal/>
    </border>
    <border>
      <left/>
      <right style="thin">
        <color indexed="64"/>
      </right>
      <top style="hair">
        <color indexed="64"/>
      </top>
      <bottom/>
      <diagonal/>
    </border>
    <border>
      <left style="thin">
        <color auto="1"/>
      </left>
      <right/>
      <top style="thin">
        <color theme="0" tint="-0.499984740745262"/>
      </top>
      <bottom style="thin">
        <color auto="1"/>
      </bottom>
      <diagonal/>
    </border>
    <border>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25707">
    <xf numFmtId="0" fontId="0" fillId="0" borderId="0"/>
    <xf numFmtId="165" fontId="3" fillId="0" borderId="0" applyFont="0" applyFill="0" applyBorder="0" applyAlignment="0" applyProtection="0"/>
    <xf numFmtId="37" fontId="12" fillId="0" borderId="1">
      <alignment horizontal="right"/>
    </xf>
    <xf numFmtId="37" fontId="13" fillId="0" borderId="0">
      <alignment horizontal="left"/>
    </xf>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4" fontId="1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37" fontId="11" fillId="0" borderId="2"/>
    <xf numFmtId="37" fontId="11" fillId="0" borderId="2"/>
    <xf numFmtId="37" fontId="11" fillId="0" borderId="17"/>
    <xf numFmtId="37" fontId="11" fillId="0" borderId="17"/>
    <xf numFmtId="167"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167"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 fillId="0" borderId="0"/>
    <xf numFmtId="37" fontId="14" fillId="0" borderId="0"/>
    <xf numFmtId="0" fontId="3" fillId="0" borderId="0"/>
    <xf numFmtId="0" fontId="3" fillId="0" borderId="0"/>
    <xf numFmtId="0" fontId="3" fillId="0" borderId="0"/>
    <xf numFmtId="0" fontId="5" fillId="0" borderId="0"/>
    <xf numFmtId="0" fontId="16" fillId="0" borderId="0"/>
    <xf numFmtId="0" fontId="5"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37" fontId="14" fillId="0" borderId="0"/>
    <xf numFmtId="0" fontId="5" fillId="0" borderId="0"/>
    <xf numFmtId="0" fontId="5" fillId="0" borderId="0"/>
    <xf numFmtId="0" fontId="5" fillId="0" borderId="0"/>
    <xf numFmtId="0" fontId="5" fillId="0" borderId="0"/>
    <xf numFmtId="37" fontId="14" fillId="0" borderId="0"/>
    <xf numFmtId="0" fontId="5" fillId="0" borderId="0"/>
    <xf numFmtId="0" fontId="16" fillId="0" borderId="0"/>
    <xf numFmtId="0" fontId="5" fillId="0" borderId="0"/>
    <xf numFmtId="37" fontId="14" fillId="0" borderId="0"/>
    <xf numFmtId="37" fontId="14" fillId="0" borderId="0"/>
    <xf numFmtId="37" fontId="14" fillId="0" borderId="0"/>
    <xf numFmtId="37"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4" fillId="0" borderId="0"/>
    <xf numFmtId="37" fontId="14" fillId="0" borderId="0"/>
    <xf numFmtId="0" fontId="18" fillId="0" borderId="0"/>
    <xf numFmtId="0" fontId="18" fillId="0" borderId="0"/>
    <xf numFmtId="37"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15" fillId="0" borderId="0"/>
    <xf numFmtId="0" fontId="18" fillId="0" borderId="0"/>
    <xf numFmtId="167" fontId="15" fillId="0" borderId="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14" fillId="0" borderId="0"/>
    <xf numFmtId="0" fontId="14" fillId="0" borderId="0"/>
    <xf numFmtId="167" fontId="14" fillId="0" borderId="0"/>
    <xf numFmtId="0" fontId="14" fillId="0" borderId="0"/>
    <xf numFmtId="167" fontId="14" fillId="0" borderId="0"/>
    <xf numFmtId="0" fontId="14" fillId="0" borderId="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37" fontId="11" fillId="0" borderId="0"/>
    <xf numFmtId="167" fontId="17" fillId="0" borderId="0">
      <alignment horizontal="centerContinuous"/>
    </xf>
    <xf numFmtId="0" fontId="17" fillId="0" borderId="0">
      <alignment horizontal="centerContinuous"/>
    </xf>
    <xf numFmtId="167" fontId="2" fillId="0" borderId="0" applyAlignment="0"/>
    <xf numFmtId="0" fontId="2" fillId="0" borderId="0" applyAlignment="0"/>
    <xf numFmtId="43" fontId="1" fillId="0" borderId="0" applyFont="0" applyFill="0" applyBorder="0" applyAlignment="0" applyProtection="0"/>
    <xf numFmtId="43" fontId="1" fillId="0" borderId="0" applyFont="0" applyFill="0" applyBorder="0" applyAlignment="0" applyProtection="0"/>
    <xf numFmtId="0" fontId="7"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7"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7"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7"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7"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7"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7"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7"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7"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7"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7"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7"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10" borderId="0" applyNumberFormat="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19" fillId="4" borderId="0" applyNumberFormat="0" applyBorder="0" applyAlignment="0" applyProtection="0"/>
    <xf numFmtId="0" fontId="20" fillId="7" borderId="11" applyNumberFormat="0" applyAlignment="0" applyProtection="0"/>
    <xf numFmtId="0" fontId="21" fillId="8" borderId="14" applyNumberFormat="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65"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1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3"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7" fillId="0" borderId="0" applyFont="0" applyFill="0" applyBorder="0" applyAlignment="0" applyProtection="0"/>
    <xf numFmtId="43" fontId="1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165" fontId="15"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44" fontId="1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164" fontId="1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0" fontId="23" fillId="0" borderId="0" applyNumberFormat="0" applyFill="0" applyBorder="0" applyAlignment="0" applyProtection="0"/>
    <xf numFmtId="0" fontId="24" fillId="3" borderId="0" applyNumberFormat="0" applyBorder="0" applyAlignment="0" applyProtection="0"/>
    <xf numFmtId="0" fontId="25" fillId="6" borderId="11" applyNumberFormat="0" applyAlignment="0" applyProtection="0"/>
    <xf numFmtId="0" fontId="26" fillId="0" borderId="13" applyNumberFormat="0" applyFill="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7" fillId="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37"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167" fontId="14" fillId="0" borderId="0"/>
    <xf numFmtId="0" fontId="7" fillId="0" borderId="0"/>
    <xf numFmtId="0" fontId="29" fillId="0" borderId="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15" fillId="0" borderId="0"/>
    <xf numFmtId="0" fontId="5"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7"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1"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3" fillId="9" borderId="15" applyNumberFormat="0" applyFont="0" applyAlignment="0" applyProtection="0"/>
    <xf numFmtId="0" fontId="7" fillId="9" borderId="15" applyNumberFormat="0" applyFont="0" applyAlignment="0" applyProtection="0"/>
    <xf numFmtId="0" fontId="30" fillId="7" borderId="1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 fillId="0" borderId="16" applyNumberFormat="0" applyFill="0" applyAlignment="0" applyProtection="0"/>
    <xf numFmtId="0" fontId="31" fillId="0" borderId="0" applyNumberForma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5" fontId="10" fillId="0" borderId="0" applyFont="0" applyFill="0" applyBorder="0" applyAlignment="0" applyProtection="0"/>
    <xf numFmtId="43" fontId="3"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3" fillId="0" borderId="0"/>
    <xf numFmtId="0" fontId="33" fillId="0" borderId="0" applyNumberFormat="0" applyFill="0" applyBorder="0" applyAlignment="0" applyProtection="0"/>
    <xf numFmtId="0" fontId="34" fillId="0" borderId="19" applyNumberFormat="0" applyFill="0" applyAlignment="0" applyProtection="0"/>
    <xf numFmtId="0" fontId="35" fillId="0" borderId="20" applyNumberFormat="0" applyFill="0" applyAlignment="0" applyProtection="0"/>
    <xf numFmtId="0" fontId="36" fillId="0" borderId="21" applyNumberFormat="0" applyFill="0" applyAlignment="0" applyProtection="0"/>
    <xf numFmtId="0" fontId="36" fillId="0" borderId="0" applyNumberFormat="0" applyFill="0" applyBorder="0" applyAlignment="0" applyProtection="0"/>
    <xf numFmtId="0" fontId="37" fillId="3" borderId="0" applyNumberFormat="0" applyBorder="0" applyAlignment="0" applyProtection="0"/>
    <xf numFmtId="0" fontId="38" fillId="4" borderId="0" applyNumberFormat="0" applyBorder="0" applyAlignment="0" applyProtection="0"/>
    <xf numFmtId="0" fontId="39" fillId="5" borderId="0" applyNumberFormat="0" applyBorder="0" applyAlignment="0" applyProtection="0"/>
    <xf numFmtId="0" fontId="40" fillId="6" borderId="11" applyNumberFormat="0" applyAlignment="0" applyProtection="0"/>
    <xf numFmtId="0" fontId="41" fillId="7" borderId="12" applyNumberFormat="0" applyAlignment="0" applyProtection="0"/>
    <xf numFmtId="0" fontId="42" fillId="7" borderId="11" applyNumberFormat="0" applyAlignment="0" applyProtection="0"/>
    <xf numFmtId="0" fontId="43" fillId="0" borderId="13" applyNumberFormat="0" applyFill="0" applyAlignment="0" applyProtection="0"/>
    <xf numFmtId="0" fontId="32" fillId="8" borderId="14" applyNumberFormat="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6" fillId="0" borderId="16" applyNumberFormat="0" applyFill="0" applyAlignment="0" applyProtection="0"/>
    <xf numFmtId="0" fontId="4"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4" fillId="33" borderId="0" applyNumberFormat="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37" fontId="28" fillId="0" borderId="0"/>
    <xf numFmtId="9" fontId="3" fillId="0" borderId="0" applyFont="0" applyFill="0" applyBorder="0" applyAlignment="0" applyProtection="0"/>
  </cellStyleXfs>
  <cellXfs count="642">
    <xf numFmtId="0" fontId="0" fillId="0" borderId="0" xfId="0"/>
    <xf numFmtId="0" fontId="52" fillId="0" borderId="0" xfId="0" applyFont="1" applyAlignment="1">
      <alignment vertical="top" wrapText="1"/>
    </xf>
    <xf numFmtId="0" fontId="54" fillId="2" borderId="0" xfId="0" applyFont="1" applyFill="1" applyAlignment="1">
      <alignment horizontal="left" vertical="top"/>
    </xf>
    <xf numFmtId="0" fontId="54" fillId="0" borderId="0" xfId="0" applyFont="1" applyAlignment="1">
      <alignment vertical="top" wrapText="1"/>
    </xf>
    <xf numFmtId="0" fontId="54" fillId="0" borderId="0" xfId="0" applyFont="1" applyAlignment="1">
      <alignment vertical="top"/>
    </xf>
    <xf numFmtId="0" fontId="49" fillId="2" borderId="0" xfId="0" applyFont="1" applyFill="1" applyAlignment="1">
      <alignment vertical="top" wrapText="1"/>
    </xf>
    <xf numFmtId="0" fontId="51" fillId="0" borderId="0" xfId="0" applyFont="1" applyAlignment="1">
      <alignment vertical="top" wrapText="1"/>
    </xf>
    <xf numFmtId="0" fontId="49" fillId="2" borderId="0" xfId="0" applyFont="1" applyFill="1" applyAlignment="1">
      <alignment vertical="top"/>
    </xf>
    <xf numFmtId="0" fontId="49" fillId="0" borderId="0" xfId="0" applyFont="1" applyAlignment="1">
      <alignment vertical="top"/>
    </xf>
    <xf numFmtId="0" fontId="50" fillId="0" borderId="0" xfId="0" applyFont="1" applyAlignment="1">
      <alignment vertical="top"/>
    </xf>
    <xf numFmtId="0" fontId="48" fillId="0" borderId="0" xfId="0" applyFont="1" applyAlignment="1">
      <alignment horizontal="left" vertical="top" wrapText="1"/>
    </xf>
    <xf numFmtId="0" fontId="54" fillId="2" borderId="0" xfId="0" applyFont="1" applyFill="1" applyAlignment="1">
      <alignment horizontal="left" vertical="center"/>
    </xf>
    <xf numFmtId="0" fontId="50" fillId="2" borderId="0" xfId="0" applyFont="1" applyFill="1" applyAlignment="1">
      <alignment vertical="top" wrapText="1"/>
    </xf>
    <xf numFmtId="0" fontId="55" fillId="2" borderId="0" xfId="0" applyFont="1" applyFill="1" applyAlignment="1">
      <alignment vertical="center"/>
    </xf>
    <xf numFmtId="0" fontId="54" fillId="2" borderId="0" xfId="0" applyFont="1" applyFill="1" applyAlignment="1">
      <alignment vertical="center"/>
    </xf>
    <xf numFmtId="0" fontId="46" fillId="0" borderId="0" xfId="0" applyFont="1" applyAlignment="1">
      <alignment horizontal="left" vertical="top" wrapText="1"/>
    </xf>
    <xf numFmtId="0" fontId="53" fillId="0" borderId="0" xfId="0" applyFont="1" applyAlignment="1">
      <alignment vertical="top"/>
    </xf>
    <xf numFmtId="0" fontId="48" fillId="0" borderId="9" xfId="0" applyFont="1" applyBorder="1" applyAlignment="1">
      <alignment horizontal="centerContinuous" vertical="top" wrapText="1"/>
    </xf>
    <xf numFmtId="0" fontId="49" fillId="0" borderId="10" xfId="0" applyFont="1" applyBorder="1" applyAlignment="1">
      <alignment horizontal="centerContinuous" vertical="top" wrapText="1"/>
    </xf>
    <xf numFmtId="0" fontId="47" fillId="0" borderId="0" xfId="0" applyFont="1" applyAlignment="1">
      <alignment horizontal="left" vertical="top"/>
    </xf>
    <xf numFmtId="0" fontId="54" fillId="2" borderId="0" xfId="0" applyFont="1" applyFill="1" applyAlignment="1">
      <alignment vertical="top"/>
    </xf>
    <xf numFmtId="0" fontId="52" fillId="0" borderId="0" xfId="0" applyFont="1" applyAlignment="1">
      <alignment vertical="top"/>
    </xf>
    <xf numFmtId="0" fontId="55" fillId="2" borderId="0" xfId="0" applyFont="1" applyFill="1" applyAlignment="1">
      <alignment vertical="top"/>
    </xf>
    <xf numFmtId="0" fontId="48" fillId="0" borderId="0" xfId="0" applyFont="1" applyAlignment="1">
      <alignment horizontal="centerContinuous" vertical="top" wrapText="1"/>
    </xf>
    <xf numFmtId="0" fontId="49" fillId="0" borderId="0" xfId="0" applyFont="1" applyAlignment="1">
      <alignment horizontal="centerContinuous" vertical="top" wrapText="1"/>
    </xf>
    <xf numFmtId="0" fontId="49" fillId="2" borderId="2" xfId="0" applyFont="1" applyFill="1" applyBorder="1" applyAlignment="1">
      <alignment vertical="top" wrapText="1"/>
    </xf>
    <xf numFmtId="0" fontId="49" fillId="0" borderId="0" xfId="0" applyFont="1"/>
    <xf numFmtId="0" fontId="56" fillId="0" borderId="10" xfId="922" applyNumberFormat="1" applyFont="1" applyFill="1" applyBorder="1" applyAlignment="1" applyProtection="1">
      <alignment vertical="center" wrapText="1"/>
    </xf>
    <xf numFmtId="0" fontId="56" fillId="0" borderId="0" xfId="922" applyNumberFormat="1" applyFont="1" applyFill="1" applyBorder="1" applyAlignment="1" applyProtection="1">
      <alignment vertical="center" wrapText="1"/>
    </xf>
    <xf numFmtId="0" fontId="48" fillId="0" borderId="0" xfId="0" applyFont="1" applyAlignment="1">
      <alignment horizontal="center" vertical="top" wrapText="1"/>
    </xf>
    <xf numFmtId="0" fontId="48" fillId="0" borderId="5" xfId="0" applyFont="1" applyBorder="1" applyAlignment="1">
      <alignment horizontal="centerContinuous" vertical="top" wrapText="1"/>
    </xf>
    <xf numFmtId="0" fontId="48" fillId="0" borderId="1" xfId="0" applyFont="1" applyBorder="1" applyAlignment="1">
      <alignment horizontal="centerContinuous" vertical="top" wrapText="1"/>
    </xf>
    <xf numFmtId="0" fontId="49" fillId="0" borderId="1" xfId="0" applyFont="1" applyBorder="1" applyAlignment="1">
      <alignment horizontal="centerContinuous" vertical="top" wrapText="1"/>
    </xf>
    <xf numFmtId="0" fontId="51" fillId="2" borderId="0" xfId="0" applyFont="1" applyFill="1" applyAlignment="1">
      <alignment vertical="top" wrapText="1"/>
    </xf>
    <xf numFmtId="0" fontId="47" fillId="2" borderId="0" xfId="0" applyFont="1" applyFill="1" applyAlignment="1">
      <alignment vertical="top" wrapText="1"/>
    </xf>
    <xf numFmtId="0" fontId="47" fillId="2" borderId="10" xfId="0" applyFont="1" applyFill="1" applyBorder="1" applyAlignment="1">
      <alignment vertical="top" wrapText="1"/>
    </xf>
    <xf numFmtId="0" fontId="49" fillId="2" borderId="0" xfId="0" applyFont="1" applyFill="1"/>
    <xf numFmtId="15" fontId="49" fillId="0" borderId="0" xfId="0" applyNumberFormat="1" applyFont="1" applyAlignment="1">
      <alignment vertical="top"/>
    </xf>
    <xf numFmtId="0" fontId="48" fillId="0" borderId="9" xfId="0" applyFont="1" applyBorder="1" applyAlignment="1">
      <alignment horizontal="center" vertical="top" wrapText="1"/>
    </xf>
    <xf numFmtId="0" fontId="49" fillId="0" borderId="10" xfId="0" applyFont="1" applyBorder="1" applyAlignment="1">
      <alignment horizontal="center" vertical="top" wrapText="1"/>
    </xf>
    <xf numFmtId="0" fontId="49" fillId="2" borderId="0" xfId="0" applyFont="1" applyFill="1" applyAlignment="1">
      <alignment horizontal="left" vertical="top"/>
    </xf>
    <xf numFmtId="0" fontId="49" fillId="0" borderId="0" xfId="0" applyFont="1" applyAlignment="1">
      <alignment horizontal="center" vertical="top" wrapText="1"/>
    </xf>
    <xf numFmtId="0" fontId="49" fillId="0" borderId="0" xfId="0" applyFont="1" applyAlignment="1">
      <alignment horizontal="left" vertical="top"/>
    </xf>
    <xf numFmtId="0" fontId="47" fillId="0" borderId="9" xfId="0" applyFont="1" applyBorder="1" applyAlignment="1">
      <alignment horizontal="left" vertical="top" wrapText="1"/>
    </xf>
    <xf numFmtId="0" fontId="47" fillId="0" borderId="0" xfId="0" applyFont="1" applyAlignment="1">
      <alignment vertical="top" wrapText="1"/>
    </xf>
    <xf numFmtId="0" fontId="47" fillId="0" borderId="10" xfId="0" applyFont="1" applyBorder="1" applyAlignment="1">
      <alignment vertical="top" wrapText="1"/>
    </xf>
    <xf numFmtId="0" fontId="47" fillId="0" borderId="0" xfId="0" applyFont="1" applyAlignment="1">
      <alignment horizontal="left" vertical="top" wrapText="1"/>
    </xf>
    <xf numFmtId="0" fontId="47" fillId="0" borderId="10" xfId="0" applyFont="1" applyBorder="1" applyAlignment="1">
      <alignment horizontal="left" vertical="top" wrapText="1"/>
    </xf>
    <xf numFmtId="0" fontId="49" fillId="37" borderId="0" xfId="0" applyFont="1" applyFill="1"/>
    <xf numFmtId="0" fontId="49" fillId="37" borderId="0" xfId="0" applyFont="1" applyFill="1" applyAlignment="1">
      <alignment vertical="top"/>
    </xf>
    <xf numFmtId="15" fontId="49" fillId="0" borderId="0" xfId="0" quotePrefix="1" applyNumberFormat="1" applyFont="1"/>
    <xf numFmtId="0" fontId="49" fillId="0" borderId="0" xfId="0" applyFont="1" applyAlignment="1">
      <alignment wrapText="1"/>
    </xf>
    <xf numFmtId="0" fontId="50" fillId="0" borderId="0" xfId="0" applyFont="1"/>
    <xf numFmtId="0" fontId="49" fillId="0" borderId="9" xfId="0" applyFont="1" applyBorder="1" applyAlignment="1">
      <alignment vertical="top" wrapText="1"/>
    </xf>
    <xf numFmtId="0" fontId="49" fillId="0" borderId="0" xfId="0" applyFont="1" applyAlignment="1">
      <alignment vertical="top" wrapText="1"/>
    </xf>
    <xf numFmtId="0" fontId="49" fillId="0" borderId="10" xfId="0" applyFont="1" applyBorder="1" applyAlignment="1">
      <alignment vertical="top" wrapText="1"/>
    </xf>
    <xf numFmtId="0" fontId="51" fillId="0" borderId="0" xfId="0" applyFont="1" applyAlignment="1">
      <alignment wrapText="1"/>
    </xf>
    <xf numFmtId="0" fontId="49" fillId="0" borderId="10" xfId="0" applyFont="1" applyBorder="1" applyAlignment="1">
      <alignment wrapText="1"/>
    </xf>
    <xf numFmtId="0" fontId="49" fillId="0" borderId="10" xfId="0" applyFont="1" applyBorder="1"/>
    <xf numFmtId="0" fontId="49" fillId="0" borderId="5" xfId="0" applyFont="1" applyBorder="1" applyAlignment="1">
      <alignment vertical="top" wrapText="1"/>
    </xf>
    <xf numFmtId="0" fontId="49" fillId="0" borderId="1" xfId="0" applyFont="1" applyBorder="1" applyAlignment="1">
      <alignment vertical="top" wrapText="1"/>
    </xf>
    <xf numFmtId="0" fontId="49" fillId="0" borderId="6" xfId="0" applyFont="1" applyBorder="1" applyAlignment="1">
      <alignment vertical="top" wrapText="1"/>
    </xf>
    <xf numFmtId="0" fontId="51" fillId="0" borderId="0" xfId="0" applyFont="1" applyAlignment="1">
      <alignment horizontal="left" vertical="top" wrapText="1"/>
    </xf>
    <xf numFmtId="49" fontId="49" fillId="2" borderId="0" xfId="0" applyNumberFormat="1" applyFont="1" applyFill="1" applyAlignment="1">
      <alignment vertical="top" wrapText="1"/>
    </xf>
    <xf numFmtId="49" fontId="49" fillId="0" borderId="0" xfId="0" applyNumberFormat="1" applyFont="1" applyAlignment="1">
      <alignment vertical="top" wrapText="1"/>
    </xf>
    <xf numFmtId="49" fontId="49" fillId="0" borderId="0" xfId="0" applyNumberFormat="1" applyFont="1" applyAlignment="1">
      <alignment vertical="top"/>
    </xf>
    <xf numFmtId="0" fontId="49" fillId="0" borderId="9" xfId="0" applyFont="1" applyBorder="1" applyAlignment="1">
      <alignment wrapText="1"/>
    </xf>
    <xf numFmtId="0" fontId="49" fillId="0" borderId="5" xfId="0" applyFont="1" applyBorder="1" applyAlignment="1">
      <alignment wrapText="1"/>
    </xf>
    <xf numFmtId="0" fontId="49" fillId="0" borderId="1" xfId="0" applyFont="1" applyBorder="1" applyAlignment="1">
      <alignment wrapText="1"/>
    </xf>
    <xf numFmtId="0" fontId="49" fillId="0" borderId="6" xfId="0" applyFont="1" applyBorder="1" applyAlignment="1">
      <alignment wrapText="1"/>
    </xf>
    <xf numFmtId="0" fontId="51" fillId="2" borderId="0" xfId="0" applyFont="1" applyFill="1" applyAlignment="1">
      <alignment wrapText="1"/>
    </xf>
    <xf numFmtId="0" fontId="61" fillId="37" borderId="0" xfId="0" applyFont="1" applyFill="1"/>
    <xf numFmtId="0" fontId="49" fillId="37" borderId="0" xfId="0" applyFont="1" applyFill="1" applyAlignment="1">
      <alignment wrapText="1"/>
    </xf>
    <xf numFmtId="15" fontId="49" fillId="0" borderId="0" xfId="0" quotePrefix="1" applyNumberFormat="1" applyFont="1" applyAlignment="1">
      <alignment vertical="top"/>
    </xf>
    <xf numFmtId="49" fontId="49" fillId="0" borderId="0" xfId="0" quotePrefix="1" applyNumberFormat="1" applyFont="1" applyAlignment="1">
      <alignment vertical="top"/>
    </xf>
    <xf numFmtId="0" fontId="49" fillId="37" borderId="0" xfId="0" applyFont="1" applyFill="1" applyAlignment="1">
      <alignment vertical="top" wrapText="1"/>
    </xf>
    <xf numFmtId="0" fontId="62" fillId="37" borderId="0" xfId="0" applyFont="1" applyFill="1"/>
    <xf numFmtId="0" fontId="61" fillId="0" borderId="0" xfId="0" applyFont="1"/>
    <xf numFmtId="0" fontId="49" fillId="0" borderId="0" xfId="0" applyFont="1" applyAlignment="1">
      <alignment horizontal="left"/>
    </xf>
    <xf numFmtId="0" fontId="57" fillId="0" borderId="10" xfId="922" applyNumberFormat="1" applyFont="1" applyFill="1" applyBorder="1" applyAlignment="1" applyProtection="1">
      <alignment vertical="top" wrapText="1"/>
    </xf>
    <xf numFmtId="0" fontId="56" fillId="0" borderId="0" xfId="0" applyFont="1"/>
    <xf numFmtId="0" fontId="64" fillId="0" borderId="0" xfId="0" applyFont="1" applyAlignment="1">
      <alignment vertical="center"/>
    </xf>
    <xf numFmtId="0" fontId="57" fillId="0" borderId="0" xfId="922" applyNumberFormat="1" applyFont="1" applyFill="1" applyBorder="1" applyAlignment="1" applyProtection="1">
      <alignment vertical="top" wrapText="1"/>
    </xf>
    <xf numFmtId="0" fontId="63" fillId="35" borderId="22" xfId="922" applyNumberFormat="1" applyFont="1" applyFill="1" applyBorder="1" applyAlignment="1" applyProtection="1">
      <alignment horizontal="center" vertical="center" wrapText="1"/>
      <protection locked="0"/>
    </xf>
    <xf numFmtId="0" fontId="50" fillId="38" borderId="23" xfId="0" applyFont="1" applyFill="1" applyBorder="1" applyAlignment="1">
      <alignment horizontal="center" wrapText="1"/>
    </xf>
    <xf numFmtId="0" fontId="47" fillId="0" borderId="22" xfId="0" applyFont="1" applyBorder="1" applyAlignment="1">
      <alignment horizontal="center" vertical="center" wrapText="1"/>
    </xf>
    <xf numFmtId="0" fontId="47" fillId="37" borderId="0" xfId="0" applyFont="1" applyFill="1"/>
    <xf numFmtId="0" fontId="50" fillId="38" borderId="22" xfId="0" applyFont="1" applyFill="1" applyBorder="1" applyAlignment="1">
      <alignment horizontal="center" vertical="top" wrapText="1"/>
    </xf>
    <xf numFmtId="0" fontId="49" fillId="0" borderId="0" xfId="0" applyFont="1" applyAlignment="1">
      <alignment horizontal="center" vertical="top"/>
    </xf>
    <xf numFmtId="0" fontId="49" fillId="37" borderId="0" xfId="0" applyFont="1" applyFill="1" applyAlignment="1">
      <alignment horizontal="center" vertical="top"/>
    </xf>
    <xf numFmtId="166" fontId="56" fillId="35" borderId="22" xfId="1" applyNumberFormat="1" applyFont="1" applyFill="1" applyBorder="1" applyAlignment="1" applyProtection="1">
      <alignment horizontal="right" vertical="center" wrapText="1"/>
      <protection locked="0"/>
    </xf>
    <xf numFmtId="166" fontId="56" fillId="35" borderId="44" xfId="1" applyNumberFormat="1" applyFont="1" applyFill="1" applyBorder="1" applyAlignment="1" applyProtection="1">
      <alignment horizontal="right" vertical="center" wrapText="1"/>
      <protection locked="0"/>
    </xf>
    <xf numFmtId="166" fontId="56" fillId="35" borderId="55" xfId="1" applyNumberFormat="1" applyFont="1" applyFill="1" applyBorder="1" applyAlignment="1" applyProtection="1">
      <alignment horizontal="right" vertical="center" wrapText="1"/>
      <protection locked="0"/>
    </xf>
    <xf numFmtId="166" fontId="56" fillId="35" borderId="56" xfId="1" applyNumberFormat="1" applyFont="1" applyFill="1" applyBorder="1" applyAlignment="1" applyProtection="1">
      <alignment horizontal="right" vertical="center" wrapText="1"/>
      <protection locked="0"/>
    </xf>
    <xf numFmtId="0" fontId="47" fillId="0" borderId="22" xfId="0" applyFont="1" applyBorder="1" applyAlignment="1">
      <alignment horizontal="center" vertical="top" wrapText="1"/>
    </xf>
    <xf numFmtId="0" fontId="56" fillId="35" borderId="22" xfId="922" applyNumberFormat="1" applyFont="1" applyFill="1" applyBorder="1" applyAlignment="1" applyProtection="1">
      <alignment horizontal="center" vertical="top" wrapText="1"/>
      <protection locked="0"/>
    </xf>
    <xf numFmtId="1" fontId="56" fillId="36" borderId="22" xfId="922" applyNumberFormat="1" applyFont="1" applyFill="1" applyBorder="1" applyAlignment="1" applyProtection="1">
      <alignment horizontal="center" vertical="top" wrapText="1"/>
    </xf>
    <xf numFmtId="0" fontId="48" fillId="2" borderId="9" xfId="0" applyFont="1" applyFill="1" applyBorder="1" applyAlignment="1">
      <alignment vertical="top" wrapText="1"/>
    </xf>
    <xf numFmtId="0" fontId="64" fillId="2" borderId="0" xfId="0" applyFont="1" applyFill="1" applyAlignment="1">
      <alignment vertical="center"/>
    </xf>
    <xf numFmtId="166" fontId="56" fillId="35" borderId="22" xfId="1" applyNumberFormat="1" applyFont="1" applyFill="1" applyBorder="1" applyAlignment="1" applyProtection="1">
      <alignment horizontal="center" vertical="top" wrapText="1"/>
      <protection locked="0"/>
    </xf>
    <xf numFmtId="0" fontId="49" fillId="0" borderId="9" xfId="0" applyFont="1" applyBorder="1" applyAlignment="1">
      <alignment vertical="top"/>
    </xf>
    <xf numFmtId="0" fontId="53" fillId="0" borderId="0" xfId="0" applyFont="1" applyAlignment="1">
      <alignment horizontal="left" vertical="top"/>
    </xf>
    <xf numFmtId="0" fontId="55" fillId="0" borderId="0" xfId="0" applyFont="1" applyAlignment="1">
      <alignment vertical="top"/>
    </xf>
    <xf numFmtId="0" fontId="49" fillId="0" borderId="0" xfId="0" quotePrefix="1" applyFont="1" applyAlignment="1">
      <alignment vertical="top"/>
    </xf>
    <xf numFmtId="0" fontId="47" fillId="2" borderId="0" xfId="0" applyFont="1" applyFill="1" applyAlignment="1">
      <alignment horizontal="left" vertical="top"/>
    </xf>
    <xf numFmtId="0" fontId="54" fillId="34" borderId="9" xfId="0" applyFont="1" applyFill="1" applyBorder="1" applyAlignment="1">
      <alignment vertical="top" wrapText="1"/>
    </xf>
    <xf numFmtId="0" fontId="54" fillId="34" borderId="0" xfId="0" applyFont="1" applyFill="1" applyAlignment="1">
      <alignment vertical="top" wrapText="1"/>
    </xf>
    <xf numFmtId="0" fontId="54" fillId="34" borderId="10" xfId="0" applyFont="1" applyFill="1" applyBorder="1" applyAlignment="1">
      <alignment vertical="top" wrapText="1"/>
    </xf>
    <xf numFmtId="166" fontId="56" fillId="35" borderId="22" xfId="1" applyNumberFormat="1" applyFont="1" applyFill="1" applyBorder="1" applyAlignment="1" applyProtection="1">
      <alignment vertical="center" wrapText="1"/>
      <protection locked="0"/>
    </xf>
    <xf numFmtId="0" fontId="56" fillId="35" borderId="22" xfId="922" applyNumberFormat="1" applyFont="1" applyFill="1" applyBorder="1" applyAlignment="1" applyProtection="1">
      <alignment horizontal="center" vertical="center" wrapText="1"/>
      <protection locked="0"/>
    </xf>
    <xf numFmtId="0" fontId="47" fillId="0" borderId="0" xfId="0" applyFont="1" applyAlignment="1">
      <alignment horizontal="left" vertical="center" wrapText="1"/>
    </xf>
    <xf numFmtId="0" fontId="47" fillId="0" borderId="10" xfId="0" applyFont="1" applyBorder="1" applyAlignment="1">
      <alignment horizontal="left" vertical="center" wrapText="1"/>
    </xf>
    <xf numFmtId="0" fontId="49" fillId="0" borderId="9" xfId="0" applyFont="1" applyBorder="1"/>
    <xf numFmtId="166" fontId="56" fillId="0" borderId="0" xfId="1" applyNumberFormat="1" applyFont="1" applyFill="1" applyBorder="1" applyAlignment="1" applyProtection="1">
      <alignment vertical="top" wrapText="1"/>
      <protection locked="0"/>
    </xf>
    <xf numFmtId="0" fontId="47" fillId="0" borderId="0" xfId="0" applyFont="1" applyAlignment="1">
      <alignment horizontal="center" vertical="top" wrapText="1"/>
    </xf>
    <xf numFmtId="9" fontId="56" fillId="0" borderId="0" xfId="25706" applyFont="1" applyFill="1" applyBorder="1" applyAlignment="1" applyProtection="1">
      <alignment horizontal="center" vertical="top" wrapText="1"/>
      <protection locked="0"/>
    </xf>
    <xf numFmtId="0" fontId="47" fillId="0" borderId="28" xfId="0" applyFont="1" applyBorder="1" applyAlignment="1">
      <alignment vertical="top" wrapText="1"/>
    </xf>
    <xf numFmtId="166" fontId="56" fillId="35" borderId="22" xfId="1" applyNumberFormat="1" applyFont="1" applyFill="1" applyBorder="1" applyAlignment="1" applyProtection="1">
      <alignment vertical="top" wrapText="1"/>
      <protection locked="0"/>
    </xf>
    <xf numFmtId="0" fontId="46" fillId="0" borderId="3" xfId="0" applyFont="1" applyBorder="1" applyAlignment="1">
      <alignment horizontal="center" vertical="top" wrapText="1"/>
    </xf>
    <xf numFmtId="0" fontId="46" fillId="0" borderId="8" xfId="0" applyFont="1" applyBorder="1" applyAlignment="1">
      <alignment horizontal="center" vertical="top" wrapText="1"/>
    </xf>
    <xf numFmtId="0" fontId="46" fillId="0" borderId="4" xfId="0" applyFont="1" applyBorder="1" applyAlignment="1">
      <alignment horizontal="center" vertical="top" wrapText="1"/>
    </xf>
    <xf numFmtId="0" fontId="46" fillId="0" borderId="9" xfId="0" applyFont="1" applyBorder="1" applyAlignment="1">
      <alignment horizontal="center" vertical="top" wrapText="1"/>
    </xf>
    <xf numFmtId="0" fontId="46" fillId="0" borderId="0" xfId="0" applyFont="1" applyAlignment="1">
      <alignment horizontal="center" vertical="top" wrapText="1"/>
    </xf>
    <xf numFmtId="0" fontId="46" fillId="0" borderId="10" xfId="0" applyFont="1" applyBorder="1" applyAlignment="1">
      <alignment horizontal="center" vertical="top" wrapText="1"/>
    </xf>
    <xf numFmtId="0" fontId="48" fillId="0" borderId="10" xfId="0" applyFont="1" applyBorder="1" applyAlignment="1">
      <alignment horizontal="center" vertical="top" wrapText="1"/>
    </xf>
    <xf numFmtId="0" fontId="49" fillId="2" borderId="9" xfId="0" applyFont="1" applyFill="1" applyBorder="1" applyAlignment="1">
      <alignment vertical="top" wrapText="1"/>
    </xf>
    <xf numFmtId="0" fontId="50" fillId="2" borderId="0" xfId="0" applyFont="1" applyFill="1" applyAlignment="1">
      <alignment horizontal="center" vertical="center"/>
    </xf>
    <xf numFmtId="0" fontId="49" fillId="2" borderId="10" xfId="0" applyFont="1" applyFill="1" applyBorder="1" applyAlignment="1">
      <alignment vertical="top" wrapText="1"/>
    </xf>
    <xf numFmtId="15" fontId="49" fillId="0" borderId="0" xfId="0" quotePrefix="1" applyNumberFormat="1" applyFont="1" applyAlignment="1">
      <alignment vertical="top" wrapText="1"/>
    </xf>
    <xf numFmtId="0" fontId="53" fillId="2" borderId="0" xfId="0" applyFont="1" applyFill="1" applyAlignment="1">
      <alignment horizontal="left" vertical="top"/>
    </xf>
    <xf numFmtId="0" fontId="53" fillId="2" borderId="0" xfId="0" applyFont="1" applyFill="1" applyAlignment="1">
      <alignment vertical="top"/>
    </xf>
    <xf numFmtId="0" fontId="69" fillId="40" borderId="0" xfId="531" applyFont="1" applyFill="1" applyAlignment="1">
      <alignment horizontal="center"/>
    </xf>
    <xf numFmtId="0" fontId="69" fillId="40" borderId="10" xfId="531" applyFont="1" applyFill="1" applyBorder="1" applyAlignment="1">
      <alignment horizontal="center"/>
    </xf>
    <xf numFmtId="0" fontId="69" fillId="40" borderId="0" xfId="0" applyFont="1" applyFill="1" applyAlignment="1">
      <alignment horizontal="center" wrapText="1"/>
    </xf>
    <xf numFmtId="0" fontId="70" fillId="40" borderId="0" xfId="0" applyFont="1" applyFill="1" applyAlignment="1">
      <alignment horizontal="center"/>
    </xf>
    <xf numFmtId="0" fontId="70" fillId="41" borderId="0" xfId="531" applyFont="1" applyFill="1"/>
    <xf numFmtId="0" fontId="70" fillId="41" borderId="0" xfId="531" applyFont="1" applyFill="1" applyAlignment="1">
      <alignment horizontal="centerContinuous"/>
    </xf>
    <xf numFmtId="0" fontId="70" fillId="41" borderId="10" xfId="531" applyFont="1" applyFill="1" applyBorder="1" applyAlignment="1">
      <alignment horizontal="centerContinuous"/>
    </xf>
    <xf numFmtId="0" fontId="70" fillId="41" borderId="0" xfId="531" applyFont="1" applyFill="1" applyAlignment="1">
      <alignment horizontal="center"/>
    </xf>
    <xf numFmtId="168" fontId="69" fillId="2" borderId="0" xfId="531" applyNumberFormat="1" applyFont="1" applyFill="1" applyAlignment="1">
      <alignment horizontal="left" vertical="center"/>
    </xf>
    <xf numFmtId="168" fontId="69" fillId="2" borderId="0" xfId="531" applyNumberFormat="1" applyFont="1" applyFill="1" applyAlignment="1">
      <alignment horizontal="left" vertical="center" wrapText="1"/>
    </xf>
    <xf numFmtId="168" fontId="69" fillId="2" borderId="10" xfId="531" applyNumberFormat="1" applyFont="1" applyFill="1" applyBorder="1" applyAlignment="1">
      <alignment horizontal="left" vertical="center" wrapText="1"/>
    </xf>
    <xf numFmtId="0" fontId="7" fillId="0" borderId="0" xfId="0" applyFont="1" applyAlignment="1">
      <alignment horizontal="center" wrapText="1"/>
    </xf>
    <xf numFmtId="0" fontId="70" fillId="0" borderId="0" xfId="531" applyFont="1" applyAlignment="1">
      <alignment horizontal="center"/>
    </xf>
    <xf numFmtId="0" fontId="70" fillId="0" borderId="10" xfId="531" applyFont="1" applyBorder="1" applyAlignment="1">
      <alignment horizontal="center"/>
    </xf>
    <xf numFmtId="0" fontId="7" fillId="0" borderId="0" xfId="0" applyFont="1" applyAlignment="1">
      <alignment horizontal="center"/>
    </xf>
    <xf numFmtId="0" fontId="69" fillId="37" borderId="0" xfId="531" applyFont="1" applyFill="1" applyAlignment="1">
      <alignment horizontal="right"/>
    </xf>
    <xf numFmtId="0" fontId="71" fillId="37" borderId="0" xfId="531" applyFont="1" applyFill="1" applyAlignment="1">
      <alignment horizontal="center"/>
    </xf>
    <xf numFmtId="0" fontId="71" fillId="37" borderId="10" xfId="531" applyFont="1" applyFill="1" applyBorder="1" applyAlignment="1">
      <alignment horizontal="center"/>
    </xf>
    <xf numFmtId="0" fontId="7" fillId="37" borderId="0" xfId="0" applyFont="1" applyFill="1" applyAlignment="1">
      <alignment horizontal="center"/>
    </xf>
    <xf numFmtId="0" fontId="69" fillId="0" borderId="0" xfId="531" applyFont="1" applyAlignment="1">
      <alignment horizontal="right"/>
    </xf>
    <xf numFmtId="0" fontId="69" fillId="0" borderId="0" xfId="531" applyFont="1" applyAlignment="1">
      <alignment horizontal="left"/>
    </xf>
    <xf numFmtId="0" fontId="69" fillId="0" borderId="0" xfId="531" applyFont="1" applyAlignment="1">
      <alignment horizontal="left" indent="1"/>
    </xf>
    <xf numFmtId="0" fontId="69" fillId="0" borderId="10" xfId="531" applyFont="1" applyBorder="1" applyAlignment="1">
      <alignment horizontal="left" indent="1"/>
    </xf>
    <xf numFmtId="0" fontId="69" fillId="42" borderId="0" xfId="531" applyFont="1" applyFill="1" applyAlignment="1" applyProtection="1">
      <alignment horizontal="center"/>
      <protection locked="0"/>
    </xf>
    <xf numFmtId="0" fontId="70" fillId="0" borderId="0" xfId="531" applyFont="1" applyAlignment="1">
      <alignment horizontal="left" indent="1"/>
    </xf>
    <xf numFmtId="0" fontId="70" fillId="0" borderId="0" xfId="531" applyFont="1" applyAlignment="1">
      <alignment horizontal="left"/>
    </xf>
    <xf numFmtId="0" fontId="70" fillId="0" borderId="10" xfId="531" applyFont="1" applyBorder="1" applyAlignment="1">
      <alignment horizontal="left"/>
    </xf>
    <xf numFmtId="0" fontId="70" fillId="0" borderId="0" xfId="531" applyFont="1" applyProtection="1">
      <protection locked="0"/>
    </xf>
    <xf numFmtId="0" fontId="72" fillId="0" borderId="0" xfId="531" applyFont="1" applyProtection="1">
      <protection locked="0"/>
    </xf>
    <xf numFmtId="0" fontId="73" fillId="0" borderId="0" xfId="531" applyFont="1" applyAlignment="1">
      <alignment horizontal="left" indent="1"/>
    </xf>
    <xf numFmtId="0" fontId="73" fillId="0" borderId="0" xfId="531" applyFont="1" applyAlignment="1">
      <alignment horizontal="left"/>
    </xf>
    <xf numFmtId="0" fontId="73" fillId="0" borderId="10" xfId="531" applyFont="1" applyBorder="1" applyAlignment="1">
      <alignment horizontal="left"/>
    </xf>
    <xf numFmtId="0" fontId="69" fillId="0" borderId="0" xfId="531" applyFont="1" applyAlignment="1">
      <alignment horizontal="left" wrapText="1" indent="1"/>
    </xf>
    <xf numFmtId="0" fontId="69" fillId="0" borderId="10" xfId="531" applyFont="1" applyBorder="1" applyAlignment="1">
      <alignment horizontal="left" wrapText="1" indent="1"/>
    </xf>
    <xf numFmtId="0" fontId="69" fillId="42" borderId="0" xfId="531" applyFont="1" applyFill="1" applyProtection="1">
      <protection locked="0"/>
    </xf>
    <xf numFmtId="0" fontId="70" fillId="0" borderId="0" xfId="531" applyFont="1" applyAlignment="1">
      <alignment horizontal="left" indent="2"/>
    </xf>
    <xf numFmtId="0" fontId="70" fillId="0" borderId="10" xfId="531" applyFont="1" applyBorder="1" applyAlignment="1">
      <alignment horizontal="left" indent="2"/>
    </xf>
    <xf numFmtId="0" fontId="69" fillId="0" borderId="0" xfId="23036" applyFont="1" applyAlignment="1">
      <alignment horizontal="right"/>
    </xf>
    <xf numFmtId="0" fontId="69" fillId="0" borderId="0" xfId="23036" applyFont="1" applyAlignment="1">
      <alignment horizontal="left" wrapText="1" indent="1"/>
    </xf>
    <xf numFmtId="0" fontId="69" fillId="0" borderId="0" xfId="23036" applyFont="1" applyAlignment="1">
      <alignment horizontal="left"/>
    </xf>
    <xf numFmtId="0" fontId="44" fillId="0" borderId="0" xfId="0" applyFont="1"/>
    <xf numFmtId="0" fontId="0" fillId="0" borderId="10" xfId="0" applyBorder="1"/>
    <xf numFmtId="0" fontId="0" fillId="0" borderId="0" xfId="0" applyAlignment="1">
      <alignment horizontal="center"/>
    </xf>
    <xf numFmtId="0" fontId="72" fillId="0" borderId="0" xfId="23036" applyFont="1" applyProtection="1">
      <protection locked="0"/>
    </xf>
    <xf numFmtId="0" fontId="70" fillId="0" borderId="0" xfId="420" applyFont="1" applyAlignment="1">
      <alignment horizontal="left" vertical="top" indent="2"/>
    </xf>
    <xf numFmtId="0" fontId="70" fillId="0" borderId="0" xfId="420" applyFont="1" applyAlignment="1">
      <alignment horizontal="left" vertical="top"/>
    </xf>
    <xf numFmtId="0" fontId="70" fillId="0" borderId="0" xfId="23036" applyFont="1" applyAlignment="1">
      <alignment horizontal="left" indent="2"/>
    </xf>
    <xf numFmtId="0" fontId="70" fillId="0" borderId="0" xfId="23036" applyFont="1" applyAlignment="1">
      <alignment horizontal="left"/>
    </xf>
    <xf numFmtId="0" fontId="70" fillId="0" borderId="0" xfId="23036" applyFont="1" applyProtection="1">
      <protection locked="0"/>
    </xf>
    <xf numFmtId="0" fontId="73" fillId="0" borderId="0" xfId="23036" applyFont="1" applyAlignment="1">
      <alignment horizontal="left" indent="2"/>
    </xf>
    <xf numFmtId="0" fontId="73" fillId="0" borderId="0" xfId="23036" applyFont="1" applyAlignment="1">
      <alignment horizontal="left"/>
    </xf>
    <xf numFmtId="0" fontId="71" fillId="43" borderId="65" xfId="420" applyFont="1" applyFill="1" applyBorder="1" applyAlignment="1">
      <alignment horizontal="center"/>
    </xf>
    <xf numFmtId="0" fontId="71" fillId="43" borderId="62" xfId="420" applyFont="1" applyFill="1" applyBorder="1" applyAlignment="1">
      <alignment horizontal="center"/>
    </xf>
    <xf numFmtId="0" fontId="70" fillId="0" borderId="0" xfId="531" applyFont="1" applyAlignment="1">
      <alignment horizontal="left" indent="3"/>
    </xf>
    <xf numFmtId="0" fontId="70" fillId="0" borderId="0" xfId="531" applyFont="1" applyAlignment="1" applyProtection="1">
      <alignment horizontal="left" indent="1"/>
      <protection locked="0"/>
    </xf>
    <xf numFmtId="0" fontId="73" fillId="0" borderId="0" xfId="531" applyFont="1" applyAlignment="1">
      <alignment horizontal="left" indent="2"/>
    </xf>
    <xf numFmtId="0" fontId="73" fillId="0" borderId="10" xfId="531" applyFont="1" applyBorder="1" applyAlignment="1">
      <alignment horizontal="left" indent="2"/>
    </xf>
    <xf numFmtId="168" fontId="69" fillId="0" borderId="0" xfId="531" applyNumberFormat="1" applyFont="1" applyAlignment="1">
      <alignment horizontal="left"/>
    </xf>
    <xf numFmtId="168" fontId="69" fillId="0" borderId="10" xfId="531" applyNumberFormat="1" applyFont="1" applyBorder="1" applyAlignment="1">
      <alignment horizontal="left"/>
    </xf>
    <xf numFmtId="0" fontId="69" fillId="42" borderId="0" xfId="531" applyFont="1" applyFill="1" applyAlignment="1">
      <alignment horizontal="center"/>
    </xf>
    <xf numFmtId="0" fontId="71" fillId="0" borderId="0" xfId="531" applyFont="1" applyAlignment="1">
      <alignment horizontal="center"/>
    </xf>
    <xf numFmtId="0" fontId="71" fillId="0" borderId="10" xfId="531" applyFont="1" applyBorder="1" applyAlignment="1">
      <alignment horizontal="center"/>
    </xf>
    <xf numFmtId="0" fontId="74" fillId="0" borderId="0" xfId="531" applyFont="1" applyAlignment="1">
      <alignment horizontal="left"/>
    </xf>
    <xf numFmtId="0" fontId="74" fillId="0" borderId="10" xfId="531" applyFont="1" applyBorder="1" applyAlignment="1">
      <alignment horizontal="left"/>
    </xf>
    <xf numFmtId="0" fontId="70" fillId="0" borderId="0" xfId="531" applyFont="1" applyAlignment="1">
      <alignment horizontal="left" vertical="top" indent="2"/>
    </xf>
    <xf numFmtId="0" fontId="70" fillId="0" borderId="10" xfId="531" applyFont="1" applyBorder="1" applyAlignment="1">
      <alignment horizontal="left" vertical="top" indent="2"/>
    </xf>
    <xf numFmtId="1" fontId="7" fillId="0" borderId="0" xfId="0" applyNumberFormat="1" applyFont="1" applyAlignment="1">
      <alignment horizontal="center"/>
    </xf>
    <xf numFmtId="0" fontId="69" fillId="2" borderId="9" xfId="531" applyFont="1" applyFill="1" applyBorder="1" applyAlignment="1">
      <alignment horizontal="left" vertical="top" indent="1"/>
    </xf>
    <xf numFmtId="0" fontId="69" fillId="2" borderId="0" xfId="531" applyFont="1" applyFill="1" applyAlignment="1">
      <alignment horizontal="left" vertical="top"/>
    </xf>
    <xf numFmtId="0" fontId="70" fillId="0" borderId="10" xfId="531" applyFont="1" applyBorder="1" applyAlignment="1">
      <alignment horizontal="left" indent="3"/>
    </xf>
    <xf numFmtId="0" fontId="70" fillId="0" borderId="0" xfId="531" applyFont="1" applyAlignment="1">
      <alignment horizontal="left" indent="4"/>
    </xf>
    <xf numFmtId="0" fontId="70" fillId="0" borderId="10" xfId="531" applyFont="1" applyBorder="1" applyAlignment="1">
      <alignment horizontal="left" indent="1"/>
    </xf>
    <xf numFmtId="168" fontId="69" fillId="0" borderId="0" xfId="420" applyNumberFormat="1" applyFont="1" applyAlignment="1">
      <alignment horizontal="left" indent="1"/>
    </xf>
    <xf numFmtId="168" fontId="69" fillId="0" borderId="0" xfId="420" applyNumberFormat="1" applyFont="1" applyAlignment="1">
      <alignment horizontal="left"/>
    </xf>
    <xf numFmtId="168" fontId="69" fillId="0" borderId="10" xfId="420" applyNumberFormat="1" applyFont="1" applyBorder="1" applyAlignment="1">
      <alignment horizontal="left" indent="1"/>
    </xf>
    <xf numFmtId="0" fontId="70" fillId="0" borderId="0" xfId="420" applyFont="1" applyAlignment="1">
      <alignment horizontal="left" indent="1"/>
    </xf>
    <xf numFmtId="0" fontId="70" fillId="0" borderId="0" xfId="420" applyFont="1" applyAlignment="1">
      <alignment horizontal="left"/>
    </xf>
    <xf numFmtId="0" fontId="70" fillId="0" borderId="10" xfId="420" applyFont="1" applyBorder="1" applyAlignment="1">
      <alignment horizontal="left" indent="1"/>
    </xf>
    <xf numFmtId="0" fontId="70" fillId="0" borderId="0" xfId="420" applyFont="1" applyAlignment="1">
      <alignment horizontal="left" indent="2"/>
    </xf>
    <xf numFmtId="168" fontId="69" fillId="0" borderId="10" xfId="420" applyNumberFormat="1" applyFont="1" applyBorder="1" applyAlignment="1">
      <alignment horizontal="left"/>
    </xf>
    <xf numFmtId="168" fontId="70" fillId="0" borderId="0" xfId="420" applyNumberFormat="1" applyFont="1" applyAlignment="1">
      <alignment horizontal="left" indent="1"/>
    </xf>
    <xf numFmtId="168" fontId="70" fillId="0" borderId="0" xfId="420" applyNumberFormat="1" applyFont="1" applyAlignment="1">
      <alignment horizontal="left"/>
    </xf>
    <xf numFmtId="168" fontId="70" fillId="0" borderId="10" xfId="420" applyNumberFormat="1" applyFont="1" applyBorder="1" applyAlignment="1">
      <alignment horizontal="left" indent="1"/>
    </xf>
    <xf numFmtId="168" fontId="70" fillId="0" borderId="0" xfId="420" applyNumberFormat="1" applyFont="1" applyAlignment="1">
      <alignment horizontal="left" indent="2"/>
    </xf>
    <xf numFmtId="168" fontId="70" fillId="0" borderId="0" xfId="531" applyNumberFormat="1" applyFont="1" applyAlignment="1">
      <alignment horizontal="left" indent="2"/>
    </xf>
    <xf numFmtId="0" fontId="75" fillId="0" borderId="0" xfId="25657" applyFont="1" applyAlignment="1">
      <alignment horizontal="left" vertical="top"/>
    </xf>
    <xf numFmtId="0" fontId="75" fillId="0" borderId="10" xfId="25657" applyFont="1" applyBorder="1" applyAlignment="1">
      <alignment horizontal="left" vertical="top"/>
    </xf>
    <xf numFmtId="0" fontId="70" fillId="0" borderId="10" xfId="420" applyFont="1" applyBorder="1" applyAlignment="1">
      <alignment horizontal="left" indent="2"/>
    </xf>
    <xf numFmtId="0" fontId="69" fillId="0" borderId="0" xfId="420" applyFont="1" applyAlignment="1">
      <alignment horizontal="left"/>
    </xf>
    <xf numFmtId="0" fontId="69" fillId="0" borderId="10" xfId="420" applyFont="1" applyBorder="1" applyAlignment="1">
      <alignment horizontal="left"/>
    </xf>
    <xf numFmtId="0" fontId="69" fillId="2" borderId="9" xfId="420" applyFont="1" applyFill="1" applyBorder="1" applyAlignment="1">
      <alignment horizontal="left" indent="1"/>
    </xf>
    <xf numFmtId="0" fontId="69" fillId="2" borderId="0" xfId="420" applyFont="1" applyFill="1" applyAlignment="1">
      <alignment horizontal="left"/>
    </xf>
    <xf numFmtId="0" fontId="70" fillId="0" borderId="0" xfId="420" applyFont="1" applyAlignment="1">
      <alignment horizontal="left" indent="3"/>
    </xf>
    <xf numFmtId="168" fontId="70" fillId="0" borderId="10" xfId="420" applyNumberFormat="1" applyFont="1" applyBorder="1" applyAlignment="1">
      <alignment horizontal="left"/>
    </xf>
    <xf numFmtId="0" fontId="70" fillId="0" borderId="10" xfId="420" applyFont="1" applyBorder="1" applyAlignment="1">
      <alignment horizontal="left"/>
    </xf>
    <xf numFmtId="0" fontId="7" fillId="0" borderId="0" xfId="25657" applyFont="1" applyAlignment="1">
      <alignment horizontal="left" vertical="top" indent="1"/>
    </xf>
    <xf numFmtId="0" fontId="71" fillId="43" borderId="0" xfId="420" applyFont="1" applyFill="1" applyAlignment="1">
      <alignment horizontal="center"/>
    </xf>
    <xf numFmtId="0" fontId="71" fillId="0" borderId="0" xfId="420" applyFont="1" applyAlignment="1">
      <alignment horizontal="center"/>
    </xf>
    <xf numFmtId="0" fontId="71" fillId="0" borderId="10" xfId="420" applyFont="1" applyBorder="1" applyAlignment="1">
      <alignment horizontal="center"/>
    </xf>
    <xf numFmtId="0" fontId="70" fillId="0" borderId="0" xfId="531" applyFont="1" applyAlignment="1">
      <alignment horizontal="centerContinuous"/>
    </xf>
    <xf numFmtId="0" fontId="70" fillId="0" borderId="0" xfId="25657" applyFont="1" applyAlignment="1">
      <alignment horizontal="left" vertical="top" indent="1"/>
    </xf>
    <xf numFmtId="0" fontId="70" fillId="0" borderId="10" xfId="531" applyFont="1" applyBorder="1" applyAlignment="1">
      <alignment horizontal="centerContinuous"/>
    </xf>
    <xf numFmtId="0" fontId="7" fillId="0" borderId="0" xfId="25657" applyFont="1" applyAlignment="1">
      <alignment horizontal="left" vertical="top" wrapText="1" indent="1"/>
    </xf>
    <xf numFmtId="0" fontId="7" fillId="0" borderId="0" xfId="25657" applyFont="1" applyAlignment="1">
      <alignment horizontal="left" vertical="top"/>
    </xf>
    <xf numFmtId="0" fontId="7" fillId="0" borderId="10" xfId="25657" applyFont="1" applyBorder="1" applyAlignment="1">
      <alignment horizontal="left" vertical="top" indent="1"/>
    </xf>
    <xf numFmtId="0" fontId="70" fillId="0" borderId="0" xfId="25657" applyFont="1" applyAlignment="1">
      <alignment horizontal="left" vertical="top"/>
    </xf>
    <xf numFmtId="0" fontId="70" fillId="0" borderId="10" xfId="25657" applyFont="1" applyBorder="1" applyAlignment="1">
      <alignment horizontal="left" vertical="top" indent="1"/>
    </xf>
    <xf numFmtId="0" fontId="7" fillId="0" borderId="0" xfId="25657" applyFont="1" applyAlignment="1">
      <alignment horizontal="left" vertical="top" indent="2"/>
    </xf>
    <xf numFmtId="0" fontId="71" fillId="43" borderId="10" xfId="420" applyFont="1" applyFill="1" applyBorder="1" applyAlignment="1">
      <alignment horizontal="center"/>
    </xf>
    <xf numFmtId="0" fontId="69" fillId="0" borderId="0" xfId="420" applyFont="1" applyAlignment="1">
      <alignment horizontal="left" vertical="top" indent="1"/>
    </xf>
    <xf numFmtId="0" fontId="69" fillId="0" borderId="0" xfId="420" applyFont="1" applyAlignment="1">
      <alignment horizontal="left" vertical="top"/>
    </xf>
    <xf numFmtId="0" fontId="69" fillId="0" borderId="10" xfId="420" applyFont="1" applyBorder="1" applyAlignment="1">
      <alignment horizontal="left" vertical="top" indent="1"/>
    </xf>
    <xf numFmtId="0" fontId="70" fillId="0" borderId="0" xfId="531" applyFont="1"/>
    <xf numFmtId="0" fontId="7" fillId="0" borderId="10" xfId="25657" applyFont="1" applyBorder="1" applyAlignment="1">
      <alignment horizontal="left" vertical="top"/>
    </xf>
    <xf numFmtId="0" fontId="70" fillId="0" borderId="0" xfId="531" applyFont="1" applyAlignment="1" applyProtection="1">
      <alignment horizontal="left" indent="2"/>
      <protection locked="0"/>
    </xf>
    <xf numFmtId="0" fontId="70" fillId="0" borderId="0" xfId="531" applyFont="1" applyAlignment="1" applyProtection="1">
      <alignment horizontal="left"/>
      <protection locked="0"/>
    </xf>
    <xf numFmtId="0" fontId="70" fillId="0" borderId="10" xfId="531" applyFont="1" applyBorder="1" applyAlignment="1" applyProtection="1">
      <alignment horizontal="left" indent="2"/>
      <protection locked="0"/>
    </xf>
    <xf numFmtId="0" fontId="70" fillId="0" borderId="10" xfId="420" applyFont="1" applyBorder="1" applyAlignment="1">
      <alignment horizontal="left" vertical="top" indent="2"/>
    </xf>
    <xf numFmtId="0" fontId="7" fillId="0" borderId="10" xfId="25657" applyFont="1" applyBorder="1" applyAlignment="1">
      <alignment horizontal="left" vertical="top" indent="2"/>
    </xf>
    <xf numFmtId="0" fontId="70" fillId="0" borderId="0" xfId="420" applyFont="1" applyAlignment="1">
      <alignment horizontal="left" wrapText="1" indent="1"/>
    </xf>
    <xf numFmtId="0" fontId="70" fillId="2" borderId="0" xfId="420" applyFont="1" applyFill="1" applyAlignment="1">
      <alignment horizontal="left"/>
    </xf>
    <xf numFmtId="0" fontId="7" fillId="0" borderId="0" xfId="25657" applyFont="1" applyAlignment="1">
      <alignment horizontal="left" vertical="top" indent="3"/>
    </xf>
    <xf numFmtId="0" fontId="7" fillId="0" borderId="10" xfId="25657" applyFont="1" applyBorder="1" applyAlignment="1">
      <alignment horizontal="left" vertical="top" indent="3"/>
    </xf>
    <xf numFmtId="0" fontId="70" fillId="0" borderId="0" xfId="531" applyFont="1" applyAlignment="1" applyProtection="1">
      <alignment horizontal="left" wrapText="1" indent="2"/>
      <protection locked="0"/>
    </xf>
    <xf numFmtId="0" fontId="70" fillId="0" borderId="10" xfId="531" applyFont="1" applyBorder="1" applyAlignment="1" applyProtection="1">
      <alignment horizontal="left"/>
      <protection locked="0"/>
    </xf>
    <xf numFmtId="0" fontId="70" fillId="0" borderId="0" xfId="420" applyFont="1" applyAlignment="1">
      <alignment horizontal="left" vertical="top" indent="3"/>
    </xf>
    <xf numFmtId="0" fontId="70" fillId="0" borderId="10" xfId="420" applyFont="1" applyBorder="1" applyAlignment="1">
      <alignment horizontal="left" vertical="top"/>
    </xf>
    <xf numFmtId="0" fontId="70" fillId="0" borderId="0" xfId="420" applyFont="1" applyAlignment="1">
      <alignment horizontal="center"/>
    </xf>
    <xf numFmtId="169" fontId="70" fillId="0" borderId="0" xfId="1210" applyNumberFormat="1" applyFont="1" applyAlignment="1">
      <alignment horizontal="center"/>
    </xf>
    <xf numFmtId="0" fontId="69" fillId="0" borderId="66" xfId="531" applyFont="1" applyBorder="1" applyAlignment="1">
      <alignment horizontal="left" indent="2"/>
    </xf>
    <xf numFmtId="0" fontId="69" fillId="0" borderId="67" xfId="531" applyFont="1" applyBorder="1" applyAlignment="1">
      <alignment horizontal="left" indent="2"/>
    </xf>
    <xf numFmtId="169" fontId="69" fillId="0" borderId="66" xfId="1210" applyNumberFormat="1" applyFont="1" applyBorder="1" applyAlignment="1">
      <alignment horizontal="center"/>
    </xf>
    <xf numFmtId="0" fontId="70" fillId="0" borderId="10" xfId="531" applyFont="1" applyBorder="1"/>
    <xf numFmtId="0" fontId="69" fillId="0" borderId="0" xfId="531" applyFont="1" applyAlignment="1">
      <alignment horizontal="left" indent="2"/>
    </xf>
    <xf numFmtId="0" fontId="69" fillId="0" borderId="10" xfId="531" applyFont="1" applyBorder="1" applyAlignment="1">
      <alignment horizontal="left" indent="2"/>
    </xf>
    <xf numFmtId="169" fontId="69" fillId="0" borderId="0" xfId="1210" applyNumberFormat="1" applyFont="1" applyBorder="1" applyAlignment="1">
      <alignment horizontal="center"/>
    </xf>
    <xf numFmtId="9" fontId="70" fillId="0" borderId="0" xfId="25706" applyFont="1" applyAlignment="1">
      <alignment horizontal="center"/>
    </xf>
    <xf numFmtId="0" fontId="70" fillId="0" borderId="0" xfId="420" applyFont="1" applyAlignment="1">
      <alignment horizontal="left" vertical="top" indent="4"/>
    </xf>
    <xf numFmtId="0" fontId="69" fillId="0" borderId="0" xfId="531" applyFont="1" applyProtection="1">
      <protection locked="0"/>
    </xf>
    <xf numFmtId="9" fontId="70" fillId="0" borderId="0" xfId="420" applyNumberFormat="1" applyFont="1" applyAlignment="1">
      <alignment horizontal="left" vertical="top" indent="2"/>
    </xf>
    <xf numFmtId="9" fontId="70" fillId="0" borderId="0" xfId="420" applyNumberFormat="1" applyFont="1" applyAlignment="1">
      <alignment horizontal="left" vertical="top"/>
    </xf>
    <xf numFmtId="9" fontId="70" fillId="0" borderId="10" xfId="420" applyNumberFormat="1" applyFont="1" applyBorder="1" applyAlignment="1">
      <alignment horizontal="left" vertical="top" indent="2"/>
    </xf>
    <xf numFmtId="0" fontId="53" fillId="2" borderId="0" xfId="0" applyFont="1" applyFill="1" applyAlignment="1">
      <alignment vertical="top" wrapText="1"/>
    </xf>
    <xf numFmtId="0" fontId="49" fillId="2" borderId="68" xfId="0" applyFont="1" applyFill="1" applyBorder="1" applyAlignment="1">
      <alignment vertical="top" wrapText="1"/>
    </xf>
    <xf numFmtId="0" fontId="49" fillId="2" borderId="69" xfId="0" applyFont="1" applyFill="1" applyBorder="1" applyAlignment="1">
      <alignment vertical="top" wrapText="1"/>
    </xf>
    <xf numFmtId="0" fontId="49" fillId="2" borderId="70" xfId="0" applyFont="1" applyFill="1" applyBorder="1" applyAlignment="1">
      <alignment vertical="top" wrapText="1"/>
    </xf>
    <xf numFmtId="1" fontId="56" fillId="35" borderId="22" xfId="25706" applyNumberFormat="1" applyFont="1" applyFill="1" applyBorder="1" applyAlignment="1" applyProtection="1">
      <alignment horizontal="center" vertical="top" wrapText="1"/>
      <protection locked="0"/>
    </xf>
    <xf numFmtId="166" fontId="56" fillId="36" borderId="52" xfId="1" applyNumberFormat="1" applyFont="1" applyFill="1" applyBorder="1" applyAlignment="1" applyProtection="1">
      <alignment horizontal="right" vertical="center" wrapText="1"/>
    </xf>
    <xf numFmtId="166" fontId="56" fillId="36" borderId="53" xfId="1" applyNumberFormat="1" applyFont="1" applyFill="1" applyBorder="1" applyAlignment="1" applyProtection="1">
      <alignment horizontal="right" vertical="center" wrapText="1"/>
    </xf>
    <xf numFmtId="166" fontId="56" fillId="2" borderId="0" xfId="1" applyNumberFormat="1" applyFont="1" applyFill="1" applyBorder="1" applyAlignment="1" applyProtection="1">
      <alignment vertical="top" wrapText="1"/>
    </xf>
    <xf numFmtId="166" fontId="56" fillId="2" borderId="10" xfId="1" applyNumberFormat="1" applyFont="1" applyFill="1" applyBorder="1" applyAlignment="1" applyProtection="1">
      <alignment vertical="top" wrapText="1"/>
    </xf>
    <xf numFmtId="0" fontId="49" fillId="0" borderId="6" xfId="0" applyFont="1" applyBorder="1" applyAlignment="1">
      <alignment horizontal="centerContinuous" vertical="top" wrapText="1"/>
    </xf>
    <xf numFmtId="166" fontId="56" fillId="2" borderId="5" xfId="1" applyNumberFormat="1" applyFont="1" applyFill="1" applyBorder="1" applyAlignment="1" applyProtection="1">
      <alignment vertical="top" wrapText="1"/>
    </xf>
    <xf numFmtId="0" fontId="21" fillId="34" borderId="0" xfId="0" applyFont="1" applyFill="1"/>
    <xf numFmtId="0" fontId="7" fillId="0" borderId="0" xfId="0" applyFont="1"/>
    <xf numFmtId="0" fontId="70" fillId="0" borderId="0" xfId="0" applyFont="1"/>
    <xf numFmtId="0" fontId="74" fillId="0" borderId="0" xfId="0" applyFont="1"/>
    <xf numFmtId="0" fontId="76" fillId="0" borderId="0" xfId="0" applyFont="1"/>
    <xf numFmtId="49" fontId="7" fillId="0" borderId="0" xfId="0" applyNumberFormat="1" applyFont="1"/>
    <xf numFmtId="0" fontId="7" fillId="0" borderId="0" xfId="0" applyFont="1" applyAlignment="1">
      <alignment horizontal="left"/>
    </xf>
    <xf numFmtId="49" fontId="7" fillId="0" borderId="0" xfId="0" applyNumberFormat="1" applyFont="1" applyAlignment="1">
      <alignment horizontal="left"/>
    </xf>
    <xf numFmtId="0" fontId="47" fillId="38" borderId="43" xfId="0" applyFont="1" applyFill="1" applyBorder="1" applyAlignment="1">
      <alignment horizontal="center" vertical="top" wrapText="1"/>
    </xf>
    <xf numFmtId="0" fontId="47" fillId="38" borderId="22" xfId="0" applyFont="1" applyFill="1" applyBorder="1" applyAlignment="1">
      <alignment horizontal="center" vertical="top" wrapText="1"/>
    </xf>
    <xf numFmtId="0" fontId="47" fillId="38" borderId="44" xfId="0" applyFont="1" applyFill="1" applyBorder="1" applyAlignment="1">
      <alignment horizontal="center" vertical="top" wrapText="1"/>
    </xf>
    <xf numFmtId="0" fontId="65" fillId="2" borderId="0" xfId="0" applyFont="1" applyFill="1" applyAlignment="1">
      <alignment horizontal="left" vertical="top" wrapText="1"/>
    </xf>
    <xf numFmtId="0" fontId="47" fillId="0" borderId="43" xfId="0" applyFont="1" applyBorder="1" applyAlignment="1">
      <alignment horizontal="left" vertical="center" wrapText="1"/>
    </xf>
    <xf numFmtId="0" fontId="47" fillId="0" borderId="22" xfId="0" applyFont="1" applyBorder="1" applyAlignment="1">
      <alignment horizontal="left" vertical="center" wrapText="1"/>
    </xf>
    <xf numFmtId="0" fontId="0" fillId="0" borderId="43" xfId="0" applyBorder="1" applyAlignment="1">
      <alignment horizontal="left" vertical="center" wrapText="1"/>
    </xf>
    <xf numFmtId="0" fontId="0" fillId="0" borderId="22" xfId="0" applyBorder="1" applyAlignment="1">
      <alignment horizontal="left" vertical="center" wrapText="1"/>
    </xf>
    <xf numFmtId="0" fontId="56" fillId="35" borderId="22" xfId="922" applyNumberFormat="1" applyFont="1" applyFill="1" applyBorder="1" applyAlignment="1" applyProtection="1">
      <alignment horizontal="left" vertical="center" wrapText="1"/>
      <protection locked="0"/>
    </xf>
    <xf numFmtId="0" fontId="56" fillId="35" borderId="44" xfId="922" applyNumberFormat="1" applyFont="1" applyFill="1" applyBorder="1" applyAlignment="1" applyProtection="1">
      <alignment horizontal="left" vertical="center" wrapText="1"/>
      <protection locked="0"/>
    </xf>
    <xf numFmtId="0" fontId="49" fillId="0" borderId="9" xfId="0" applyFont="1" applyBorder="1" applyAlignment="1">
      <alignment horizontal="right" vertical="center" wrapText="1" indent="1"/>
    </xf>
    <xf numFmtId="0" fontId="49" fillId="0" borderId="0" xfId="0" applyFont="1" applyAlignment="1">
      <alignment horizontal="right" vertical="center" wrapText="1" indent="1"/>
    </xf>
    <xf numFmtId="0" fontId="56" fillId="35" borderId="23" xfId="922" applyNumberFormat="1" applyFont="1" applyFill="1" applyBorder="1" applyAlignment="1" applyProtection="1">
      <alignment horizontal="center" vertical="center" wrapText="1"/>
      <protection locked="0"/>
    </xf>
    <xf numFmtId="0" fontId="56" fillId="35" borderId="24" xfId="922" applyNumberFormat="1" applyFont="1" applyFill="1" applyBorder="1" applyAlignment="1" applyProtection="1">
      <alignment horizontal="center" vertical="center" wrapText="1"/>
      <protection locked="0"/>
    </xf>
    <xf numFmtId="0" fontId="47" fillId="0" borderId="9" xfId="0" applyFont="1" applyBorder="1" applyAlignment="1">
      <alignment horizontal="left" vertical="top" wrapText="1"/>
    </xf>
    <xf numFmtId="0" fontId="47" fillId="0" borderId="0" xfId="0" applyFont="1" applyAlignment="1">
      <alignment horizontal="left" vertical="top" wrapText="1"/>
    </xf>
    <xf numFmtId="0" fontId="49" fillId="0" borderId="0" xfId="0" applyFont="1" applyAlignment="1">
      <alignment horizontal="left" vertical="top" wrapText="1"/>
    </xf>
    <xf numFmtId="0" fontId="49" fillId="0" borderId="10" xfId="0" applyFont="1" applyBorder="1" applyAlignment="1">
      <alignment horizontal="left" vertical="top" wrapText="1"/>
    </xf>
    <xf numFmtId="0" fontId="47" fillId="0" borderId="9" xfId="0" applyFont="1" applyBorder="1" applyAlignment="1">
      <alignment horizontal="right" vertical="center" wrapText="1" indent="1"/>
    </xf>
    <xf numFmtId="0" fontId="47" fillId="0" borderId="0" xfId="0" applyFont="1" applyAlignment="1">
      <alignment horizontal="right" vertical="center" wrapText="1" indent="1"/>
    </xf>
    <xf numFmtId="0" fontId="49" fillId="0" borderId="0" xfId="0" applyFont="1" applyAlignment="1">
      <alignment horizontal="left" vertical="center" wrapText="1" indent="1"/>
    </xf>
    <xf numFmtId="0" fontId="49" fillId="0" borderId="10" xfId="0" applyFont="1" applyBorder="1" applyAlignment="1">
      <alignment horizontal="left" vertical="center" wrapText="1" indent="1"/>
    </xf>
    <xf numFmtId="0" fontId="46" fillId="34" borderId="18" xfId="0" applyFont="1" applyFill="1" applyBorder="1" applyAlignment="1">
      <alignment horizontal="center" vertical="top" wrapText="1"/>
    </xf>
    <xf numFmtId="0" fontId="46" fillId="34" borderId="2" xfId="0" applyFont="1" applyFill="1" applyBorder="1" applyAlignment="1">
      <alignment horizontal="center" vertical="top" wrapText="1"/>
    </xf>
    <xf numFmtId="0" fontId="46" fillId="34" borderId="7" xfId="0" applyFont="1" applyFill="1" applyBorder="1" applyAlignment="1">
      <alignment horizontal="center" vertical="top" wrapText="1"/>
    </xf>
    <xf numFmtId="0" fontId="47" fillId="0" borderId="10" xfId="0" applyFont="1" applyBorder="1" applyAlignment="1">
      <alignment horizontal="left" vertical="top" wrapText="1"/>
    </xf>
    <xf numFmtId="0" fontId="48" fillId="0" borderId="9" xfId="0" applyFont="1" applyBorder="1" applyAlignment="1">
      <alignment horizontal="right" vertical="center" wrapText="1" indent="1"/>
    </xf>
    <xf numFmtId="0" fontId="48" fillId="0" borderId="0" xfId="0" applyFont="1" applyAlignment="1">
      <alignment horizontal="right" vertical="center" wrapText="1" indent="1"/>
    </xf>
    <xf numFmtId="0" fontId="59" fillId="0" borderId="9" xfId="0" applyFont="1" applyBorder="1" applyAlignment="1" applyProtection="1">
      <alignment horizontal="left" vertical="top" wrapText="1"/>
      <protection locked="0"/>
    </xf>
    <xf numFmtId="0" fontId="59" fillId="0" borderId="0" xfId="0" applyFont="1" applyAlignment="1" applyProtection="1">
      <alignment horizontal="left" vertical="top" wrapText="1"/>
      <protection locked="0"/>
    </xf>
    <xf numFmtId="0" fontId="59" fillId="0" borderId="10" xfId="0" applyFont="1" applyBorder="1" applyAlignment="1" applyProtection="1">
      <alignment horizontal="left" vertical="top" wrapText="1"/>
      <protection locked="0"/>
    </xf>
    <xf numFmtId="14" fontId="56" fillId="35" borderId="22" xfId="922" applyNumberFormat="1" applyFont="1" applyFill="1" applyBorder="1" applyAlignment="1" applyProtection="1">
      <alignment horizontal="left" vertical="center" wrapText="1"/>
      <protection locked="0"/>
    </xf>
    <xf numFmtId="0" fontId="47" fillId="0" borderId="9" xfId="0" applyFont="1" applyBorder="1" applyAlignment="1">
      <alignment horizontal="left" vertical="top" wrapText="1" indent="1"/>
    </xf>
    <xf numFmtId="0" fontId="47" fillId="0" borderId="0" xfId="0" applyFont="1" applyAlignment="1">
      <alignment horizontal="left" vertical="top" wrapText="1" indent="1"/>
    </xf>
    <xf numFmtId="0" fontId="47" fillId="0" borderId="10" xfId="0" applyFont="1" applyBorder="1" applyAlignment="1">
      <alignment horizontal="left" vertical="top" wrapText="1" indent="1"/>
    </xf>
    <xf numFmtId="0" fontId="47" fillId="0" borderId="9" xfId="0" applyFont="1" applyBorder="1" applyAlignment="1">
      <alignment horizontal="left" vertical="center" wrapText="1"/>
    </xf>
    <xf numFmtId="0" fontId="47" fillId="0" borderId="0" xfId="0" applyFont="1" applyAlignment="1">
      <alignment horizontal="left" vertical="center" wrapText="1"/>
    </xf>
    <xf numFmtId="0" fontId="47" fillId="0" borderId="10" xfId="0" applyFont="1" applyBorder="1" applyAlignment="1">
      <alignment horizontal="left" vertical="center" wrapText="1"/>
    </xf>
    <xf numFmtId="0" fontId="47" fillId="0" borderId="36" xfId="0" applyFont="1" applyBorder="1" applyAlignment="1">
      <alignment horizontal="left" vertical="center" wrapText="1"/>
    </xf>
    <xf numFmtId="0" fontId="47" fillId="0" borderId="23" xfId="0" applyFont="1" applyBorder="1" applyAlignment="1">
      <alignment horizontal="left" vertical="center" wrapText="1"/>
    </xf>
    <xf numFmtId="0" fontId="47" fillId="0" borderId="38" xfId="0" applyFont="1" applyBorder="1" applyAlignment="1">
      <alignment horizontal="left" vertical="center" wrapText="1"/>
    </xf>
    <xf numFmtId="0" fontId="47" fillId="0" borderId="39" xfId="0" applyFont="1" applyBorder="1" applyAlignment="1">
      <alignment horizontal="left" vertical="center" wrapText="1"/>
    </xf>
    <xf numFmtId="0" fontId="47" fillId="0" borderId="41" xfId="0" applyFont="1" applyBorder="1" applyAlignment="1">
      <alignment horizontal="left" vertical="center" wrapText="1"/>
    </xf>
    <xf numFmtId="0" fontId="47" fillId="0" borderId="24" xfId="0" applyFont="1" applyBorder="1" applyAlignment="1">
      <alignment horizontal="left" vertical="center" wrapText="1"/>
    </xf>
    <xf numFmtId="0" fontId="56" fillId="35" borderId="23" xfId="922" applyNumberFormat="1" applyFont="1" applyFill="1" applyBorder="1" applyAlignment="1" applyProtection="1">
      <alignment horizontal="left" vertical="center" wrapText="1"/>
      <protection locked="0"/>
    </xf>
    <xf numFmtId="0" fontId="56" fillId="35" borderId="37" xfId="922" applyNumberFormat="1" applyFont="1" applyFill="1" applyBorder="1" applyAlignment="1" applyProtection="1">
      <alignment horizontal="left" vertical="center" wrapText="1"/>
      <protection locked="0"/>
    </xf>
    <xf numFmtId="0" fontId="56" fillId="35" borderId="39" xfId="922" applyNumberFormat="1" applyFont="1" applyFill="1" applyBorder="1" applyAlignment="1" applyProtection="1">
      <alignment horizontal="left" vertical="center" wrapText="1"/>
      <protection locked="0"/>
    </xf>
    <xf numFmtId="0" fontId="56" fillId="35" borderId="40" xfId="922" applyNumberFormat="1" applyFont="1" applyFill="1" applyBorder="1" applyAlignment="1" applyProtection="1">
      <alignment horizontal="left" vertical="center" wrapText="1"/>
      <protection locked="0"/>
    </xf>
    <xf numFmtId="0" fontId="56" fillId="35" borderId="24" xfId="922" applyNumberFormat="1" applyFont="1" applyFill="1" applyBorder="1" applyAlignment="1" applyProtection="1">
      <alignment horizontal="left" vertical="center" wrapText="1"/>
      <protection locked="0"/>
    </xf>
    <xf numFmtId="0" fontId="56" fillId="35" borderId="42" xfId="922" applyNumberFormat="1" applyFont="1" applyFill="1" applyBorder="1" applyAlignment="1" applyProtection="1">
      <alignment horizontal="left" vertical="center" wrapText="1"/>
      <protection locked="0"/>
    </xf>
    <xf numFmtId="0" fontId="46" fillId="34" borderId="18" xfId="0" applyFont="1" applyFill="1" applyBorder="1" applyAlignment="1">
      <alignment horizontal="center" vertical="top"/>
    </xf>
    <xf numFmtId="0" fontId="46" fillId="34" borderId="2" xfId="0" applyFont="1" applyFill="1" applyBorder="1" applyAlignment="1">
      <alignment horizontal="center" vertical="top"/>
    </xf>
    <xf numFmtId="0" fontId="46" fillId="34" borderId="7" xfId="0" applyFont="1" applyFill="1" applyBorder="1" applyAlignment="1">
      <alignment horizontal="center" vertical="top"/>
    </xf>
    <xf numFmtId="0" fontId="56" fillId="38" borderId="25" xfId="922" applyNumberFormat="1" applyFont="1" applyFill="1" applyBorder="1" applyAlignment="1" applyProtection="1">
      <alignment horizontal="left" vertical="center" wrapText="1" indent="2"/>
    </xf>
    <xf numFmtId="0" fontId="56" fillId="38" borderId="26" xfId="922" applyNumberFormat="1" applyFont="1" applyFill="1" applyBorder="1" applyAlignment="1" applyProtection="1">
      <alignment horizontal="left" vertical="center" wrapText="1" indent="2"/>
    </xf>
    <xf numFmtId="0" fontId="56" fillId="38" borderId="27" xfId="922" applyNumberFormat="1" applyFont="1" applyFill="1" applyBorder="1" applyAlignment="1" applyProtection="1">
      <alignment horizontal="left" vertical="center" wrapText="1" indent="2"/>
    </xf>
    <xf numFmtId="0" fontId="56" fillId="38" borderId="30" xfId="922" applyNumberFormat="1" applyFont="1" applyFill="1" applyBorder="1" applyAlignment="1" applyProtection="1">
      <alignment horizontal="left" vertical="center" wrapText="1" indent="2"/>
    </xf>
    <xf numFmtId="0" fontId="56" fillId="38" borderId="31" xfId="922" applyNumberFormat="1" applyFont="1" applyFill="1" applyBorder="1" applyAlignment="1" applyProtection="1">
      <alignment horizontal="left" vertical="center" wrapText="1" indent="2"/>
    </xf>
    <xf numFmtId="0" fontId="56" fillId="38" borderId="32" xfId="922" applyNumberFormat="1" applyFont="1" applyFill="1" applyBorder="1" applyAlignment="1" applyProtection="1">
      <alignment horizontal="left" vertical="center" wrapText="1" indent="2"/>
    </xf>
    <xf numFmtId="0" fontId="47" fillId="38" borderId="25" xfId="0" applyFont="1" applyFill="1" applyBorder="1" applyAlignment="1">
      <alignment horizontal="left" vertical="center" wrapText="1"/>
    </xf>
    <xf numFmtId="0" fontId="47" fillId="38" borderId="26" xfId="0" applyFont="1" applyFill="1" applyBorder="1" applyAlignment="1">
      <alignment horizontal="left" vertical="center" wrapText="1"/>
    </xf>
    <xf numFmtId="0" fontId="47" fillId="38" borderId="27" xfId="0" applyFont="1" applyFill="1" applyBorder="1" applyAlignment="1">
      <alignment horizontal="left" vertical="center" wrapText="1"/>
    </xf>
    <xf numFmtId="0" fontId="47" fillId="38" borderId="28" xfId="0" applyFont="1" applyFill="1" applyBorder="1" applyAlignment="1">
      <alignment horizontal="left" vertical="center" wrapText="1"/>
    </xf>
    <xf numFmtId="0" fontId="47" fillId="38" borderId="0" xfId="0" applyFont="1" applyFill="1" applyAlignment="1">
      <alignment horizontal="left" vertical="center" wrapText="1"/>
    </xf>
    <xf numFmtId="0" fontId="47" fillId="38" borderId="29" xfId="0" applyFont="1" applyFill="1" applyBorder="1" applyAlignment="1">
      <alignment horizontal="left" vertical="center" wrapText="1"/>
    </xf>
    <xf numFmtId="0" fontId="47" fillId="38" borderId="30" xfId="0" applyFont="1" applyFill="1" applyBorder="1" applyAlignment="1">
      <alignment horizontal="left" vertical="center" wrapText="1"/>
    </xf>
    <xf numFmtId="0" fontId="47" fillId="38" borderId="31" xfId="0" applyFont="1" applyFill="1" applyBorder="1" applyAlignment="1">
      <alignment horizontal="left" vertical="center" wrapText="1"/>
    </xf>
    <xf numFmtId="0" fontId="47" fillId="38" borderId="32" xfId="0" applyFont="1" applyFill="1" applyBorder="1" applyAlignment="1">
      <alignment horizontal="left" vertical="center" wrapText="1"/>
    </xf>
    <xf numFmtId="0" fontId="56" fillId="35" borderId="33" xfId="922" applyNumberFormat="1" applyFont="1" applyFill="1" applyBorder="1" applyAlignment="1" applyProtection="1">
      <alignment horizontal="left" vertical="center" wrapText="1"/>
      <protection locked="0"/>
    </xf>
    <xf numFmtId="0" fontId="56" fillId="35" borderId="34" xfId="922" applyNumberFormat="1" applyFont="1" applyFill="1" applyBorder="1" applyAlignment="1" applyProtection="1">
      <alignment horizontal="left" vertical="center" wrapText="1"/>
      <protection locked="0"/>
    </xf>
    <xf numFmtId="0" fontId="56" fillId="35" borderId="57" xfId="922" applyNumberFormat="1" applyFont="1" applyFill="1" applyBorder="1" applyAlignment="1" applyProtection="1">
      <alignment horizontal="left" vertical="center" wrapText="1"/>
      <protection locked="0"/>
    </xf>
    <xf numFmtId="0" fontId="46" fillId="34" borderId="3" xfId="0" applyFont="1" applyFill="1" applyBorder="1" applyAlignment="1">
      <alignment horizontal="center" vertical="top" wrapText="1"/>
    </xf>
    <xf numFmtId="0" fontId="46" fillId="34" borderId="8" xfId="0" applyFont="1" applyFill="1" applyBorder="1" applyAlignment="1">
      <alignment horizontal="center" vertical="top" wrapText="1"/>
    </xf>
    <xf numFmtId="0" fontId="46" fillId="34" borderId="4" xfId="0" applyFont="1" applyFill="1" applyBorder="1" applyAlignment="1">
      <alignment horizontal="center" vertical="top" wrapText="1"/>
    </xf>
    <xf numFmtId="0" fontId="46" fillId="34" borderId="9" xfId="0" applyFont="1" applyFill="1" applyBorder="1" applyAlignment="1">
      <alignment horizontal="center" vertical="top" wrapText="1"/>
    </xf>
    <xf numFmtId="0" fontId="46" fillId="34" borderId="0" xfId="0" applyFont="1" applyFill="1" applyAlignment="1">
      <alignment horizontal="center" vertical="top" wrapText="1"/>
    </xf>
    <xf numFmtId="0" fontId="46" fillId="34" borderId="10" xfId="0" applyFont="1" applyFill="1" applyBorder="1" applyAlignment="1">
      <alignment horizontal="center" vertical="top" wrapText="1"/>
    </xf>
    <xf numFmtId="0" fontId="46" fillId="34" borderId="5" xfId="0" applyFont="1" applyFill="1" applyBorder="1" applyAlignment="1">
      <alignment horizontal="center" vertical="top"/>
    </xf>
    <xf numFmtId="0" fontId="46" fillId="34" borderId="1" xfId="0" applyFont="1" applyFill="1" applyBorder="1" applyAlignment="1">
      <alignment horizontal="center" vertical="top"/>
    </xf>
    <xf numFmtId="0" fontId="46" fillId="34" borderId="6" xfId="0" applyFont="1" applyFill="1" applyBorder="1" applyAlignment="1">
      <alignment horizontal="center" vertical="top"/>
    </xf>
    <xf numFmtId="0" fontId="49" fillId="35" borderId="23" xfId="0" applyFont="1" applyFill="1" applyBorder="1" applyAlignment="1" applyProtection="1">
      <alignment horizontal="center" vertical="center" wrapText="1"/>
      <protection locked="0"/>
    </xf>
    <xf numFmtId="0" fontId="49" fillId="35" borderId="24" xfId="0" applyFont="1" applyFill="1" applyBorder="1" applyAlignment="1" applyProtection="1">
      <alignment horizontal="center" vertical="center" wrapText="1"/>
      <protection locked="0"/>
    </xf>
    <xf numFmtId="0" fontId="60" fillId="38" borderId="25" xfId="0" applyFont="1" applyFill="1" applyBorder="1" applyAlignment="1">
      <alignment horizontal="center" vertical="center" wrapText="1"/>
    </xf>
    <xf numFmtId="0" fontId="60" fillId="38" borderId="26" xfId="0" applyFont="1" applyFill="1" applyBorder="1" applyAlignment="1">
      <alignment horizontal="center" vertical="center" wrapText="1"/>
    </xf>
    <xf numFmtId="0" fontId="60" fillId="38" borderId="27" xfId="0" applyFont="1" applyFill="1" applyBorder="1" applyAlignment="1">
      <alignment horizontal="center" vertical="center" wrapText="1"/>
    </xf>
    <xf numFmtId="0" fontId="60" fillId="38" borderId="30" xfId="0" applyFont="1" applyFill="1" applyBorder="1" applyAlignment="1">
      <alignment horizontal="center" vertical="center" wrapText="1"/>
    </xf>
    <xf numFmtId="0" fontId="60" fillId="38" borderId="31" xfId="0" applyFont="1" applyFill="1" applyBorder="1" applyAlignment="1">
      <alignment horizontal="center" vertical="center" wrapText="1"/>
    </xf>
    <xf numFmtId="0" fontId="60" fillId="38" borderId="32" xfId="0" applyFont="1" applyFill="1" applyBorder="1" applyAlignment="1">
      <alignment horizontal="center" vertical="center" wrapText="1"/>
    </xf>
    <xf numFmtId="0" fontId="47" fillId="0" borderId="33" xfId="0" applyFont="1" applyBorder="1" applyAlignment="1">
      <alignment horizontal="left" vertical="center" wrapText="1"/>
    </xf>
    <xf numFmtId="0" fontId="47" fillId="0" borderId="34" xfId="0" applyFont="1" applyBorder="1" applyAlignment="1">
      <alignment horizontal="left" vertical="center" wrapText="1"/>
    </xf>
    <xf numFmtId="0" fontId="47" fillId="0" borderId="35" xfId="0" applyFont="1" applyBorder="1" applyAlignment="1">
      <alignment horizontal="left" vertical="center" wrapText="1"/>
    </xf>
    <xf numFmtId="0" fontId="47" fillId="0" borderId="50" xfId="0" applyFont="1" applyBorder="1" applyAlignment="1">
      <alignment horizontal="left" vertical="center" wrapText="1"/>
    </xf>
    <xf numFmtId="0" fontId="47" fillId="0" borderId="26" xfId="0" applyFont="1" applyBorder="1" applyAlignment="1">
      <alignment horizontal="left" vertical="center" wrapText="1"/>
    </xf>
    <xf numFmtId="0" fontId="47" fillId="0" borderId="27" xfId="0" applyFont="1" applyBorder="1" applyAlignment="1">
      <alignment horizontal="left" vertical="center" wrapText="1"/>
    </xf>
    <xf numFmtId="0" fontId="47" fillId="0" borderId="49" xfId="0" applyFont="1" applyBorder="1" applyAlignment="1">
      <alignment horizontal="left" vertical="center" wrapText="1"/>
    </xf>
    <xf numFmtId="0" fontId="47" fillId="0" borderId="31" xfId="0" applyFont="1" applyBorder="1" applyAlignment="1">
      <alignment horizontal="left" vertical="center" wrapText="1"/>
    </xf>
    <xf numFmtId="0" fontId="47" fillId="0" borderId="32" xfId="0" applyFont="1" applyBorder="1" applyAlignment="1">
      <alignment horizontal="left" vertical="center" wrapText="1"/>
    </xf>
    <xf numFmtId="0" fontId="56" fillId="35" borderId="25" xfId="922" applyNumberFormat="1" applyFont="1" applyFill="1" applyBorder="1" applyAlignment="1" applyProtection="1">
      <alignment horizontal="left" vertical="center" wrapText="1"/>
      <protection locked="0"/>
    </xf>
    <xf numFmtId="0" fontId="56" fillId="35" borderId="26" xfId="922" applyNumberFormat="1" applyFont="1" applyFill="1" applyBorder="1" applyAlignment="1" applyProtection="1">
      <alignment horizontal="left" vertical="center" wrapText="1"/>
      <protection locked="0"/>
    </xf>
    <xf numFmtId="0" fontId="56" fillId="35" borderId="59" xfId="922" applyNumberFormat="1" applyFont="1" applyFill="1" applyBorder="1" applyAlignment="1" applyProtection="1">
      <alignment horizontal="left" vertical="center" wrapText="1"/>
      <protection locked="0"/>
    </xf>
    <xf numFmtId="0" fontId="56" fillId="35" borderId="30" xfId="922" applyNumberFormat="1" applyFont="1" applyFill="1" applyBorder="1" applyAlignment="1" applyProtection="1">
      <alignment horizontal="left" vertical="center" wrapText="1"/>
      <protection locked="0"/>
    </xf>
    <xf numFmtId="0" fontId="56" fillId="35" borderId="31" xfId="922" applyNumberFormat="1" applyFont="1" applyFill="1" applyBorder="1" applyAlignment="1" applyProtection="1">
      <alignment horizontal="left" vertical="center" wrapText="1"/>
      <protection locked="0"/>
    </xf>
    <xf numFmtId="0" fontId="56" fillId="35" borderId="60" xfId="922" applyNumberFormat="1" applyFont="1" applyFill="1" applyBorder="1" applyAlignment="1" applyProtection="1">
      <alignment horizontal="left" vertical="center" wrapText="1"/>
      <protection locked="0"/>
    </xf>
    <xf numFmtId="0" fontId="62" fillId="39" borderId="0" xfId="0" applyFont="1" applyFill="1" applyAlignment="1">
      <alignment horizontal="center" vertical="top"/>
    </xf>
    <xf numFmtId="0" fontId="46" fillId="34" borderId="3" xfId="0" applyFont="1" applyFill="1" applyBorder="1" applyAlignment="1">
      <alignment horizontal="center" vertical="top"/>
    </xf>
    <xf numFmtId="0" fontId="46" fillId="34" borderId="8" xfId="0" applyFont="1" applyFill="1" applyBorder="1" applyAlignment="1">
      <alignment horizontal="center" vertical="top"/>
    </xf>
    <xf numFmtId="0" fontId="46" fillId="34" borderId="4" xfId="0" applyFont="1" applyFill="1" applyBorder="1" applyAlignment="1">
      <alignment horizontal="center" vertical="top"/>
    </xf>
    <xf numFmtId="0" fontId="67" fillId="0" borderId="9" xfId="0" applyFont="1" applyBorder="1" applyAlignment="1" applyProtection="1">
      <alignment horizontal="left" vertical="top" wrapText="1"/>
      <protection locked="0"/>
    </xf>
    <xf numFmtId="0" fontId="67" fillId="0" borderId="0" xfId="0" applyFont="1" applyAlignment="1" applyProtection="1">
      <alignment horizontal="left" vertical="top" wrapText="1"/>
      <protection locked="0"/>
    </xf>
    <xf numFmtId="0" fontId="67" fillId="0" borderId="10" xfId="0" applyFont="1" applyBorder="1" applyAlignment="1" applyProtection="1">
      <alignment horizontal="left" vertical="top" wrapText="1"/>
      <protection locked="0"/>
    </xf>
    <xf numFmtId="0" fontId="46" fillId="34" borderId="5" xfId="0" applyFont="1" applyFill="1" applyBorder="1" applyAlignment="1">
      <alignment horizontal="center" vertical="top" wrapText="1"/>
    </xf>
    <xf numFmtId="0" fontId="46" fillId="34" borderId="1" xfId="0" applyFont="1" applyFill="1" applyBorder="1" applyAlignment="1">
      <alignment horizontal="center" vertical="top" wrapText="1"/>
    </xf>
    <xf numFmtId="0" fontId="46" fillId="34" borderId="6" xfId="0" applyFont="1" applyFill="1" applyBorder="1" applyAlignment="1">
      <alignment horizontal="center" vertical="top" wrapText="1"/>
    </xf>
    <xf numFmtId="0" fontId="48" fillId="0" borderId="43" xfId="0" applyFont="1" applyBorder="1" applyAlignment="1">
      <alignment horizontal="left" vertical="center" wrapText="1"/>
    </xf>
    <xf numFmtId="0" fontId="48" fillId="0" borderId="22" xfId="0" applyFont="1" applyBorder="1" applyAlignment="1">
      <alignment horizontal="left" vertical="center" wrapText="1"/>
    </xf>
    <xf numFmtId="0" fontId="48" fillId="0" borderId="45" xfId="0" applyFont="1" applyBorder="1" applyAlignment="1">
      <alignment horizontal="left" vertical="center" wrapText="1"/>
    </xf>
    <xf numFmtId="0" fontId="48" fillId="0" borderId="46" xfId="0" applyFont="1" applyBorder="1" applyAlignment="1">
      <alignment horizontal="left" vertical="center" wrapText="1"/>
    </xf>
    <xf numFmtId="0" fontId="47" fillId="0" borderId="44" xfId="0" applyFont="1" applyBorder="1" applyAlignment="1">
      <alignment horizontal="left" vertical="center" wrapText="1"/>
    </xf>
    <xf numFmtId="0" fontId="47" fillId="0" borderId="46" xfId="0" applyFont="1" applyBorder="1" applyAlignment="1">
      <alignment horizontal="left" vertical="center" wrapText="1"/>
    </xf>
    <xf numFmtId="0" fontId="47" fillId="0" borderId="47" xfId="0" applyFont="1" applyBorder="1" applyAlignment="1">
      <alignment horizontal="left" vertical="center" wrapText="1"/>
    </xf>
    <xf numFmtId="0" fontId="48" fillId="0" borderId="41" xfId="0" applyFont="1" applyBorder="1" applyAlignment="1">
      <alignment horizontal="left" vertical="center" wrapText="1"/>
    </xf>
    <xf numFmtId="0" fontId="48" fillId="0" borderId="24" xfId="0" applyFont="1" applyBorder="1" applyAlignment="1">
      <alignment horizontal="left" vertical="center" wrapText="1"/>
    </xf>
    <xf numFmtId="0" fontId="48" fillId="0" borderId="36" xfId="0" applyFont="1" applyBorder="1" applyAlignment="1">
      <alignment horizontal="left" vertical="center" wrapText="1"/>
    </xf>
    <xf numFmtId="0" fontId="48" fillId="0" borderId="23" xfId="0" applyFont="1" applyBorder="1" applyAlignment="1">
      <alignment horizontal="left" vertical="center" wrapText="1"/>
    </xf>
    <xf numFmtId="0" fontId="47" fillId="2" borderId="24" xfId="0" applyFont="1" applyFill="1" applyBorder="1" applyAlignment="1">
      <alignment horizontal="left" vertical="center" wrapText="1"/>
    </xf>
    <xf numFmtId="0" fontId="47" fillId="2" borderId="42" xfId="0" applyFont="1" applyFill="1" applyBorder="1" applyAlignment="1">
      <alignment horizontal="left" vertical="center" wrapText="1"/>
    </xf>
    <xf numFmtId="0" fontId="47" fillId="2" borderId="22" xfId="0" applyFont="1" applyFill="1" applyBorder="1" applyAlignment="1">
      <alignment horizontal="left" vertical="center" wrapText="1"/>
    </xf>
    <xf numFmtId="0" fontId="47" fillId="2" borderId="44" xfId="0" applyFont="1" applyFill="1" applyBorder="1" applyAlignment="1">
      <alignment horizontal="left" vertical="center" wrapText="1"/>
    </xf>
    <xf numFmtId="0" fontId="47" fillId="2" borderId="23" xfId="0" applyFont="1" applyFill="1" applyBorder="1" applyAlignment="1">
      <alignment horizontal="left" vertical="center" wrapText="1"/>
    </xf>
    <xf numFmtId="0" fontId="47" fillId="2" borderId="37" xfId="0" applyFont="1" applyFill="1" applyBorder="1" applyAlignment="1">
      <alignment horizontal="left" vertical="center" wrapText="1"/>
    </xf>
    <xf numFmtId="0" fontId="47" fillId="2" borderId="9" xfId="0" applyFont="1" applyFill="1" applyBorder="1" applyAlignment="1">
      <alignment horizontal="left" vertical="top" wrapText="1"/>
    </xf>
    <xf numFmtId="0" fontId="47" fillId="2" borderId="0" xfId="0" applyFont="1" applyFill="1" applyAlignment="1">
      <alignment horizontal="left" vertical="top" wrapText="1"/>
    </xf>
    <xf numFmtId="0" fontId="47" fillId="2" borderId="10" xfId="0" applyFont="1" applyFill="1" applyBorder="1" applyAlignment="1">
      <alignment horizontal="left" vertical="top" wrapText="1"/>
    </xf>
    <xf numFmtId="0" fontId="49" fillId="2" borderId="9" xfId="0" applyFont="1" applyFill="1" applyBorder="1" applyAlignment="1">
      <alignment horizontal="left" vertical="center" wrapText="1"/>
    </xf>
    <xf numFmtId="0" fontId="49" fillId="2" borderId="0" xfId="0" applyFont="1" applyFill="1" applyAlignment="1">
      <alignment horizontal="left" vertical="center" wrapText="1"/>
    </xf>
    <xf numFmtId="15" fontId="48" fillId="38" borderId="25" xfId="0" applyNumberFormat="1" applyFont="1" applyFill="1" applyBorder="1" applyAlignment="1">
      <alignment horizontal="center" vertical="center" wrapText="1"/>
    </xf>
    <xf numFmtId="15" fontId="48" fillId="38" borderId="26" xfId="0" applyNumberFormat="1" applyFont="1" applyFill="1" applyBorder="1" applyAlignment="1">
      <alignment horizontal="center" vertical="center" wrapText="1"/>
    </xf>
    <xf numFmtId="15" fontId="48" fillId="38" borderId="27" xfId="0" applyNumberFormat="1" applyFont="1" applyFill="1" applyBorder="1" applyAlignment="1">
      <alignment horizontal="center" vertical="center" wrapText="1"/>
    </xf>
    <xf numFmtId="15" fontId="48" fillId="38" borderId="28" xfId="0" applyNumberFormat="1" applyFont="1" applyFill="1" applyBorder="1" applyAlignment="1">
      <alignment horizontal="center" vertical="center" wrapText="1"/>
    </xf>
    <xf numFmtId="15" fontId="48" fillId="38" borderId="0" xfId="0" applyNumberFormat="1" applyFont="1" applyFill="1" applyAlignment="1">
      <alignment horizontal="center" vertical="center" wrapText="1"/>
    </xf>
    <xf numFmtId="15" fontId="48" fillId="38" borderId="29" xfId="0" applyNumberFormat="1" applyFont="1" applyFill="1" applyBorder="1" applyAlignment="1">
      <alignment horizontal="center" vertical="center" wrapText="1"/>
    </xf>
    <xf numFmtId="15" fontId="48" fillId="38" borderId="30" xfId="0" applyNumberFormat="1" applyFont="1" applyFill="1" applyBorder="1" applyAlignment="1">
      <alignment horizontal="center" vertical="center" wrapText="1"/>
    </xf>
    <xf numFmtId="15" fontId="48" fillId="38" borderId="31" xfId="0" applyNumberFormat="1" applyFont="1" applyFill="1" applyBorder="1" applyAlignment="1">
      <alignment horizontal="center" vertical="center" wrapText="1"/>
    </xf>
    <xf numFmtId="15" fontId="48" fillId="38" borderId="32" xfId="0" applyNumberFormat="1" applyFont="1" applyFill="1" applyBorder="1" applyAlignment="1">
      <alignment horizontal="center" vertical="center" wrapText="1"/>
    </xf>
    <xf numFmtId="0" fontId="47" fillId="0" borderId="48" xfId="0" applyFont="1" applyBorder="1" applyAlignment="1">
      <alignment vertical="center" wrapText="1"/>
    </xf>
    <xf numFmtId="0" fontId="47" fillId="0" borderId="34" xfId="0" applyFont="1" applyBorder="1" applyAlignment="1">
      <alignment vertical="center" wrapText="1"/>
    </xf>
    <xf numFmtId="0" fontId="47" fillId="0" borderId="35" xfId="0" applyFont="1" applyBorder="1" applyAlignment="1">
      <alignment vertical="center" wrapText="1"/>
    </xf>
    <xf numFmtId="166" fontId="56" fillId="35" borderId="33" xfId="1" applyNumberFormat="1" applyFont="1" applyFill="1" applyBorder="1" applyAlignment="1" applyProtection="1">
      <alignment vertical="center" wrapText="1"/>
      <protection locked="0"/>
    </xf>
    <xf numFmtId="166" fontId="56" fillId="35" borderId="34" xfId="1" applyNumberFormat="1" applyFont="1" applyFill="1" applyBorder="1" applyAlignment="1" applyProtection="1">
      <alignment vertical="center" wrapText="1"/>
      <protection locked="0"/>
    </xf>
    <xf numFmtId="166" fontId="56" fillId="35" borderId="35" xfId="1" applyNumberFormat="1" applyFont="1" applyFill="1" applyBorder="1" applyAlignment="1" applyProtection="1">
      <alignment vertical="center" wrapText="1"/>
      <protection locked="0"/>
    </xf>
    <xf numFmtId="49" fontId="56" fillId="35" borderId="33" xfId="1" applyNumberFormat="1" applyFont="1" applyFill="1" applyBorder="1" applyAlignment="1" applyProtection="1">
      <alignment vertical="center" wrapText="1"/>
      <protection locked="0"/>
    </xf>
    <xf numFmtId="49" fontId="56" fillId="35" borderId="34" xfId="1" applyNumberFormat="1" applyFont="1" applyFill="1" applyBorder="1" applyAlignment="1" applyProtection="1">
      <alignment vertical="center" wrapText="1"/>
      <protection locked="0"/>
    </xf>
    <xf numFmtId="49" fontId="56" fillId="35" borderId="57" xfId="1" applyNumberFormat="1" applyFont="1" applyFill="1" applyBorder="1" applyAlignment="1" applyProtection="1">
      <alignment vertical="center" wrapText="1"/>
      <protection locked="0"/>
    </xf>
    <xf numFmtId="166" fontId="56" fillId="35" borderId="57" xfId="1" applyNumberFormat="1" applyFont="1" applyFill="1" applyBorder="1" applyAlignment="1" applyProtection="1">
      <alignment vertical="center" wrapText="1"/>
      <protection locked="0"/>
    </xf>
    <xf numFmtId="0" fontId="47" fillId="0" borderId="48" xfId="0" applyFont="1" applyBorder="1" applyAlignment="1">
      <alignment horizontal="left" vertical="center" wrapText="1"/>
    </xf>
    <xf numFmtId="166" fontId="56" fillId="35" borderId="33" xfId="1" applyNumberFormat="1" applyFont="1" applyFill="1" applyBorder="1" applyAlignment="1" applyProtection="1">
      <alignment horizontal="center" vertical="center" wrapText="1"/>
      <protection locked="0"/>
    </xf>
    <xf numFmtId="166" fontId="56" fillId="35" borderId="35" xfId="1" applyNumberFormat="1" applyFont="1" applyFill="1" applyBorder="1" applyAlignment="1" applyProtection="1">
      <alignment horizontal="center" vertical="center" wrapText="1"/>
      <protection locked="0"/>
    </xf>
    <xf numFmtId="0" fontId="48" fillId="37" borderId="3" xfId="0" applyFont="1" applyFill="1" applyBorder="1" applyAlignment="1">
      <alignment horizontal="center" vertical="top" wrapText="1"/>
    </xf>
    <xf numFmtId="0" fontId="48" fillId="37" borderId="8" xfId="0" applyFont="1" applyFill="1" applyBorder="1" applyAlignment="1">
      <alignment horizontal="center" vertical="top" wrapText="1"/>
    </xf>
    <xf numFmtId="0" fontId="48" fillId="37" borderId="4" xfId="0" applyFont="1" applyFill="1" applyBorder="1" applyAlignment="1">
      <alignment horizontal="center" vertical="top" wrapText="1"/>
    </xf>
    <xf numFmtId="166" fontId="56" fillId="35" borderId="33" xfId="1" applyNumberFormat="1" applyFont="1" applyFill="1" applyBorder="1" applyAlignment="1" applyProtection="1">
      <alignment vertical="top" wrapText="1"/>
      <protection locked="0"/>
    </xf>
    <xf numFmtId="166" fontId="56" fillId="35" borderId="34" xfId="1" applyNumberFormat="1" applyFont="1" applyFill="1" applyBorder="1" applyAlignment="1" applyProtection="1">
      <alignment vertical="top" wrapText="1"/>
      <protection locked="0"/>
    </xf>
    <xf numFmtId="166" fontId="56" fillId="35" borderId="35" xfId="1" applyNumberFormat="1" applyFont="1" applyFill="1" applyBorder="1" applyAlignment="1" applyProtection="1">
      <alignment vertical="top" wrapText="1"/>
      <protection locked="0"/>
    </xf>
    <xf numFmtId="0" fontId="48" fillId="37" borderId="9" xfId="0" applyFont="1" applyFill="1" applyBorder="1" applyAlignment="1">
      <alignment horizontal="center" vertical="top" wrapText="1"/>
    </xf>
    <xf numFmtId="0" fontId="48" fillId="37" borderId="0" xfId="0" applyFont="1" applyFill="1" applyAlignment="1">
      <alignment horizontal="center" vertical="top" wrapText="1"/>
    </xf>
    <xf numFmtId="0" fontId="48" fillId="37" borderId="10" xfId="0" applyFont="1" applyFill="1" applyBorder="1" applyAlignment="1">
      <alignment horizontal="center" vertical="top" wrapText="1"/>
    </xf>
    <xf numFmtId="0" fontId="48" fillId="2" borderId="43" xfId="0" applyFont="1" applyFill="1" applyBorder="1" applyAlignment="1">
      <alignment horizontal="center" vertical="center" wrapText="1"/>
    </xf>
    <xf numFmtId="0" fontId="47" fillId="0" borderId="48" xfId="0" applyFont="1" applyBorder="1" applyAlignment="1">
      <alignment horizontal="left" vertical="top" wrapText="1"/>
    </xf>
    <xf numFmtId="0" fontId="47" fillId="0" borderId="34" xfId="0" applyFont="1" applyBorder="1" applyAlignment="1">
      <alignment horizontal="left" vertical="top" wrapText="1"/>
    </xf>
    <xf numFmtId="0" fontId="47" fillId="0" borderId="35" xfId="0" applyFont="1" applyBorder="1" applyAlignment="1">
      <alignment horizontal="left" vertical="top" wrapText="1"/>
    </xf>
    <xf numFmtId="0" fontId="46" fillId="34" borderId="9" xfId="0" applyFont="1" applyFill="1" applyBorder="1" applyAlignment="1">
      <alignment horizontal="center" vertical="top"/>
    </xf>
    <xf numFmtId="0" fontId="46" fillId="34" borderId="0" xfId="0" applyFont="1" applyFill="1" applyAlignment="1">
      <alignment horizontal="center" vertical="top"/>
    </xf>
    <xf numFmtId="0" fontId="46" fillId="34" borderId="10" xfId="0" applyFont="1" applyFill="1" applyBorder="1" applyAlignment="1">
      <alignment horizontal="center" vertical="top"/>
    </xf>
    <xf numFmtId="0" fontId="47" fillId="0" borderId="9" xfId="0" applyFont="1" applyBorder="1" applyAlignment="1">
      <alignment vertical="top" wrapText="1"/>
    </xf>
    <xf numFmtId="0" fontId="47" fillId="0" borderId="0" xfId="0" applyFont="1" applyAlignment="1">
      <alignment vertical="top" wrapText="1"/>
    </xf>
    <xf numFmtId="0" fontId="47" fillId="0" borderId="10" xfId="0" applyFont="1" applyBorder="1" applyAlignment="1">
      <alignment vertical="top" wrapText="1"/>
    </xf>
    <xf numFmtId="0" fontId="46" fillId="34" borderId="9" xfId="0" applyFont="1" applyFill="1" applyBorder="1" applyAlignment="1">
      <alignment horizontal="left" vertical="top" wrapText="1"/>
    </xf>
    <xf numFmtId="0" fontId="46" fillId="34" borderId="0" xfId="0" applyFont="1" applyFill="1" applyAlignment="1">
      <alignment horizontal="left" vertical="top" wrapText="1"/>
    </xf>
    <xf numFmtId="0" fontId="46" fillId="34" borderId="10" xfId="0" applyFont="1" applyFill="1" applyBorder="1" applyAlignment="1">
      <alignment horizontal="left" vertical="top" wrapText="1"/>
    </xf>
    <xf numFmtId="0" fontId="46" fillId="34" borderId="5" xfId="0" applyFont="1" applyFill="1" applyBorder="1" applyAlignment="1">
      <alignment horizontal="left" vertical="top" wrapText="1"/>
    </xf>
    <xf numFmtId="0" fontId="46" fillId="34" borderId="1" xfId="0" applyFont="1" applyFill="1" applyBorder="1" applyAlignment="1">
      <alignment horizontal="left" vertical="top" wrapText="1"/>
    </xf>
    <xf numFmtId="0" fontId="46" fillId="34" borderId="6" xfId="0" applyFont="1" applyFill="1" applyBorder="1" applyAlignment="1">
      <alignment horizontal="left" vertical="top" wrapText="1"/>
    </xf>
    <xf numFmtId="0" fontId="47" fillId="0" borderId="43" xfId="0" applyFont="1" applyBorder="1" applyAlignment="1">
      <alignment horizontal="left" vertical="top" wrapText="1"/>
    </xf>
    <xf numFmtId="0" fontId="47" fillId="0" borderId="22" xfId="0" applyFont="1" applyBorder="1" applyAlignment="1">
      <alignment horizontal="left" vertical="top" wrapText="1"/>
    </xf>
    <xf numFmtId="166" fontId="56" fillId="35" borderId="22" xfId="1" applyNumberFormat="1" applyFont="1" applyFill="1" applyBorder="1" applyAlignment="1" applyProtection="1">
      <alignment horizontal="left" vertical="top" wrapText="1"/>
      <protection locked="0"/>
    </xf>
    <xf numFmtId="0" fontId="48" fillId="38" borderId="22" xfId="0" applyFont="1" applyFill="1" applyBorder="1" applyAlignment="1">
      <alignment horizontal="center" vertical="top" wrapText="1"/>
    </xf>
    <xf numFmtId="0" fontId="48" fillId="38" borderId="44" xfId="0" applyFont="1" applyFill="1" applyBorder="1" applyAlignment="1">
      <alignment horizontal="center" vertical="top" wrapText="1"/>
    </xf>
    <xf numFmtId="0" fontId="49" fillId="0" borderId="22" xfId="0" applyFont="1" applyBorder="1" applyAlignment="1">
      <alignment horizontal="left" vertical="center" wrapText="1"/>
    </xf>
    <xf numFmtId="0" fontId="48" fillId="38" borderId="22" xfId="0" applyFont="1" applyFill="1" applyBorder="1" applyAlignment="1">
      <alignment horizontal="center" vertical="center" wrapText="1"/>
    </xf>
    <xf numFmtId="0" fontId="48" fillId="38" borderId="44" xfId="0" applyFont="1" applyFill="1" applyBorder="1" applyAlignment="1">
      <alignment horizontal="center" vertical="center" wrapText="1"/>
    </xf>
    <xf numFmtId="0" fontId="48" fillId="2" borderId="9" xfId="0" applyFont="1" applyFill="1" applyBorder="1" applyAlignment="1">
      <alignment horizontal="center" vertical="top" wrapText="1"/>
    </xf>
    <xf numFmtId="0" fontId="48" fillId="2" borderId="49" xfId="0" applyFont="1" applyFill="1" applyBorder="1" applyAlignment="1">
      <alignment horizontal="center" vertical="top" wrapText="1"/>
    </xf>
    <xf numFmtId="0" fontId="48" fillId="2" borderId="48" xfId="0" applyFont="1" applyFill="1" applyBorder="1" applyAlignment="1">
      <alignment horizontal="center" vertical="center" wrapText="1"/>
    </xf>
    <xf numFmtId="49" fontId="56" fillId="35" borderId="33" xfId="1" applyNumberFormat="1" applyFont="1" applyFill="1" applyBorder="1" applyAlignment="1" applyProtection="1">
      <alignment horizontal="center" vertical="center" wrapText="1"/>
      <protection locked="0"/>
    </xf>
    <xf numFmtId="49" fontId="56" fillId="35" borderId="34" xfId="1" applyNumberFormat="1" applyFont="1" applyFill="1" applyBorder="1" applyAlignment="1" applyProtection="1">
      <alignment horizontal="center" vertical="center" wrapText="1"/>
      <protection locked="0"/>
    </xf>
    <xf numFmtId="49" fontId="56" fillId="35" borderId="57" xfId="1" applyNumberFormat="1" applyFont="1" applyFill="1" applyBorder="1" applyAlignment="1" applyProtection="1">
      <alignment horizontal="center" vertical="center" wrapText="1"/>
      <protection locked="0"/>
    </xf>
    <xf numFmtId="49" fontId="56" fillId="35" borderId="33" xfId="1" applyNumberFormat="1" applyFont="1" applyFill="1" applyBorder="1" applyAlignment="1" applyProtection="1">
      <alignment vertical="top" wrapText="1"/>
      <protection locked="0"/>
    </xf>
    <xf numFmtId="49" fontId="56" fillId="35" borderId="34" xfId="1" applyNumberFormat="1" applyFont="1" applyFill="1" applyBorder="1" applyAlignment="1" applyProtection="1">
      <alignment vertical="top" wrapText="1"/>
      <protection locked="0"/>
    </xf>
    <xf numFmtId="49" fontId="56" fillId="35" borderId="57" xfId="1" applyNumberFormat="1" applyFont="1" applyFill="1" applyBorder="1" applyAlignment="1" applyProtection="1">
      <alignment vertical="top" wrapText="1"/>
      <protection locked="0"/>
    </xf>
    <xf numFmtId="0" fontId="49" fillId="35" borderId="9" xfId="0" applyFont="1" applyFill="1" applyBorder="1" applyAlignment="1" applyProtection="1">
      <alignment horizontal="left" vertical="top" wrapText="1"/>
      <protection locked="0"/>
    </xf>
    <xf numFmtId="0" fontId="49" fillId="35" borderId="0" xfId="0" applyFont="1" applyFill="1" applyAlignment="1" applyProtection="1">
      <alignment horizontal="left" vertical="top" wrapText="1"/>
      <protection locked="0"/>
    </xf>
    <xf numFmtId="0" fontId="49" fillId="35" borderId="10" xfId="0" applyFont="1" applyFill="1" applyBorder="1" applyAlignment="1" applyProtection="1">
      <alignment horizontal="left" vertical="top" wrapText="1"/>
      <protection locked="0"/>
    </xf>
    <xf numFmtId="0" fontId="49" fillId="0" borderId="49" xfId="0" applyFont="1" applyBorder="1" applyAlignment="1">
      <alignment horizontal="center" wrapText="1"/>
    </xf>
    <xf numFmtId="0" fontId="49" fillId="0" borderId="31" xfId="0" applyFont="1" applyBorder="1" applyAlignment="1">
      <alignment horizontal="center" wrapText="1"/>
    </xf>
    <xf numFmtId="0" fontId="49" fillId="0" borderId="32" xfId="0" applyFont="1" applyBorder="1" applyAlignment="1">
      <alignment horizontal="center" wrapText="1"/>
    </xf>
    <xf numFmtId="0" fontId="50" fillId="38" borderId="22" xfId="0" applyFont="1" applyFill="1" applyBorder="1" applyAlignment="1">
      <alignment horizontal="center" vertical="top" wrapText="1"/>
    </xf>
    <xf numFmtId="0" fontId="50" fillId="38" borderId="44" xfId="0" applyFont="1" applyFill="1" applyBorder="1" applyAlignment="1">
      <alignment horizontal="center" vertical="top" wrapText="1"/>
    </xf>
    <xf numFmtId="0" fontId="50" fillId="38" borderId="44" xfId="0" applyFont="1" applyFill="1" applyBorder="1" applyAlignment="1">
      <alignment horizontal="left" vertical="top" wrapText="1"/>
    </xf>
    <xf numFmtId="0" fontId="50" fillId="38" borderId="58" xfId="0" applyFont="1" applyFill="1" applyBorder="1" applyAlignment="1">
      <alignment horizontal="left" vertical="top" wrapText="1"/>
    </xf>
    <xf numFmtId="0" fontId="47" fillId="0" borderId="61" xfId="0" applyFont="1" applyBorder="1" applyAlignment="1">
      <alignment horizontal="left" vertical="top" wrapText="1"/>
    </xf>
    <xf numFmtId="0" fontId="50" fillId="38" borderId="43" xfId="0" applyFont="1" applyFill="1" applyBorder="1" applyAlignment="1">
      <alignment horizontal="left" vertical="center" wrapText="1"/>
    </xf>
    <xf numFmtId="0" fontId="50" fillId="38" borderId="22" xfId="0" applyFont="1" applyFill="1" applyBorder="1" applyAlignment="1">
      <alignment horizontal="left" vertical="center" wrapText="1"/>
    </xf>
    <xf numFmtId="0" fontId="50" fillId="38" borderId="43" xfId="0" applyFont="1" applyFill="1" applyBorder="1" applyAlignment="1">
      <alignment horizontal="left" vertical="top" wrapText="1"/>
    </xf>
    <xf numFmtId="0" fontId="50" fillId="38" borderId="22" xfId="0" applyFont="1" applyFill="1" applyBorder="1" applyAlignment="1">
      <alignment horizontal="left" vertical="top" wrapText="1"/>
    </xf>
    <xf numFmtId="166" fontId="56" fillId="35" borderId="33" xfId="1" applyNumberFormat="1" applyFont="1" applyFill="1" applyBorder="1" applyAlignment="1" applyProtection="1">
      <alignment horizontal="center" vertical="top" wrapText="1"/>
      <protection locked="0"/>
    </xf>
    <xf numFmtId="166" fontId="56" fillId="35" borderId="34" xfId="1" applyNumberFormat="1" applyFont="1" applyFill="1" applyBorder="1" applyAlignment="1" applyProtection="1">
      <alignment horizontal="center" vertical="top" wrapText="1"/>
      <protection locked="0"/>
    </xf>
    <xf numFmtId="166" fontId="56" fillId="35" borderId="35" xfId="1" applyNumberFormat="1" applyFont="1" applyFill="1" applyBorder="1" applyAlignment="1" applyProtection="1">
      <alignment horizontal="center" vertical="top" wrapText="1"/>
      <protection locked="0"/>
    </xf>
    <xf numFmtId="0" fontId="47" fillId="0" borderId="48" xfId="0" applyFont="1" applyBorder="1" applyAlignment="1">
      <alignment horizontal="left" vertical="top"/>
    </xf>
    <xf numFmtId="0" fontId="47" fillId="0" borderId="34" xfId="0" applyFont="1" applyBorder="1" applyAlignment="1">
      <alignment horizontal="left" vertical="top"/>
    </xf>
    <xf numFmtId="0" fontId="47" fillId="0" borderId="35" xfId="0" applyFont="1" applyBorder="1" applyAlignment="1">
      <alignment horizontal="left" vertical="top"/>
    </xf>
    <xf numFmtId="0" fontId="50" fillId="38" borderId="33" xfId="0" applyFont="1" applyFill="1" applyBorder="1" applyAlignment="1">
      <alignment horizontal="center" vertical="top" wrapText="1"/>
    </xf>
    <xf numFmtId="0" fontId="50" fillId="38" borderId="34" xfId="0" applyFont="1" applyFill="1" applyBorder="1" applyAlignment="1">
      <alignment horizontal="center" vertical="top" wrapText="1"/>
    </xf>
    <xf numFmtId="0" fontId="50" fillId="38" borderId="57" xfId="0" applyFont="1" applyFill="1" applyBorder="1" applyAlignment="1">
      <alignment horizontal="center" vertical="top" wrapText="1"/>
    </xf>
    <xf numFmtId="0" fontId="47" fillId="0" borderId="36" xfId="0" applyFont="1" applyBorder="1" applyAlignment="1">
      <alignment horizontal="left" vertical="top" wrapText="1"/>
    </xf>
    <xf numFmtId="0" fontId="47" fillId="0" borderId="38" xfId="0" applyFont="1" applyBorder="1" applyAlignment="1">
      <alignment horizontal="left" vertical="top" wrapText="1"/>
    </xf>
    <xf numFmtId="0" fontId="47" fillId="0" borderId="41" xfId="0" applyFont="1" applyBorder="1" applyAlignment="1">
      <alignment horizontal="left" vertical="top" wrapText="1"/>
    </xf>
    <xf numFmtId="0" fontId="56" fillId="35" borderId="23" xfId="922" applyNumberFormat="1" applyFont="1" applyFill="1" applyBorder="1" applyAlignment="1" applyProtection="1">
      <alignment horizontal="left" vertical="top" wrapText="1"/>
      <protection locked="0"/>
    </xf>
    <xf numFmtId="0" fontId="56" fillId="35" borderId="39" xfId="922" applyNumberFormat="1" applyFont="1" applyFill="1" applyBorder="1" applyAlignment="1" applyProtection="1">
      <alignment horizontal="left" vertical="top" wrapText="1"/>
      <protection locked="0"/>
    </xf>
    <xf numFmtId="0" fontId="56" fillId="35" borderId="24" xfId="922" applyNumberFormat="1" applyFont="1" applyFill="1" applyBorder="1" applyAlignment="1" applyProtection="1">
      <alignment horizontal="left" vertical="top" wrapText="1"/>
      <protection locked="0"/>
    </xf>
    <xf numFmtId="0" fontId="56" fillId="35" borderId="25" xfId="922" applyNumberFormat="1" applyFont="1" applyFill="1" applyBorder="1" applyAlignment="1" applyProtection="1">
      <alignment horizontal="left" vertical="top" wrapText="1"/>
      <protection locked="0"/>
    </xf>
    <xf numFmtId="0" fontId="56" fillId="35" borderId="26" xfId="922" applyNumberFormat="1" applyFont="1" applyFill="1" applyBorder="1" applyAlignment="1" applyProtection="1">
      <alignment horizontal="left" vertical="top" wrapText="1"/>
      <protection locked="0"/>
    </xf>
    <xf numFmtId="0" fontId="56" fillId="35" borderId="59" xfId="922" applyNumberFormat="1" applyFont="1" applyFill="1" applyBorder="1" applyAlignment="1" applyProtection="1">
      <alignment horizontal="left" vertical="top" wrapText="1"/>
      <protection locked="0"/>
    </xf>
    <xf numFmtId="0" fontId="56" fillId="35" borderId="28" xfId="922" applyNumberFormat="1" applyFont="1" applyFill="1" applyBorder="1" applyAlignment="1" applyProtection="1">
      <alignment horizontal="left" vertical="top" wrapText="1"/>
      <protection locked="0"/>
    </xf>
    <xf numFmtId="0" fontId="56" fillId="35" borderId="0" xfId="922" applyNumberFormat="1" applyFont="1" applyFill="1" applyBorder="1" applyAlignment="1" applyProtection="1">
      <alignment horizontal="left" vertical="top" wrapText="1"/>
      <protection locked="0"/>
    </xf>
    <xf numFmtId="0" fontId="56" fillId="35" borderId="10" xfId="922" applyNumberFormat="1" applyFont="1" applyFill="1" applyBorder="1" applyAlignment="1" applyProtection="1">
      <alignment horizontal="left" vertical="top" wrapText="1"/>
      <protection locked="0"/>
    </xf>
    <xf numFmtId="0" fontId="56" fillId="35" borderId="30" xfId="922" applyNumberFormat="1" applyFont="1" applyFill="1" applyBorder="1" applyAlignment="1" applyProtection="1">
      <alignment horizontal="left" vertical="top" wrapText="1"/>
      <protection locked="0"/>
    </xf>
    <xf numFmtId="0" fontId="56" fillId="35" borderId="31" xfId="922" applyNumberFormat="1" applyFont="1" applyFill="1" applyBorder="1" applyAlignment="1" applyProtection="1">
      <alignment horizontal="left" vertical="top" wrapText="1"/>
      <protection locked="0"/>
    </xf>
    <xf numFmtId="0" fontId="56" fillId="35" borderId="60" xfId="922" applyNumberFormat="1" applyFont="1" applyFill="1" applyBorder="1" applyAlignment="1" applyProtection="1">
      <alignment horizontal="left" vertical="top" wrapText="1"/>
      <protection locked="0"/>
    </xf>
    <xf numFmtId="0" fontId="50" fillId="0" borderId="48" xfId="0" applyFont="1" applyBorder="1" applyAlignment="1">
      <alignment horizontal="center" vertical="center"/>
    </xf>
    <xf numFmtId="166" fontId="56" fillId="35" borderId="22" xfId="1" applyNumberFormat="1" applyFont="1" applyFill="1" applyBorder="1" applyAlignment="1" applyProtection="1">
      <alignment horizontal="center" vertical="top" wrapText="1"/>
      <protection locked="0"/>
    </xf>
    <xf numFmtId="0" fontId="47" fillId="0" borderId="43" xfId="0" applyFont="1" applyBorder="1" applyAlignment="1">
      <alignment horizontal="left" vertical="top"/>
    </xf>
    <xf numFmtId="0" fontId="47" fillId="0" borderId="22" xfId="0" applyFont="1" applyBorder="1" applyAlignment="1">
      <alignment horizontal="left" vertical="top"/>
    </xf>
    <xf numFmtId="0" fontId="47" fillId="0" borderId="23" xfId="0" applyFont="1" applyBorder="1" applyAlignment="1">
      <alignment horizontal="left" vertical="top" wrapText="1"/>
    </xf>
    <xf numFmtId="0" fontId="56" fillId="35" borderId="22" xfId="922" applyNumberFormat="1" applyFont="1" applyFill="1" applyBorder="1" applyAlignment="1" applyProtection="1">
      <alignment horizontal="center" vertical="center" wrapText="1"/>
      <protection locked="0"/>
    </xf>
    <xf numFmtId="165" fontId="56" fillId="35" borderId="22" xfId="1" applyFont="1" applyFill="1" applyBorder="1" applyAlignment="1" applyProtection="1">
      <alignment horizontal="left" vertical="top" wrapText="1"/>
      <protection locked="0"/>
    </xf>
    <xf numFmtId="0" fontId="47" fillId="0" borderId="39" xfId="0" applyFont="1" applyBorder="1" applyAlignment="1">
      <alignment horizontal="left" vertical="top" wrapText="1"/>
    </xf>
    <xf numFmtId="0" fontId="47" fillId="0" borderId="24" xfId="0" applyFont="1" applyBorder="1" applyAlignment="1">
      <alignment horizontal="left" vertical="top" wrapText="1"/>
    </xf>
    <xf numFmtId="49" fontId="56" fillId="35" borderId="25" xfId="1" applyNumberFormat="1" applyFont="1" applyFill="1" applyBorder="1" applyAlignment="1" applyProtection="1">
      <alignment horizontal="left" vertical="top" wrapText="1"/>
      <protection locked="0"/>
    </xf>
    <xf numFmtId="49" fontId="56" fillId="35" borderId="26" xfId="1" applyNumberFormat="1" applyFont="1" applyFill="1" applyBorder="1" applyAlignment="1" applyProtection="1">
      <alignment horizontal="left" vertical="top" wrapText="1"/>
      <protection locked="0"/>
    </xf>
    <xf numFmtId="49" fontId="56" fillId="35" borderId="59" xfId="1" applyNumberFormat="1" applyFont="1" applyFill="1" applyBorder="1" applyAlignment="1" applyProtection="1">
      <alignment horizontal="left" vertical="top" wrapText="1"/>
      <protection locked="0"/>
    </xf>
    <xf numFmtId="49" fontId="56" fillId="35" borderId="28" xfId="1" applyNumberFormat="1" applyFont="1" applyFill="1" applyBorder="1" applyAlignment="1" applyProtection="1">
      <alignment horizontal="left" vertical="top" wrapText="1"/>
      <protection locked="0"/>
    </xf>
    <xf numFmtId="49" fontId="56" fillId="35" borderId="0" xfId="1" applyNumberFormat="1" applyFont="1" applyFill="1" applyBorder="1" applyAlignment="1" applyProtection="1">
      <alignment horizontal="left" vertical="top" wrapText="1"/>
      <protection locked="0"/>
    </xf>
    <xf numFmtId="49" fontId="56" fillId="35" borderId="10" xfId="1" applyNumberFormat="1" applyFont="1" applyFill="1" applyBorder="1" applyAlignment="1" applyProtection="1">
      <alignment horizontal="left" vertical="top" wrapText="1"/>
      <protection locked="0"/>
    </xf>
    <xf numFmtId="49" fontId="56" fillId="35" borderId="30" xfId="1" applyNumberFormat="1" applyFont="1" applyFill="1" applyBorder="1" applyAlignment="1" applyProtection="1">
      <alignment horizontal="left" vertical="top" wrapText="1"/>
      <protection locked="0"/>
    </xf>
    <xf numFmtId="49" fontId="56" fillId="35" borderId="31" xfId="1" applyNumberFormat="1" applyFont="1" applyFill="1" applyBorder="1" applyAlignment="1" applyProtection="1">
      <alignment horizontal="left" vertical="top" wrapText="1"/>
      <protection locked="0"/>
    </xf>
    <xf numFmtId="49" fontId="56" fillId="35" borderId="60" xfId="1" applyNumberFormat="1" applyFont="1" applyFill="1" applyBorder="1" applyAlignment="1" applyProtection="1">
      <alignment horizontal="left" vertical="top" wrapText="1"/>
      <protection locked="0"/>
    </xf>
    <xf numFmtId="0" fontId="47" fillId="0" borderId="50" xfId="0" applyFont="1" applyBorder="1" applyAlignment="1">
      <alignment horizontal="left" vertical="top" wrapText="1"/>
    </xf>
    <xf numFmtId="0" fontId="47" fillId="0" borderId="26" xfId="0" applyFont="1" applyBorder="1" applyAlignment="1">
      <alignment horizontal="left" vertical="top" wrapText="1"/>
    </xf>
    <xf numFmtId="0" fontId="47" fillId="0" borderId="27" xfId="0" applyFont="1" applyBorder="1" applyAlignment="1">
      <alignment horizontal="left" vertical="top" wrapText="1"/>
    </xf>
    <xf numFmtId="0" fontId="47" fillId="0" borderId="49" xfId="0" applyFont="1" applyBorder="1" applyAlignment="1">
      <alignment horizontal="left" vertical="top" wrapText="1"/>
    </xf>
    <xf numFmtId="0" fontId="47" fillId="0" borderId="31" xfId="0" applyFont="1" applyBorder="1" applyAlignment="1">
      <alignment horizontal="left" vertical="top" wrapText="1"/>
    </xf>
    <xf numFmtId="0" fontId="47" fillId="0" borderId="32" xfId="0" applyFont="1" applyBorder="1" applyAlignment="1">
      <alignment horizontal="left" vertical="top" wrapText="1"/>
    </xf>
    <xf numFmtId="166" fontId="56" fillId="35" borderId="25" xfId="1" applyNumberFormat="1" applyFont="1" applyFill="1" applyBorder="1" applyAlignment="1" applyProtection="1">
      <alignment horizontal="center" vertical="top" wrapText="1"/>
      <protection locked="0"/>
    </xf>
    <xf numFmtId="166" fontId="56" fillId="35" borderId="27" xfId="1" applyNumberFormat="1" applyFont="1" applyFill="1" applyBorder="1" applyAlignment="1" applyProtection="1">
      <alignment horizontal="center" vertical="top" wrapText="1"/>
      <protection locked="0"/>
    </xf>
    <xf numFmtId="166" fontId="56" fillId="35" borderId="30" xfId="1" applyNumberFormat="1" applyFont="1" applyFill="1" applyBorder="1" applyAlignment="1" applyProtection="1">
      <alignment horizontal="center" vertical="top" wrapText="1"/>
      <protection locked="0"/>
    </xf>
    <xf numFmtId="166" fontId="56" fillId="35" borderId="32" xfId="1" applyNumberFormat="1" applyFont="1" applyFill="1" applyBorder="1" applyAlignment="1" applyProtection="1">
      <alignment horizontal="center" vertical="top" wrapText="1"/>
      <protection locked="0"/>
    </xf>
    <xf numFmtId="1" fontId="56" fillId="35" borderId="22" xfId="25706" applyNumberFormat="1" applyFont="1" applyFill="1" applyBorder="1" applyAlignment="1" applyProtection="1">
      <alignment horizontal="left" vertical="center" wrapText="1"/>
      <protection locked="0"/>
    </xf>
    <xf numFmtId="0" fontId="47" fillId="38" borderId="33" xfId="0" applyFont="1" applyFill="1" applyBorder="1" applyAlignment="1">
      <alignment horizontal="left" vertical="top" wrapText="1" indent="2"/>
    </xf>
    <xf numFmtId="0" fontId="47" fillId="38" borderId="34" xfId="0" applyFont="1" applyFill="1" applyBorder="1" applyAlignment="1">
      <alignment horizontal="left" vertical="top" wrapText="1" indent="2"/>
    </xf>
    <xf numFmtId="0" fontId="47" fillId="38" borderId="57" xfId="0" applyFont="1" applyFill="1" applyBorder="1" applyAlignment="1">
      <alignment horizontal="left" vertical="top" wrapText="1" indent="2"/>
    </xf>
    <xf numFmtId="9" fontId="56" fillId="35" borderId="22" xfId="25706" applyFont="1" applyFill="1" applyBorder="1" applyAlignment="1" applyProtection="1">
      <alignment horizontal="left" vertical="center" wrapText="1"/>
      <protection locked="0"/>
    </xf>
    <xf numFmtId="9" fontId="56" fillId="35" borderId="22" xfId="25706" applyFont="1" applyFill="1" applyBorder="1" applyAlignment="1" applyProtection="1">
      <alignment horizontal="left" vertical="top" wrapText="1"/>
      <protection locked="0"/>
    </xf>
    <xf numFmtId="0" fontId="47" fillId="0" borderId="51" xfId="0" applyFont="1" applyBorder="1" applyAlignment="1">
      <alignment horizontal="left" vertical="center" wrapText="1"/>
    </xf>
    <xf numFmtId="0" fontId="47" fillId="0" borderId="52" xfId="0" applyFont="1" applyBorder="1" applyAlignment="1">
      <alignment horizontal="left" vertical="center" wrapText="1"/>
    </xf>
    <xf numFmtId="0" fontId="56" fillId="35" borderId="43" xfId="1" applyNumberFormat="1" applyFont="1" applyFill="1" applyBorder="1" applyAlignment="1" applyProtection="1">
      <alignment horizontal="left" vertical="center" wrapText="1"/>
      <protection locked="0"/>
    </xf>
    <xf numFmtId="0" fontId="56" fillId="35" borderId="22" xfId="1" applyNumberFormat="1" applyFont="1" applyFill="1" applyBorder="1" applyAlignment="1" applyProtection="1">
      <alignment horizontal="left" vertical="center" wrapText="1"/>
      <protection locked="0"/>
    </xf>
    <xf numFmtId="0" fontId="56" fillId="35" borderId="51" xfId="1" applyNumberFormat="1" applyFont="1" applyFill="1" applyBorder="1" applyAlignment="1" applyProtection="1">
      <alignment horizontal="left" vertical="center" wrapText="1"/>
      <protection locked="0"/>
    </xf>
    <xf numFmtId="0" fontId="56" fillId="35" borderId="52" xfId="1" applyNumberFormat="1" applyFont="1" applyFill="1" applyBorder="1" applyAlignment="1" applyProtection="1">
      <alignment horizontal="left" vertical="center" wrapText="1"/>
      <protection locked="0"/>
    </xf>
    <xf numFmtId="0" fontId="47" fillId="0" borderId="54" xfId="0" applyFont="1" applyBorder="1" applyAlignment="1">
      <alignment horizontal="left" vertical="center" wrapText="1"/>
    </xf>
    <xf numFmtId="0" fontId="47" fillId="0" borderId="55" xfId="0" applyFont="1" applyBorder="1" applyAlignment="1">
      <alignment horizontal="left" vertical="center" wrapText="1"/>
    </xf>
    <xf numFmtId="0" fontId="47" fillId="0" borderId="22" xfId="0" applyFont="1" applyBorder="1" applyAlignment="1">
      <alignment horizontal="right" vertical="center" wrapText="1" indent="1"/>
    </xf>
    <xf numFmtId="0" fontId="50" fillId="38" borderId="37" xfId="0" applyFont="1" applyFill="1" applyBorder="1" applyAlignment="1">
      <alignment horizontal="center" vertical="center" wrapText="1"/>
    </xf>
    <xf numFmtId="0" fontId="50" fillId="38" borderId="42" xfId="0" applyFont="1" applyFill="1" applyBorder="1" applyAlignment="1">
      <alignment horizontal="center" vertical="center" wrapText="1"/>
    </xf>
    <xf numFmtId="0" fontId="47" fillId="0" borderId="55" xfId="0" applyFont="1" applyBorder="1" applyAlignment="1">
      <alignment horizontal="right" vertical="center" wrapText="1" indent="1"/>
    </xf>
    <xf numFmtId="0" fontId="47" fillId="0" borderId="52" xfId="0" applyFont="1" applyBorder="1" applyAlignment="1">
      <alignment horizontal="right" vertical="center" wrapText="1" indent="1"/>
    </xf>
    <xf numFmtId="0" fontId="50" fillId="38" borderId="23" xfId="0" applyFont="1" applyFill="1" applyBorder="1" applyAlignment="1">
      <alignment horizontal="center" vertical="center" wrapText="1"/>
    </xf>
    <xf numFmtId="0" fontId="50" fillId="38" borderId="24" xfId="0" applyFont="1" applyFill="1" applyBorder="1" applyAlignment="1">
      <alignment horizontal="center" vertical="center" wrapText="1"/>
    </xf>
    <xf numFmtId="0" fontId="50" fillId="0" borderId="43" xfId="0" applyFont="1" applyBorder="1" applyAlignment="1">
      <alignment horizontal="center" vertical="center"/>
    </xf>
    <xf numFmtId="0" fontId="48" fillId="0" borderId="9" xfId="0" applyFont="1" applyBorder="1" applyAlignment="1">
      <alignment horizontal="center" vertical="top" wrapText="1"/>
    </xf>
    <xf numFmtId="0" fontId="48" fillId="0" borderId="0" xfId="0" applyFont="1" applyAlignment="1">
      <alignment horizontal="center" vertical="top" wrapText="1"/>
    </xf>
    <xf numFmtId="0" fontId="56" fillId="35" borderId="23" xfId="1" applyNumberFormat="1" applyFont="1" applyFill="1" applyBorder="1" applyAlignment="1" applyProtection="1">
      <alignment horizontal="left" vertical="top" wrapText="1"/>
      <protection locked="0"/>
    </xf>
    <xf numFmtId="0" fontId="56" fillId="35" borderId="37" xfId="1" applyNumberFormat="1" applyFont="1" applyFill="1" applyBorder="1" applyAlignment="1" applyProtection="1">
      <alignment horizontal="left" vertical="top" wrapText="1"/>
      <protection locked="0"/>
    </xf>
    <xf numFmtId="0" fontId="56" fillId="35" borderId="39" xfId="1" applyNumberFormat="1" applyFont="1" applyFill="1" applyBorder="1" applyAlignment="1" applyProtection="1">
      <alignment horizontal="left" vertical="top" wrapText="1"/>
      <protection locked="0"/>
    </xf>
    <xf numFmtId="0" fontId="56" fillId="35" borderId="40" xfId="1" applyNumberFormat="1" applyFont="1" applyFill="1" applyBorder="1" applyAlignment="1" applyProtection="1">
      <alignment horizontal="left" vertical="top" wrapText="1"/>
      <protection locked="0"/>
    </xf>
    <xf numFmtId="0" fontId="56" fillId="35" borderId="24" xfId="1" applyNumberFormat="1" applyFont="1" applyFill="1" applyBorder="1" applyAlignment="1" applyProtection="1">
      <alignment horizontal="left" vertical="top" wrapText="1"/>
      <protection locked="0"/>
    </xf>
    <xf numFmtId="0" fontId="56" fillId="35" borderId="42" xfId="1" applyNumberFormat="1" applyFont="1" applyFill="1" applyBorder="1" applyAlignment="1" applyProtection="1">
      <alignment horizontal="left" vertical="top" wrapText="1"/>
      <protection locked="0"/>
    </xf>
    <xf numFmtId="0" fontId="56" fillId="35" borderId="50" xfId="1" applyNumberFormat="1" applyFont="1" applyFill="1" applyBorder="1" applyAlignment="1" applyProtection="1">
      <alignment horizontal="left" vertical="top" wrapText="1"/>
      <protection locked="0"/>
    </xf>
    <xf numFmtId="0" fontId="56" fillId="35" borderId="26" xfId="1" applyNumberFormat="1" applyFont="1" applyFill="1" applyBorder="1" applyAlignment="1" applyProtection="1">
      <alignment horizontal="left" vertical="top" wrapText="1"/>
      <protection locked="0"/>
    </xf>
    <xf numFmtId="0" fontId="56" fillId="35" borderId="27" xfId="1" applyNumberFormat="1" applyFont="1" applyFill="1" applyBorder="1" applyAlignment="1" applyProtection="1">
      <alignment horizontal="left" vertical="top" wrapText="1"/>
      <protection locked="0"/>
    </xf>
    <xf numFmtId="0" fontId="56" fillId="35" borderId="9" xfId="1" applyNumberFormat="1" applyFont="1" applyFill="1" applyBorder="1" applyAlignment="1" applyProtection="1">
      <alignment horizontal="left" vertical="top" wrapText="1"/>
      <protection locked="0"/>
    </xf>
    <xf numFmtId="0" fontId="56" fillId="35" borderId="0" xfId="1" applyNumberFormat="1" applyFont="1" applyFill="1" applyBorder="1" applyAlignment="1" applyProtection="1">
      <alignment horizontal="left" vertical="top" wrapText="1"/>
      <protection locked="0"/>
    </xf>
    <xf numFmtId="0" fontId="56" fillId="35" borderId="29" xfId="1" applyNumberFormat="1" applyFont="1" applyFill="1" applyBorder="1" applyAlignment="1" applyProtection="1">
      <alignment horizontal="left" vertical="top" wrapText="1"/>
      <protection locked="0"/>
    </xf>
    <xf numFmtId="0" fontId="56" fillId="35" borderId="49" xfId="1" applyNumberFormat="1" applyFont="1" applyFill="1" applyBorder="1" applyAlignment="1" applyProtection="1">
      <alignment horizontal="left" vertical="top" wrapText="1"/>
      <protection locked="0"/>
    </xf>
    <xf numFmtId="0" fontId="56" fillId="35" borderId="31" xfId="1" applyNumberFormat="1" applyFont="1" applyFill="1" applyBorder="1" applyAlignment="1" applyProtection="1">
      <alignment horizontal="left" vertical="top" wrapText="1"/>
      <protection locked="0"/>
    </xf>
    <xf numFmtId="0" fontId="56" fillId="35" borderId="32" xfId="1" applyNumberFormat="1" applyFont="1" applyFill="1" applyBorder="1" applyAlignment="1" applyProtection="1">
      <alignment horizontal="left" vertical="top" wrapText="1"/>
      <protection locked="0"/>
    </xf>
    <xf numFmtId="0" fontId="47" fillId="0" borderId="24" xfId="0" applyFont="1" applyBorder="1" applyAlignment="1">
      <alignment horizontal="right" vertical="center" wrapText="1" indent="1"/>
    </xf>
    <xf numFmtId="166" fontId="56" fillId="35" borderId="23" xfId="1" applyNumberFormat="1" applyFont="1" applyFill="1" applyBorder="1" applyAlignment="1" applyProtection="1">
      <alignment horizontal="center" vertical="top" wrapText="1"/>
      <protection locked="0"/>
    </xf>
    <xf numFmtId="166" fontId="56" fillId="35" borderId="24" xfId="1" applyNumberFormat="1" applyFont="1" applyFill="1" applyBorder="1" applyAlignment="1" applyProtection="1">
      <alignment horizontal="center" vertical="top" wrapText="1"/>
      <protection locked="0"/>
    </xf>
    <xf numFmtId="0" fontId="56" fillId="35" borderId="22" xfId="1" applyNumberFormat="1" applyFont="1" applyFill="1" applyBorder="1" applyAlignment="1" applyProtection="1">
      <alignment horizontal="left" vertical="top" wrapText="1"/>
      <protection locked="0"/>
    </xf>
    <xf numFmtId="49" fontId="56" fillId="35" borderId="23" xfId="1" applyNumberFormat="1" applyFont="1" applyFill="1" applyBorder="1" applyAlignment="1" applyProtection="1">
      <alignment horizontal="left" vertical="top" wrapText="1"/>
      <protection locked="0"/>
    </xf>
    <xf numFmtId="49" fontId="56" fillId="35" borderId="37" xfId="1" applyNumberFormat="1" applyFont="1" applyFill="1" applyBorder="1" applyAlignment="1" applyProtection="1">
      <alignment horizontal="left" vertical="top" wrapText="1"/>
      <protection locked="0"/>
    </xf>
    <xf numFmtId="49" fontId="56" fillId="35" borderId="39" xfId="1" applyNumberFormat="1" applyFont="1" applyFill="1" applyBorder="1" applyAlignment="1" applyProtection="1">
      <alignment horizontal="left" vertical="top" wrapText="1"/>
      <protection locked="0"/>
    </xf>
    <xf numFmtId="49" fontId="56" fillId="35" borderId="40" xfId="1" applyNumberFormat="1" applyFont="1" applyFill="1" applyBorder="1" applyAlignment="1" applyProtection="1">
      <alignment horizontal="left" vertical="top" wrapText="1"/>
      <protection locked="0"/>
    </xf>
    <xf numFmtId="49" fontId="56" fillId="35" borderId="24" xfId="1" applyNumberFormat="1" applyFont="1" applyFill="1" applyBorder="1" applyAlignment="1" applyProtection="1">
      <alignment horizontal="left" vertical="top" wrapText="1"/>
      <protection locked="0"/>
    </xf>
    <xf numFmtId="49" fontId="56" fillId="35" borderId="42" xfId="1" applyNumberFormat="1" applyFont="1" applyFill="1" applyBorder="1" applyAlignment="1" applyProtection="1">
      <alignment horizontal="left" vertical="top" wrapText="1"/>
      <protection locked="0"/>
    </xf>
    <xf numFmtId="0" fontId="56" fillId="35" borderId="39" xfId="922" applyNumberFormat="1" applyFont="1" applyFill="1" applyBorder="1" applyAlignment="1" applyProtection="1">
      <alignment horizontal="center" vertical="center" wrapText="1"/>
      <protection locked="0"/>
    </xf>
    <xf numFmtId="0" fontId="56" fillId="35" borderId="27" xfId="922" applyNumberFormat="1" applyFont="1" applyFill="1" applyBorder="1" applyAlignment="1" applyProtection="1">
      <alignment horizontal="center" vertical="center" wrapText="1"/>
      <protection locked="0"/>
    </xf>
    <xf numFmtId="0" fontId="56" fillId="35" borderId="29" xfId="922" applyNumberFormat="1" applyFont="1" applyFill="1" applyBorder="1" applyAlignment="1" applyProtection="1">
      <alignment horizontal="center" vertical="center" wrapText="1"/>
      <protection locked="0"/>
    </xf>
    <xf numFmtId="0" fontId="56" fillId="35" borderId="32" xfId="922" applyNumberFormat="1" applyFont="1" applyFill="1" applyBorder="1" applyAlignment="1" applyProtection="1">
      <alignment horizontal="center" vertical="center" wrapText="1"/>
      <protection locked="0"/>
    </xf>
    <xf numFmtId="0" fontId="50" fillId="38" borderId="39" xfId="0" applyFont="1" applyFill="1" applyBorder="1" applyAlignment="1">
      <alignment horizontal="center" vertical="center" wrapText="1"/>
    </xf>
    <xf numFmtId="0" fontId="50" fillId="38" borderId="27" xfId="0" applyFont="1" applyFill="1" applyBorder="1" applyAlignment="1">
      <alignment horizontal="center" vertical="center" wrapText="1"/>
    </xf>
    <xf numFmtId="0" fontId="50" fillId="38" borderId="29" xfId="0" applyFont="1" applyFill="1" applyBorder="1" applyAlignment="1">
      <alignment horizontal="center" vertical="center" wrapText="1"/>
    </xf>
    <xf numFmtId="0" fontId="50" fillId="38" borderId="32" xfId="0" applyFont="1" applyFill="1" applyBorder="1" applyAlignment="1">
      <alignment horizontal="center" vertical="center" wrapText="1"/>
    </xf>
    <xf numFmtId="49" fontId="56" fillId="35" borderId="23" xfId="922" applyNumberFormat="1" applyFont="1" applyFill="1" applyBorder="1" applyAlignment="1" applyProtection="1">
      <alignment horizontal="center" vertical="center" wrapText="1"/>
      <protection locked="0"/>
    </xf>
    <xf numFmtId="49" fontId="56" fillId="35" borderId="39" xfId="922" applyNumberFormat="1" applyFont="1" applyFill="1" applyBorder="1" applyAlignment="1" applyProtection="1">
      <alignment horizontal="center" vertical="center" wrapText="1"/>
      <protection locked="0"/>
    </xf>
    <xf numFmtId="49" fontId="56" fillId="35" borderId="24" xfId="922" applyNumberFormat="1" applyFont="1" applyFill="1" applyBorder="1" applyAlignment="1" applyProtection="1">
      <alignment horizontal="center" vertical="center" wrapText="1"/>
      <protection locked="0"/>
    </xf>
    <xf numFmtId="49" fontId="56" fillId="35" borderId="36" xfId="922" applyNumberFormat="1" applyFont="1" applyFill="1" applyBorder="1" applyAlignment="1" applyProtection="1">
      <alignment horizontal="center" vertical="center" wrapText="1"/>
      <protection locked="0"/>
    </xf>
    <xf numFmtId="49" fontId="56" fillId="35" borderId="38" xfId="922" applyNumberFormat="1" applyFont="1" applyFill="1" applyBorder="1" applyAlignment="1" applyProtection="1">
      <alignment horizontal="center" vertical="center" wrapText="1"/>
      <protection locked="0"/>
    </xf>
    <xf numFmtId="49" fontId="56" fillId="35" borderId="41" xfId="922" applyNumberFormat="1" applyFont="1" applyFill="1" applyBorder="1" applyAlignment="1" applyProtection="1">
      <alignment horizontal="center" vertical="center" wrapText="1"/>
      <protection locked="0"/>
    </xf>
    <xf numFmtId="1" fontId="56" fillId="36" borderId="25" xfId="922" applyNumberFormat="1" applyFont="1" applyFill="1" applyBorder="1" applyAlignment="1" applyProtection="1">
      <alignment horizontal="left" vertical="top" wrapText="1"/>
    </xf>
    <xf numFmtId="1" fontId="56" fillId="36" borderId="26" xfId="922" applyNumberFormat="1" applyFont="1" applyFill="1" applyBorder="1" applyAlignment="1" applyProtection="1">
      <alignment horizontal="left" vertical="top" wrapText="1"/>
    </xf>
    <xf numFmtId="1" fontId="56" fillId="36" borderId="27" xfId="922" applyNumberFormat="1" applyFont="1" applyFill="1" applyBorder="1" applyAlignment="1" applyProtection="1">
      <alignment horizontal="left" vertical="top" wrapText="1"/>
    </xf>
    <xf numFmtId="1" fontId="56" fillId="36" borderId="28" xfId="922" applyNumberFormat="1" applyFont="1" applyFill="1" applyBorder="1" applyAlignment="1" applyProtection="1">
      <alignment horizontal="left" vertical="top" wrapText="1"/>
    </xf>
    <xf numFmtId="1" fontId="56" fillId="36" borderId="0" xfId="922" applyNumberFormat="1" applyFont="1" applyFill="1" applyBorder="1" applyAlignment="1" applyProtection="1">
      <alignment horizontal="left" vertical="top" wrapText="1"/>
    </xf>
    <xf numFmtId="1" fontId="56" fillId="36" borderId="29" xfId="922" applyNumberFormat="1" applyFont="1" applyFill="1" applyBorder="1" applyAlignment="1" applyProtection="1">
      <alignment horizontal="left" vertical="top" wrapText="1"/>
    </xf>
    <xf numFmtId="1" fontId="56" fillId="36" borderId="30" xfId="922" applyNumberFormat="1" applyFont="1" applyFill="1" applyBorder="1" applyAlignment="1" applyProtection="1">
      <alignment horizontal="left" vertical="top" wrapText="1"/>
    </xf>
    <xf numFmtId="1" fontId="56" fillId="36" borderId="31" xfId="922" applyNumberFormat="1" applyFont="1" applyFill="1" applyBorder="1" applyAlignment="1" applyProtection="1">
      <alignment horizontal="left" vertical="top" wrapText="1"/>
    </xf>
    <xf numFmtId="1" fontId="56" fillId="36" borderId="32" xfId="922" applyNumberFormat="1" applyFont="1" applyFill="1" applyBorder="1" applyAlignment="1" applyProtection="1">
      <alignment horizontal="left" vertical="top" wrapText="1"/>
    </xf>
    <xf numFmtId="1" fontId="56" fillId="36" borderId="23" xfId="922" applyNumberFormat="1" applyFont="1" applyFill="1" applyBorder="1" applyAlignment="1" applyProtection="1">
      <alignment horizontal="center" vertical="top" wrapText="1"/>
    </xf>
    <xf numFmtId="1" fontId="56" fillId="36" borderId="24" xfId="922" applyNumberFormat="1" applyFont="1" applyFill="1" applyBorder="1" applyAlignment="1" applyProtection="1">
      <alignment horizontal="center" vertical="top" wrapText="1"/>
    </xf>
    <xf numFmtId="0" fontId="47" fillId="0" borderId="49" xfId="0" applyFont="1" applyBorder="1" applyAlignment="1">
      <alignment horizontal="center" vertical="top" wrapText="1"/>
    </xf>
    <xf numFmtId="0" fontId="47" fillId="0" borderId="31" xfId="0" applyFont="1" applyBorder="1" applyAlignment="1">
      <alignment horizontal="center" vertical="top" wrapText="1"/>
    </xf>
    <xf numFmtId="0" fontId="47" fillId="0" borderId="32" xfId="0" applyFont="1" applyBorder="1" applyAlignment="1">
      <alignment horizontal="center" vertical="top" wrapText="1"/>
    </xf>
    <xf numFmtId="0" fontId="0" fillId="0" borderId="22" xfId="0" applyBorder="1" applyAlignment="1">
      <alignment horizontal="left" vertical="top" wrapText="1"/>
    </xf>
    <xf numFmtId="0" fontId="69" fillId="40" borderId="0" xfId="531" applyFont="1" applyFill="1" applyAlignment="1">
      <alignment horizontal="center" wrapText="1"/>
    </xf>
    <xf numFmtId="0" fontId="69" fillId="40" borderId="0" xfId="531" applyFont="1" applyFill="1" applyAlignment="1">
      <alignment horizontal="center"/>
    </xf>
    <xf numFmtId="168" fontId="69" fillId="2" borderId="62" xfId="531" applyNumberFormat="1" applyFont="1" applyFill="1" applyBorder="1" applyAlignment="1">
      <alignment horizontal="left" vertical="center" wrapText="1"/>
    </xf>
    <xf numFmtId="168" fontId="69" fillId="2" borderId="63" xfId="531" applyNumberFormat="1" applyFont="1" applyFill="1" applyBorder="1" applyAlignment="1">
      <alignment horizontal="left" vertical="center" wrapText="1"/>
    </xf>
    <xf numFmtId="0" fontId="70" fillId="0" borderId="64" xfId="531" applyFont="1" applyBorder="1" applyAlignment="1">
      <alignment horizontal="center"/>
    </xf>
    <xf numFmtId="0" fontId="69" fillId="0" borderId="0" xfId="531" applyFont="1" applyAlignment="1">
      <alignment horizontal="left" wrapText="1" indent="1"/>
    </xf>
  </cellXfs>
  <cellStyles count="25707">
    <cellStyle name="$ sign heading" xfId="2" xr:uid="{00000000-0005-0000-0000-000000000000}"/>
    <cellStyle name="20% - Accent1" xfId="25675" builtinId="30" customBuiltin="1"/>
    <cellStyle name="20% - Accent1 2" xfId="770" xr:uid="{00000000-0005-0000-0000-000002000000}"/>
    <cellStyle name="20% - Accent1 3" xfId="771" xr:uid="{00000000-0005-0000-0000-000003000000}"/>
    <cellStyle name="20% - Accent1 3 2" xfId="772" xr:uid="{00000000-0005-0000-0000-000004000000}"/>
    <cellStyle name="20% - Accent1 4" xfId="773" xr:uid="{00000000-0005-0000-0000-000005000000}"/>
    <cellStyle name="20% - Accent1 4 2" xfId="774" xr:uid="{00000000-0005-0000-0000-000006000000}"/>
    <cellStyle name="20% - Accent1 5" xfId="775" xr:uid="{00000000-0005-0000-0000-000007000000}"/>
    <cellStyle name="20% - Accent1 6" xfId="776" xr:uid="{00000000-0005-0000-0000-000008000000}"/>
    <cellStyle name="20% - Accent2" xfId="25679" builtinId="34" customBuiltin="1"/>
    <cellStyle name="20% - Accent2 2" xfId="777" xr:uid="{00000000-0005-0000-0000-00000A000000}"/>
    <cellStyle name="20% - Accent2 3" xfId="778" xr:uid="{00000000-0005-0000-0000-00000B000000}"/>
    <cellStyle name="20% - Accent2 3 2" xfId="779" xr:uid="{00000000-0005-0000-0000-00000C000000}"/>
    <cellStyle name="20% - Accent2 4" xfId="780" xr:uid="{00000000-0005-0000-0000-00000D000000}"/>
    <cellStyle name="20% - Accent2 4 2" xfId="781" xr:uid="{00000000-0005-0000-0000-00000E000000}"/>
    <cellStyle name="20% - Accent2 5" xfId="782" xr:uid="{00000000-0005-0000-0000-00000F000000}"/>
    <cellStyle name="20% - Accent2 6" xfId="783" xr:uid="{00000000-0005-0000-0000-000010000000}"/>
    <cellStyle name="20% - Accent3" xfId="25683" builtinId="38" customBuiltin="1"/>
    <cellStyle name="20% - Accent3 2" xfId="784" xr:uid="{00000000-0005-0000-0000-000012000000}"/>
    <cellStyle name="20% - Accent3 3" xfId="785" xr:uid="{00000000-0005-0000-0000-000013000000}"/>
    <cellStyle name="20% - Accent3 3 2" xfId="786" xr:uid="{00000000-0005-0000-0000-000014000000}"/>
    <cellStyle name="20% - Accent3 4" xfId="787" xr:uid="{00000000-0005-0000-0000-000015000000}"/>
    <cellStyle name="20% - Accent3 4 2" xfId="788" xr:uid="{00000000-0005-0000-0000-000016000000}"/>
    <cellStyle name="20% - Accent3 5" xfId="789" xr:uid="{00000000-0005-0000-0000-000017000000}"/>
    <cellStyle name="20% - Accent3 6" xfId="790" xr:uid="{00000000-0005-0000-0000-000018000000}"/>
    <cellStyle name="20% - Accent4" xfId="25687" builtinId="42" customBuiltin="1"/>
    <cellStyle name="20% - Accent4 2" xfId="791" xr:uid="{00000000-0005-0000-0000-00001A000000}"/>
    <cellStyle name="20% - Accent4 3" xfId="792" xr:uid="{00000000-0005-0000-0000-00001B000000}"/>
    <cellStyle name="20% - Accent4 3 2" xfId="793" xr:uid="{00000000-0005-0000-0000-00001C000000}"/>
    <cellStyle name="20% - Accent4 4" xfId="794" xr:uid="{00000000-0005-0000-0000-00001D000000}"/>
    <cellStyle name="20% - Accent4 4 2" xfId="795" xr:uid="{00000000-0005-0000-0000-00001E000000}"/>
    <cellStyle name="20% - Accent4 5" xfId="796" xr:uid="{00000000-0005-0000-0000-00001F000000}"/>
    <cellStyle name="20% - Accent4 6" xfId="797" xr:uid="{00000000-0005-0000-0000-000020000000}"/>
    <cellStyle name="20% - Accent5" xfId="25691" builtinId="46" customBuiltin="1"/>
    <cellStyle name="20% - Accent5 2" xfId="798" xr:uid="{00000000-0005-0000-0000-000022000000}"/>
    <cellStyle name="20% - Accent5 3" xfId="799" xr:uid="{00000000-0005-0000-0000-000023000000}"/>
    <cellStyle name="20% - Accent5 3 2" xfId="800" xr:uid="{00000000-0005-0000-0000-000024000000}"/>
    <cellStyle name="20% - Accent5 4" xfId="801" xr:uid="{00000000-0005-0000-0000-000025000000}"/>
    <cellStyle name="20% - Accent5 4 2" xfId="802" xr:uid="{00000000-0005-0000-0000-000026000000}"/>
    <cellStyle name="20% - Accent5 5" xfId="803" xr:uid="{00000000-0005-0000-0000-000027000000}"/>
    <cellStyle name="20% - Accent5 6" xfId="804" xr:uid="{00000000-0005-0000-0000-000028000000}"/>
    <cellStyle name="20% - Accent6" xfId="25695" builtinId="50" customBuiltin="1"/>
    <cellStyle name="20% - Accent6 2" xfId="805" xr:uid="{00000000-0005-0000-0000-00002A000000}"/>
    <cellStyle name="20% - Accent6 3" xfId="806" xr:uid="{00000000-0005-0000-0000-00002B000000}"/>
    <cellStyle name="20% - Accent6 3 2" xfId="807" xr:uid="{00000000-0005-0000-0000-00002C000000}"/>
    <cellStyle name="20% - Accent6 4" xfId="808" xr:uid="{00000000-0005-0000-0000-00002D000000}"/>
    <cellStyle name="20% - Accent6 4 2" xfId="809" xr:uid="{00000000-0005-0000-0000-00002E000000}"/>
    <cellStyle name="20% - Accent6 5" xfId="810" xr:uid="{00000000-0005-0000-0000-00002F000000}"/>
    <cellStyle name="20% - Accent6 6" xfId="811" xr:uid="{00000000-0005-0000-0000-000030000000}"/>
    <cellStyle name="40% - Accent1" xfId="25676" builtinId="31" customBuiltin="1"/>
    <cellStyle name="40% - Accent1 2" xfId="812" xr:uid="{00000000-0005-0000-0000-000032000000}"/>
    <cellStyle name="40% - Accent1 3" xfId="813" xr:uid="{00000000-0005-0000-0000-000033000000}"/>
    <cellStyle name="40% - Accent1 3 2" xfId="814" xr:uid="{00000000-0005-0000-0000-000034000000}"/>
    <cellStyle name="40% - Accent1 4" xfId="815" xr:uid="{00000000-0005-0000-0000-000035000000}"/>
    <cellStyle name="40% - Accent1 4 2" xfId="816" xr:uid="{00000000-0005-0000-0000-000036000000}"/>
    <cellStyle name="40% - Accent1 5" xfId="817" xr:uid="{00000000-0005-0000-0000-000037000000}"/>
    <cellStyle name="40% - Accent1 6" xfId="818" xr:uid="{00000000-0005-0000-0000-000038000000}"/>
    <cellStyle name="40% - Accent2" xfId="25680" builtinId="35" customBuiltin="1"/>
    <cellStyle name="40% - Accent2 2" xfId="819" xr:uid="{00000000-0005-0000-0000-00003A000000}"/>
    <cellStyle name="40% - Accent2 3" xfId="820" xr:uid="{00000000-0005-0000-0000-00003B000000}"/>
    <cellStyle name="40% - Accent2 3 2" xfId="821" xr:uid="{00000000-0005-0000-0000-00003C000000}"/>
    <cellStyle name="40% - Accent2 4" xfId="822" xr:uid="{00000000-0005-0000-0000-00003D000000}"/>
    <cellStyle name="40% - Accent2 4 2" xfId="823" xr:uid="{00000000-0005-0000-0000-00003E000000}"/>
    <cellStyle name="40% - Accent2 5" xfId="824" xr:uid="{00000000-0005-0000-0000-00003F000000}"/>
    <cellStyle name="40% - Accent2 6" xfId="825" xr:uid="{00000000-0005-0000-0000-000040000000}"/>
    <cellStyle name="40% - Accent3" xfId="25684" builtinId="39" customBuiltin="1"/>
    <cellStyle name="40% - Accent3 2" xfId="826" xr:uid="{00000000-0005-0000-0000-000042000000}"/>
    <cellStyle name="40% - Accent3 3" xfId="827" xr:uid="{00000000-0005-0000-0000-000043000000}"/>
    <cellStyle name="40% - Accent3 3 2" xfId="828" xr:uid="{00000000-0005-0000-0000-000044000000}"/>
    <cellStyle name="40% - Accent3 4" xfId="829" xr:uid="{00000000-0005-0000-0000-000045000000}"/>
    <cellStyle name="40% - Accent3 4 2" xfId="830" xr:uid="{00000000-0005-0000-0000-000046000000}"/>
    <cellStyle name="40% - Accent3 5" xfId="831" xr:uid="{00000000-0005-0000-0000-000047000000}"/>
    <cellStyle name="40% - Accent3 6" xfId="832" xr:uid="{00000000-0005-0000-0000-000048000000}"/>
    <cellStyle name="40% - Accent4" xfId="25688" builtinId="43" customBuiltin="1"/>
    <cellStyle name="40% - Accent4 2" xfId="833" xr:uid="{00000000-0005-0000-0000-00004A000000}"/>
    <cellStyle name="40% - Accent4 3" xfId="834" xr:uid="{00000000-0005-0000-0000-00004B000000}"/>
    <cellStyle name="40% - Accent4 3 2" xfId="835" xr:uid="{00000000-0005-0000-0000-00004C000000}"/>
    <cellStyle name="40% - Accent4 4" xfId="836" xr:uid="{00000000-0005-0000-0000-00004D000000}"/>
    <cellStyle name="40% - Accent4 4 2" xfId="837" xr:uid="{00000000-0005-0000-0000-00004E000000}"/>
    <cellStyle name="40% - Accent4 5" xfId="838" xr:uid="{00000000-0005-0000-0000-00004F000000}"/>
    <cellStyle name="40% - Accent4 6" xfId="839" xr:uid="{00000000-0005-0000-0000-000050000000}"/>
    <cellStyle name="40% - Accent5" xfId="25692" builtinId="47" customBuiltin="1"/>
    <cellStyle name="40% - Accent5 2" xfId="840" xr:uid="{00000000-0005-0000-0000-000052000000}"/>
    <cellStyle name="40% - Accent5 3" xfId="841" xr:uid="{00000000-0005-0000-0000-000053000000}"/>
    <cellStyle name="40% - Accent5 3 2" xfId="842" xr:uid="{00000000-0005-0000-0000-000054000000}"/>
    <cellStyle name="40% - Accent5 4" xfId="843" xr:uid="{00000000-0005-0000-0000-000055000000}"/>
    <cellStyle name="40% - Accent5 4 2" xfId="844" xr:uid="{00000000-0005-0000-0000-000056000000}"/>
    <cellStyle name="40% - Accent5 5" xfId="845" xr:uid="{00000000-0005-0000-0000-000057000000}"/>
    <cellStyle name="40% - Accent5 6" xfId="846" xr:uid="{00000000-0005-0000-0000-000058000000}"/>
    <cellStyle name="40% - Accent6" xfId="25696" builtinId="51" customBuiltin="1"/>
    <cellStyle name="40% - Accent6 2" xfId="847" xr:uid="{00000000-0005-0000-0000-00005A000000}"/>
    <cellStyle name="40% - Accent6 3" xfId="848" xr:uid="{00000000-0005-0000-0000-00005B000000}"/>
    <cellStyle name="40% - Accent6 3 2" xfId="849" xr:uid="{00000000-0005-0000-0000-00005C000000}"/>
    <cellStyle name="40% - Accent6 4" xfId="850" xr:uid="{00000000-0005-0000-0000-00005D000000}"/>
    <cellStyle name="40% - Accent6 4 2" xfId="851" xr:uid="{00000000-0005-0000-0000-00005E000000}"/>
    <cellStyle name="40% - Accent6 5" xfId="852" xr:uid="{00000000-0005-0000-0000-00005F000000}"/>
    <cellStyle name="40% - Accent6 6" xfId="853" xr:uid="{00000000-0005-0000-0000-000060000000}"/>
    <cellStyle name="60% - Accent1" xfId="25677" builtinId="32" customBuiltin="1"/>
    <cellStyle name="60% - Accent1 2" xfId="854" xr:uid="{00000000-0005-0000-0000-000062000000}"/>
    <cellStyle name="60% - Accent2" xfId="25681" builtinId="36" customBuiltin="1"/>
    <cellStyle name="60% - Accent2 2" xfId="855" xr:uid="{00000000-0005-0000-0000-000064000000}"/>
    <cellStyle name="60% - Accent3" xfId="25685" builtinId="40" customBuiltin="1"/>
    <cellStyle name="60% - Accent3 2" xfId="856" xr:uid="{00000000-0005-0000-0000-000066000000}"/>
    <cellStyle name="60% - Accent4" xfId="25689" builtinId="44" customBuiltin="1"/>
    <cellStyle name="60% - Accent4 2" xfId="857" xr:uid="{00000000-0005-0000-0000-000068000000}"/>
    <cellStyle name="60% - Accent5" xfId="25693" builtinId="48" customBuiltin="1"/>
    <cellStyle name="60% - Accent5 2" xfId="858" xr:uid="{00000000-0005-0000-0000-00006A000000}"/>
    <cellStyle name="60% - Accent6" xfId="25697" builtinId="52" customBuiltin="1"/>
    <cellStyle name="60% - Accent6 2" xfId="859" xr:uid="{00000000-0005-0000-0000-00006C000000}"/>
    <cellStyle name="Accent1" xfId="25674" builtinId="29" customBuiltin="1"/>
    <cellStyle name="Accent1 2" xfId="860" xr:uid="{00000000-0005-0000-0000-00006E000000}"/>
    <cellStyle name="Accent2" xfId="25678" builtinId="33" customBuiltin="1"/>
    <cellStyle name="Accent2 2" xfId="861" xr:uid="{00000000-0005-0000-0000-000070000000}"/>
    <cellStyle name="Accent3" xfId="25682" builtinId="37" customBuiltin="1"/>
    <cellStyle name="Accent3 2" xfId="862" xr:uid="{00000000-0005-0000-0000-000072000000}"/>
    <cellStyle name="Accent4" xfId="25686" builtinId="41" customBuiltin="1"/>
    <cellStyle name="Accent4 2" xfId="863" xr:uid="{00000000-0005-0000-0000-000074000000}"/>
    <cellStyle name="Accent5" xfId="25690" builtinId="45" customBuiltin="1"/>
    <cellStyle name="Accent5 2" xfId="864" xr:uid="{00000000-0005-0000-0000-000076000000}"/>
    <cellStyle name="Accent6" xfId="25694" builtinId="49" customBuiltin="1"/>
    <cellStyle name="Accent6 2" xfId="865" xr:uid="{00000000-0005-0000-0000-000078000000}"/>
    <cellStyle name="Bad" xfId="25664" builtinId="27" customBuiltin="1"/>
    <cellStyle name="Bad 2" xfId="866" xr:uid="{00000000-0005-0000-0000-00007A000000}"/>
    <cellStyle name="Calculation" xfId="25668" builtinId="22" customBuiltin="1"/>
    <cellStyle name="Calculation 2" xfId="867" xr:uid="{00000000-0005-0000-0000-00007C000000}"/>
    <cellStyle name="Check Cell" xfId="25670" builtinId="23" customBuiltin="1"/>
    <cellStyle name="Check Cell 2" xfId="868" xr:uid="{00000000-0005-0000-0000-00007E000000}"/>
    <cellStyle name="Co.Name" xfId="3" xr:uid="{00000000-0005-0000-0000-00007F000000}"/>
    <cellStyle name="Comma" xfId="1" builtinId="3"/>
    <cellStyle name="Comma 10" xfId="4" xr:uid="{00000000-0005-0000-0000-000081000000}"/>
    <cellStyle name="Comma 10 2" xfId="5" xr:uid="{00000000-0005-0000-0000-000082000000}"/>
    <cellStyle name="Comma 10 2 2" xfId="869" xr:uid="{00000000-0005-0000-0000-000083000000}"/>
    <cellStyle name="Comma 10 3" xfId="870" xr:uid="{00000000-0005-0000-0000-000084000000}"/>
    <cellStyle name="Comma 10 4" xfId="871" xr:uid="{00000000-0005-0000-0000-000085000000}"/>
    <cellStyle name="Comma 11" xfId="6" xr:uid="{00000000-0005-0000-0000-000086000000}"/>
    <cellStyle name="Comma 11 2" xfId="872" xr:uid="{00000000-0005-0000-0000-000087000000}"/>
    <cellStyle name="Comma 11 2 2" xfId="25468" xr:uid="{00000000-0005-0000-0000-000088000000}"/>
    <cellStyle name="Comma 11 2 3" xfId="25597" xr:uid="{00000000-0005-0000-0000-000089000000}"/>
    <cellStyle name="Comma 11 3" xfId="873" xr:uid="{00000000-0005-0000-0000-00008A000000}"/>
    <cellStyle name="Comma 11 4" xfId="874" xr:uid="{00000000-0005-0000-0000-00008B000000}"/>
    <cellStyle name="Comma 12" xfId="7" xr:uid="{00000000-0005-0000-0000-00008C000000}"/>
    <cellStyle name="Comma 12 2" xfId="875" xr:uid="{00000000-0005-0000-0000-00008D000000}"/>
    <cellStyle name="Comma 12 2 2" xfId="25469" xr:uid="{00000000-0005-0000-0000-00008E000000}"/>
    <cellStyle name="Comma 12 2 3" xfId="25598" xr:uid="{00000000-0005-0000-0000-00008F000000}"/>
    <cellStyle name="Comma 12 3" xfId="876" xr:uid="{00000000-0005-0000-0000-000090000000}"/>
    <cellStyle name="Comma 12 4" xfId="877" xr:uid="{00000000-0005-0000-0000-000091000000}"/>
    <cellStyle name="Comma 13" xfId="8" xr:uid="{00000000-0005-0000-0000-000092000000}"/>
    <cellStyle name="Comma 13 2" xfId="878" xr:uid="{00000000-0005-0000-0000-000093000000}"/>
    <cellStyle name="Comma 13 2 2" xfId="879" xr:uid="{00000000-0005-0000-0000-000094000000}"/>
    <cellStyle name="Comma 13 2 3" xfId="880" xr:uid="{00000000-0005-0000-0000-000095000000}"/>
    <cellStyle name="Comma 13 3" xfId="881" xr:uid="{00000000-0005-0000-0000-000096000000}"/>
    <cellStyle name="Comma 13 3 2" xfId="882" xr:uid="{00000000-0005-0000-0000-000097000000}"/>
    <cellStyle name="Comma 13 3 3" xfId="883" xr:uid="{00000000-0005-0000-0000-000098000000}"/>
    <cellStyle name="Comma 13 4" xfId="884" xr:uid="{00000000-0005-0000-0000-000099000000}"/>
    <cellStyle name="Comma 13 4 2" xfId="885" xr:uid="{00000000-0005-0000-0000-00009A000000}"/>
    <cellStyle name="Comma 13 4 3" xfId="886" xr:uid="{00000000-0005-0000-0000-00009B000000}"/>
    <cellStyle name="Comma 13 5" xfId="887" xr:uid="{00000000-0005-0000-0000-00009C000000}"/>
    <cellStyle name="Comma 13 6" xfId="888" xr:uid="{00000000-0005-0000-0000-00009D000000}"/>
    <cellStyle name="Comma 13 7" xfId="889" xr:uid="{00000000-0005-0000-0000-00009E000000}"/>
    <cellStyle name="Comma 14" xfId="9" xr:uid="{00000000-0005-0000-0000-00009F000000}"/>
    <cellStyle name="Comma 14 2" xfId="10" xr:uid="{00000000-0005-0000-0000-0000A0000000}"/>
    <cellStyle name="Comma 14 2 2" xfId="769" xr:uid="{00000000-0005-0000-0000-0000A1000000}"/>
    <cellStyle name="Comma 14 2 2 2" xfId="890" xr:uid="{00000000-0005-0000-0000-0000A2000000}"/>
    <cellStyle name="Comma 14 2 2 2 2" xfId="891" xr:uid="{00000000-0005-0000-0000-0000A3000000}"/>
    <cellStyle name="Comma 14 2 2 2 3" xfId="892" xr:uid="{00000000-0005-0000-0000-0000A4000000}"/>
    <cellStyle name="Comma 14 2 2 3" xfId="893" xr:uid="{00000000-0005-0000-0000-0000A5000000}"/>
    <cellStyle name="Comma 14 2 2 4" xfId="894" xr:uid="{00000000-0005-0000-0000-0000A6000000}"/>
    <cellStyle name="Comma 14 2 3" xfId="895" xr:uid="{00000000-0005-0000-0000-0000A7000000}"/>
    <cellStyle name="Comma 14 2 3 2" xfId="896" xr:uid="{00000000-0005-0000-0000-0000A8000000}"/>
    <cellStyle name="Comma 14 2 3 3" xfId="897" xr:uid="{00000000-0005-0000-0000-0000A9000000}"/>
    <cellStyle name="Comma 14 2 4" xfId="898" xr:uid="{00000000-0005-0000-0000-0000AA000000}"/>
    <cellStyle name="Comma 14 2 4 2" xfId="899" xr:uid="{00000000-0005-0000-0000-0000AB000000}"/>
    <cellStyle name="Comma 14 2 4 3" xfId="900" xr:uid="{00000000-0005-0000-0000-0000AC000000}"/>
    <cellStyle name="Comma 14 2 4 4" xfId="25470" xr:uid="{00000000-0005-0000-0000-0000AD000000}"/>
    <cellStyle name="Comma 14 3" xfId="11" xr:uid="{00000000-0005-0000-0000-0000AE000000}"/>
    <cellStyle name="Comma 14 3 2" xfId="12" xr:uid="{00000000-0005-0000-0000-0000AF000000}"/>
    <cellStyle name="Comma 14 3 2 2" xfId="901" xr:uid="{00000000-0005-0000-0000-0000B0000000}"/>
    <cellStyle name="Comma 14 3 2 2 2" xfId="25472" xr:uid="{00000000-0005-0000-0000-0000B1000000}"/>
    <cellStyle name="Comma 14 3 2 2 3" xfId="25599" xr:uid="{00000000-0005-0000-0000-0000B2000000}"/>
    <cellStyle name="Comma 14 3 2 3" xfId="902" xr:uid="{00000000-0005-0000-0000-0000B3000000}"/>
    <cellStyle name="Comma 14 3 3" xfId="13" xr:uid="{00000000-0005-0000-0000-0000B4000000}"/>
    <cellStyle name="Comma 14 3 3 2" xfId="903" xr:uid="{00000000-0005-0000-0000-0000B5000000}"/>
    <cellStyle name="Comma 14 3 3 2 2" xfId="904" xr:uid="{00000000-0005-0000-0000-0000B6000000}"/>
    <cellStyle name="Comma 14 3 3 2 3" xfId="905" xr:uid="{00000000-0005-0000-0000-0000B7000000}"/>
    <cellStyle name="Comma 14 3 3 3" xfId="906" xr:uid="{00000000-0005-0000-0000-0000B8000000}"/>
    <cellStyle name="Comma 14 3 3 3 2" xfId="25473" xr:uid="{00000000-0005-0000-0000-0000B9000000}"/>
    <cellStyle name="Comma 14 3 3 3 3" xfId="25600" xr:uid="{00000000-0005-0000-0000-0000BA000000}"/>
    <cellStyle name="Comma 14 3 3 4" xfId="907" xr:uid="{00000000-0005-0000-0000-0000BB000000}"/>
    <cellStyle name="Comma 14 3 4" xfId="908" xr:uid="{00000000-0005-0000-0000-0000BC000000}"/>
    <cellStyle name="Comma 14 3 4 2" xfId="909" xr:uid="{00000000-0005-0000-0000-0000BD000000}"/>
    <cellStyle name="Comma 14 3 4 3" xfId="910" xr:uid="{00000000-0005-0000-0000-0000BE000000}"/>
    <cellStyle name="Comma 14 3 5" xfId="911" xr:uid="{00000000-0005-0000-0000-0000BF000000}"/>
    <cellStyle name="Comma 14 3 5 2" xfId="25471" xr:uid="{00000000-0005-0000-0000-0000C0000000}"/>
    <cellStyle name="Comma 14 3 5 3" xfId="25601" xr:uid="{00000000-0005-0000-0000-0000C1000000}"/>
    <cellStyle name="Comma 14 3 6" xfId="912" xr:uid="{00000000-0005-0000-0000-0000C2000000}"/>
    <cellStyle name="Comma 14 3 7" xfId="913" xr:uid="{00000000-0005-0000-0000-0000C3000000}"/>
    <cellStyle name="Comma 14 3 8" xfId="914" xr:uid="{00000000-0005-0000-0000-0000C4000000}"/>
    <cellStyle name="Comma 14 4" xfId="14" xr:uid="{00000000-0005-0000-0000-0000C5000000}"/>
    <cellStyle name="Comma 14 4 2" xfId="15" xr:uid="{00000000-0005-0000-0000-0000C6000000}"/>
    <cellStyle name="Comma 14 4 3" xfId="16" xr:uid="{00000000-0005-0000-0000-0000C7000000}"/>
    <cellStyle name="Comma 14 4 4" xfId="915" xr:uid="{00000000-0005-0000-0000-0000C8000000}"/>
    <cellStyle name="Comma 14 5" xfId="916" xr:uid="{00000000-0005-0000-0000-0000C9000000}"/>
    <cellStyle name="Comma 14 5 2" xfId="917" xr:uid="{00000000-0005-0000-0000-0000CA000000}"/>
    <cellStyle name="Comma 14 5 3" xfId="918" xr:uid="{00000000-0005-0000-0000-0000CB000000}"/>
    <cellStyle name="Comma 14 6" xfId="919" xr:uid="{00000000-0005-0000-0000-0000CC000000}"/>
    <cellStyle name="Comma 14 7" xfId="920" xr:uid="{00000000-0005-0000-0000-0000CD000000}"/>
    <cellStyle name="Comma 14 8" xfId="921" xr:uid="{00000000-0005-0000-0000-0000CE000000}"/>
    <cellStyle name="Comma 15" xfId="17" xr:uid="{00000000-0005-0000-0000-0000CF000000}"/>
    <cellStyle name="Comma 15 10" xfId="922" xr:uid="{00000000-0005-0000-0000-0000D0000000}"/>
    <cellStyle name="Comma 15 10 2" xfId="923" xr:uid="{00000000-0005-0000-0000-0000D1000000}"/>
    <cellStyle name="Comma 15 10 2 2" xfId="924" xr:uid="{00000000-0005-0000-0000-0000D2000000}"/>
    <cellStyle name="Comma 15 10 3" xfId="925" xr:uid="{00000000-0005-0000-0000-0000D3000000}"/>
    <cellStyle name="Comma 15 10 4" xfId="25474" xr:uid="{00000000-0005-0000-0000-0000D4000000}"/>
    <cellStyle name="Comma 15 11" xfId="926" xr:uid="{00000000-0005-0000-0000-0000D5000000}"/>
    <cellStyle name="Comma 15 11 2" xfId="927" xr:uid="{00000000-0005-0000-0000-0000D6000000}"/>
    <cellStyle name="Comma 15 11 2 2" xfId="928" xr:uid="{00000000-0005-0000-0000-0000D7000000}"/>
    <cellStyle name="Comma 15 11 3" xfId="929" xr:uid="{00000000-0005-0000-0000-0000D8000000}"/>
    <cellStyle name="Comma 15 12" xfId="930" xr:uid="{00000000-0005-0000-0000-0000D9000000}"/>
    <cellStyle name="Comma 15 13" xfId="931" xr:uid="{00000000-0005-0000-0000-0000DA000000}"/>
    <cellStyle name="Comma 15 2" xfId="18" xr:uid="{00000000-0005-0000-0000-0000DB000000}"/>
    <cellStyle name="Comma 15 2 2" xfId="932" xr:uid="{00000000-0005-0000-0000-0000DC000000}"/>
    <cellStyle name="Comma 15 2 2 10" xfId="933" xr:uid="{00000000-0005-0000-0000-0000DD000000}"/>
    <cellStyle name="Comma 15 2 2 2" xfId="934" xr:uid="{00000000-0005-0000-0000-0000DE000000}"/>
    <cellStyle name="Comma 15 2 2 2 2" xfId="935" xr:uid="{00000000-0005-0000-0000-0000DF000000}"/>
    <cellStyle name="Comma 15 2 2 2 3" xfId="936" xr:uid="{00000000-0005-0000-0000-0000E0000000}"/>
    <cellStyle name="Comma 15 2 2 3" xfId="937" xr:uid="{00000000-0005-0000-0000-0000E1000000}"/>
    <cellStyle name="Comma 15 2 2 3 2" xfId="938" xr:uid="{00000000-0005-0000-0000-0000E2000000}"/>
    <cellStyle name="Comma 15 2 2 3 3" xfId="939" xr:uid="{00000000-0005-0000-0000-0000E3000000}"/>
    <cellStyle name="Comma 15 2 2 4" xfId="940" xr:uid="{00000000-0005-0000-0000-0000E4000000}"/>
    <cellStyle name="Comma 15 2 2 4 2" xfId="941" xr:uid="{00000000-0005-0000-0000-0000E5000000}"/>
    <cellStyle name="Comma 15 2 2 4 2 2" xfId="942" xr:uid="{00000000-0005-0000-0000-0000E6000000}"/>
    <cellStyle name="Comma 15 2 2 4 3" xfId="943" xr:uid="{00000000-0005-0000-0000-0000E7000000}"/>
    <cellStyle name="Comma 15 2 2 5" xfId="944" xr:uid="{00000000-0005-0000-0000-0000E8000000}"/>
    <cellStyle name="Comma 15 2 2 5 2" xfId="945" xr:uid="{00000000-0005-0000-0000-0000E9000000}"/>
    <cellStyle name="Comma 15 2 2 5 2 2" xfId="946" xr:uid="{00000000-0005-0000-0000-0000EA000000}"/>
    <cellStyle name="Comma 15 2 2 5 3" xfId="947" xr:uid="{00000000-0005-0000-0000-0000EB000000}"/>
    <cellStyle name="Comma 15 2 2 6" xfId="948" xr:uid="{00000000-0005-0000-0000-0000EC000000}"/>
    <cellStyle name="Comma 15 2 2 6 2" xfId="949" xr:uid="{00000000-0005-0000-0000-0000ED000000}"/>
    <cellStyle name="Comma 15 2 2 6 2 2" xfId="950" xr:uid="{00000000-0005-0000-0000-0000EE000000}"/>
    <cellStyle name="Comma 15 2 2 6 3" xfId="951" xr:uid="{00000000-0005-0000-0000-0000EF000000}"/>
    <cellStyle name="Comma 15 2 2 7" xfId="952" xr:uid="{00000000-0005-0000-0000-0000F0000000}"/>
    <cellStyle name="Comma 15 2 2 7 2" xfId="953" xr:uid="{00000000-0005-0000-0000-0000F1000000}"/>
    <cellStyle name="Comma 15 2 2 8" xfId="954" xr:uid="{00000000-0005-0000-0000-0000F2000000}"/>
    <cellStyle name="Comma 15 2 2 8 2" xfId="955" xr:uid="{00000000-0005-0000-0000-0000F3000000}"/>
    <cellStyle name="Comma 15 2 2 9" xfId="956" xr:uid="{00000000-0005-0000-0000-0000F4000000}"/>
    <cellStyle name="Comma 15 2 3" xfId="957" xr:uid="{00000000-0005-0000-0000-0000F5000000}"/>
    <cellStyle name="Comma 15 2 3 10" xfId="958" xr:uid="{00000000-0005-0000-0000-0000F6000000}"/>
    <cellStyle name="Comma 15 2 3 2" xfId="959" xr:uid="{00000000-0005-0000-0000-0000F7000000}"/>
    <cellStyle name="Comma 15 2 3 2 2" xfId="960" xr:uid="{00000000-0005-0000-0000-0000F8000000}"/>
    <cellStyle name="Comma 15 2 3 2 3" xfId="961" xr:uid="{00000000-0005-0000-0000-0000F9000000}"/>
    <cellStyle name="Comma 15 2 3 3" xfId="962" xr:uid="{00000000-0005-0000-0000-0000FA000000}"/>
    <cellStyle name="Comma 15 2 3 3 2" xfId="963" xr:uid="{00000000-0005-0000-0000-0000FB000000}"/>
    <cellStyle name="Comma 15 2 3 3 3" xfId="964" xr:uid="{00000000-0005-0000-0000-0000FC000000}"/>
    <cellStyle name="Comma 15 2 3 4" xfId="965" xr:uid="{00000000-0005-0000-0000-0000FD000000}"/>
    <cellStyle name="Comma 15 2 3 4 2" xfId="966" xr:uid="{00000000-0005-0000-0000-0000FE000000}"/>
    <cellStyle name="Comma 15 2 3 4 2 2" xfId="967" xr:uid="{00000000-0005-0000-0000-0000FF000000}"/>
    <cellStyle name="Comma 15 2 3 4 3" xfId="968" xr:uid="{00000000-0005-0000-0000-000000010000}"/>
    <cellStyle name="Comma 15 2 3 5" xfId="969" xr:uid="{00000000-0005-0000-0000-000001010000}"/>
    <cellStyle name="Comma 15 2 3 5 2" xfId="970" xr:uid="{00000000-0005-0000-0000-000002010000}"/>
    <cellStyle name="Comma 15 2 3 5 2 2" xfId="971" xr:uid="{00000000-0005-0000-0000-000003010000}"/>
    <cellStyle name="Comma 15 2 3 5 3" xfId="972" xr:uid="{00000000-0005-0000-0000-000004010000}"/>
    <cellStyle name="Comma 15 2 3 6" xfId="973" xr:uid="{00000000-0005-0000-0000-000005010000}"/>
    <cellStyle name="Comma 15 2 3 6 2" xfId="974" xr:uid="{00000000-0005-0000-0000-000006010000}"/>
    <cellStyle name="Comma 15 2 3 6 2 2" xfId="975" xr:uid="{00000000-0005-0000-0000-000007010000}"/>
    <cellStyle name="Comma 15 2 3 6 3" xfId="976" xr:uid="{00000000-0005-0000-0000-000008010000}"/>
    <cellStyle name="Comma 15 2 3 7" xfId="977" xr:uid="{00000000-0005-0000-0000-000009010000}"/>
    <cellStyle name="Comma 15 2 3 7 2" xfId="978" xr:uid="{00000000-0005-0000-0000-00000A010000}"/>
    <cellStyle name="Comma 15 2 3 8" xfId="979" xr:uid="{00000000-0005-0000-0000-00000B010000}"/>
    <cellStyle name="Comma 15 2 3 8 2" xfId="980" xr:uid="{00000000-0005-0000-0000-00000C010000}"/>
    <cellStyle name="Comma 15 2 3 9" xfId="981" xr:uid="{00000000-0005-0000-0000-00000D010000}"/>
    <cellStyle name="Comma 15 2 4" xfId="982" xr:uid="{00000000-0005-0000-0000-00000E010000}"/>
    <cellStyle name="Comma 15 2 4 10" xfId="983" xr:uid="{00000000-0005-0000-0000-00000F010000}"/>
    <cellStyle name="Comma 15 2 4 2" xfId="984" xr:uid="{00000000-0005-0000-0000-000010010000}"/>
    <cellStyle name="Comma 15 2 4 3" xfId="985" xr:uid="{00000000-0005-0000-0000-000011010000}"/>
    <cellStyle name="Comma 15 2 4 3 2" xfId="986" xr:uid="{00000000-0005-0000-0000-000012010000}"/>
    <cellStyle name="Comma 15 2 4 3 2 2" xfId="987" xr:uid="{00000000-0005-0000-0000-000013010000}"/>
    <cellStyle name="Comma 15 2 4 3 3" xfId="988" xr:uid="{00000000-0005-0000-0000-000014010000}"/>
    <cellStyle name="Comma 15 2 4 4" xfId="989" xr:uid="{00000000-0005-0000-0000-000015010000}"/>
    <cellStyle name="Comma 15 2 4 4 2" xfId="990" xr:uid="{00000000-0005-0000-0000-000016010000}"/>
    <cellStyle name="Comma 15 2 4 4 2 2" xfId="991" xr:uid="{00000000-0005-0000-0000-000017010000}"/>
    <cellStyle name="Comma 15 2 4 4 3" xfId="992" xr:uid="{00000000-0005-0000-0000-000018010000}"/>
    <cellStyle name="Comma 15 2 4 5" xfId="993" xr:uid="{00000000-0005-0000-0000-000019010000}"/>
    <cellStyle name="Comma 15 2 4 5 2" xfId="994" xr:uid="{00000000-0005-0000-0000-00001A010000}"/>
    <cellStyle name="Comma 15 2 4 5 2 2" xfId="995" xr:uid="{00000000-0005-0000-0000-00001B010000}"/>
    <cellStyle name="Comma 15 2 4 5 3" xfId="996" xr:uid="{00000000-0005-0000-0000-00001C010000}"/>
    <cellStyle name="Comma 15 2 4 6" xfId="997" xr:uid="{00000000-0005-0000-0000-00001D010000}"/>
    <cellStyle name="Comma 15 2 4 6 2" xfId="998" xr:uid="{00000000-0005-0000-0000-00001E010000}"/>
    <cellStyle name="Comma 15 2 4 7" xfId="999" xr:uid="{00000000-0005-0000-0000-00001F010000}"/>
    <cellStyle name="Comma 15 2 4 7 2" xfId="1000" xr:uid="{00000000-0005-0000-0000-000020010000}"/>
    <cellStyle name="Comma 15 2 4 8" xfId="1001" xr:uid="{00000000-0005-0000-0000-000021010000}"/>
    <cellStyle name="Comma 15 2 4 9" xfId="1002" xr:uid="{00000000-0005-0000-0000-000022010000}"/>
    <cellStyle name="Comma 15 2 5" xfId="1003" xr:uid="{00000000-0005-0000-0000-000023010000}"/>
    <cellStyle name="Comma 15 2 5 2" xfId="1004" xr:uid="{00000000-0005-0000-0000-000024010000}"/>
    <cellStyle name="Comma 15 2 5 3" xfId="1005" xr:uid="{00000000-0005-0000-0000-000025010000}"/>
    <cellStyle name="Comma 15 2 5 4" xfId="25475" xr:uid="{00000000-0005-0000-0000-000026010000}"/>
    <cellStyle name="Comma 15 2 6" xfId="1006" xr:uid="{00000000-0005-0000-0000-000027010000}"/>
    <cellStyle name="Comma 15 2 6 2" xfId="1007" xr:uid="{00000000-0005-0000-0000-000028010000}"/>
    <cellStyle name="Comma 15 2 6 2 2" xfId="1008" xr:uid="{00000000-0005-0000-0000-000029010000}"/>
    <cellStyle name="Comma 15 2 6 2 2 2" xfId="1009" xr:uid="{00000000-0005-0000-0000-00002A010000}"/>
    <cellStyle name="Comma 15 2 6 2 3" xfId="1010" xr:uid="{00000000-0005-0000-0000-00002B010000}"/>
    <cellStyle name="Comma 15 2 6 3" xfId="1011" xr:uid="{00000000-0005-0000-0000-00002C010000}"/>
    <cellStyle name="Comma 15 2 6 3 2" xfId="1012" xr:uid="{00000000-0005-0000-0000-00002D010000}"/>
    <cellStyle name="Comma 15 2 6 3 2 2" xfId="1013" xr:uid="{00000000-0005-0000-0000-00002E010000}"/>
    <cellStyle name="Comma 15 2 6 3 3" xfId="1014" xr:uid="{00000000-0005-0000-0000-00002F010000}"/>
    <cellStyle name="Comma 15 2 6 4" xfId="1015" xr:uid="{00000000-0005-0000-0000-000030010000}"/>
    <cellStyle name="Comma 15 2 6 4 2" xfId="1016" xr:uid="{00000000-0005-0000-0000-000031010000}"/>
    <cellStyle name="Comma 15 2 6 4 2 2" xfId="1017" xr:uid="{00000000-0005-0000-0000-000032010000}"/>
    <cellStyle name="Comma 15 2 6 4 3" xfId="1018" xr:uid="{00000000-0005-0000-0000-000033010000}"/>
    <cellStyle name="Comma 15 2 6 5" xfId="1019" xr:uid="{00000000-0005-0000-0000-000034010000}"/>
    <cellStyle name="Comma 15 2 6 5 2" xfId="1020" xr:uid="{00000000-0005-0000-0000-000035010000}"/>
    <cellStyle name="Comma 15 2 6 6" xfId="1021" xr:uid="{00000000-0005-0000-0000-000036010000}"/>
    <cellStyle name="Comma 15 2 6 6 2" xfId="1022" xr:uid="{00000000-0005-0000-0000-000037010000}"/>
    <cellStyle name="Comma 15 2 6 7" xfId="1023" xr:uid="{00000000-0005-0000-0000-000038010000}"/>
    <cellStyle name="Comma 15 2 7" xfId="1024" xr:uid="{00000000-0005-0000-0000-000039010000}"/>
    <cellStyle name="Comma 15 2 7 2" xfId="1025" xr:uid="{00000000-0005-0000-0000-00003A010000}"/>
    <cellStyle name="Comma 15 2 7 2 2" xfId="1026" xr:uid="{00000000-0005-0000-0000-00003B010000}"/>
    <cellStyle name="Comma 15 2 7 3" xfId="1027" xr:uid="{00000000-0005-0000-0000-00003C010000}"/>
    <cellStyle name="Comma 15 2 8" xfId="1028" xr:uid="{00000000-0005-0000-0000-00003D010000}"/>
    <cellStyle name="Comma 15 2 8 2" xfId="1029" xr:uid="{00000000-0005-0000-0000-00003E010000}"/>
    <cellStyle name="Comma 15 2 8 2 2" xfId="1030" xr:uid="{00000000-0005-0000-0000-00003F010000}"/>
    <cellStyle name="Comma 15 2 8 3" xfId="1031" xr:uid="{00000000-0005-0000-0000-000040010000}"/>
    <cellStyle name="Comma 15 2 9" xfId="1032" xr:uid="{00000000-0005-0000-0000-000041010000}"/>
    <cellStyle name="Comma 15 3" xfId="1033" xr:uid="{00000000-0005-0000-0000-000042010000}"/>
    <cellStyle name="Comma 15 3 10" xfId="1034" xr:uid="{00000000-0005-0000-0000-000043010000}"/>
    <cellStyle name="Comma 15 3 11" xfId="1035" xr:uid="{00000000-0005-0000-0000-000044010000}"/>
    <cellStyle name="Comma 15 3 2" xfId="1036" xr:uid="{00000000-0005-0000-0000-000045010000}"/>
    <cellStyle name="Comma 15 3 2 10" xfId="1037" xr:uid="{00000000-0005-0000-0000-000046010000}"/>
    <cellStyle name="Comma 15 3 2 2" xfId="1038" xr:uid="{00000000-0005-0000-0000-000047010000}"/>
    <cellStyle name="Comma 15 3 2 2 2" xfId="1039" xr:uid="{00000000-0005-0000-0000-000048010000}"/>
    <cellStyle name="Comma 15 3 2 2 3" xfId="1040" xr:uid="{00000000-0005-0000-0000-000049010000}"/>
    <cellStyle name="Comma 15 3 2 3" xfId="1041" xr:uid="{00000000-0005-0000-0000-00004A010000}"/>
    <cellStyle name="Comma 15 3 2 3 2" xfId="1042" xr:uid="{00000000-0005-0000-0000-00004B010000}"/>
    <cellStyle name="Comma 15 3 2 3 3" xfId="1043" xr:uid="{00000000-0005-0000-0000-00004C010000}"/>
    <cellStyle name="Comma 15 3 2 4" xfId="1044" xr:uid="{00000000-0005-0000-0000-00004D010000}"/>
    <cellStyle name="Comma 15 3 2 4 2" xfId="1045" xr:uid="{00000000-0005-0000-0000-00004E010000}"/>
    <cellStyle name="Comma 15 3 2 4 2 2" xfId="1046" xr:uid="{00000000-0005-0000-0000-00004F010000}"/>
    <cellStyle name="Comma 15 3 2 4 3" xfId="1047" xr:uid="{00000000-0005-0000-0000-000050010000}"/>
    <cellStyle name="Comma 15 3 2 5" xfId="1048" xr:uid="{00000000-0005-0000-0000-000051010000}"/>
    <cellStyle name="Comma 15 3 2 5 2" xfId="1049" xr:uid="{00000000-0005-0000-0000-000052010000}"/>
    <cellStyle name="Comma 15 3 2 5 2 2" xfId="1050" xr:uid="{00000000-0005-0000-0000-000053010000}"/>
    <cellStyle name="Comma 15 3 2 5 3" xfId="1051" xr:uid="{00000000-0005-0000-0000-000054010000}"/>
    <cellStyle name="Comma 15 3 2 6" xfId="1052" xr:uid="{00000000-0005-0000-0000-000055010000}"/>
    <cellStyle name="Comma 15 3 2 6 2" xfId="1053" xr:uid="{00000000-0005-0000-0000-000056010000}"/>
    <cellStyle name="Comma 15 3 2 6 2 2" xfId="1054" xr:uid="{00000000-0005-0000-0000-000057010000}"/>
    <cellStyle name="Comma 15 3 2 6 3" xfId="1055" xr:uid="{00000000-0005-0000-0000-000058010000}"/>
    <cellStyle name="Comma 15 3 2 7" xfId="1056" xr:uid="{00000000-0005-0000-0000-000059010000}"/>
    <cellStyle name="Comma 15 3 2 7 2" xfId="1057" xr:uid="{00000000-0005-0000-0000-00005A010000}"/>
    <cellStyle name="Comma 15 3 2 8" xfId="1058" xr:uid="{00000000-0005-0000-0000-00005B010000}"/>
    <cellStyle name="Comma 15 3 2 8 2" xfId="1059" xr:uid="{00000000-0005-0000-0000-00005C010000}"/>
    <cellStyle name="Comma 15 3 2 9" xfId="1060" xr:uid="{00000000-0005-0000-0000-00005D010000}"/>
    <cellStyle name="Comma 15 3 3" xfId="1061" xr:uid="{00000000-0005-0000-0000-00005E010000}"/>
    <cellStyle name="Comma 15 3 3 2" xfId="1062" xr:uid="{00000000-0005-0000-0000-00005F010000}"/>
    <cellStyle name="Comma 15 3 3 3" xfId="1063" xr:uid="{00000000-0005-0000-0000-000060010000}"/>
    <cellStyle name="Comma 15 3 4" xfId="1064" xr:uid="{00000000-0005-0000-0000-000061010000}"/>
    <cellStyle name="Comma 15 3 4 2" xfId="1065" xr:uid="{00000000-0005-0000-0000-000062010000}"/>
    <cellStyle name="Comma 15 3 4 3" xfId="1066" xr:uid="{00000000-0005-0000-0000-000063010000}"/>
    <cellStyle name="Comma 15 3 5" xfId="1067" xr:uid="{00000000-0005-0000-0000-000064010000}"/>
    <cellStyle name="Comma 15 3 5 2" xfId="1068" xr:uid="{00000000-0005-0000-0000-000065010000}"/>
    <cellStyle name="Comma 15 3 5 2 2" xfId="1069" xr:uid="{00000000-0005-0000-0000-000066010000}"/>
    <cellStyle name="Comma 15 3 5 3" xfId="1070" xr:uid="{00000000-0005-0000-0000-000067010000}"/>
    <cellStyle name="Comma 15 3 6" xfId="1071" xr:uid="{00000000-0005-0000-0000-000068010000}"/>
    <cellStyle name="Comma 15 3 6 2" xfId="1072" xr:uid="{00000000-0005-0000-0000-000069010000}"/>
    <cellStyle name="Comma 15 3 6 2 2" xfId="1073" xr:uid="{00000000-0005-0000-0000-00006A010000}"/>
    <cellStyle name="Comma 15 3 6 3" xfId="1074" xr:uid="{00000000-0005-0000-0000-00006B010000}"/>
    <cellStyle name="Comma 15 3 7" xfId="1075" xr:uid="{00000000-0005-0000-0000-00006C010000}"/>
    <cellStyle name="Comma 15 3 7 2" xfId="1076" xr:uid="{00000000-0005-0000-0000-00006D010000}"/>
    <cellStyle name="Comma 15 3 7 2 2" xfId="1077" xr:uid="{00000000-0005-0000-0000-00006E010000}"/>
    <cellStyle name="Comma 15 3 7 3" xfId="1078" xr:uid="{00000000-0005-0000-0000-00006F010000}"/>
    <cellStyle name="Comma 15 3 8" xfId="1079" xr:uid="{00000000-0005-0000-0000-000070010000}"/>
    <cellStyle name="Comma 15 3 8 2" xfId="1080" xr:uid="{00000000-0005-0000-0000-000071010000}"/>
    <cellStyle name="Comma 15 3 9" xfId="1081" xr:uid="{00000000-0005-0000-0000-000072010000}"/>
    <cellStyle name="Comma 15 3 9 2" xfId="1082" xr:uid="{00000000-0005-0000-0000-000073010000}"/>
    <cellStyle name="Comma 15 4" xfId="1083" xr:uid="{00000000-0005-0000-0000-000074010000}"/>
    <cellStyle name="Comma 15 4 10" xfId="1084" xr:uid="{00000000-0005-0000-0000-000075010000}"/>
    <cellStyle name="Comma 15 4 2" xfId="1085" xr:uid="{00000000-0005-0000-0000-000076010000}"/>
    <cellStyle name="Comma 15 4 2 2" xfId="1086" xr:uid="{00000000-0005-0000-0000-000077010000}"/>
    <cellStyle name="Comma 15 4 2 3" xfId="1087" xr:uid="{00000000-0005-0000-0000-000078010000}"/>
    <cellStyle name="Comma 15 4 3" xfId="1088" xr:uid="{00000000-0005-0000-0000-000079010000}"/>
    <cellStyle name="Comma 15 4 3 2" xfId="1089" xr:uid="{00000000-0005-0000-0000-00007A010000}"/>
    <cellStyle name="Comma 15 4 3 3" xfId="1090" xr:uid="{00000000-0005-0000-0000-00007B010000}"/>
    <cellStyle name="Comma 15 4 4" xfId="1091" xr:uid="{00000000-0005-0000-0000-00007C010000}"/>
    <cellStyle name="Comma 15 4 4 2" xfId="1092" xr:uid="{00000000-0005-0000-0000-00007D010000}"/>
    <cellStyle name="Comma 15 4 4 2 2" xfId="1093" xr:uid="{00000000-0005-0000-0000-00007E010000}"/>
    <cellStyle name="Comma 15 4 4 3" xfId="1094" xr:uid="{00000000-0005-0000-0000-00007F010000}"/>
    <cellStyle name="Comma 15 4 5" xfId="1095" xr:uid="{00000000-0005-0000-0000-000080010000}"/>
    <cellStyle name="Comma 15 4 5 2" xfId="1096" xr:uid="{00000000-0005-0000-0000-000081010000}"/>
    <cellStyle name="Comma 15 4 5 2 2" xfId="1097" xr:uid="{00000000-0005-0000-0000-000082010000}"/>
    <cellStyle name="Comma 15 4 5 3" xfId="1098" xr:uid="{00000000-0005-0000-0000-000083010000}"/>
    <cellStyle name="Comma 15 4 6" xfId="1099" xr:uid="{00000000-0005-0000-0000-000084010000}"/>
    <cellStyle name="Comma 15 4 6 2" xfId="1100" xr:uid="{00000000-0005-0000-0000-000085010000}"/>
    <cellStyle name="Comma 15 4 6 2 2" xfId="1101" xr:uid="{00000000-0005-0000-0000-000086010000}"/>
    <cellStyle name="Comma 15 4 6 3" xfId="1102" xr:uid="{00000000-0005-0000-0000-000087010000}"/>
    <cellStyle name="Comma 15 4 7" xfId="1103" xr:uid="{00000000-0005-0000-0000-000088010000}"/>
    <cellStyle name="Comma 15 4 7 2" xfId="1104" xr:uid="{00000000-0005-0000-0000-000089010000}"/>
    <cellStyle name="Comma 15 4 8" xfId="1105" xr:uid="{00000000-0005-0000-0000-00008A010000}"/>
    <cellStyle name="Comma 15 4 8 2" xfId="1106" xr:uid="{00000000-0005-0000-0000-00008B010000}"/>
    <cellStyle name="Comma 15 4 9" xfId="1107" xr:uid="{00000000-0005-0000-0000-00008C010000}"/>
    <cellStyle name="Comma 15 5" xfId="1108" xr:uid="{00000000-0005-0000-0000-00008D010000}"/>
    <cellStyle name="Comma 15 5 10" xfId="1109" xr:uid="{00000000-0005-0000-0000-00008E010000}"/>
    <cellStyle name="Comma 15 5 2" xfId="1110" xr:uid="{00000000-0005-0000-0000-00008F010000}"/>
    <cellStyle name="Comma 15 5 2 2" xfId="1111" xr:uid="{00000000-0005-0000-0000-000090010000}"/>
    <cellStyle name="Comma 15 5 2 3" xfId="1112" xr:uid="{00000000-0005-0000-0000-000091010000}"/>
    <cellStyle name="Comma 15 5 3" xfId="1113" xr:uid="{00000000-0005-0000-0000-000092010000}"/>
    <cellStyle name="Comma 15 5 3 2" xfId="1114" xr:uid="{00000000-0005-0000-0000-000093010000}"/>
    <cellStyle name="Comma 15 5 3 3" xfId="1115" xr:uid="{00000000-0005-0000-0000-000094010000}"/>
    <cellStyle name="Comma 15 5 4" xfId="1116" xr:uid="{00000000-0005-0000-0000-000095010000}"/>
    <cellStyle name="Comma 15 5 4 2" xfId="1117" xr:uid="{00000000-0005-0000-0000-000096010000}"/>
    <cellStyle name="Comma 15 5 4 2 2" xfId="1118" xr:uid="{00000000-0005-0000-0000-000097010000}"/>
    <cellStyle name="Comma 15 5 4 3" xfId="1119" xr:uid="{00000000-0005-0000-0000-000098010000}"/>
    <cellStyle name="Comma 15 5 5" xfId="1120" xr:uid="{00000000-0005-0000-0000-000099010000}"/>
    <cellStyle name="Comma 15 5 5 2" xfId="1121" xr:uid="{00000000-0005-0000-0000-00009A010000}"/>
    <cellStyle name="Comma 15 5 5 2 2" xfId="1122" xr:uid="{00000000-0005-0000-0000-00009B010000}"/>
    <cellStyle name="Comma 15 5 5 3" xfId="1123" xr:uid="{00000000-0005-0000-0000-00009C010000}"/>
    <cellStyle name="Comma 15 5 6" xfId="1124" xr:uid="{00000000-0005-0000-0000-00009D010000}"/>
    <cellStyle name="Comma 15 5 6 2" xfId="1125" xr:uid="{00000000-0005-0000-0000-00009E010000}"/>
    <cellStyle name="Comma 15 5 6 2 2" xfId="1126" xr:uid="{00000000-0005-0000-0000-00009F010000}"/>
    <cellStyle name="Comma 15 5 6 3" xfId="1127" xr:uid="{00000000-0005-0000-0000-0000A0010000}"/>
    <cellStyle name="Comma 15 5 7" xfId="1128" xr:uid="{00000000-0005-0000-0000-0000A1010000}"/>
    <cellStyle name="Comma 15 5 7 2" xfId="1129" xr:uid="{00000000-0005-0000-0000-0000A2010000}"/>
    <cellStyle name="Comma 15 5 8" xfId="1130" xr:uid="{00000000-0005-0000-0000-0000A3010000}"/>
    <cellStyle name="Comma 15 5 8 2" xfId="1131" xr:uid="{00000000-0005-0000-0000-0000A4010000}"/>
    <cellStyle name="Comma 15 5 9" xfId="1132" xr:uid="{00000000-0005-0000-0000-0000A5010000}"/>
    <cellStyle name="Comma 15 6" xfId="1133" xr:uid="{00000000-0005-0000-0000-0000A6010000}"/>
    <cellStyle name="Comma 15 6 10" xfId="1134" xr:uid="{00000000-0005-0000-0000-0000A7010000}"/>
    <cellStyle name="Comma 15 6 2" xfId="1135" xr:uid="{00000000-0005-0000-0000-0000A8010000}"/>
    <cellStyle name="Comma 15 6 2 2" xfId="1136" xr:uid="{00000000-0005-0000-0000-0000A9010000}"/>
    <cellStyle name="Comma 15 6 2 3" xfId="1137" xr:uid="{00000000-0005-0000-0000-0000AA010000}"/>
    <cellStyle name="Comma 15 6 3" xfId="1138" xr:uid="{00000000-0005-0000-0000-0000AB010000}"/>
    <cellStyle name="Comma 15 6 3 2" xfId="1139" xr:uid="{00000000-0005-0000-0000-0000AC010000}"/>
    <cellStyle name="Comma 15 6 3 3" xfId="1140" xr:uid="{00000000-0005-0000-0000-0000AD010000}"/>
    <cellStyle name="Comma 15 6 4" xfId="1141" xr:uid="{00000000-0005-0000-0000-0000AE010000}"/>
    <cellStyle name="Comma 15 6 4 2" xfId="1142" xr:uid="{00000000-0005-0000-0000-0000AF010000}"/>
    <cellStyle name="Comma 15 6 4 2 2" xfId="1143" xr:uid="{00000000-0005-0000-0000-0000B0010000}"/>
    <cellStyle name="Comma 15 6 4 3" xfId="1144" xr:uid="{00000000-0005-0000-0000-0000B1010000}"/>
    <cellStyle name="Comma 15 6 5" xfId="1145" xr:uid="{00000000-0005-0000-0000-0000B2010000}"/>
    <cellStyle name="Comma 15 6 5 2" xfId="1146" xr:uid="{00000000-0005-0000-0000-0000B3010000}"/>
    <cellStyle name="Comma 15 6 5 2 2" xfId="1147" xr:uid="{00000000-0005-0000-0000-0000B4010000}"/>
    <cellStyle name="Comma 15 6 5 3" xfId="1148" xr:uid="{00000000-0005-0000-0000-0000B5010000}"/>
    <cellStyle name="Comma 15 6 6" xfId="1149" xr:uid="{00000000-0005-0000-0000-0000B6010000}"/>
    <cellStyle name="Comma 15 6 6 2" xfId="1150" xr:uid="{00000000-0005-0000-0000-0000B7010000}"/>
    <cellStyle name="Comma 15 6 6 2 2" xfId="1151" xr:uid="{00000000-0005-0000-0000-0000B8010000}"/>
    <cellStyle name="Comma 15 6 6 3" xfId="1152" xr:uid="{00000000-0005-0000-0000-0000B9010000}"/>
    <cellStyle name="Comma 15 6 7" xfId="1153" xr:uid="{00000000-0005-0000-0000-0000BA010000}"/>
    <cellStyle name="Comma 15 6 7 2" xfId="1154" xr:uid="{00000000-0005-0000-0000-0000BB010000}"/>
    <cellStyle name="Comma 15 6 8" xfId="1155" xr:uid="{00000000-0005-0000-0000-0000BC010000}"/>
    <cellStyle name="Comma 15 6 8 2" xfId="1156" xr:uid="{00000000-0005-0000-0000-0000BD010000}"/>
    <cellStyle name="Comma 15 6 9" xfId="1157" xr:uid="{00000000-0005-0000-0000-0000BE010000}"/>
    <cellStyle name="Comma 15 7" xfId="1158" xr:uid="{00000000-0005-0000-0000-0000BF010000}"/>
    <cellStyle name="Comma 15 7 2" xfId="1159" xr:uid="{00000000-0005-0000-0000-0000C0010000}"/>
    <cellStyle name="Comma 15 7 2 2" xfId="1160" xr:uid="{00000000-0005-0000-0000-0000C1010000}"/>
    <cellStyle name="Comma 15 7 2 3" xfId="1161" xr:uid="{00000000-0005-0000-0000-0000C2010000}"/>
    <cellStyle name="Comma 15 7 3" xfId="1162" xr:uid="{00000000-0005-0000-0000-0000C3010000}"/>
    <cellStyle name="Comma 15 7 3 2" xfId="1163" xr:uid="{00000000-0005-0000-0000-0000C4010000}"/>
    <cellStyle name="Comma 15 7 3 3" xfId="1164" xr:uid="{00000000-0005-0000-0000-0000C5010000}"/>
    <cellStyle name="Comma 15 7 4" xfId="1165" xr:uid="{00000000-0005-0000-0000-0000C6010000}"/>
    <cellStyle name="Comma 15 7 5" xfId="1166" xr:uid="{00000000-0005-0000-0000-0000C7010000}"/>
    <cellStyle name="Comma 15 8" xfId="1167" xr:uid="{00000000-0005-0000-0000-0000C8010000}"/>
    <cellStyle name="Comma 15 8 10" xfId="1168" xr:uid="{00000000-0005-0000-0000-0000C9010000}"/>
    <cellStyle name="Comma 15 8 2" xfId="1169" xr:uid="{00000000-0005-0000-0000-0000CA010000}"/>
    <cellStyle name="Comma 15 8 3" xfId="1170" xr:uid="{00000000-0005-0000-0000-0000CB010000}"/>
    <cellStyle name="Comma 15 8 3 2" xfId="1171" xr:uid="{00000000-0005-0000-0000-0000CC010000}"/>
    <cellStyle name="Comma 15 8 3 2 2" xfId="1172" xr:uid="{00000000-0005-0000-0000-0000CD010000}"/>
    <cellStyle name="Comma 15 8 3 3" xfId="1173" xr:uid="{00000000-0005-0000-0000-0000CE010000}"/>
    <cellStyle name="Comma 15 8 4" xfId="1174" xr:uid="{00000000-0005-0000-0000-0000CF010000}"/>
    <cellStyle name="Comma 15 8 4 2" xfId="1175" xr:uid="{00000000-0005-0000-0000-0000D0010000}"/>
    <cellStyle name="Comma 15 8 4 2 2" xfId="1176" xr:uid="{00000000-0005-0000-0000-0000D1010000}"/>
    <cellStyle name="Comma 15 8 4 3" xfId="1177" xr:uid="{00000000-0005-0000-0000-0000D2010000}"/>
    <cellStyle name="Comma 15 8 5" xfId="1178" xr:uid="{00000000-0005-0000-0000-0000D3010000}"/>
    <cellStyle name="Comma 15 8 5 2" xfId="1179" xr:uid="{00000000-0005-0000-0000-0000D4010000}"/>
    <cellStyle name="Comma 15 8 5 2 2" xfId="1180" xr:uid="{00000000-0005-0000-0000-0000D5010000}"/>
    <cellStyle name="Comma 15 8 5 3" xfId="1181" xr:uid="{00000000-0005-0000-0000-0000D6010000}"/>
    <cellStyle name="Comma 15 8 6" xfId="1182" xr:uid="{00000000-0005-0000-0000-0000D7010000}"/>
    <cellStyle name="Comma 15 8 6 2" xfId="1183" xr:uid="{00000000-0005-0000-0000-0000D8010000}"/>
    <cellStyle name="Comma 15 8 7" xfId="1184" xr:uid="{00000000-0005-0000-0000-0000D9010000}"/>
    <cellStyle name="Comma 15 8 7 2" xfId="1185" xr:uid="{00000000-0005-0000-0000-0000DA010000}"/>
    <cellStyle name="Comma 15 8 8" xfId="1186" xr:uid="{00000000-0005-0000-0000-0000DB010000}"/>
    <cellStyle name="Comma 15 8 9" xfId="1187" xr:uid="{00000000-0005-0000-0000-0000DC010000}"/>
    <cellStyle name="Comma 15 9" xfId="1188" xr:uid="{00000000-0005-0000-0000-0000DD010000}"/>
    <cellStyle name="Comma 15 9 2" xfId="1189" xr:uid="{00000000-0005-0000-0000-0000DE010000}"/>
    <cellStyle name="Comma 15 9 3" xfId="1190" xr:uid="{00000000-0005-0000-0000-0000DF010000}"/>
    <cellStyle name="Comma 16" xfId="19" xr:uid="{00000000-0005-0000-0000-0000E0010000}"/>
    <cellStyle name="Comma 16 2" xfId="768" xr:uid="{00000000-0005-0000-0000-0000E1010000}"/>
    <cellStyle name="Comma 16 2 2" xfId="1191" xr:uid="{00000000-0005-0000-0000-0000E2010000}"/>
    <cellStyle name="Comma 16 2 2 2" xfId="1192" xr:uid="{00000000-0005-0000-0000-0000E3010000}"/>
    <cellStyle name="Comma 16 2 2 3" xfId="1193" xr:uid="{00000000-0005-0000-0000-0000E4010000}"/>
    <cellStyle name="Comma 16 2 3" xfId="1194" xr:uid="{00000000-0005-0000-0000-0000E5010000}"/>
    <cellStyle name="Comma 16 2 3 2" xfId="1195" xr:uid="{00000000-0005-0000-0000-0000E6010000}"/>
    <cellStyle name="Comma 16 2 3 3" xfId="1196" xr:uid="{00000000-0005-0000-0000-0000E7010000}"/>
    <cellStyle name="Comma 16 2 4" xfId="1197" xr:uid="{00000000-0005-0000-0000-0000E8010000}"/>
    <cellStyle name="Comma 16 2 5" xfId="1198" xr:uid="{00000000-0005-0000-0000-0000E9010000}"/>
    <cellStyle name="Comma 16 3" xfId="1199" xr:uid="{00000000-0005-0000-0000-0000EA010000}"/>
    <cellStyle name="Comma 16 3 2" xfId="1200" xr:uid="{00000000-0005-0000-0000-0000EB010000}"/>
    <cellStyle name="Comma 16 3 3" xfId="1201" xr:uid="{00000000-0005-0000-0000-0000EC010000}"/>
    <cellStyle name="Comma 16 4" xfId="1202" xr:uid="{00000000-0005-0000-0000-0000ED010000}"/>
    <cellStyle name="Comma 16 4 2" xfId="1203" xr:uid="{00000000-0005-0000-0000-0000EE010000}"/>
    <cellStyle name="Comma 16 4 3" xfId="1204" xr:uid="{00000000-0005-0000-0000-0000EF010000}"/>
    <cellStyle name="Comma 16 5" xfId="1205" xr:uid="{00000000-0005-0000-0000-0000F0010000}"/>
    <cellStyle name="Comma 16 5 2" xfId="25476" xr:uid="{00000000-0005-0000-0000-0000F1010000}"/>
    <cellStyle name="Comma 16 5 3" xfId="25602" xr:uid="{00000000-0005-0000-0000-0000F2010000}"/>
    <cellStyle name="Comma 17" xfId="20" xr:uid="{00000000-0005-0000-0000-0000F3010000}"/>
    <cellStyle name="Comma 17 2" xfId="1206" xr:uid="{00000000-0005-0000-0000-0000F4010000}"/>
    <cellStyle name="Comma 17 2 2" xfId="1207" xr:uid="{00000000-0005-0000-0000-0000F5010000}"/>
    <cellStyle name="Comma 17 2 3" xfId="1208" xr:uid="{00000000-0005-0000-0000-0000F6010000}"/>
    <cellStyle name="Comma 17 2 4" xfId="25477" xr:uid="{00000000-0005-0000-0000-0000F7010000}"/>
    <cellStyle name="Comma 18" xfId="21" xr:uid="{00000000-0005-0000-0000-0000F8010000}"/>
    <cellStyle name="Comma 18 10" xfId="1209" xr:uid="{00000000-0005-0000-0000-0000F9010000}"/>
    <cellStyle name="Comma 18 11" xfId="1210" xr:uid="{00000000-0005-0000-0000-0000FA010000}"/>
    <cellStyle name="Comma 18 12" xfId="1211" xr:uid="{00000000-0005-0000-0000-0000FB010000}"/>
    <cellStyle name="Comma 18 2" xfId="22" xr:uid="{00000000-0005-0000-0000-0000FC010000}"/>
    <cellStyle name="Comma 18 2 2" xfId="1212" xr:uid="{00000000-0005-0000-0000-0000FD010000}"/>
    <cellStyle name="Comma 18 2 2 2" xfId="25479" xr:uid="{00000000-0005-0000-0000-0000FE010000}"/>
    <cellStyle name="Comma 18 2 2 3" xfId="25603" xr:uid="{00000000-0005-0000-0000-0000FF010000}"/>
    <cellStyle name="Comma 18 2 3" xfId="1213" xr:uid="{00000000-0005-0000-0000-000000020000}"/>
    <cellStyle name="Comma 18 3" xfId="23" xr:uid="{00000000-0005-0000-0000-000001020000}"/>
    <cellStyle name="Comma 18 4" xfId="1214" xr:uid="{00000000-0005-0000-0000-000002020000}"/>
    <cellStyle name="Comma 18 4 2" xfId="1215" xr:uid="{00000000-0005-0000-0000-000003020000}"/>
    <cellStyle name="Comma 18 4 2 2" xfId="1216" xr:uid="{00000000-0005-0000-0000-000004020000}"/>
    <cellStyle name="Comma 18 4 3" xfId="1217" xr:uid="{00000000-0005-0000-0000-000005020000}"/>
    <cellStyle name="Comma 18 4 4" xfId="25478" xr:uid="{00000000-0005-0000-0000-000006020000}"/>
    <cellStyle name="Comma 18 5" xfId="1218" xr:uid="{00000000-0005-0000-0000-000007020000}"/>
    <cellStyle name="Comma 18 5 2" xfId="1219" xr:uid="{00000000-0005-0000-0000-000008020000}"/>
    <cellStyle name="Comma 18 5 2 2" xfId="1220" xr:uid="{00000000-0005-0000-0000-000009020000}"/>
    <cellStyle name="Comma 18 5 3" xfId="1221" xr:uid="{00000000-0005-0000-0000-00000A020000}"/>
    <cellStyle name="Comma 18 6" xfId="1222" xr:uid="{00000000-0005-0000-0000-00000B020000}"/>
    <cellStyle name="Comma 18 6 2" xfId="1223" xr:uid="{00000000-0005-0000-0000-00000C020000}"/>
    <cellStyle name="Comma 18 6 2 2" xfId="1224" xr:uid="{00000000-0005-0000-0000-00000D020000}"/>
    <cellStyle name="Comma 18 6 3" xfId="1225" xr:uid="{00000000-0005-0000-0000-00000E020000}"/>
    <cellStyle name="Comma 18 7" xfId="1226" xr:uid="{00000000-0005-0000-0000-00000F020000}"/>
    <cellStyle name="Comma 18 7 2" xfId="1227" xr:uid="{00000000-0005-0000-0000-000010020000}"/>
    <cellStyle name="Comma 18 8" xfId="1228" xr:uid="{00000000-0005-0000-0000-000011020000}"/>
    <cellStyle name="Comma 18 8 2" xfId="1229" xr:uid="{00000000-0005-0000-0000-000012020000}"/>
    <cellStyle name="Comma 18 9" xfId="1230" xr:uid="{00000000-0005-0000-0000-000013020000}"/>
    <cellStyle name="Comma 19" xfId="24" xr:uid="{00000000-0005-0000-0000-000014020000}"/>
    <cellStyle name="Comma 19 2" xfId="25" xr:uid="{00000000-0005-0000-0000-000015020000}"/>
    <cellStyle name="Comma 19 3" xfId="26" xr:uid="{00000000-0005-0000-0000-000016020000}"/>
    <cellStyle name="Comma 19 4" xfId="25480" xr:uid="{00000000-0005-0000-0000-000017020000}"/>
    <cellStyle name="Comma 2" xfId="27" xr:uid="{00000000-0005-0000-0000-000018020000}"/>
    <cellStyle name="Comma 2 10" xfId="1231" xr:uid="{00000000-0005-0000-0000-000019020000}"/>
    <cellStyle name="Comma 2 11" xfId="1232" xr:uid="{00000000-0005-0000-0000-00001A020000}"/>
    <cellStyle name="Comma 2 2" xfId="28" xr:uid="{00000000-0005-0000-0000-00001B020000}"/>
    <cellStyle name="Comma 2 2 2" xfId="29" xr:uid="{00000000-0005-0000-0000-00001C020000}"/>
    <cellStyle name="Comma 2 2 2 2" xfId="1233" xr:uid="{00000000-0005-0000-0000-00001D020000}"/>
    <cellStyle name="Comma 2 2 3" xfId="1234" xr:uid="{00000000-0005-0000-0000-00001E020000}"/>
    <cellStyle name="Comma 2 2 4" xfId="1235" xr:uid="{00000000-0005-0000-0000-00001F020000}"/>
    <cellStyle name="Comma 2 2 4 2" xfId="1236" xr:uid="{00000000-0005-0000-0000-000020020000}"/>
    <cellStyle name="Comma 2 2 4 2 2" xfId="1237" xr:uid="{00000000-0005-0000-0000-000021020000}"/>
    <cellStyle name="Comma 2 2 4 3" xfId="1238" xr:uid="{00000000-0005-0000-0000-000022020000}"/>
    <cellStyle name="Comma 2 2 5" xfId="1239" xr:uid="{00000000-0005-0000-0000-000023020000}"/>
    <cellStyle name="Comma 2 2 5 2" xfId="1240" xr:uid="{00000000-0005-0000-0000-000024020000}"/>
    <cellStyle name="Comma 2 2 6" xfId="1241" xr:uid="{00000000-0005-0000-0000-000025020000}"/>
    <cellStyle name="Comma 2 2 6 2" xfId="1242" xr:uid="{00000000-0005-0000-0000-000026020000}"/>
    <cellStyle name="Comma 2 2 7" xfId="1243" xr:uid="{00000000-0005-0000-0000-000027020000}"/>
    <cellStyle name="Comma 2 2 8" xfId="1244" xr:uid="{00000000-0005-0000-0000-000028020000}"/>
    <cellStyle name="Comma 2 3" xfId="30" xr:uid="{00000000-0005-0000-0000-000029020000}"/>
    <cellStyle name="Comma 2 3 2" xfId="31" xr:uid="{00000000-0005-0000-0000-00002A020000}"/>
    <cellStyle name="Comma 2 3 2 2" xfId="1245" xr:uid="{00000000-0005-0000-0000-00002B020000}"/>
    <cellStyle name="Comma 2 3 3" xfId="1246" xr:uid="{00000000-0005-0000-0000-00002C020000}"/>
    <cellStyle name="Comma 2 3 3 2" xfId="1247" xr:uid="{00000000-0005-0000-0000-00002D020000}"/>
    <cellStyle name="Comma 2 3 3 3" xfId="1248" xr:uid="{00000000-0005-0000-0000-00002E020000}"/>
    <cellStyle name="Comma 2 4" xfId="32" xr:uid="{00000000-0005-0000-0000-00002F020000}"/>
    <cellStyle name="Comma 2 4 2" xfId="1249" xr:uid="{00000000-0005-0000-0000-000030020000}"/>
    <cellStyle name="Comma 2 4 2 2" xfId="1250" xr:uid="{00000000-0005-0000-0000-000031020000}"/>
    <cellStyle name="Comma 2 4 2 2 2" xfId="1251" xr:uid="{00000000-0005-0000-0000-000032020000}"/>
    <cellStyle name="Comma 2 4 2 3" xfId="1252" xr:uid="{00000000-0005-0000-0000-000033020000}"/>
    <cellStyle name="Comma 2 4 2 4" xfId="1253" xr:uid="{00000000-0005-0000-0000-000034020000}"/>
    <cellStyle name="Comma 2 4 2 5" xfId="1254" xr:uid="{00000000-0005-0000-0000-000035020000}"/>
    <cellStyle name="Comma 2 5" xfId="1255" xr:uid="{00000000-0005-0000-0000-000036020000}"/>
    <cellStyle name="Comma 2 5 2" xfId="1256" xr:uid="{00000000-0005-0000-0000-000037020000}"/>
    <cellStyle name="Comma 2 5 2 2" xfId="1257" xr:uid="{00000000-0005-0000-0000-000038020000}"/>
    <cellStyle name="Comma 2 5 2 3" xfId="1258" xr:uid="{00000000-0005-0000-0000-000039020000}"/>
    <cellStyle name="Comma 2 5 3" xfId="1259" xr:uid="{00000000-0005-0000-0000-00003A020000}"/>
    <cellStyle name="Comma 2 6" xfId="1260" xr:uid="{00000000-0005-0000-0000-00003B020000}"/>
    <cellStyle name="Comma 2 6 2" xfId="1261" xr:uid="{00000000-0005-0000-0000-00003C020000}"/>
    <cellStyle name="Comma 2 6 3" xfId="1262" xr:uid="{00000000-0005-0000-0000-00003D020000}"/>
    <cellStyle name="Comma 2 7" xfId="1263" xr:uid="{00000000-0005-0000-0000-00003E020000}"/>
    <cellStyle name="Comma 2 7 2" xfId="1264" xr:uid="{00000000-0005-0000-0000-00003F020000}"/>
    <cellStyle name="Comma 2 8" xfId="1265" xr:uid="{00000000-0005-0000-0000-000040020000}"/>
    <cellStyle name="Comma 2 8 2" xfId="1266" xr:uid="{00000000-0005-0000-0000-000041020000}"/>
    <cellStyle name="Comma 2 9" xfId="1267" xr:uid="{00000000-0005-0000-0000-000042020000}"/>
    <cellStyle name="Comma 20" xfId="1268" xr:uid="{00000000-0005-0000-0000-000043020000}"/>
    <cellStyle name="Comma 20 2" xfId="1269" xr:uid="{00000000-0005-0000-0000-000044020000}"/>
    <cellStyle name="Comma 20 2 2" xfId="1270" xr:uid="{00000000-0005-0000-0000-000045020000}"/>
    <cellStyle name="Comma 20 2 2 2" xfId="1271" xr:uid="{00000000-0005-0000-0000-000046020000}"/>
    <cellStyle name="Comma 20 2 3" xfId="1272" xr:uid="{00000000-0005-0000-0000-000047020000}"/>
    <cellStyle name="Comma 20 3" xfId="1273" xr:uid="{00000000-0005-0000-0000-000048020000}"/>
    <cellStyle name="Comma 20 3 2" xfId="1274" xr:uid="{00000000-0005-0000-0000-000049020000}"/>
    <cellStyle name="Comma 20 3 2 2" xfId="1275" xr:uid="{00000000-0005-0000-0000-00004A020000}"/>
    <cellStyle name="Comma 20 3 3" xfId="1276" xr:uid="{00000000-0005-0000-0000-00004B020000}"/>
    <cellStyle name="Comma 20 4" xfId="1277" xr:uid="{00000000-0005-0000-0000-00004C020000}"/>
    <cellStyle name="Comma 20 4 2" xfId="1278" xr:uid="{00000000-0005-0000-0000-00004D020000}"/>
    <cellStyle name="Comma 20 4 2 2" xfId="1279" xr:uid="{00000000-0005-0000-0000-00004E020000}"/>
    <cellStyle name="Comma 20 4 3" xfId="1280" xr:uid="{00000000-0005-0000-0000-00004F020000}"/>
    <cellStyle name="Comma 20 5" xfId="1281" xr:uid="{00000000-0005-0000-0000-000050020000}"/>
    <cellStyle name="Comma 20 5 2" xfId="1282" xr:uid="{00000000-0005-0000-0000-000051020000}"/>
    <cellStyle name="Comma 20 5 2 2" xfId="1283" xr:uid="{00000000-0005-0000-0000-000052020000}"/>
    <cellStyle name="Comma 20 5 3" xfId="1284" xr:uid="{00000000-0005-0000-0000-000053020000}"/>
    <cellStyle name="Comma 20 6" xfId="1285" xr:uid="{00000000-0005-0000-0000-000054020000}"/>
    <cellStyle name="Comma 20 6 2" xfId="1286" xr:uid="{00000000-0005-0000-0000-000055020000}"/>
    <cellStyle name="Comma 20 7" xfId="1287" xr:uid="{00000000-0005-0000-0000-000056020000}"/>
    <cellStyle name="Comma 20 7 2" xfId="1288" xr:uid="{00000000-0005-0000-0000-000057020000}"/>
    <cellStyle name="Comma 20 8" xfId="1289" xr:uid="{00000000-0005-0000-0000-000058020000}"/>
    <cellStyle name="Comma 21" xfId="1290" xr:uid="{00000000-0005-0000-0000-000059020000}"/>
    <cellStyle name="Comma 21 2" xfId="1291" xr:uid="{00000000-0005-0000-0000-00005A020000}"/>
    <cellStyle name="Comma 21 2 2" xfId="1292" xr:uid="{00000000-0005-0000-0000-00005B020000}"/>
    <cellStyle name="Comma 21 3" xfId="1293" xr:uid="{00000000-0005-0000-0000-00005C020000}"/>
    <cellStyle name="Comma 21 4" xfId="1294" xr:uid="{00000000-0005-0000-0000-00005D020000}"/>
    <cellStyle name="Comma 21 5" xfId="1295" xr:uid="{00000000-0005-0000-0000-00005E020000}"/>
    <cellStyle name="Comma 21 6" xfId="25595" xr:uid="{00000000-0005-0000-0000-00005F020000}"/>
    <cellStyle name="Comma 22" xfId="1296" xr:uid="{00000000-0005-0000-0000-000060020000}"/>
    <cellStyle name="Comma 22 2" xfId="1297" xr:uid="{00000000-0005-0000-0000-000061020000}"/>
    <cellStyle name="Comma 22 2 2" xfId="1298" xr:uid="{00000000-0005-0000-0000-000062020000}"/>
    <cellStyle name="Comma 22 3" xfId="1299" xr:uid="{00000000-0005-0000-0000-000063020000}"/>
    <cellStyle name="Comma 23" xfId="1300" xr:uid="{00000000-0005-0000-0000-000064020000}"/>
    <cellStyle name="Comma 23 2" xfId="1301" xr:uid="{00000000-0005-0000-0000-000065020000}"/>
    <cellStyle name="Comma 23 2 2" xfId="1302" xr:uid="{00000000-0005-0000-0000-000066020000}"/>
    <cellStyle name="Comma 23 3" xfId="1303" xr:uid="{00000000-0005-0000-0000-000067020000}"/>
    <cellStyle name="Comma 24" xfId="1304" xr:uid="{00000000-0005-0000-0000-000068020000}"/>
    <cellStyle name="Comma 24 2" xfId="1305" xr:uid="{00000000-0005-0000-0000-000069020000}"/>
    <cellStyle name="Comma 24 2 2" xfId="1306" xr:uid="{00000000-0005-0000-0000-00006A020000}"/>
    <cellStyle name="Comma 24 3" xfId="1307" xr:uid="{00000000-0005-0000-0000-00006B020000}"/>
    <cellStyle name="Comma 25" xfId="1308" xr:uid="{00000000-0005-0000-0000-00006C020000}"/>
    <cellStyle name="Comma 25 2" xfId="1309" xr:uid="{00000000-0005-0000-0000-00006D020000}"/>
    <cellStyle name="Comma 26" xfId="1310" xr:uid="{00000000-0005-0000-0000-00006E020000}"/>
    <cellStyle name="Comma 26 2" xfId="1311" xr:uid="{00000000-0005-0000-0000-00006F020000}"/>
    <cellStyle name="Comma 27" xfId="1312" xr:uid="{00000000-0005-0000-0000-000070020000}"/>
    <cellStyle name="Comma 28" xfId="25593" xr:uid="{00000000-0005-0000-0000-000071020000}"/>
    <cellStyle name="Comma 29" xfId="25596" xr:uid="{00000000-0005-0000-0000-000072020000}"/>
    <cellStyle name="Comma 3" xfId="33" xr:uid="{00000000-0005-0000-0000-000073020000}"/>
    <cellStyle name="Comma 3 2" xfId="34" xr:uid="{00000000-0005-0000-0000-000074020000}"/>
    <cellStyle name="Comma 3 2 2" xfId="35" xr:uid="{00000000-0005-0000-0000-000075020000}"/>
    <cellStyle name="Comma 3 2 2 2" xfId="1313" xr:uid="{00000000-0005-0000-0000-000076020000}"/>
    <cellStyle name="Comma 3 2 3" xfId="1314" xr:uid="{00000000-0005-0000-0000-000077020000}"/>
    <cellStyle name="Comma 3 3" xfId="36" xr:uid="{00000000-0005-0000-0000-000078020000}"/>
    <cellStyle name="Comma 3 3 2" xfId="1315" xr:uid="{00000000-0005-0000-0000-000079020000}"/>
    <cellStyle name="Comma 3 4" xfId="1316" xr:uid="{00000000-0005-0000-0000-00007A020000}"/>
    <cellStyle name="Comma 3 5" xfId="1317" xr:uid="{00000000-0005-0000-0000-00007B020000}"/>
    <cellStyle name="Comma 3 6" xfId="1318" xr:uid="{00000000-0005-0000-0000-00007C020000}"/>
    <cellStyle name="Comma 3 6 2" xfId="1319" xr:uid="{00000000-0005-0000-0000-00007D020000}"/>
    <cellStyle name="Comma 3 6 2 2" xfId="1320" xr:uid="{00000000-0005-0000-0000-00007E020000}"/>
    <cellStyle name="Comma 3 6 3" xfId="1321" xr:uid="{00000000-0005-0000-0000-00007F020000}"/>
    <cellStyle name="Comma 3 7" xfId="1322" xr:uid="{00000000-0005-0000-0000-000080020000}"/>
    <cellStyle name="Comma 3_Preliminary financial statement_June 11_updated Aug  24_11" xfId="37" xr:uid="{00000000-0005-0000-0000-000081020000}"/>
    <cellStyle name="Comma 30" xfId="25699" xr:uid="{00000000-0005-0000-0000-000082020000}"/>
    <cellStyle name="Comma 31" xfId="25701" xr:uid="{00000000-0005-0000-0000-000083020000}"/>
    <cellStyle name="Comma 32" xfId="25703" xr:uid="{00000000-0005-0000-0000-000084020000}"/>
    <cellStyle name="Comma 33" xfId="25704" xr:uid="{00000000-0005-0000-0000-000085020000}"/>
    <cellStyle name="Comma 34" xfId="25702" xr:uid="{00000000-0005-0000-0000-000086020000}"/>
    <cellStyle name="Comma 4" xfId="38" xr:uid="{00000000-0005-0000-0000-000087020000}"/>
    <cellStyle name="Comma 4 2" xfId="39" xr:uid="{00000000-0005-0000-0000-000088020000}"/>
    <cellStyle name="Comma 4 2 2" xfId="1323" xr:uid="{00000000-0005-0000-0000-000089020000}"/>
    <cellStyle name="Comma 4 3" xfId="1324" xr:uid="{00000000-0005-0000-0000-00008A020000}"/>
    <cellStyle name="Comma 4 3 2" xfId="1325" xr:uid="{00000000-0005-0000-0000-00008B020000}"/>
    <cellStyle name="Comma 4 3 2 2" xfId="1326" xr:uid="{00000000-0005-0000-0000-00008C020000}"/>
    <cellStyle name="Comma 4 3 3" xfId="1327" xr:uid="{00000000-0005-0000-0000-00008D020000}"/>
    <cellStyle name="Comma 4 3 4" xfId="1328" xr:uid="{00000000-0005-0000-0000-00008E020000}"/>
    <cellStyle name="Comma 4 3 5" xfId="1329" xr:uid="{00000000-0005-0000-0000-00008F020000}"/>
    <cellStyle name="Comma 5" xfId="40" xr:uid="{00000000-0005-0000-0000-000090020000}"/>
    <cellStyle name="Comma 5 2" xfId="41" xr:uid="{00000000-0005-0000-0000-000091020000}"/>
    <cellStyle name="Comma 5 2 2" xfId="1330" xr:uid="{00000000-0005-0000-0000-000092020000}"/>
    <cellStyle name="Comma 5 3" xfId="1331" xr:uid="{00000000-0005-0000-0000-000093020000}"/>
    <cellStyle name="Comma 6" xfId="42" xr:uid="{00000000-0005-0000-0000-000094020000}"/>
    <cellStyle name="Comma 6 2" xfId="43" xr:uid="{00000000-0005-0000-0000-000095020000}"/>
    <cellStyle name="Comma 6 2 2" xfId="1332" xr:uid="{00000000-0005-0000-0000-000096020000}"/>
    <cellStyle name="Comma 6 3" xfId="1333" xr:uid="{00000000-0005-0000-0000-000097020000}"/>
    <cellStyle name="Comma 6 4" xfId="1334" xr:uid="{00000000-0005-0000-0000-000098020000}"/>
    <cellStyle name="Comma 6_Preliminary financial statement_June 11_updated Aug  24_11" xfId="44" xr:uid="{00000000-0005-0000-0000-000099020000}"/>
    <cellStyle name="Comma 7" xfId="45" xr:uid="{00000000-0005-0000-0000-00009A020000}"/>
    <cellStyle name="Comma 7 2" xfId="46" xr:uid="{00000000-0005-0000-0000-00009B020000}"/>
    <cellStyle name="Comma 7 2 2" xfId="1335" xr:uid="{00000000-0005-0000-0000-00009C020000}"/>
    <cellStyle name="Comma 7 3" xfId="1336" xr:uid="{00000000-0005-0000-0000-00009D020000}"/>
    <cellStyle name="Comma 7 4" xfId="1337" xr:uid="{00000000-0005-0000-0000-00009E020000}"/>
    <cellStyle name="Comma 8" xfId="47" xr:uid="{00000000-0005-0000-0000-00009F020000}"/>
    <cellStyle name="Comma 8 2" xfId="48" xr:uid="{00000000-0005-0000-0000-0000A0020000}"/>
    <cellStyle name="Comma 8 2 2" xfId="1338" xr:uid="{00000000-0005-0000-0000-0000A1020000}"/>
    <cellStyle name="Comma 8 3" xfId="1339" xr:uid="{00000000-0005-0000-0000-0000A2020000}"/>
    <cellStyle name="Comma 8 4" xfId="1340" xr:uid="{00000000-0005-0000-0000-0000A3020000}"/>
    <cellStyle name="Comma 9" xfId="49" xr:uid="{00000000-0005-0000-0000-0000A4020000}"/>
    <cellStyle name="Comma 9 2" xfId="50" xr:uid="{00000000-0005-0000-0000-0000A5020000}"/>
    <cellStyle name="Comma 9 2 2" xfId="51" xr:uid="{00000000-0005-0000-0000-0000A6020000}"/>
    <cellStyle name="Comma 9 2 2 2" xfId="1341" xr:uid="{00000000-0005-0000-0000-0000A7020000}"/>
    <cellStyle name="Comma 9 2 2 2 2" xfId="25483" xr:uid="{00000000-0005-0000-0000-0000A8020000}"/>
    <cellStyle name="Comma 9 2 2 2 3" xfId="25604" xr:uid="{00000000-0005-0000-0000-0000A9020000}"/>
    <cellStyle name="Comma 9 2 2 3" xfId="1342" xr:uid="{00000000-0005-0000-0000-0000AA020000}"/>
    <cellStyle name="Comma 9 2 2 4" xfId="1343" xr:uid="{00000000-0005-0000-0000-0000AB020000}"/>
    <cellStyle name="Comma 9 2 3" xfId="1344" xr:uid="{00000000-0005-0000-0000-0000AC020000}"/>
    <cellStyle name="Comma 9 2 3 2" xfId="25482" xr:uid="{00000000-0005-0000-0000-0000AD020000}"/>
    <cellStyle name="Comma 9 2 3 3" xfId="25605" xr:uid="{00000000-0005-0000-0000-0000AE020000}"/>
    <cellStyle name="Comma 9 2 4" xfId="1345" xr:uid="{00000000-0005-0000-0000-0000AF020000}"/>
    <cellStyle name="Comma 9 2 5" xfId="1346" xr:uid="{00000000-0005-0000-0000-0000B0020000}"/>
    <cellStyle name="Comma 9 3" xfId="1347" xr:uid="{00000000-0005-0000-0000-0000B1020000}"/>
    <cellStyle name="Comma 9 3 2" xfId="25481" xr:uid="{00000000-0005-0000-0000-0000B2020000}"/>
    <cellStyle name="Comma 9 3 3" xfId="25606" xr:uid="{00000000-0005-0000-0000-0000B3020000}"/>
    <cellStyle name="Comma 9 4" xfId="1348" xr:uid="{00000000-0005-0000-0000-0000B4020000}"/>
    <cellStyle name="Comma 9 5" xfId="1349" xr:uid="{00000000-0005-0000-0000-0000B5020000}"/>
    <cellStyle name="Currency 10" xfId="52" xr:uid="{00000000-0005-0000-0000-0000B7020000}"/>
    <cellStyle name="Currency 10 2" xfId="1350" xr:uid="{00000000-0005-0000-0000-0000B8020000}"/>
    <cellStyle name="Currency 11" xfId="53" xr:uid="{00000000-0005-0000-0000-0000B9020000}"/>
    <cellStyle name="Currency 11 2" xfId="54" xr:uid="{00000000-0005-0000-0000-0000BA020000}"/>
    <cellStyle name="Currency 11 2 2" xfId="55" xr:uid="{00000000-0005-0000-0000-0000BB020000}"/>
    <cellStyle name="Currency 11 2 2 2" xfId="1351" xr:uid="{00000000-0005-0000-0000-0000BC020000}"/>
    <cellStyle name="Currency 11 2 2 2 2" xfId="1352" xr:uid="{00000000-0005-0000-0000-0000BD020000}"/>
    <cellStyle name="Currency 11 2 2 2 2 2" xfId="1353" xr:uid="{00000000-0005-0000-0000-0000BE020000}"/>
    <cellStyle name="Currency 11 2 2 2 2 3" xfId="1354" xr:uid="{00000000-0005-0000-0000-0000BF020000}"/>
    <cellStyle name="Currency 11 2 2 2 3" xfId="1355" xr:uid="{00000000-0005-0000-0000-0000C0020000}"/>
    <cellStyle name="Currency 11 2 2 2 4" xfId="1356" xr:uid="{00000000-0005-0000-0000-0000C1020000}"/>
    <cellStyle name="Currency 11 2 2 3" xfId="1357" xr:uid="{00000000-0005-0000-0000-0000C2020000}"/>
    <cellStyle name="Currency 11 2 2 3 2" xfId="1358" xr:uid="{00000000-0005-0000-0000-0000C3020000}"/>
    <cellStyle name="Currency 11 2 2 3 3" xfId="1359" xr:uid="{00000000-0005-0000-0000-0000C4020000}"/>
    <cellStyle name="Currency 11 2 2 4" xfId="1360" xr:uid="{00000000-0005-0000-0000-0000C5020000}"/>
    <cellStyle name="Currency 11 2 2 4 2" xfId="1361" xr:uid="{00000000-0005-0000-0000-0000C6020000}"/>
    <cellStyle name="Currency 11 2 2 4 3" xfId="1362" xr:uid="{00000000-0005-0000-0000-0000C7020000}"/>
    <cellStyle name="Currency 11 2 2 4 4" xfId="25484" xr:uid="{00000000-0005-0000-0000-0000C8020000}"/>
    <cellStyle name="Currency 11 2 3" xfId="56" xr:uid="{00000000-0005-0000-0000-0000C9020000}"/>
    <cellStyle name="Currency 11 2 3 2" xfId="57" xr:uid="{00000000-0005-0000-0000-0000CA020000}"/>
    <cellStyle name="Currency 11 2 3 2 2" xfId="1363" xr:uid="{00000000-0005-0000-0000-0000CB020000}"/>
    <cellStyle name="Currency 11 2 3 2 2 2" xfId="25486" xr:uid="{00000000-0005-0000-0000-0000CC020000}"/>
    <cellStyle name="Currency 11 2 3 2 2 3" xfId="25607" xr:uid="{00000000-0005-0000-0000-0000CD020000}"/>
    <cellStyle name="Currency 11 2 3 2 3" xfId="1364" xr:uid="{00000000-0005-0000-0000-0000CE020000}"/>
    <cellStyle name="Currency 11 2 3 3" xfId="58" xr:uid="{00000000-0005-0000-0000-0000CF020000}"/>
    <cellStyle name="Currency 11 2 3 3 2" xfId="1365" xr:uid="{00000000-0005-0000-0000-0000D0020000}"/>
    <cellStyle name="Currency 11 2 3 3 2 2" xfId="1366" xr:uid="{00000000-0005-0000-0000-0000D1020000}"/>
    <cellStyle name="Currency 11 2 3 3 2 3" xfId="1367" xr:uid="{00000000-0005-0000-0000-0000D2020000}"/>
    <cellStyle name="Currency 11 2 3 3 3" xfId="1368" xr:uid="{00000000-0005-0000-0000-0000D3020000}"/>
    <cellStyle name="Currency 11 2 3 3 3 2" xfId="25487" xr:uid="{00000000-0005-0000-0000-0000D4020000}"/>
    <cellStyle name="Currency 11 2 3 3 3 3" xfId="25608" xr:uid="{00000000-0005-0000-0000-0000D5020000}"/>
    <cellStyle name="Currency 11 2 3 3 4" xfId="1369" xr:uid="{00000000-0005-0000-0000-0000D6020000}"/>
    <cellStyle name="Currency 11 2 3 4" xfId="1370" xr:uid="{00000000-0005-0000-0000-0000D7020000}"/>
    <cellStyle name="Currency 11 2 3 4 2" xfId="1371" xr:uid="{00000000-0005-0000-0000-0000D8020000}"/>
    <cellStyle name="Currency 11 2 3 4 3" xfId="1372" xr:uid="{00000000-0005-0000-0000-0000D9020000}"/>
    <cellStyle name="Currency 11 2 3 5" xfId="1373" xr:uid="{00000000-0005-0000-0000-0000DA020000}"/>
    <cellStyle name="Currency 11 2 3 5 2" xfId="25485" xr:uid="{00000000-0005-0000-0000-0000DB020000}"/>
    <cellStyle name="Currency 11 2 3 5 3" xfId="25609" xr:uid="{00000000-0005-0000-0000-0000DC020000}"/>
    <cellStyle name="Currency 11 2 3 6" xfId="1374" xr:uid="{00000000-0005-0000-0000-0000DD020000}"/>
    <cellStyle name="Currency 11 2 3 7" xfId="1375" xr:uid="{00000000-0005-0000-0000-0000DE020000}"/>
    <cellStyle name="Currency 11 2 3 8" xfId="1376" xr:uid="{00000000-0005-0000-0000-0000DF020000}"/>
    <cellStyle name="Currency 11 2 4" xfId="59" xr:uid="{00000000-0005-0000-0000-0000E0020000}"/>
    <cellStyle name="Currency 11 2 4 2" xfId="60" xr:uid="{00000000-0005-0000-0000-0000E1020000}"/>
    <cellStyle name="Currency 11 2 4 2 2" xfId="1377" xr:uid="{00000000-0005-0000-0000-0000E2020000}"/>
    <cellStyle name="Currency 11 2 4 2 2 2" xfId="25488" xr:uid="{00000000-0005-0000-0000-0000E3020000}"/>
    <cellStyle name="Currency 11 2 4 2 2 3" xfId="25610" xr:uid="{00000000-0005-0000-0000-0000E4020000}"/>
    <cellStyle name="Currency 11 2 4 2 3" xfId="1378" xr:uid="{00000000-0005-0000-0000-0000E5020000}"/>
    <cellStyle name="Currency 11 2 4 3" xfId="61" xr:uid="{00000000-0005-0000-0000-0000E6020000}"/>
    <cellStyle name="Currency 11 2 4 4" xfId="1379" xr:uid="{00000000-0005-0000-0000-0000E7020000}"/>
    <cellStyle name="Currency 11 2 5" xfId="1380" xr:uid="{00000000-0005-0000-0000-0000E8020000}"/>
    <cellStyle name="Currency 11 2 5 2" xfId="1381" xr:uid="{00000000-0005-0000-0000-0000E9020000}"/>
    <cellStyle name="Currency 11 2 5 3" xfId="1382" xr:uid="{00000000-0005-0000-0000-0000EA020000}"/>
    <cellStyle name="Currency 11 2 5 4" xfId="1383" xr:uid="{00000000-0005-0000-0000-0000EB020000}"/>
    <cellStyle name="Currency 11 2 6" xfId="1384" xr:uid="{00000000-0005-0000-0000-0000EC020000}"/>
    <cellStyle name="Currency 11 2 7" xfId="1385" xr:uid="{00000000-0005-0000-0000-0000ED020000}"/>
    <cellStyle name="Currency 11 2 8" xfId="1386" xr:uid="{00000000-0005-0000-0000-0000EE020000}"/>
    <cellStyle name="Currency 11 3" xfId="62" xr:uid="{00000000-0005-0000-0000-0000EF020000}"/>
    <cellStyle name="Currency 11 3 2" xfId="1387" xr:uid="{00000000-0005-0000-0000-0000F0020000}"/>
    <cellStyle name="Currency 11 3 2 2" xfId="1388" xr:uid="{00000000-0005-0000-0000-0000F1020000}"/>
    <cellStyle name="Currency 11 3 2 2 2" xfId="1389" xr:uid="{00000000-0005-0000-0000-0000F2020000}"/>
    <cellStyle name="Currency 11 3 2 2 3" xfId="1390" xr:uid="{00000000-0005-0000-0000-0000F3020000}"/>
    <cellStyle name="Currency 11 3 2 3" xfId="1391" xr:uid="{00000000-0005-0000-0000-0000F4020000}"/>
    <cellStyle name="Currency 11 3 2 4" xfId="1392" xr:uid="{00000000-0005-0000-0000-0000F5020000}"/>
    <cellStyle name="Currency 11 3 3" xfId="1393" xr:uid="{00000000-0005-0000-0000-0000F6020000}"/>
    <cellStyle name="Currency 11 3 3 2" xfId="1394" xr:uid="{00000000-0005-0000-0000-0000F7020000}"/>
    <cellStyle name="Currency 11 3 3 3" xfId="1395" xr:uid="{00000000-0005-0000-0000-0000F8020000}"/>
    <cellStyle name="Currency 11 3 4" xfId="1396" xr:uid="{00000000-0005-0000-0000-0000F9020000}"/>
    <cellStyle name="Currency 11 3 4 2" xfId="1397" xr:uid="{00000000-0005-0000-0000-0000FA020000}"/>
    <cellStyle name="Currency 11 3 4 3" xfId="1398" xr:uid="{00000000-0005-0000-0000-0000FB020000}"/>
    <cellStyle name="Currency 11 3 4 4" xfId="25489" xr:uid="{00000000-0005-0000-0000-0000FC020000}"/>
    <cellStyle name="Currency 11 4" xfId="63" xr:uid="{00000000-0005-0000-0000-0000FD020000}"/>
    <cellStyle name="Currency 11 4 2" xfId="64" xr:uid="{00000000-0005-0000-0000-0000FE020000}"/>
    <cellStyle name="Currency 11 4 2 2" xfId="1399" xr:uid="{00000000-0005-0000-0000-0000FF020000}"/>
    <cellStyle name="Currency 11 4 2 2 2" xfId="25491" xr:uid="{00000000-0005-0000-0000-000000030000}"/>
    <cellStyle name="Currency 11 4 2 2 3" xfId="25611" xr:uid="{00000000-0005-0000-0000-000001030000}"/>
    <cellStyle name="Currency 11 4 2 3" xfId="1400" xr:uid="{00000000-0005-0000-0000-000002030000}"/>
    <cellStyle name="Currency 11 4 3" xfId="65" xr:uid="{00000000-0005-0000-0000-000003030000}"/>
    <cellStyle name="Currency 11 4 3 2" xfId="1401" xr:uid="{00000000-0005-0000-0000-000004030000}"/>
    <cellStyle name="Currency 11 4 3 2 2" xfId="1402" xr:uid="{00000000-0005-0000-0000-000005030000}"/>
    <cellStyle name="Currency 11 4 3 2 3" xfId="1403" xr:uid="{00000000-0005-0000-0000-000006030000}"/>
    <cellStyle name="Currency 11 4 3 3" xfId="1404" xr:uid="{00000000-0005-0000-0000-000007030000}"/>
    <cellStyle name="Currency 11 4 3 3 2" xfId="25492" xr:uid="{00000000-0005-0000-0000-000008030000}"/>
    <cellStyle name="Currency 11 4 3 3 3" xfId="25612" xr:uid="{00000000-0005-0000-0000-000009030000}"/>
    <cellStyle name="Currency 11 4 3 4" xfId="1405" xr:uid="{00000000-0005-0000-0000-00000A030000}"/>
    <cellStyle name="Currency 11 4 4" xfId="1406" xr:uid="{00000000-0005-0000-0000-00000B030000}"/>
    <cellStyle name="Currency 11 4 4 2" xfId="1407" xr:uid="{00000000-0005-0000-0000-00000C030000}"/>
    <cellStyle name="Currency 11 4 4 3" xfId="1408" xr:uid="{00000000-0005-0000-0000-00000D030000}"/>
    <cellStyle name="Currency 11 4 5" xfId="1409" xr:uid="{00000000-0005-0000-0000-00000E030000}"/>
    <cellStyle name="Currency 11 4 5 2" xfId="25490" xr:uid="{00000000-0005-0000-0000-00000F030000}"/>
    <cellStyle name="Currency 11 4 5 3" xfId="25613" xr:uid="{00000000-0005-0000-0000-000010030000}"/>
    <cellStyle name="Currency 11 4 6" xfId="1410" xr:uid="{00000000-0005-0000-0000-000011030000}"/>
    <cellStyle name="Currency 11 4 7" xfId="1411" xr:uid="{00000000-0005-0000-0000-000012030000}"/>
    <cellStyle name="Currency 11 4 8" xfId="1412" xr:uid="{00000000-0005-0000-0000-000013030000}"/>
    <cellStyle name="Currency 11 5" xfId="66" xr:uid="{00000000-0005-0000-0000-000014030000}"/>
    <cellStyle name="Currency 11 5 2" xfId="67" xr:uid="{00000000-0005-0000-0000-000015030000}"/>
    <cellStyle name="Currency 11 5 2 2" xfId="1413" xr:uid="{00000000-0005-0000-0000-000016030000}"/>
    <cellStyle name="Currency 11 5 2 2 2" xfId="25493" xr:uid="{00000000-0005-0000-0000-000017030000}"/>
    <cellStyle name="Currency 11 5 2 2 3" xfId="25614" xr:uid="{00000000-0005-0000-0000-000018030000}"/>
    <cellStyle name="Currency 11 5 2 3" xfId="1414" xr:uid="{00000000-0005-0000-0000-000019030000}"/>
    <cellStyle name="Currency 11 5 3" xfId="68" xr:uid="{00000000-0005-0000-0000-00001A030000}"/>
    <cellStyle name="Currency 11 5 4" xfId="1415" xr:uid="{00000000-0005-0000-0000-00001B030000}"/>
    <cellStyle name="Currency 11 6" xfId="1416" xr:uid="{00000000-0005-0000-0000-00001C030000}"/>
    <cellStyle name="Currency 11 6 2" xfId="1417" xr:uid="{00000000-0005-0000-0000-00001D030000}"/>
    <cellStyle name="Currency 11 6 3" xfId="1418" xr:uid="{00000000-0005-0000-0000-00001E030000}"/>
    <cellStyle name="Currency 11 6 4" xfId="1419" xr:uid="{00000000-0005-0000-0000-00001F030000}"/>
    <cellStyle name="Currency 11 7" xfId="1420" xr:uid="{00000000-0005-0000-0000-000020030000}"/>
    <cellStyle name="Currency 11 8" xfId="1421" xr:uid="{00000000-0005-0000-0000-000021030000}"/>
    <cellStyle name="Currency 11 9" xfId="1422" xr:uid="{00000000-0005-0000-0000-000022030000}"/>
    <cellStyle name="Currency 12" xfId="69" xr:uid="{00000000-0005-0000-0000-000023030000}"/>
    <cellStyle name="Currency 12 2" xfId="70" xr:uid="{00000000-0005-0000-0000-000024030000}"/>
    <cellStyle name="Currency 12 2 2" xfId="1423" xr:uid="{00000000-0005-0000-0000-000025030000}"/>
    <cellStyle name="Currency 12 2 2 2" xfId="1424" xr:uid="{00000000-0005-0000-0000-000026030000}"/>
    <cellStyle name="Currency 12 2 2 2 2" xfId="1425" xr:uid="{00000000-0005-0000-0000-000027030000}"/>
    <cellStyle name="Currency 12 2 2 2 3" xfId="1426" xr:uid="{00000000-0005-0000-0000-000028030000}"/>
    <cellStyle name="Currency 12 2 2 3" xfId="1427" xr:uid="{00000000-0005-0000-0000-000029030000}"/>
    <cellStyle name="Currency 12 2 2 4" xfId="1428" xr:uid="{00000000-0005-0000-0000-00002A030000}"/>
    <cellStyle name="Currency 12 2 3" xfId="1429" xr:uid="{00000000-0005-0000-0000-00002B030000}"/>
    <cellStyle name="Currency 12 2 3 2" xfId="1430" xr:uid="{00000000-0005-0000-0000-00002C030000}"/>
    <cellStyle name="Currency 12 2 3 3" xfId="1431" xr:uid="{00000000-0005-0000-0000-00002D030000}"/>
    <cellStyle name="Currency 12 2 4" xfId="1432" xr:uid="{00000000-0005-0000-0000-00002E030000}"/>
    <cellStyle name="Currency 12 2 4 2" xfId="1433" xr:uid="{00000000-0005-0000-0000-00002F030000}"/>
    <cellStyle name="Currency 12 2 4 3" xfId="1434" xr:uid="{00000000-0005-0000-0000-000030030000}"/>
    <cellStyle name="Currency 12 2 4 4" xfId="25494" xr:uid="{00000000-0005-0000-0000-000031030000}"/>
    <cellStyle name="Currency 12 3" xfId="71" xr:uid="{00000000-0005-0000-0000-000032030000}"/>
    <cellStyle name="Currency 12 3 2" xfId="72" xr:uid="{00000000-0005-0000-0000-000033030000}"/>
    <cellStyle name="Currency 12 3 2 2" xfId="1435" xr:uid="{00000000-0005-0000-0000-000034030000}"/>
    <cellStyle name="Currency 12 3 2 2 2" xfId="25496" xr:uid="{00000000-0005-0000-0000-000035030000}"/>
    <cellStyle name="Currency 12 3 2 2 3" xfId="25615" xr:uid="{00000000-0005-0000-0000-000036030000}"/>
    <cellStyle name="Currency 12 3 2 3" xfId="1436" xr:uid="{00000000-0005-0000-0000-000037030000}"/>
    <cellStyle name="Currency 12 3 3" xfId="73" xr:uid="{00000000-0005-0000-0000-000038030000}"/>
    <cellStyle name="Currency 12 3 3 2" xfId="1437" xr:uid="{00000000-0005-0000-0000-000039030000}"/>
    <cellStyle name="Currency 12 3 3 2 2" xfId="1438" xr:uid="{00000000-0005-0000-0000-00003A030000}"/>
    <cellStyle name="Currency 12 3 3 2 3" xfId="1439" xr:uid="{00000000-0005-0000-0000-00003B030000}"/>
    <cellStyle name="Currency 12 3 3 3" xfId="1440" xr:uid="{00000000-0005-0000-0000-00003C030000}"/>
    <cellStyle name="Currency 12 3 3 3 2" xfId="25497" xr:uid="{00000000-0005-0000-0000-00003D030000}"/>
    <cellStyle name="Currency 12 3 3 3 3" xfId="25616" xr:uid="{00000000-0005-0000-0000-00003E030000}"/>
    <cellStyle name="Currency 12 3 3 4" xfId="1441" xr:uid="{00000000-0005-0000-0000-00003F030000}"/>
    <cellStyle name="Currency 12 3 4" xfId="1442" xr:uid="{00000000-0005-0000-0000-000040030000}"/>
    <cellStyle name="Currency 12 3 4 2" xfId="1443" xr:uid="{00000000-0005-0000-0000-000041030000}"/>
    <cellStyle name="Currency 12 3 4 3" xfId="1444" xr:uid="{00000000-0005-0000-0000-000042030000}"/>
    <cellStyle name="Currency 12 3 5" xfId="1445" xr:uid="{00000000-0005-0000-0000-000043030000}"/>
    <cellStyle name="Currency 12 3 5 2" xfId="25495" xr:uid="{00000000-0005-0000-0000-000044030000}"/>
    <cellStyle name="Currency 12 3 5 3" xfId="25617" xr:uid="{00000000-0005-0000-0000-000045030000}"/>
    <cellStyle name="Currency 12 3 6" xfId="1446" xr:uid="{00000000-0005-0000-0000-000046030000}"/>
    <cellStyle name="Currency 12 3 7" xfId="1447" xr:uid="{00000000-0005-0000-0000-000047030000}"/>
    <cellStyle name="Currency 12 3 8" xfId="1448" xr:uid="{00000000-0005-0000-0000-000048030000}"/>
    <cellStyle name="Currency 12 4" xfId="74" xr:uid="{00000000-0005-0000-0000-000049030000}"/>
    <cellStyle name="Currency 12 4 2" xfId="75" xr:uid="{00000000-0005-0000-0000-00004A030000}"/>
    <cellStyle name="Currency 12 4 2 2" xfId="1449" xr:uid="{00000000-0005-0000-0000-00004B030000}"/>
    <cellStyle name="Currency 12 4 2 2 2" xfId="25498" xr:uid="{00000000-0005-0000-0000-00004C030000}"/>
    <cellStyle name="Currency 12 4 2 2 3" xfId="25618" xr:uid="{00000000-0005-0000-0000-00004D030000}"/>
    <cellStyle name="Currency 12 4 2 3" xfId="1450" xr:uid="{00000000-0005-0000-0000-00004E030000}"/>
    <cellStyle name="Currency 12 4 3" xfId="76" xr:uid="{00000000-0005-0000-0000-00004F030000}"/>
    <cellStyle name="Currency 12 4 4" xfId="1451" xr:uid="{00000000-0005-0000-0000-000050030000}"/>
    <cellStyle name="Currency 12 5" xfId="1452" xr:uid="{00000000-0005-0000-0000-000051030000}"/>
    <cellStyle name="Currency 12 5 2" xfId="1453" xr:uid="{00000000-0005-0000-0000-000052030000}"/>
    <cellStyle name="Currency 12 5 3" xfId="1454" xr:uid="{00000000-0005-0000-0000-000053030000}"/>
    <cellStyle name="Currency 12 5 4" xfId="1455" xr:uid="{00000000-0005-0000-0000-000054030000}"/>
    <cellStyle name="Currency 12 6" xfId="1456" xr:uid="{00000000-0005-0000-0000-000055030000}"/>
    <cellStyle name="Currency 12 7" xfId="1457" xr:uid="{00000000-0005-0000-0000-000056030000}"/>
    <cellStyle name="Currency 12 8" xfId="1458" xr:uid="{00000000-0005-0000-0000-000057030000}"/>
    <cellStyle name="Currency 13" xfId="77" xr:uid="{00000000-0005-0000-0000-000058030000}"/>
    <cellStyle name="Currency 13 2" xfId="78" xr:uid="{00000000-0005-0000-0000-000059030000}"/>
    <cellStyle name="Currency 13 2 2" xfId="1459" xr:uid="{00000000-0005-0000-0000-00005A030000}"/>
    <cellStyle name="Currency 13 2 2 2" xfId="1460" xr:uid="{00000000-0005-0000-0000-00005B030000}"/>
    <cellStyle name="Currency 13 2 3" xfId="1461" xr:uid="{00000000-0005-0000-0000-00005C030000}"/>
    <cellStyle name="Currency 13 2 4" xfId="1462" xr:uid="{00000000-0005-0000-0000-00005D030000}"/>
    <cellStyle name="Currency 13 3" xfId="79" xr:uid="{00000000-0005-0000-0000-00005E030000}"/>
    <cellStyle name="Currency 13 3 2" xfId="80" xr:uid="{00000000-0005-0000-0000-00005F030000}"/>
    <cellStyle name="Currency 13 3 2 2" xfId="25499" xr:uid="{00000000-0005-0000-0000-000060030000}"/>
    <cellStyle name="Currency 13 3 3" xfId="81" xr:uid="{00000000-0005-0000-0000-000061030000}"/>
    <cellStyle name="Currency 13 3 3 2" xfId="1463" xr:uid="{00000000-0005-0000-0000-000062030000}"/>
    <cellStyle name="Currency 13 3 4" xfId="1464" xr:uid="{00000000-0005-0000-0000-000063030000}"/>
    <cellStyle name="Currency 13 3 5" xfId="1465" xr:uid="{00000000-0005-0000-0000-000064030000}"/>
    <cellStyle name="Currency 13 4" xfId="82" xr:uid="{00000000-0005-0000-0000-000065030000}"/>
    <cellStyle name="Currency 13 4 2" xfId="83" xr:uid="{00000000-0005-0000-0000-000066030000}"/>
    <cellStyle name="Currency 13 4 3" xfId="84" xr:uid="{00000000-0005-0000-0000-000067030000}"/>
    <cellStyle name="Currency 13 5" xfId="1466" xr:uid="{00000000-0005-0000-0000-000068030000}"/>
    <cellStyle name="Currency 13 5 2" xfId="1467" xr:uid="{00000000-0005-0000-0000-000069030000}"/>
    <cellStyle name="Currency 13 6" xfId="1468" xr:uid="{00000000-0005-0000-0000-00006A030000}"/>
    <cellStyle name="Currency 13 6 2" xfId="1469" xr:uid="{00000000-0005-0000-0000-00006B030000}"/>
    <cellStyle name="Currency 14" xfId="85" xr:uid="{00000000-0005-0000-0000-00006C030000}"/>
    <cellStyle name="Currency 14 2" xfId="1470" xr:uid="{00000000-0005-0000-0000-00006D030000}"/>
    <cellStyle name="Currency 14 2 2" xfId="1471" xr:uid="{00000000-0005-0000-0000-00006E030000}"/>
    <cellStyle name="Currency 14 2 3" xfId="1472" xr:uid="{00000000-0005-0000-0000-00006F030000}"/>
    <cellStyle name="Currency 14 3" xfId="1473" xr:uid="{00000000-0005-0000-0000-000070030000}"/>
    <cellStyle name="Currency 14 3 2" xfId="1474" xr:uid="{00000000-0005-0000-0000-000071030000}"/>
    <cellStyle name="Currency 14 3 3" xfId="1475" xr:uid="{00000000-0005-0000-0000-000072030000}"/>
    <cellStyle name="Currency 14 4" xfId="1476" xr:uid="{00000000-0005-0000-0000-000073030000}"/>
    <cellStyle name="Currency 14 4 2" xfId="1477" xr:uid="{00000000-0005-0000-0000-000074030000}"/>
    <cellStyle name="Currency 14 4 3" xfId="1478" xr:uid="{00000000-0005-0000-0000-000075030000}"/>
    <cellStyle name="Currency 14 5" xfId="1479" xr:uid="{00000000-0005-0000-0000-000076030000}"/>
    <cellStyle name="Currency 14 6" xfId="1480" xr:uid="{00000000-0005-0000-0000-000077030000}"/>
    <cellStyle name="Currency 14 7" xfId="1481" xr:uid="{00000000-0005-0000-0000-000078030000}"/>
    <cellStyle name="Currency 15" xfId="86" xr:uid="{00000000-0005-0000-0000-000079030000}"/>
    <cellStyle name="Currency 15 2" xfId="87" xr:uid="{00000000-0005-0000-0000-00007A030000}"/>
    <cellStyle name="Currency 15 2 2" xfId="1482" xr:uid="{00000000-0005-0000-0000-00007B030000}"/>
    <cellStyle name="Currency 15 2 2 2" xfId="1483" xr:uid="{00000000-0005-0000-0000-00007C030000}"/>
    <cellStyle name="Currency 15 2 2 2 2" xfId="1484" xr:uid="{00000000-0005-0000-0000-00007D030000}"/>
    <cellStyle name="Currency 15 2 2 2 3" xfId="1485" xr:uid="{00000000-0005-0000-0000-00007E030000}"/>
    <cellStyle name="Currency 15 2 2 3" xfId="1486" xr:uid="{00000000-0005-0000-0000-00007F030000}"/>
    <cellStyle name="Currency 15 2 2 4" xfId="1487" xr:uid="{00000000-0005-0000-0000-000080030000}"/>
    <cellStyle name="Currency 15 2 3" xfId="1488" xr:uid="{00000000-0005-0000-0000-000081030000}"/>
    <cellStyle name="Currency 15 2 3 2" xfId="1489" xr:uid="{00000000-0005-0000-0000-000082030000}"/>
    <cellStyle name="Currency 15 2 3 3" xfId="1490" xr:uid="{00000000-0005-0000-0000-000083030000}"/>
    <cellStyle name="Currency 15 2 4" xfId="1491" xr:uid="{00000000-0005-0000-0000-000084030000}"/>
    <cellStyle name="Currency 15 2 4 2" xfId="1492" xr:uid="{00000000-0005-0000-0000-000085030000}"/>
    <cellStyle name="Currency 15 2 4 3" xfId="1493" xr:uid="{00000000-0005-0000-0000-000086030000}"/>
    <cellStyle name="Currency 15 2 4 4" xfId="25500" xr:uid="{00000000-0005-0000-0000-000087030000}"/>
    <cellStyle name="Currency 15 3" xfId="88" xr:uid="{00000000-0005-0000-0000-000088030000}"/>
    <cellStyle name="Currency 15 3 2" xfId="89" xr:uid="{00000000-0005-0000-0000-000089030000}"/>
    <cellStyle name="Currency 15 3 2 2" xfId="1494" xr:uid="{00000000-0005-0000-0000-00008A030000}"/>
    <cellStyle name="Currency 15 3 2 2 2" xfId="25502" xr:uid="{00000000-0005-0000-0000-00008B030000}"/>
    <cellStyle name="Currency 15 3 2 2 3" xfId="25619" xr:uid="{00000000-0005-0000-0000-00008C030000}"/>
    <cellStyle name="Currency 15 3 2 3" xfId="1495" xr:uid="{00000000-0005-0000-0000-00008D030000}"/>
    <cellStyle name="Currency 15 3 3" xfId="90" xr:uid="{00000000-0005-0000-0000-00008E030000}"/>
    <cellStyle name="Currency 15 3 3 2" xfId="1496" xr:uid="{00000000-0005-0000-0000-00008F030000}"/>
    <cellStyle name="Currency 15 3 3 2 2" xfId="1497" xr:uid="{00000000-0005-0000-0000-000090030000}"/>
    <cellStyle name="Currency 15 3 3 2 3" xfId="1498" xr:uid="{00000000-0005-0000-0000-000091030000}"/>
    <cellStyle name="Currency 15 3 3 3" xfId="1499" xr:uid="{00000000-0005-0000-0000-000092030000}"/>
    <cellStyle name="Currency 15 3 3 3 2" xfId="25503" xr:uid="{00000000-0005-0000-0000-000093030000}"/>
    <cellStyle name="Currency 15 3 3 3 3" xfId="25620" xr:uid="{00000000-0005-0000-0000-000094030000}"/>
    <cellStyle name="Currency 15 3 3 4" xfId="1500" xr:uid="{00000000-0005-0000-0000-000095030000}"/>
    <cellStyle name="Currency 15 3 4" xfId="1501" xr:uid="{00000000-0005-0000-0000-000096030000}"/>
    <cellStyle name="Currency 15 3 4 2" xfId="1502" xr:uid="{00000000-0005-0000-0000-000097030000}"/>
    <cellStyle name="Currency 15 3 4 3" xfId="1503" xr:uid="{00000000-0005-0000-0000-000098030000}"/>
    <cellStyle name="Currency 15 3 5" xfId="1504" xr:uid="{00000000-0005-0000-0000-000099030000}"/>
    <cellStyle name="Currency 15 3 5 2" xfId="25501" xr:uid="{00000000-0005-0000-0000-00009A030000}"/>
    <cellStyle name="Currency 15 3 5 3" xfId="25621" xr:uid="{00000000-0005-0000-0000-00009B030000}"/>
    <cellStyle name="Currency 15 3 6" xfId="1505" xr:uid="{00000000-0005-0000-0000-00009C030000}"/>
    <cellStyle name="Currency 15 3 7" xfId="1506" xr:uid="{00000000-0005-0000-0000-00009D030000}"/>
    <cellStyle name="Currency 15 3 8" xfId="1507" xr:uid="{00000000-0005-0000-0000-00009E030000}"/>
    <cellStyle name="Currency 15 4" xfId="91" xr:uid="{00000000-0005-0000-0000-00009F030000}"/>
    <cellStyle name="Currency 15 4 2" xfId="92" xr:uid="{00000000-0005-0000-0000-0000A0030000}"/>
    <cellStyle name="Currency 15 4 2 2" xfId="1508" xr:uid="{00000000-0005-0000-0000-0000A1030000}"/>
    <cellStyle name="Currency 15 4 2 2 2" xfId="25504" xr:uid="{00000000-0005-0000-0000-0000A2030000}"/>
    <cellStyle name="Currency 15 4 2 2 3" xfId="25622" xr:uid="{00000000-0005-0000-0000-0000A3030000}"/>
    <cellStyle name="Currency 15 4 2 3" xfId="1509" xr:uid="{00000000-0005-0000-0000-0000A4030000}"/>
    <cellStyle name="Currency 15 4 3" xfId="93" xr:uid="{00000000-0005-0000-0000-0000A5030000}"/>
    <cellStyle name="Currency 15 4 4" xfId="1510" xr:uid="{00000000-0005-0000-0000-0000A6030000}"/>
    <cellStyle name="Currency 15 5" xfId="1511" xr:uid="{00000000-0005-0000-0000-0000A7030000}"/>
    <cellStyle name="Currency 15 5 2" xfId="1512" xr:uid="{00000000-0005-0000-0000-0000A8030000}"/>
    <cellStyle name="Currency 15 5 3" xfId="1513" xr:uid="{00000000-0005-0000-0000-0000A9030000}"/>
    <cellStyle name="Currency 15 5 4" xfId="1514" xr:uid="{00000000-0005-0000-0000-0000AA030000}"/>
    <cellStyle name="Currency 15 6" xfId="1515" xr:uid="{00000000-0005-0000-0000-0000AB030000}"/>
    <cellStyle name="Currency 15 7" xfId="1516" xr:uid="{00000000-0005-0000-0000-0000AC030000}"/>
    <cellStyle name="Currency 15 8" xfId="1517" xr:uid="{00000000-0005-0000-0000-0000AD030000}"/>
    <cellStyle name="Currency 16" xfId="1518" xr:uid="{00000000-0005-0000-0000-0000AE030000}"/>
    <cellStyle name="Currency 2" xfId="94" xr:uid="{00000000-0005-0000-0000-0000AF030000}"/>
    <cellStyle name="Currency 2 10" xfId="95" xr:uid="{00000000-0005-0000-0000-0000B0030000}"/>
    <cellStyle name="Currency 2 10 10" xfId="1519" xr:uid="{00000000-0005-0000-0000-0000B1030000}"/>
    <cellStyle name="Currency 2 10 10 2" xfId="1520" xr:uid="{00000000-0005-0000-0000-0000B2030000}"/>
    <cellStyle name="Currency 2 10 10 2 2" xfId="1521" xr:uid="{00000000-0005-0000-0000-0000B3030000}"/>
    <cellStyle name="Currency 2 10 10 3" xfId="1522" xr:uid="{00000000-0005-0000-0000-0000B4030000}"/>
    <cellStyle name="Currency 2 10 11" xfId="1523" xr:uid="{00000000-0005-0000-0000-0000B5030000}"/>
    <cellStyle name="Currency 2 10 11 2" xfId="1524" xr:uid="{00000000-0005-0000-0000-0000B6030000}"/>
    <cellStyle name="Currency 2 10 12" xfId="1525" xr:uid="{00000000-0005-0000-0000-0000B7030000}"/>
    <cellStyle name="Currency 2 10 12 2" xfId="1526" xr:uid="{00000000-0005-0000-0000-0000B8030000}"/>
    <cellStyle name="Currency 2 10 13" xfId="1527" xr:uid="{00000000-0005-0000-0000-0000B9030000}"/>
    <cellStyle name="Currency 2 10 14" xfId="1528" xr:uid="{00000000-0005-0000-0000-0000BA030000}"/>
    <cellStyle name="Currency 2 10 15" xfId="1529" xr:uid="{00000000-0005-0000-0000-0000BB030000}"/>
    <cellStyle name="Currency 2 10 2" xfId="96" xr:uid="{00000000-0005-0000-0000-0000BC030000}"/>
    <cellStyle name="Currency 2 10 2 2" xfId="1530" xr:uid="{00000000-0005-0000-0000-0000BD030000}"/>
    <cellStyle name="Currency 2 10 2 2 2" xfId="1531" xr:uid="{00000000-0005-0000-0000-0000BE030000}"/>
    <cellStyle name="Currency 2 10 2 2 3" xfId="1532" xr:uid="{00000000-0005-0000-0000-0000BF030000}"/>
    <cellStyle name="Currency 2 10 2 2 3 2" xfId="1533" xr:uid="{00000000-0005-0000-0000-0000C0030000}"/>
    <cellStyle name="Currency 2 10 2 2 3 3" xfId="1534" xr:uid="{00000000-0005-0000-0000-0000C1030000}"/>
    <cellStyle name="Currency 2 10 2 2 4" xfId="1535" xr:uid="{00000000-0005-0000-0000-0000C2030000}"/>
    <cellStyle name="Currency 2 10 2 2 4 2" xfId="1536" xr:uid="{00000000-0005-0000-0000-0000C3030000}"/>
    <cellStyle name="Currency 2 10 2 2 4 2 2" xfId="1537" xr:uid="{00000000-0005-0000-0000-0000C4030000}"/>
    <cellStyle name="Currency 2 10 2 2 4 3" xfId="1538" xr:uid="{00000000-0005-0000-0000-0000C5030000}"/>
    <cellStyle name="Currency 2 10 2 2 5" xfId="1539" xr:uid="{00000000-0005-0000-0000-0000C6030000}"/>
    <cellStyle name="Currency 2 10 2 2 5 2" xfId="1540" xr:uid="{00000000-0005-0000-0000-0000C7030000}"/>
    <cellStyle name="Currency 2 10 2 2 5 2 2" xfId="1541" xr:uid="{00000000-0005-0000-0000-0000C8030000}"/>
    <cellStyle name="Currency 2 10 2 2 5 3" xfId="1542" xr:uid="{00000000-0005-0000-0000-0000C9030000}"/>
    <cellStyle name="Currency 2 10 2 2 6" xfId="1543" xr:uid="{00000000-0005-0000-0000-0000CA030000}"/>
    <cellStyle name="Currency 2 10 2 2 6 2" xfId="1544" xr:uid="{00000000-0005-0000-0000-0000CB030000}"/>
    <cellStyle name="Currency 2 10 2 2 6 2 2" xfId="1545" xr:uid="{00000000-0005-0000-0000-0000CC030000}"/>
    <cellStyle name="Currency 2 10 2 2 6 3" xfId="1546" xr:uid="{00000000-0005-0000-0000-0000CD030000}"/>
    <cellStyle name="Currency 2 10 2 2 7" xfId="1547" xr:uid="{00000000-0005-0000-0000-0000CE030000}"/>
    <cellStyle name="Currency 2 10 2 2 7 2" xfId="1548" xr:uid="{00000000-0005-0000-0000-0000CF030000}"/>
    <cellStyle name="Currency 2 10 2 2 8" xfId="1549" xr:uid="{00000000-0005-0000-0000-0000D0030000}"/>
    <cellStyle name="Currency 2 10 2 2 8 2" xfId="1550" xr:uid="{00000000-0005-0000-0000-0000D1030000}"/>
    <cellStyle name="Currency 2 10 2 2 9" xfId="1551" xr:uid="{00000000-0005-0000-0000-0000D2030000}"/>
    <cellStyle name="Currency 2 10 2 3" xfId="1552" xr:uid="{00000000-0005-0000-0000-0000D3030000}"/>
    <cellStyle name="Currency 2 10 2 3 2" xfId="1553" xr:uid="{00000000-0005-0000-0000-0000D4030000}"/>
    <cellStyle name="Currency 2 10 2 3 3" xfId="1554" xr:uid="{00000000-0005-0000-0000-0000D5030000}"/>
    <cellStyle name="Currency 2 10 2 3 3 2" xfId="1555" xr:uid="{00000000-0005-0000-0000-0000D6030000}"/>
    <cellStyle name="Currency 2 10 2 3 3 3" xfId="1556" xr:uid="{00000000-0005-0000-0000-0000D7030000}"/>
    <cellStyle name="Currency 2 10 2 3 4" xfId="1557" xr:uid="{00000000-0005-0000-0000-0000D8030000}"/>
    <cellStyle name="Currency 2 10 2 3 4 2" xfId="1558" xr:uid="{00000000-0005-0000-0000-0000D9030000}"/>
    <cellStyle name="Currency 2 10 2 3 4 2 2" xfId="1559" xr:uid="{00000000-0005-0000-0000-0000DA030000}"/>
    <cellStyle name="Currency 2 10 2 3 4 3" xfId="1560" xr:uid="{00000000-0005-0000-0000-0000DB030000}"/>
    <cellStyle name="Currency 2 10 2 3 5" xfId="1561" xr:uid="{00000000-0005-0000-0000-0000DC030000}"/>
    <cellStyle name="Currency 2 10 2 3 5 2" xfId="1562" xr:uid="{00000000-0005-0000-0000-0000DD030000}"/>
    <cellStyle name="Currency 2 10 2 3 5 2 2" xfId="1563" xr:uid="{00000000-0005-0000-0000-0000DE030000}"/>
    <cellStyle name="Currency 2 10 2 3 5 3" xfId="1564" xr:uid="{00000000-0005-0000-0000-0000DF030000}"/>
    <cellStyle name="Currency 2 10 2 3 6" xfId="1565" xr:uid="{00000000-0005-0000-0000-0000E0030000}"/>
    <cellStyle name="Currency 2 10 2 3 6 2" xfId="1566" xr:uid="{00000000-0005-0000-0000-0000E1030000}"/>
    <cellStyle name="Currency 2 10 2 3 6 2 2" xfId="1567" xr:uid="{00000000-0005-0000-0000-0000E2030000}"/>
    <cellStyle name="Currency 2 10 2 3 6 3" xfId="1568" xr:uid="{00000000-0005-0000-0000-0000E3030000}"/>
    <cellStyle name="Currency 2 10 2 3 7" xfId="1569" xr:uid="{00000000-0005-0000-0000-0000E4030000}"/>
    <cellStyle name="Currency 2 10 2 3 7 2" xfId="1570" xr:uid="{00000000-0005-0000-0000-0000E5030000}"/>
    <cellStyle name="Currency 2 10 2 3 8" xfId="1571" xr:uid="{00000000-0005-0000-0000-0000E6030000}"/>
    <cellStyle name="Currency 2 10 2 3 8 2" xfId="1572" xr:uid="{00000000-0005-0000-0000-0000E7030000}"/>
    <cellStyle name="Currency 2 10 2 3 9" xfId="1573" xr:uid="{00000000-0005-0000-0000-0000E8030000}"/>
    <cellStyle name="Currency 2 10 2 4" xfId="1574" xr:uid="{00000000-0005-0000-0000-0000E9030000}"/>
    <cellStyle name="Currency 2 10 2 4 2" xfId="1575" xr:uid="{00000000-0005-0000-0000-0000EA030000}"/>
    <cellStyle name="Currency 2 10 2 4 3" xfId="1576" xr:uid="{00000000-0005-0000-0000-0000EB030000}"/>
    <cellStyle name="Currency 2 10 2 4 3 2" xfId="1577" xr:uid="{00000000-0005-0000-0000-0000EC030000}"/>
    <cellStyle name="Currency 2 10 2 4 3 2 2" xfId="1578" xr:uid="{00000000-0005-0000-0000-0000ED030000}"/>
    <cellStyle name="Currency 2 10 2 4 3 3" xfId="1579" xr:uid="{00000000-0005-0000-0000-0000EE030000}"/>
    <cellStyle name="Currency 2 10 2 4 4" xfId="1580" xr:uid="{00000000-0005-0000-0000-0000EF030000}"/>
    <cellStyle name="Currency 2 10 2 4 4 2" xfId="1581" xr:uid="{00000000-0005-0000-0000-0000F0030000}"/>
    <cellStyle name="Currency 2 10 2 4 4 2 2" xfId="1582" xr:uid="{00000000-0005-0000-0000-0000F1030000}"/>
    <cellStyle name="Currency 2 10 2 4 4 3" xfId="1583" xr:uid="{00000000-0005-0000-0000-0000F2030000}"/>
    <cellStyle name="Currency 2 10 2 4 5" xfId="1584" xr:uid="{00000000-0005-0000-0000-0000F3030000}"/>
    <cellStyle name="Currency 2 10 2 4 5 2" xfId="1585" xr:uid="{00000000-0005-0000-0000-0000F4030000}"/>
    <cellStyle name="Currency 2 10 2 4 5 2 2" xfId="1586" xr:uid="{00000000-0005-0000-0000-0000F5030000}"/>
    <cellStyle name="Currency 2 10 2 4 5 3" xfId="1587" xr:uid="{00000000-0005-0000-0000-0000F6030000}"/>
    <cellStyle name="Currency 2 10 2 4 6" xfId="1588" xr:uid="{00000000-0005-0000-0000-0000F7030000}"/>
    <cellStyle name="Currency 2 10 2 4 6 2" xfId="1589" xr:uid="{00000000-0005-0000-0000-0000F8030000}"/>
    <cellStyle name="Currency 2 10 2 4 7" xfId="1590" xr:uid="{00000000-0005-0000-0000-0000F9030000}"/>
    <cellStyle name="Currency 2 10 2 4 7 2" xfId="1591" xr:uid="{00000000-0005-0000-0000-0000FA030000}"/>
    <cellStyle name="Currency 2 10 2 4 8" xfId="1592" xr:uid="{00000000-0005-0000-0000-0000FB030000}"/>
    <cellStyle name="Currency 2 10 2 4 9" xfId="1593" xr:uid="{00000000-0005-0000-0000-0000FC030000}"/>
    <cellStyle name="Currency 2 10 2 5" xfId="1594" xr:uid="{00000000-0005-0000-0000-0000FD030000}"/>
    <cellStyle name="Currency 2 10 2 5 2" xfId="1595" xr:uid="{00000000-0005-0000-0000-0000FE030000}"/>
    <cellStyle name="Currency 2 10 2 5 3" xfId="1596" xr:uid="{00000000-0005-0000-0000-0000FF030000}"/>
    <cellStyle name="Currency 2 10 2 6" xfId="1597" xr:uid="{00000000-0005-0000-0000-000000040000}"/>
    <cellStyle name="Currency 2 10 2 6 2" xfId="1598" xr:uid="{00000000-0005-0000-0000-000001040000}"/>
    <cellStyle name="Currency 2 10 2 6 2 2" xfId="1599" xr:uid="{00000000-0005-0000-0000-000002040000}"/>
    <cellStyle name="Currency 2 10 2 6 2 2 2" xfId="1600" xr:uid="{00000000-0005-0000-0000-000003040000}"/>
    <cellStyle name="Currency 2 10 2 6 2 3" xfId="1601" xr:uid="{00000000-0005-0000-0000-000004040000}"/>
    <cellStyle name="Currency 2 10 2 6 3" xfId="1602" xr:uid="{00000000-0005-0000-0000-000005040000}"/>
    <cellStyle name="Currency 2 10 2 6 3 2" xfId="1603" xr:uid="{00000000-0005-0000-0000-000006040000}"/>
    <cellStyle name="Currency 2 10 2 6 3 2 2" xfId="1604" xr:uid="{00000000-0005-0000-0000-000007040000}"/>
    <cellStyle name="Currency 2 10 2 6 3 3" xfId="1605" xr:uid="{00000000-0005-0000-0000-000008040000}"/>
    <cellStyle name="Currency 2 10 2 6 4" xfId="1606" xr:uid="{00000000-0005-0000-0000-000009040000}"/>
    <cellStyle name="Currency 2 10 2 6 4 2" xfId="1607" xr:uid="{00000000-0005-0000-0000-00000A040000}"/>
    <cellStyle name="Currency 2 10 2 6 4 2 2" xfId="1608" xr:uid="{00000000-0005-0000-0000-00000B040000}"/>
    <cellStyle name="Currency 2 10 2 6 4 3" xfId="1609" xr:uid="{00000000-0005-0000-0000-00000C040000}"/>
    <cellStyle name="Currency 2 10 2 6 5" xfId="1610" xr:uid="{00000000-0005-0000-0000-00000D040000}"/>
    <cellStyle name="Currency 2 10 2 6 5 2" xfId="1611" xr:uid="{00000000-0005-0000-0000-00000E040000}"/>
    <cellStyle name="Currency 2 10 2 6 6" xfId="1612" xr:uid="{00000000-0005-0000-0000-00000F040000}"/>
    <cellStyle name="Currency 2 10 2 6 6 2" xfId="1613" xr:uid="{00000000-0005-0000-0000-000010040000}"/>
    <cellStyle name="Currency 2 10 2 6 7" xfId="1614" xr:uid="{00000000-0005-0000-0000-000011040000}"/>
    <cellStyle name="Currency 2 10 2 7" xfId="1615" xr:uid="{00000000-0005-0000-0000-000012040000}"/>
    <cellStyle name="Currency 2 10 2 7 2" xfId="1616" xr:uid="{00000000-0005-0000-0000-000013040000}"/>
    <cellStyle name="Currency 2 10 2 7 2 2" xfId="1617" xr:uid="{00000000-0005-0000-0000-000014040000}"/>
    <cellStyle name="Currency 2 10 2 7 3" xfId="1618" xr:uid="{00000000-0005-0000-0000-000015040000}"/>
    <cellStyle name="Currency 2 10 2 8" xfId="1619" xr:uid="{00000000-0005-0000-0000-000016040000}"/>
    <cellStyle name="Currency 2 10 2 8 2" xfId="1620" xr:uid="{00000000-0005-0000-0000-000017040000}"/>
    <cellStyle name="Currency 2 10 2 8 2 2" xfId="1621" xr:uid="{00000000-0005-0000-0000-000018040000}"/>
    <cellStyle name="Currency 2 10 2 8 3" xfId="1622" xr:uid="{00000000-0005-0000-0000-000019040000}"/>
    <cellStyle name="Currency 2 10 3" xfId="97" xr:uid="{00000000-0005-0000-0000-00001A040000}"/>
    <cellStyle name="Currency 2 10 3 10" xfId="1623" xr:uid="{00000000-0005-0000-0000-00001B040000}"/>
    <cellStyle name="Currency 2 10 3 2" xfId="98" xr:uid="{00000000-0005-0000-0000-00001C040000}"/>
    <cellStyle name="Currency 2 10 3 2 2" xfId="1624" xr:uid="{00000000-0005-0000-0000-00001D040000}"/>
    <cellStyle name="Currency 2 10 3 2 3" xfId="1625" xr:uid="{00000000-0005-0000-0000-00001E040000}"/>
    <cellStyle name="Currency 2 10 3 2 3 2" xfId="1626" xr:uid="{00000000-0005-0000-0000-00001F040000}"/>
    <cellStyle name="Currency 2 10 3 2 3 3" xfId="1627" xr:uid="{00000000-0005-0000-0000-000020040000}"/>
    <cellStyle name="Currency 2 10 3 2 4" xfId="1628" xr:uid="{00000000-0005-0000-0000-000021040000}"/>
    <cellStyle name="Currency 2 10 3 2 4 2" xfId="1629" xr:uid="{00000000-0005-0000-0000-000022040000}"/>
    <cellStyle name="Currency 2 10 3 2 4 2 2" xfId="1630" xr:uid="{00000000-0005-0000-0000-000023040000}"/>
    <cellStyle name="Currency 2 10 3 2 4 3" xfId="1631" xr:uid="{00000000-0005-0000-0000-000024040000}"/>
    <cellStyle name="Currency 2 10 3 2 5" xfId="1632" xr:uid="{00000000-0005-0000-0000-000025040000}"/>
    <cellStyle name="Currency 2 10 3 2 5 2" xfId="1633" xr:uid="{00000000-0005-0000-0000-000026040000}"/>
    <cellStyle name="Currency 2 10 3 2 5 2 2" xfId="1634" xr:uid="{00000000-0005-0000-0000-000027040000}"/>
    <cellStyle name="Currency 2 10 3 2 5 3" xfId="1635" xr:uid="{00000000-0005-0000-0000-000028040000}"/>
    <cellStyle name="Currency 2 10 3 2 6" xfId="1636" xr:uid="{00000000-0005-0000-0000-000029040000}"/>
    <cellStyle name="Currency 2 10 3 2 6 2" xfId="1637" xr:uid="{00000000-0005-0000-0000-00002A040000}"/>
    <cellStyle name="Currency 2 10 3 2 6 2 2" xfId="1638" xr:uid="{00000000-0005-0000-0000-00002B040000}"/>
    <cellStyle name="Currency 2 10 3 2 6 3" xfId="1639" xr:uid="{00000000-0005-0000-0000-00002C040000}"/>
    <cellStyle name="Currency 2 10 3 2 7" xfId="1640" xr:uid="{00000000-0005-0000-0000-00002D040000}"/>
    <cellStyle name="Currency 2 10 3 2 7 2" xfId="1641" xr:uid="{00000000-0005-0000-0000-00002E040000}"/>
    <cellStyle name="Currency 2 10 3 2 8" xfId="1642" xr:uid="{00000000-0005-0000-0000-00002F040000}"/>
    <cellStyle name="Currency 2 10 3 2 8 2" xfId="1643" xr:uid="{00000000-0005-0000-0000-000030040000}"/>
    <cellStyle name="Currency 2 10 3 2 9" xfId="1644" xr:uid="{00000000-0005-0000-0000-000031040000}"/>
    <cellStyle name="Currency 2 10 3 3" xfId="99" xr:uid="{00000000-0005-0000-0000-000032040000}"/>
    <cellStyle name="Currency 2 10 3 4" xfId="1645" xr:uid="{00000000-0005-0000-0000-000033040000}"/>
    <cellStyle name="Currency 2 10 3 4 2" xfId="1646" xr:uid="{00000000-0005-0000-0000-000034040000}"/>
    <cellStyle name="Currency 2 10 3 4 3" xfId="1647" xr:uid="{00000000-0005-0000-0000-000035040000}"/>
    <cellStyle name="Currency 2 10 3 5" xfId="1648" xr:uid="{00000000-0005-0000-0000-000036040000}"/>
    <cellStyle name="Currency 2 10 3 5 2" xfId="1649" xr:uid="{00000000-0005-0000-0000-000037040000}"/>
    <cellStyle name="Currency 2 10 3 5 2 2" xfId="1650" xr:uid="{00000000-0005-0000-0000-000038040000}"/>
    <cellStyle name="Currency 2 10 3 5 3" xfId="1651" xr:uid="{00000000-0005-0000-0000-000039040000}"/>
    <cellStyle name="Currency 2 10 3 6" xfId="1652" xr:uid="{00000000-0005-0000-0000-00003A040000}"/>
    <cellStyle name="Currency 2 10 3 6 2" xfId="1653" xr:uid="{00000000-0005-0000-0000-00003B040000}"/>
    <cellStyle name="Currency 2 10 3 6 2 2" xfId="1654" xr:uid="{00000000-0005-0000-0000-00003C040000}"/>
    <cellStyle name="Currency 2 10 3 6 3" xfId="1655" xr:uid="{00000000-0005-0000-0000-00003D040000}"/>
    <cellStyle name="Currency 2 10 3 7" xfId="1656" xr:uid="{00000000-0005-0000-0000-00003E040000}"/>
    <cellStyle name="Currency 2 10 3 7 2" xfId="1657" xr:uid="{00000000-0005-0000-0000-00003F040000}"/>
    <cellStyle name="Currency 2 10 3 7 2 2" xfId="1658" xr:uid="{00000000-0005-0000-0000-000040040000}"/>
    <cellStyle name="Currency 2 10 3 7 3" xfId="1659" xr:uid="{00000000-0005-0000-0000-000041040000}"/>
    <cellStyle name="Currency 2 10 3 8" xfId="1660" xr:uid="{00000000-0005-0000-0000-000042040000}"/>
    <cellStyle name="Currency 2 10 3 8 2" xfId="1661" xr:uid="{00000000-0005-0000-0000-000043040000}"/>
    <cellStyle name="Currency 2 10 3 9" xfId="1662" xr:uid="{00000000-0005-0000-0000-000044040000}"/>
    <cellStyle name="Currency 2 10 3 9 2" xfId="1663" xr:uid="{00000000-0005-0000-0000-000045040000}"/>
    <cellStyle name="Currency 2 10 4" xfId="100" xr:uid="{00000000-0005-0000-0000-000046040000}"/>
    <cellStyle name="Currency 2 10 4 2" xfId="101" xr:uid="{00000000-0005-0000-0000-000047040000}"/>
    <cellStyle name="Currency 2 10 4 2 10" xfId="1664" xr:uid="{00000000-0005-0000-0000-000048040000}"/>
    <cellStyle name="Currency 2 10 4 2 2" xfId="1665" xr:uid="{00000000-0005-0000-0000-000049040000}"/>
    <cellStyle name="Currency 2 10 4 2 3" xfId="1666" xr:uid="{00000000-0005-0000-0000-00004A040000}"/>
    <cellStyle name="Currency 2 10 4 2 4" xfId="1667" xr:uid="{00000000-0005-0000-0000-00004B040000}"/>
    <cellStyle name="Currency 2 10 4 2 4 2" xfId="1668" xr:uid="{00000000-0005-0000-0000-00004C040000}"/>
    <cellStyle name="Currency 2 10 4 2 4 2 2" xfId="1669" xr:uid="{00000000-0005-0000-0000-00004D040000}"/>
    <cellStyle name="Currency 2 10 4 2 4 3" xfId="1670" xr:uid="{00000000-0005-0000-0000-00004E040000}"/>
    <cellStyle name="Currency 2 10 4 2 5" xfId="1671" xr:uid="{00000000-0005-0000-0000-00004F040000}"/>
    <cellStyle name="Currency 2 10 4 2 5 2" xfId="1672" xr:uid="{00000000-0005-0000-0000-000050040000}"/>
    <cellStyle name="Currency 2 10 4 2 5 2 2" xfId="1673" xr:uid="{00000000-0005-0000-0000-000051040000}"/>
    <cellStyle name="Currency 2 10 4 2 5 3" xfId="1674" xr:uid="{00000000-0005-0000-0000-000052040000}"/>
    <cellStyle name="Currency 2 10 4 2 6" xfId="1675" xr:uid="{00000000-0005-0000-0000-000053040000}"/>
    <cellStyle name="Currency 2 10 4 2 6 2" xfId="1676" xr:uid="{00000000-0005-0000-0000-000054040000}"/>
    <cellStyle name="Currency 2 10 4 2 6 2 2" xfId="1677" xr:uid="{00000000-0005-0000-0000-000055040000}"/>
    <cellStyle name="Currency 2 10 4 2 6 3" xfId="1678" xr:uid="{00000000-0005-0000-0000-000056040000}"/>
    <cellStyle name="Currency 2 10 4 2 7" xfId="1679" xr:uid="{00000000-0005-0000-0000-000057040000}"/>
    <cellStyle name="Currency 2 10 4 2 7 2" xfId="1680" xr:uid="{00000000-0005-0000-0000-000058040000}"/>
    <cellStyle name="Currency 2 10 4 2 8" xfId="1681" xr:uid="{00000000-0005-0000-0000-000059040000}"/>
    <cellStyle name="Currency 2 10 4 2 8 2" xfId="1682" xr:uid="{00000000-0005-0000-0000-00005A040000}"/>
    <cellStyle name="Currency 2 10 4 2 9" xfId="1683" xr:uid="{00000000-0005-0000-0000-00005B040000}"/>
    <cellStyle name="Currency 2 10 4 3" xfId="102" xr:uid="{00000000-0005-0000-0000-00005C040000}"/>
    <cellStyle name="Currency 2 10 4 4" xfId="1684" xr:uid="{00000000-0005-0000-0000-00005D040000}"/>
    <cellStyle name="Currency 2 10 4 4 2" xfId="1685" xr:uid="{00000000-0005-0000-0000-00005E040000}"/>
    <cellStyle name="Currency 2 10 4 4 2 2" xfId="1686" xr:uid="{00000000-0005-0000-0000-00005F040000}"/>
    <cellStyle name="Currency 2 10 4 4 3" xfId="1687" xr:uid="{00000000-0005-0000-0000-000060040000}"/>
    <cellStyle name="Currency 2 10 4 5" xfId="1688" xr:uid="{00000000-0005-0000-0000-000061040000}"/>
    <cellStyle name="Currency 2 10 4 5 2" xfId="1689" xr:uid="{00000000-0005-0000-0000-000062040000}"/>
    <cellStyle name="Currency 2 10 4 5 2 2" xfId="1690" xr:uid="{00000000-0005-0000-0000-000063040000}"/>
    <cellStyle name="Currency 2 10 4 5 3" xfId="1691" xr:uid="{00000000-0005-0000-0000-000064040000}"/>
    <cellStyle name="Currency 2 10 5" xfId="1692" xr:uid="{00000000-0005-0000-0000-000065040000}"/>
    <cellStyle name="Currency 2 10 5 2" xfId="1693" xr:uid="{00000000-0005-0000-0000-000066040000}"/>
    <cellStyle name="Currency 2 10 5 3" xfId="1694" xr:uid="{00000000-0005-0000-0000-000067040000}"/>
    <cellStyle name="Currency 2 10 5 3 2" xfId="1695" xr:uid="{00000000-0005-0000-0000-000068040000}"/>
    <cellStyle name="Currency 2 10 5 3 3" xfId="1696" xr:uid="{00000000-0005-0000-0000-000069040000}"/>
    <cellStyle name="Currency 2 10 5 4" xfId="1697" xr:uid="{00000000-0005-0000-0000-00006A040000}"/>
    <cellStyle name="Currency 2 10 5 4 2" xfId="1698" xr:uid="{00000000-0005-0000-0000-00006B040000}"/>
    <cellStyle name="Currency 2 10 5 4 2 2" xfId="1699" xr:uid="{00000000-0005-0000-0000-00006C040000}"/>
    <cellStyle name="Currency 2 10 5 4 3" xfId="1700" xr:uid="{00000000-0005-0000-0000-00006D040000}"/>
    <cellStyle name="Currency 2 10 5 5" xfId="1701" xr:uid="{00000000-0005-0000-0000-00006E040000}"/>
    <cellStyle name="Currency 2 10 5 5 2" xfId="1702" xr:uid="{00000000-0005-0000-0000-00006F040000}"/>
    <cellStyle name="Currency 2 10 5 5 2 2" xfId="1703" xr:uid="{00000000-0005-0000-0000-000070040000}"/>
    <cellStyle name="Currency 2 10 5 5 3" xfId="1704" xr:uid="{00000000-0005-0000-0000-000071040000}"/>
    <cellStyle name="Currency 2 10 5 6" xfId="1705" xr:uid="{00000000-0005-0000-0000-000072040000}"/>
    <cellStyle name="Currency 2 10 5 6 2" xfId="1706" xr:uid="{00000000-0005-0000-0000-000073040000}"/>
    <cellStyle name="Currency 2 10 5 6 2 2" xfId="1707" xr:uid="{00000000-0005-0000-0000-000074040000}"/>
    <cellStyle name="Currency 2 10 5 6 3" xfId="1708" xr:uid="{00000000-0005-0000-0000-000075040000}"/>
    <cellStyle name="Currency 2 10 5 7" xfId="1709" xr:uid="{00000000-0005-0000-0000-000076040000}"/>
    <cellStyle name="Currency 2 10 5 7 2" xfId="1710" xr:uid="{00000000-0005-0000-0000-000077040000}"/>
    <cellStyle name="Currency 2 10 5 8" xfId="1711" xr:uid="{00000000-0005-0000-0000-000078040000}"/>
    <cellStyle name="Currency 2 10 5 8 2" xfId="1712" xr:uid="{00000000-0005-0000-0000-000079040000}"/>
    <cellStyle name="Currency 2 10 5 9" xfId="1713" xr:uid="{00000000-0005-0000-0000-00007A040000}"/>
    <cellStyle name="Currency 2 10 6" xfId="1714" xr:uid="{00000000-0005-0000-0000-00007B040000}"/>
    <cellStyle name="Currency 2 10 6 2" xfId="1715" xr:uid="{00000000-0005-0000-0000-00007C040000}"/>
    <cellStyle name="Currency 2 10 6 3" xfId="1716" xr:uid="{00000000-0005-0000-0000-00007D040000}"/>
    <cellStyle name="Currency 2 10 7" xfId="1717" xr:uid="{00000000-0005-0000-0000-00007E040000}"/>
    <cellStyle name="Currency 2 10 8" xfId="1718" xr:uid="{00000000-0005-0000-0000-00007F040000}"/>
    <cellStyle name="Currency 2 10 8 2" xfId="1719" xr:uid="{00000000-0005-0000-0000-000080040000}"/>
    <cellStyle name="Currency 2 10 8 2 2" xfId="1720" xr:uid="{00000000-0005-0000-0000-000081040000}"/>
    <cellStyle name="Currency 2 10 8 3" xfId="1721" xr:uid="{00000000-0005-0000-0000-000082040000}"/>
    <cellStyle name="Currency 2 10 8 4" xfId="1722" xr:uid="{00000000-0005-0000-0000-000083040000}"/>
    <cellStyle name="Currency 2 10 9" xfId="1723" xr:uid="{00000000-0005-0000-0000-000084040000}"/>
    <cellStyle name="Currency 2 10 9 2" xfId="1724" xr:uid="{00000000-0005-0000-0000-000085040000}"/>
    <cellStyle name="Currency 2 10 9 2 2" xfId="1725" xr:uid="{00000000-0005-0000-0000-000086040000}"/>
    <cellStyle name="Currency 2 10 9 3" xfId="1726" xr:uid="{00000000-0005-0000-0000-000087040000}"/>
    <cellStyle name="Currency 2 11" xfId="103" xr:uid="{00000000-0005-0000-0000-000088040000}"/>
    <cellStyle name="Currency 2 11 2" xfId="1727" xr:uid="{00000000-0005-0000-0000-000089040000}"/>
    <cellStyle name="Currency 2 11 2 2" xfId="1728" xr:uid="{00000000-0005-0000-0000-00008A040000}"/>
    <cellStyle name="Currency 2 11 2 3" xfId="1729" xr:uid="{00000000-0005-0000-0000-00008B040000}"/>
    <cellStyle name="Currency 2 11 2 3 2" xfId="1730" xr:uid="{00000000-0005-0000-0000-00008C040000}"/>
    <cellStyle name="Currency 2 11 2 3 3" xfId="1731" xr:uid="{00000000-0005-0000-0000-00008D040000}"/>
    <cellStyle name="Currency 2 11 2 4" xfId="1732" xr:uid="{00000000-0005-0000-0000-00008E040000}"/>
    <cellStyle name="Currency 2 11 2 4 2" xfId="1733" xr:uid="{00000000-0005-0000-0000-00008F040000}"/>
    <cellStyle name="Currency 2 11 2 4 2 2" xfId="1734" xr:uid="{00000000-0005-0000-0000-000090040000}"/>
    <cellStyle name="Currency 2 11 2 4 3" xfId="1735" xr:uid="{00000000-0005-0000-0000-000091040000}"/>
    <cellStyle name="Currency 2 11 2 5" xfId="1736" xr:uid="{00000000-0005-0000-0000-000092040000}"/>
    <cellStyle name="Currency 2 11 2 5 2" xfId="1737" xr:uid="{00000000-0005-0000-0000-000093040000}"/>
    <cellStyle name="Currency 2 11 2 5 2 2" xfId="1738" xr:uid="{00000000-0005-0000-0000-000094040000}"/>
    <cellStyle name="Currency 2 11 2 5 3" xfId="1739" xr:uid="{00000000-0005-0000-0000-000095040000}"/>
    <cellStyle name="Currency 2 11 2 6" xfId="1740" xr:uid="{00000000-0005-0000-0000-000096040000}"/>
    <cellStyle name="Currency 2 11 2 6 2" xfId="1741" xr:uid="{00000000-0005-0000-0000-000097040000}"/>
    <cellStyle name="Currency 2 11 2 6 2 2" xfId="1742" xr:uid="{00000000-0005-0000-0000-000098040000}"/>
    <cellStyle name="Currency 2 11 2 6 3" xfId="1743" xr:uid="{00000000-0005-0000-0000-000099040000}"/>
    <cellStyle name="Currency 2 11 2 7" xfId="1744" xr:uid="{00000000-0005-0000-0000-00009A040000}"/>
    <cellStyle name="Currency 2 11 2 7 2" xfId="1745" xr:uid="{00000000-0005-0000-0000-00009B040000}"/>
    <cellStyle name="Currency 2 11 2 8" xfId="1746" xr:uid="{00000000-0005-0000-0000-00009C040000}"/>
    <cellStyle name="Currency 2 11 2 8 2" xfId="1747" xr:uid="{00000000-0005-0000-0000-00009D040000}"/>
    <cellStyle name="Currency 2 11 2 9" xfId="1748" xr:uid="{00000000-0005-0000-0000-00009E040000}"/>
    <cellStyle name="Currency 2 11 3" xfId="1749" xr:uid="{00000000-0005-0000-0000-00009F040000}"/>
    <cellStyle name="Currency 2 11 3 2" xfId="1750" xr:uid="{00000000-0005-0000-0000-0000A0040000}"/>
    <cellStyle name="Currency 2 11 3 3" xfId="1751" xr:uid="{00000000-0005-0000-0000-0000A1040000}"/>
    <cellStyle name="Currency 2 11 3 3 2" xfId="1752" xr:uid="{00000000-0005-0000-0000-0000A2040000}"/>
    <cellStyle name="Currency 2 11 3 3 3" xfId="1753" xr:uid="{00000000-0005-0000-0000-0000A3040000}"/>
    <cellStyle name="Currency 2 11 3 4" xfId="1754" xr:uid="{00000000-0005-0000-0000-0000A4040000}"/>
    <cellStyle name="Currency 2 11 3 4 2" xfId="1755" xr:uid="{00000000-0005-0000-0000-0000A5040000}"/>
    <cellStyle name="Currency 2 11 3 4 2 2" xfId="1756" xr:uid="{00000000-0005-0000-0000-0000A6040000}"/>
    <cellStyle name="Currency 2 11 3 4 3" xfId="1757" xr:uid="{00000000-0005-0000-0000-0000A7040000}"/>
    <cellStyle name="Currency 2 11 3 5" xfId="1758" xr:uid="{00000000-0005-0000-0000-0000A8040000}"/>
    <cellStyle name="Currency 2 11 3 5 2" xfId="1759" xr:uid="{00000000-0005-0000-0000-0000A9040000}"/>
    <cellStyle name="Currency 2 11 3 5 2 2" xfId="1760" xr:uid="{00000000-0005-0000-0000-0000AA040000}"/>
    <cellStyle name="Currency 2 11 3 5 3" xfId="1761" xr:uid="{00000000-0005-0000-0000-0000AB040000}"/>
    <cellStyle name="Currency 2 11 3 6" xfId="1762" xr:uid="{00000000-0005-0000-0000-0000AC040000}"/>
    <cellStyle name="Currency 2 11 3 6 2" xfId="1763" xr:uid="{00000000-0005-0000-0000-0000AD040000}"/>
    <cellStyle name="Currency 2 11 3 6 2 2" xfId="1764" xr:uid="{00000000-0005-0000-0000-0000AE040000}"/>
    <cellStyle name="Currency 2 11 3 6 3" xfId="1765" xr:uid="{00000000-0005-0000-0000-0000AF040000}"/>
    <cellStyle name="Currency 2 11 3 7" xfId="1766" xr:uid="{00000000-0005-0000-0000-0000B0040000}"/>
    <cellStyle name="Currency 2 11 3 7 2" xfId="1767" xr:uid="{00000000-0005-0000-0000-0000B1040000}"/>
    <cellStyle name="Currency 2 11 3 8" xfId="1768" xr:uid="{00000000-0005-0000-0000-0000B2040000}"/>
    <cellStyle name="Currency 2 11 3 8 2" xfId="1769" xr:uid="{00000000-0005-0000-0000-0000B3040000}"/>
    <cellStyle name="Currency 2 11 3 9" xfId="1770" xr:uid="{00000000-0005-0000-0000-0000B4040000}"/>
    <cellStyle name="Currency 2 11 4" xfId="1771" xr:uid="{00000000-0005-0000-0000-0000B5040000}"/>
    <cellStyle name="Currency 2 11 4 2" xfId="1772" xr:uid="{00000000-0005-0000-0000-0000B6040000}"/>
    <cellStyle name="Currency 2 11 4 3" xfId="1773" xr:uid="{00000000-0005-0000-0000-0000B7040000}"/>
    <cellStyle name="Currency 2 11 4 3 2" xfId="1774" xr:uid="{00000000-0005-0000-0000-0000B8040000}"/>
    <cellStyle name="Currency 2 11 4 3 2 2" xfId="1775" xr:uid="{00000000-0005-0000-0000-0000B9040000}"/>
    <cellStyle name="Currency 2 11 4 3 3" xfId="1776" xr:uid="{00000000-0005-0000-0000-0000BA040000}"/>
    <cellStyle name="Currency 2 11 4 4" xfId="1777" xr:uid="{00000000-0005-0000-0000-0000BB040000}"/>
    <cellStyle name="Currency 2 11 4 4 2" xfId="1778" xr:uid="{00000000-0005-0000-0000-0000BC040000}"/>
    <cellStyle name="Currency 2 11 4 4 2 2" xfId="1779" xr:uid="{00000000-0005-0000-0000-0000BD040000}"/>
    <cellStyle name="Currency 2 11 4 4 3" xfId="1780" xr:uid="{00000000-0005-0000-0000-0000BE040000}"/>
    <cellStyle name="Currency 2 11 4 5" xfId="1781" xr:uid="{00000000-0005-0000-0000-0000BF040000}"/>
    <cellStyle name="Currency 2 11 4 5 2" xfId="1782" xr:uid="{00000000-0005-0000-0000-0000C0040000}"/>
    <cellStyle name="Currency 2 11 4 5 2 2" xfId="1783" xr:uid="{00000000-0005-0000-0000-0000C1040000}"/>
    <cellStyle name="Currency 2 11 4 5 3" xfId="1784" xr:uid="{00000000-0005-0000-0000-0000C2040000}"/>
    <cellStyle name="Currency 2 11 4 6" xfId="1785" xr:uid="{00000000-0005-0000-0000-0000C3040000}"/>
    <cellStyle name="Currency 2 11 4 6 2" xfId="1786" xr:uid="{00000000-0005-0000-0000-0000C4040000}"/>
    <cellStyle name="Currency 2 11 4 7" xfId="1787" xr:uid="{00000000-0005-0000-0000-0000C5040000}"/>
    <cellStyle name="Currency 2 11 4 7 2" xfId="1788" xr:uid="{00000000-0005-0000-0000-0000C6040000}"/>
    <cellStyle name="Currency 2 11 4 8" xfId="1789" xr:uid="{00000000-0005-0000-0000-0000C7040000}"/>
    <cellStyle name="Currency 2 11 4 9" xfId="1790" xr:uid="{00000000-0005-0000-0000-0000C8040000}"/>
    <cellStyle name="Currency 2 11 5" xfId="1791" xr:uid="{00000000-0005-0000-0000-0000C9040000}"/>
    <cellStyle name="Currency 2 11 5 2" xfId="1792" xr:uid="{00000000-0005-0000-0000-0000CA040000}"/>
    <cellStyle name="Currency 2 11 5 3" xfId="1793" xr:uid="{00000000-0005-0000-0000-0000CB040000}"/>
    <cellStyle name="Currency 2 11 6" xfId="1794" xr:uid="{00000000-0005-0000-0000-0000CC040000}"/>
    <cellStyle name="Currency 2 11 6 2" xfId="1795" xr:uid="{00000000-0005-0000-0000-0000CD040000}"/>
    <cellStyle name="Currency 2 11 6 2 2" xfId="1796" xr:uid="{00000000-0005-0000-0000-0000CE040000}"/>
    <cellStyle name="Currency 2 11 6 2 2 2" xfId="1797" xr:uid="{00000000-0005-0000-0000-0000CF040000}"/>
    <cellStyle name="Currency 2 11 6 2 3" xfId="1798" xr:uid="{00000000-0005-0000-0000-0000D0040000}"/>
    <cellStyle name="Currency 2 11 6 3" xfId="1799" xr:uid="{00000000-0005-0000-0000-0000D1040000}"/>
    <cellStyle name="Currency 2 11 6 3 2" xfId="1800" xr:uid="{00000000-0005-0000-0000-0000D2040000}"/>
    <cellStyle name="Currency 2 11 6 3 2 2" xfId="1801" xr:uid="{00000000-0005-0000-0000-0000D3040000}"/>
    <cellStyle name="Currency 2 11 6 3 3" xfId="1802" xr:uid="{00000000-0005-0000-0000-0000D4040000}"/>
    <cellStyle name="Currency 2 11 6 4" xfId="1803" xr:uid="{00000000-0005-0000-0000-0000D5040000}"/>
    <cellStyle name="Currency 2 11 6 4 2" xfId="1804" xr:uid="{00000000-0005-0000-0000-0000D6040000}"/>
    <cellStyle name="Currency 2 11 6 4 2 2" xfId="1805" xr:uid="{00000000-0005-0000-0000-0000D7040000}"/>
    <cellStyle name="Currency 2 11 6 4 3" xfId="1806" xr:uid="{00000000-0005-0000-0000-0000D8040000}"/>
    <cellStyle name="Currency 2 11 6 5" xfId="1807" xr:uid="{00000000-0005-0000-0000-0000D9040000}"/>
    <cellStyle name="Currency 2 11 6 5 2" xfId="1808" xr:uid="{00000000-0005-0000-0000-0000DA040000}"/>
    <cellStyle name="Currency 2 11 6 6" xfId="1809" xr:uid="{00000000-0005-0000-0000-0000DB040000}"/>
    <cellStyle name="Currency 2 11 6 6 2" xfId="1810" xr:uid="{00000000-0005-0000-0000-0000DC040000}"/>
    <cellStyle name="Currency 2 11 6 7" xfId="1811" xr:uid="{00000000-0005-0000-0000-0000DD040000}"/>
    <cellStyle name="Currency 2 11 7" xfId="1812" xr:uid="{00000000-0005-0000-0000-0000DE040000}"/>
    <cellStyle name="Currency 2 11 7 2" xfId="1813" xr:uid="{00000000-0005-0000-0000-0000DF040000}"/>
    <cellStyle name="Currency 2 11 7 2 2" xfId="1814" xr:uid="{00000000-0005-0000-0000-0000E0040000}"/>
    <cellStyle name="Currency 2 11 7 3" xfId="1815" xr:uid="{00000000-0005-0000-0000-0000E1040000}"/>
    <cellStyle name="Currency 2 11 8" xfId="1816" xr:uid="{00000000-0005-0000-0000-0000E2040000}"/>
    <cellStyle name="Currency 2 11 8 2" xfId="1817" xr:uid="{00000000-0005-0000-0000-0000E3040000}"/>
    <cellStyle name="Currency 2 11 8 2 2" xfId="1818" xr:uid="{00000000-0005-0000-0000-0000E4040000}"/>
    <cellStyle name="Currency 2 11 8 3" xfId="1819" xr:uid="{00000000-0005-0000-0000-0000E5040000}"/>
    <cellStyle name="Currency 2 12" xfId="104" xr:uid="{00000000-0005-0000-0000-0000E6040000}"/>
    <cellStyle name="Currency 2 12 10" xfId="1820" xr:uid="{00000000-0005-0000-0000-0000E7040000}"/>
    <cellStyle name="Currency 2 12 2" xfId="105" xr:uid="{00000000-0005-0000-0000-0000E8040000}"/>
    <cellStyle name="Currency 2 12 2 2" xfId="1821" xr:uid="{00000000-0005-0000-0000-0000E9040000}"/>
    <cellStyle name="Currency 2 12 2 3" xfId="1822" xr:uid="{00000000-0005-0000-0000-0000EA040000}"/>
    <cellStyle name="Currency 2 12 2 3 2" xfId="1823" xr:uid="{00000000-0005-0000-0000-0000EB040000}"/>
    <cellStyle name="Currency 2 12 2 3 3" xfId="1824" xr:uid="{00000000-0005-0000-0000-0000EC040000}"/>
    <cellStyle name="Currency 2 12 2 4" xfId="1825" xr:uid="{00000000-0005-0000-0000-0000ED040000}"/>
    <cellStyle name="Currency 2 12 2 4 2" xfId="1826" xr:uid="{00000000-0005-0000-0000-0000EE040000}"/>
    <cellStyle name="Currency 2 12 2 4 2 2" xfId="1827" xr:uid="{00000000-0005-0000-0000-0000EF040000}"/>
    <cellStyle name="Currency 2 12 2 4 3" xfId="1828" xr:uid="{00000000-0005-0000-0000-0000F0040000}"/>
    <cellStyle name="Currency 2 12 2 5" xfId="1829" xr:uid="{00000000-0005-0000-0000-0000F1040000}"/>
    <cellStyle name="Currency 2 12 2 5 2" xfId="1830" xr:uid="{00000000-0005-0000-0000-0000F2040000}"/>
    <cellStyle name="Currency 2 12 2 5 2 2" xfId="1831" xr:uid="{00000000-0005-0000-0000-0000F3040000}"/>
    <cellStyle name="Currency 2 12 2 5 3" xfId="1832" xr:uid="{00000000-0005-0000-0000-0000F4040000}"/>
    <cellStyle name="Currency 2 12 2 6" xfId="1833" xr:uid="{00000000-0005-0000-0000-0000F5040000}"/>
    <cellStyle name="Currency 2 12 2 6 2" xfId="1834" xr:uid="{00000000-0005-0000-0000-0000F6040000}"/>
    <cellStyle name="Currency 2 12 2 6 2 2" xfId="1835" xr:uid="{00000000-0005-0000-0000-0000F7040000}"/>
    <cellStyle name="Currency 2 12 2 6 3" xfId="1836" xr:uid="{00000000-0005-0000-0000-0000F8040000}"/>
    <cellStyle name="Currency 2 12 2 7" xfId="1837" xr:uid="{00000000-0005-0000-0000-0000F9040000}"/>
    <cellStyle name="Currency 2 12 2 7 2" xfId="1838" xr:uid="{00000000-0005-0000-0000-0000FA040000}"/>
    <cellStyle name="Currency 2 12 2 8" xfId="1839" xr:uid="{00000000-0005-0000-0000-0000FB040000}"/>
    <cellStyle name="Currency 2 12 2 8 2" xfId="1840" xr:uid="{00000000-0005-0000-0000-0000FC040000}"/>
    <cellStyle name="Currency 2 12 2 9" xfId="1841" xr:uid="{00000000-0005-0000-0000-0000FD040000}"/>
    <cellStyle name="Currency 2 12 3" xfId="106" xr:uid="{00000000-0005-0000-0000-0000FE040000}"/>
    <cellStyle name="Currency 2 12 4" xfId="1842" xr:uid="{00000000-0005-0000-0000-0000FF040000}"/>
    <cellStyle name="Currency 2 12 4 2" xfId="1843" xr:uid="{00000000-0005-0000-0000-000000050000}"/>
    <cellStyle name="Currency 2 12 4 3" xfId="1844" xr:uid="{00000000-0005-0000-0000-000001050000}"/>
    <cellStyle name="Currency 2 12 5" xfId="1845" xr:uid="{00000000-0005-0000-0000-000002050000}"/>
    <cellStyle name="Currency 2 12 5 2" xfId="1846" xr:uid="{00000000-0005-0000-0000-000003050000}"/>
    <cellStyle name="Currency 2 12 5 2 2" xfId="1847" xr:uid="{00000000-0005-0000-0000-000004050000}"/>
    <cellStyle name="Currency 2 12 5 3" xfId="1848" xr:uid="{00000000-0005-0000-0000-000005050000}"/>
    <cellStyle name="Currency 2 12 6" xfId="1849" xr:uid="{00000000-0005-0000-0000-000006050000}"/>
    <cellStyle name="Currency 2 12 6 2" xfId="1850" xr:uid="{00000000-0005-0000-0000-000007050000}"/>
    <cellStyle name="Currency 2 12 6 2 2" xfId="1851" xr:uid="{00000000-0005-0000-0000-000008050000}"/>
    <cellStyle name="Currency 2 12 6 3" xfId="1852" xr:uid="{00000000-0005-0000-0000-000009050000}"/>
    <cellStyle name="Currency 2 12 7" xfId="1853" xr:uid="{00000000-0005-0000-0000-00000A050000}"/>
    <cellStyle name="Currency 2 12 7 2" xfId="1854" xr:uid="{00000000-0005-0000-0000-00000B050000}"/>
    <cellStyle name="Currency 2 12 7 2 2" xfId="1855" xr:uid="{00000000-0005-0000-0000-00000C050000}"/>
    <cellStyle name="Currency 2 12 7 3" xfId="1856" xr:uid="{00000000-0005-0000-0000-00000D050000}"/>
    <cellStyle name="Currency 2 12 8" xfId="1857" xr:uid="{00000000-0005-0000-0000-00000E050000}"/>
    <cellStyle name="Currency 2 12 8 2" xfId="1858" xr:uid="{00000000-0005-0000-0000-00000F050000}"/>
    <cellStyle name="Currency 2 12 9" xfId="1859" xr:uid="{00000000-0005-0000-0000-000010050000}"/>
    <cellStyle name="Currency 2 12 9 2" xfId="1860" xr:uid="{00000000-0005-0000-0000-000011050000}"/>
    <cellStyle name="Currency 2 13" xfId="107" xr:uid="{00000000-0005-0000-0000-000012050000}"/>
    <cellStyle name="Currency 2 13 2" xfId="108" xr:uid="{00000000-0005-0000-0000-000013050000}"/>
    <cellStyle name="Currency 2 13 2 10" xfId="1861" xr:uid="{00000000-0005-0000-0000-000014050000}"/>
    <cellStyle name="Currency 2 13 2 2" xfId="1862" xr:uid="{00000000-0005-0000-0000-000015050000}"/>
    <cellStyle name="Currency 2 13 2 3" xfId="1863" xr:uid="{00000000-0005-0000-0000-000016050000}"/>
    <cellStyle name="Currency 2 13 2 4" xfId="1864" xr:uid="{00000000-0005-0000-0000-000017050000}"/>
    <cellStyle name="Currency 2 13 2 4 2" xfId="1865" xr:uid="{00000000-0005-0000-0000-000018050000}"/>
    <cellStyle name="Currency 2 13 2 4 2 2" xfId="1866" xr:uid="{00000000-0005-0000-0000-000019050000}"/>
    <cellStyle name="Currency 2 13 2 4 3" xfId="1867" xr:uid="{00000000-0005-0000-0000-00001A050000}"/>
    <cellStyle name="Currency 2 13 2 5" xfId="1868" xr:uid="{00000000-0005-0000-0000-00001B050000}"/>
    <cellStyle name="Currency 2 13 2 5 2" xfId="1869" xr:uid="{00000000-0005-0000-0000-00001C050000}"/>
    <cellStyle name="Currency 2 13 2 5 2 2" xfId="1870" xr:uid="{00000000-0005-0000-0000-00001D050000}"/>
    <cellStyle name="Currency 2 13 2 5 3" xfId="1871" xr:uid="{00000000-0005-0000-0000-00001E050000}"/>
    <cellStyle name="Currency 2 13 2 6" xfId="1872" xr:uid="{00000000-0005-0000-0000-00001F050000}"/>
    <cellStyle name="Currency 2 13 2 6 2" xfId="1873" xr:uid="{00000000-0005-0000-0000-000020050000}"/>
    <cellStyle name="Currency 2 13 2 6 2 2" xfId="1874" xr:uid="{00000000-0005-0000-0000-000021050000}"/>
    <cellStyle name="Currency 2 13 2 6 3" xfId="1875" xr:uid="{00000000-0005-0000-0000-000022050000}"/>
    <cellStyle name="Currency 2 13 2 7" xfId="1876" xr:uid="{00000000-0005-0000-0000-000023050000}"/>
    <cellStyle name="Currency 2 13 2 7 2" xfId="1877" xr:uid="{00000000-0005-0000-0000-000024050000}"/>
    <cellStyle name="Currency 2 13 2 8" xfId="1878" xr:uid="{00000000-0005-0000-0000-000025050000}"/>
    <cellStyle name="Currency 2 13 2 8 2" xfId="1879" xr:uid="{00000000-0005-0000-0000-000026050000}"/>
    <cellStyle name="Currency 2 13 2 9" xfId="1880" xr:uid="{00000000-0005-0000-0000-000027050000}"/>
    <cellStyle name="Currency 2 13 3" xfId="109" xr:uid="{00000000-0005-0000-0000-000028050000}"/>
    <cellStyle name="Currency 2 13 4" xfId="1881" xr:uid="{00000000-0005-0000-0000-000029050000}"/>
    <cellStyle name="Currency 2 13 4 2" xfId="1882" xr:uid="{00000000-0005-0000-0000-00002A050000}"/>
    <cellStyle name="Currency 2 13 4 2 2" xfId="1883" xr:uid="{00000000-0005-0000-0000-00002B050000}"/>
    <cellStyle name="Currency 2 13 4 3" xfId="1884" xr:uid="{00000000-0005-0000-0000-00002C050000}"/>
    <cellStyle name="Currency 2 13 5" xfId="1885" xr:uid="{00000000-0005-0000-0000-00002D050000}"/>
    <cellStyle name="Currency 2 13 5 2" xfId="1886" xr:uid="{00000000-0005-0000-0000-00002E050000}"/>
    <cellStyle name="Currency 2 13 5 2 2" xfId="1887" xr:uid="{00000000-0005-0000-0000-00002F050000}"/>
    <cellStyle name="Currency 2 13 5 3" xfId="1888" xr:uid="{00000000-0005-0000-0000-000030050000}"/>
    <cellStyle name="Currency 2 14" xfId="1889" xr:uid="{00000000-0005-0000-0000-000031050000}"/>
    <cellStyle name="Currency 2 14 2" xfId="1890" xr:uid="{00000000-0005-0000-0000-000032050000}"/>
    <cellStyle name="Currency 2 14 3" xfId="1891" xr:uid="{00000000-0005-0000-0000-000033050000}"/>
    <cellStyle name="Currency 2 14 3 2" xfId="1892" xr:uid="{00000000-0005-0000-0000-000034050000}"/>
    <cellStyle name="Currency 2 14 3 3" xfId="1893" xr:uid="{00000000-0005-0000-0000-000035050000}"/>
    <cellStyle name="Currency 2 14 4" xfId="1894" xr:uid="{00000000-0005-0000-0000-000036050000}"/>
    <cellStyle name="Currency 2 14 4 2" xfId="1895" xr:uid="{00000000-0005-0000-0000-000037050000}"/>
    <cellStyle name="Currency 2 14 4 2 2" xfId="1896" xr:uid="{00000000-0005-0000-0000-000038050000}"/>
    <cellStyle name="Currency 2 14 4 3" xfId="1897" xr:uid="{00000000-0005-0000-0000-000039050000}"/>
    <cellStyle name="Currency 2 14 5" xfId="1898" xr:uid="{00000000-0005-0000-0000-00003A050000}"/>
    <cellStyle name="Currency 2 14 5 2" xfId="1899" xr:uid="{00000000-0005-0000-0000-00003B050000}"/>
    <cellStyle name="Currency 2 14 5 2 2" xfId="1900" xr:uid="{00000000-0005-0000-0000-00003C050000}"/>
    <cellStyle name="Currency 2 14 5 3" xfId="1901" xr:uid="{00000000-0005-0000-0000-00003D050000}"/>
    <cellStyle name="Currency 2 14 6" xfId="1902" xr:uid="{00000000-0005-0000-0000-00003E050000}"/>
    <cellStyle name="Currency 2 14 6 2" xfId="1903" xr:uid="{00000000-0005-0000-0000-00003F050000}"/>
    <cellStyle name="Currency 2 14 6 2 2" xfId="1904" xr:uid="{00000000-0005-0000-0000-000040050000}"/>
    <cellStyle name="Currency 2 14 6 3" xfId="1905" xr:uid="{00000000-0005-0000-0000-000041050000}"/>
    <cellStyle name="Currency 2 14 7" xfId="1906" xr:uid="{00000000-0005-0000-0000-000042050000}"/>
    <cellStyle name="Currency 2 14 7 2" xfId="1907" xr:uid="{00000000-0005-0000-0000-000043050000}"/>
    <cellStyle name="Currency 2 14 8" xfId="1908" xr:uid="{00000000-0005-0000-0000-000044050000}"/>
    <cellStyle name="Currency 2 14 8 2" xfId="1909" xr:uid="{00000000-0005-0000-0000-000045050000}"/>
    <cellStyle name="Currency 2 14 9" xfId="1910" xr:uid="{00000000-0005-0000-0000-000046050000}"/>
    <cellStyle name="Currency 2 15" xfId="1911" xr:uid="{00000000-0005-0000-0000-000047050000}"/>
    <cellStyle name="Currency 2 15 2" xfId="1912" xr:uid="{00000000-0005-0000-0000-000048050000}"/>
    <cellStyle name="Currency 2 15 3" xfId="1913" xr:uid="{00000000-0005-0000-0000-000049050000}"/>
    <cellStyle name="Currency 2 16" xfId="1914" xr:uid="{00000000-0005-0000-0000-00004A050000}"/>
    <cellStyle name="Currency 2 17" xfId="1915" xr:uid="{00000000-0005-0000-0000-00004B050000}"/>
    <cellStyle name="Currency 2 17 2" xfId="1916" xr:uid="{00000000-0005-0000-0000-00004C050000}"/>
    <cellStyle name="Currency 2 17 3" xfId="1917" xr:uid="{00000000-0005-0000-0000-00004D050000}"/>
    <cellStyle name="Currency 2 18" xfId="1918" xr:uid="{00000000-0005-0000-0000-00004E050000}"/>
    <cellStyle name="Currency 2 18 2" xfId="1919" xr:uid="{00000000-0005-0000-0000-00004F050000}"/>
    <cellStyle name="Currency 2 18 2 2" xfId="1920" xr:uid="{00000000-0005-0000-0000-000050050000}"/>
    <cellStyle name="Currency 2 18 3" xfId="1921" xr:uid="{00000000-0005-0000-0000-000051050000}"/>
    <cellStyle name="Currency 2 18 4" xfId="1922" xr:uid="{00000000-0005-0000-0000-000052050000}"/>
    <cellStyle name="Currency 2 18 5" xfId="1923" xr:uid="{00000000-0005-0000-0000-000053050000}"/>
    <cellStyle name="Currency 2 19" xfId="1924" xr:uid="{00000000-0005-0000-0000-000054050000}"/>
    <cellStyle name="Currency 2 19 2" xfId="1925" xr:uid="{00000000-0005-0000-0000-000055050000}"/>
    <cellStyle name="Currency 2 19 2 2" xfId="1926" xr:uid="{00000000-0005-0000-0000-000056050000}"/>
    <cellStyle name="Currency 2 19 3" xfId="1927" xr:uid="{00000000-0005-0000-0000-000057050000}"/>
    <cellStyle name="Currency 2 2" xfId="110" xr:uid="{00000000-0005-0000-0000-000058050000}"/>
    <cellStyle name="Currency 2 2 2" xfId="111" xr:uid="{00000000-0005-0000-0000-000059050000}"/>
    <cellStyle name="Currency 2 2 2 10" xfId="1928" xr:uid="{00000000-0005-0000-0000-00005A050000}"/>
    <cellStyle name="Currency 2 2 2 10 2" xfId="1929" xr:uid="{00000000-0005-0000-0000-00005B050000}"/>
    <cellStyle name="Currency 2 2 2 10 2 2" xfId="1930" xr:uid="{00000000-0005-0000-0000-00005C050000}"/>
    <cellStyle name="Currency 2 2 2 10 3" xfId="1931" xr:uid="{00000000-0005-0000-0000-00005D050000}"/>
    <cellStyle name="Currency 2 2 2 10 4" xfId="1932" xr:uid="{00000000-0005-0000-0000-00005E050000}"/>
    <cellStyle name="Currency 2 2 2 11" xfId="1933" xr:uid="{00000000-0005-0000-0000-00005F050000}"/>
    <cellStyle name="Currency 2 2 2 11 2" xfId="1934" xr:uid="{00000000-0005-0000-0000-000060050000}"/>
    <cellStyle name="Currency 2 2 2 11 2 2" xfId="1935" xr:uid="{00000000-0005-0000-0000-000061050000}"/>
    <cellStyle name="Currency 2 2 2 11 3" xfId="1936" xr:uid="{00000000-0005-0000-0000-000062050000}"/>
    <cellStyle name="Currency 2 2 2 12" xfId="1937" xr:uid="{00000000-0005-0000-0000-000063050000}"/>
    <cellStyle name="Currency 2 2 2 12 2" xfId="1938" xr:uid="{00000000-0005-0000-0000-000064050000}"/>
    <cellStyle name="Currency 2 2 2 12 2 2" xfId="1939" xr:uid="{00000000-0005-0000-0000-000065050000}"/>
    <cellStyle name="Currency 2 2 2 12 3" xfId="1940" xr:uid="{00000000-0005-0000-0000-000066050000}"/>
    <cellStyle name="Currency 2 2 2 13" xfId="1941" xr:uid="{00000000-0005-0000-0000-000067050000}"/>
    <cellStyle name="Currency 2 2 2 13 2" xfId="1942" xr:uid="{00000000-0005-0000-0000-000068050000}"/>
    <cellStyle name="Currency 2 2 2 14" xfId="1943" xr:uid="{00000000-0005-0000-0000-000069050000}"/>
    <cellStyle name="Currency 2 2 2 14 2" xfId="1944" xr:uid="{00000000-0005-0000-0000-00006A050000}"/>
    <cellStyle name="Currency 2 2 2 15" xfId="1945" xr:uid="{00000000-0005-0000-0000-00006B050000}"/>
    <cellStyle name="Currency 2 2 2 16" xfId="1946" xr:uid="{00000000-0005-0000-0000-00006C050000}"/>
    <cellStyle name="Currency 2 2 2 17" xfId="1947" xr:uid="{00000000-0005-0000-0000-00006D050000}"/>
    <cellStyle name="Currency 2 2 2 2" xfId="112" xr:uid="{00000000-0005-0000-0000-00006E050000}"/>
    <cellStyle name="Currency 2 2 2 2 10" xfId="1948" xr:uid="{00000000-0005-0000-0000-00006F050000}"/>
    <cellStyle name="Currency 2 2 2 2 10 2" xfId="1949" xr:uid="{00000000-0005-0000-0000-000070050000}"/>
    <cellStyle name="Currency 2 2 2 2 10 2 2" xfId="1950" xr:uid="{00000000-0005-0000-0000-000071050000}"/>
    <cellStyle name="Currency 2 2 2 2 10 3" xfId="1951" xr:uid="{00000000-0005-0000-0000-000072050000}"/>
    <cellStyle name="Currency 2 2 2 2 11" xfId="1952" xr:uid="{00000000-0005-0000-0000-000073050000}"/>
    <cellStyle name="Currency 2 2 2 2 11 2" xfId="1953" xr:uid="{00000000-0005-0000-0000-000074050000}"/>
    <cellStyle name="Currency 2 2 2 2 12" xfId="1954" xr:uid="{00000000-0005-0000-0000-000075050000}"/>
    <cellStyle name="Currency 2 2 2 2 12 2" xfId="1955" xr:uid="{00000000-0005-0000-0000-000076050000}"/>
    <cellStyle name="Currency 2 2 2 2 13" xfId="1956" xr:uid="{00000000-0005-0000-0000-000077050000}"/>
    <cellStyle name="Currency 2 2 2 2 14" xfId="1957" xr:uid="{00000000-0005-0000-0000-000078050000}"/>
    <cellStyle name="Currency 2 2 2 2 15" xfId="1958" xr:uid="{00000000-0005-0000-0000-000079050000}"/>
    <cellStyle name="Currency 2 2 2 2 2" xfId="113" xr:uid="{00000000-0005-0000-0000-00007A050000}"/>
    <cellStyle name="Currency 2 2 2 2 2 2" xfId="1959" xr:uid="{00000000-0005-0000-0000-00007B050000}"/>
    <cellStyle name="Currency 2 2 2 2 2 2 2" xfId="1960" xr:uid="{00000000-0005-0000-0000-00007C050000}"/>
    <cellStyle name="Currency 2 2 2 2 2 2 3" xfId="1961" xr:uid="{00000000-0005-0000-0000-00007D050000}"/>
    <cellStyle name="Currency 2 2 2 2 2 2 3 2" xfId="1962" xr:uid="{00000000-0005-0000-0000-00007E050000}"/>
    <cellStyle name="Currency 2 2 2 2 2 2 3 3" xfId="1963" xr:uid="{00000000-0005-0000-0000-00007F050000}"/>
    <cellStyle name="Currency 2 2 2 2 2 2 4" xfId="1964" xr:uid="{00000000-0005-0000-0000-000080050000}"/>
    <cellStyle name="Currency 2 2 2 2 2 2 4 2" xfId="1965" xr:uid="{00000000-0005-0000-0000-000081050000}"/>
    <cellStyle name="Currency 2 2 2 2 2 2 4 2 2" xfId="1966" xr:uid="{00000000-0005-0000-0000-000082050000}"/>
    <cellStyle name="Currency 2 2 2 2 2 2 4 3" xfId="1967" xr:uid="{00000000-0005-0000-0000-000083050000}"/>
    <cellStyle name="Currency 2 2 2 2 2 2 5" xfId="1968" xr:uid="{00000000-0005-0000-0000-000084050000}"/>
    <cellStyle name="Currency 2 2 2 2 2 2 5 2" xfId="1969" xr:uid="{00000000-0005-0000-0000-000085050000}"/>
    <cellStyle name="Currency 2 2 2 2 2 2 5 2 2" xfId="1970" xr:uid="{00000000-0005-0000-0000-000086050000}"/>
    <cellStyle name="Currency 2 2 2 2 2 2 5 3" xfId="1971" xr:uid="{00000000-0005-0000-0000-000087050000}"/>
    <cellStyle name="Currency 2 2 2 2 2 2 6" xfId="1972" xr:uid="{00000000-0005-0000-0000-000088050000}"/>
    <cellStyle name="Currency 2 2 2 2 2 2 6 2" xfId="1973" xr:uid="{00000000-0005-0000-0000-000089050000}"/>
    <cellStyle name="Currency 2 2 2 2 2 2 6 2 2" xfId="1974" xr:uid="{00000000-0005-0000-0000-00008A050000}"/>
    <cellStyle name="Currency 2 2 2 2 2 2 6 3" xfId="1975" xr:uid="{00000000-0005-0000-0000-00008B050000}"/>
    <cellStyle name="Currency 2 2 2 2 2 2 7" xfId="1976" xr:uid="{00000000-0005-0000-0000-00008C050000}"/>
    <cellStyle name="Currency 2 2 2 2 2 2 7 2" xfId="1977" xr:uid="{00000000-0005-0000-0000-00008D050000}"/>
    <cellStyle name="Currency 2 2 2 2 2 2 8" xfId="1978" xr:uid="{00000000-0005-0000-0000-00008E050000}"/>
    <cellStyle name="Currency 2 2 2 2 2 2 8 2" xfId="1979" xr:uid="{00000000-0005-0000-0000-00008F050000}"/>
    <cellStyle name="Currency 2 2 2 2 2 2 9" xfId="1980" xr:uid="{00000000-0005-0000-0000-000090050000}"/>
    <cellStyle name="Currency 2 2 2 2 2 3" xfId="1981" xr:uid="{00000000-0005-0000-0000-000091050000}"/>
    <cellStyle name="Currency 2 2 2 2 2 3 2" xfId="1982" xr:uid="{00000000-0005-0000-0000-000092050000}"/>
    <cellStyle name="Currency 2 2 2 2 2 3 3" xfId="1983" xr:uid="{00000000-0005-0000-0000-000093050000}"/>
    <cellStyle name="Currency 2 2 2 2 2 3 3 2" xfId="1984" xr:uid="{00000000-0005-0000-0000-000094050000}"/>
    <cellStyle name="Currency 2 2 2 2 2 3 3 3" xfId="1985" xr:uid="{00000000-0005-0000-0000-000095050000}"/>
    <cellStyle name="Currency 2 2 2 2 2 3 4" xfId="1986" xr:uid="{00000000-0005-0000-0000-000096050000}"/>
    <cellStyle name="Currency 2 2 2 2 2 3 4 2" xfId="1987" xr:uid="{00000000-0005-0000-0000-000097050000}"/>
    <cellStyle name="Currency 2 2 2 2 2 3 4 2 2" xfId="1988" xr:uid="{00000000-0005-0000-0000-000098050000}"/>
    <cellStyle name="Currency 2 2 2 2 2 3 4 3" xfId="1989" xr:uid="{00000000-0005-0000-0000-000099050000}"/>
    <cellStyle name="Currency 2 2 2 2 2 3 5" xfId="1990" xr:uid="{00000000-0005-0000-0000-00009A050000}"/>
    <cellStyle name="Currency 2 2 2 2 2 3 5 2" xfId="1991" xr:uid="{00000000-0005-0000-0000-00009B050000}"/>
    <cellStyle name="Currency 2 2 2 2 2 3 5 2 2" xfId="1992" xr:uid="{00000000-0005-0000-0000-00009C050000}"/>
    <cellStyle name="Currency 2 2 2 2 2 3 5 3" xfId="1993" xr:uid="{00000000-0005-0000-0000-00009D050000}"/>
    <cellStyle name="Currency 2 2 2 2 2 3 6" xfId="1994" xr:uid="{00000000-0005-0000-0000-00009E050000}"/>
    <cellStyle name="Currency 2 2 2 2 2 3 6 2" xfId="1995" xr:uid="{00000000-0005-0000-0000-00009F050000}"/>
    <cellStyle name="Currency 2 2 2 2 2 3 6 2 2" xfId="1996" xr:uid="{00000000-0005-0000-0000-0000A0050000}"/>
    <cellStyle name="Currency 2 2 2 2 2 3 6 3" xfId="1997" xr:uid="{00000000-0005-0000-0000-0000A1050000}"/>
    <cellStyle name="Currency 2 2 2 2 2 3 7" xfId="1998" xr:uid="{00000000-0005-0000-0000-0000A2050000}"/>
    <cellStyle name="Currency 2 2 2 2 2 3 7 2" xfId="1999" xr:uid="{00000000-0005-0000-0000-0000A3050000}"/>
    <cellStyle name="Currency 2 2 2 2 2 3 8" xfId="2000" xr:uid="{00000000-0005-0000-0000-0000A4050000}"/>
    <cellStyle name="Currency 2 2 2 2 2 3 8 2" xfId="2001" xr:uid="{00000000-0005-0000-0000-0000A5050000}"/>
    <cellStyle name="Currency 2 2 2 2 2 3 9" xfId="2002" xr:uid="{00000000-0005-0000-0000-0000A6050000}"/>
    <cellStyle name="Currency 2 2 2 2 2 4" xfId="2003" xr:uid="{00000000-0005-0000-0000-0000A7050000}"/>
    <cellStyle name="Currency 2 2 2 2 2 4 2" xfId="2004" xr:uid="{00000000-0005-0000-0000-0000A8050000}"/>
    <cellStyle name="Currency 2 2 2 2 2 4 3" xfId="2005" xr:uid="{00000000-0005-0000-0000-0000A9050000}"/>
    <cellStyle name="Currency 2 2 2 2 2 4 3 2" xfId="2006" xr:uid="{00000000-0005-0000-0000-0000AA050000}"/>
    <cellStyle name="Currency 2 2 2 2 2 4 3 2 2" xfId="2007" xr:uid="{00000000-0005-0000-0000-0000AB050000}"/>
    <cellStyle name="Currency 2 2 2 2 2 4 3 3" xfId="2008" xr:uid="{00000000-0005-0000-0000-0000AC050000}"/>
    <cellStyle name="Currency 2 2 2 2 2 4 4" xfId="2009" xr:uid="{00000000-0005-0000-0000-0000AD050000}"/>
    <cellStyle name="Currency 2 2 2 2 2 4 4 2" xfId="2010" xr:uid="{00000000-0005-0000-0000-0000AE050000}"/>
    <cellStyle name="Currency 2 2 2 2 2 4 4 2 2" xfId="2011" xr:uid="{00000000-0005-0000-0000-0000AF050000}"/>
    <cellStyle name="Currency 2 2 2 2 2 4 4 3" xfId="2012" xr:uid="{00000000-0005-0000-0000-0000B0050000}"/>
    <cellStyle name="Currency 2 2 2 2 2 4 5" xfId="2013" xr:uid="{00000000-0005-0000-0000-0000B1050000}"/>
    <cellStyle name="Currency 2 2 2 2 2 4 5 2" xfId="2014" xr:uid="{00000000-0005-0000-0000-0000B2050000}"/>
    <cellStyle name="Currency 2 2 2 2 2 4 5 2 2" xfId="2015" xr:uid="{00000000-0005-0000-0000-0000B3050000}"/>
    <cellStyle name="Currency 2 2 2 2 2 4 5 3" xfId="2016" xr:uid="{00000000-0005-0000-0000-0000B4050000}"/>
    <cellStyle name="Currency 2 2 2 2 2 4 6" xfId="2017" xr:uid="{00000000-0005-0000-0000-0000B5050000}"/>
    <cellStyle name="Currency 2 2 2 2 2 4 6 2" xfId="2018" xr:uid="{00000000-0005-0000-0000-0000B6050000}"/>
    <cellStyle name="Currency 2 2 2 2 2 4 7" xfId="2019" xr:uid="{00000000-0005-0000-0000-0000B7050000}"/>
    <cellStyle name="Currency 2 2 2 2 2 4 7 2" xfId="2020" xr:uid="{00000000-0005-0000-0000-0000B8050000}"/>
    <cellStyle name="Currency 2 2 2 2 2 4 8" xfId="2021" xr:uid="{00000000-0005-0000-0000-0000B9050000}"/>
    <cellStyle name="Currency 2 2 2 2 2 4 9" xfId="2022" xr:uid="{00000000-0005-0000-0000-0000BA050000}"/>
    <cellStyle name="Currency 2 2 2 2 2 5" xfId="2023" xr:uid="{00000000-0005-0000-0000-0000BB050000}"/>
    <cellStyle name="Currency 2 2 2 2 2 5 2" xfId="2024" xr:uid="{00000000-0005-0000-0000-0000BC050000}"/>
    <cellStyle name="Currency 2 2 2 2 2 5 3" xfId="2025" xr:uid="{00000000-0005-0000-0000-0000BD050000}"/>
    <cellStyle name="Currency 2 2 2 2 2 6" xfId="2026" xr:uid="{00000000-0005-0000-0000-0000BE050000}"/>
    <cellStyle name="Currency 2 2 2 2 2 6 2" xfId="2027" xr:uid="{00000000-0005-0000-0000-0000BF050000}"/>
    <cellStyle name="Currency 2 2 2 2 2 6 2 2" xfId="2028" xr:uid="{00000000-0005-0000-0000-0000C0050000}"/>
    <cellStyle name="Currency 2 2 2 2 2 6 2 2 2" xfId="2029" xr:uid="{00000000-0005-0000-0000-0000C1050000}"/>
    <cellStyle name="Currency 2 2 2 2 2 6 2 3" xfId="2030" xr:uid="{00000000-0005-0000-0000-0000C2050000}"/>
    <cellStyle name="Currency 2 2 2 2 2 6 3" xfId="2031" xr:uid="{00000000-0005-0000-0000-0000C3050000}"/>
    <cellStyle name="Currency 2 2 2 2 2 6 3 2" xfId="2032" xr:uid="{00000000-0005-0000-0000-0000C4050000}"/>
    <cellStyle name="Currency 2 2 2 2 2 6 3 2 2" xfId="2033" xr:uid="{00000000-0005-0000-0000-0000C5050000}"/>
    <cellStyle name="Currency 2 2 2 2 2 6 3 3" xfId="2034" xr:uid="{00000000-0005-0000-0000-0000C6050000}"/>
    <cellStyle name="Currency 2 2 2 2 2 6 4" xfId="2035" xr:uid="{00000000-0005-0000-0000-0000C7050000}"/>
    <cellStyle name="Currency 2 2 2 2 2 6 4 2" xfId="2036" xr:uid="{00000000-0005-0000-0000-0000C8050000}"/>
    <cellStyle name="Currency 2 2 2 2 2 6 4 2 2" xfId="2037" xr:uid="{00000000-0005-0000-0000-0000C9050000}"/>
    <cellStyle name="Currency 2 2 2 2 2 6 4 3" xfId="2038" xr:uid="{00000000-0005-0000-0000-0000CA050000}"/>
    <cellStyle name="Currency 2 2 2 2 2 6 5" xfId="2039" xr:uid="{00000000-0005-0000-0000-0000CB050000}"/>
    <cellStyle name="Currency 2 2 2 2 2 6 5 2" xfId="2040" xr:uid="{00000000-0005-0000-0000-0000CC050000}"/>
    <cellStyle name="Currency 2 2 2 2 2 6 6" xfId="2041" xr:uid="{00000000-0005-0000-0000-0000CD050000}"/>
    <cellStyle name="Currency 2 2 2 2 2 6 6 2" xfId="2042" xr:uid="{00000000-0005-0000-0000-0000CE050000}"/>
    <cellStyle name="Currency 2 2 2 2 2 6 7" xfId="2043" xr:uid="{00000000-0005-0000-0000-0000CF050000}"/>
    <cellStyle name="Currency 2 2 2 2 2 7" xfId="2044" xr:uid="{00000000-0005-0000-0000-0000D0050000}"/>
    <cellStyle name="Currency 2 2 2 2 2 7 2" xfId="2045" xr:uid="{00000000-0005-0000-0000-0000D1050000}"/>
    <cellStyle name="Currency 2 2 2 2 2 7 2 2" xfId="2046" xr:uid="{00000000-0005-0000-0000-0000D2050000}"/>
    <cellStyle name="Currency 2 2 2 2 2 7 3" xfId="2047" xr:uid="{00000000-0005-0000-0000-0000D3050000}"/>
    <cellStyle name="Currency 2 2 2 2 2 8" xfId="2048" xr:uid="{00000000-0005-0000-0000-0000D4050000}"/>
    <cellStyle name="Currency 2 2 2 2 2 8 2" xfId="2049" xr:uid="{00000000-0005-0000-0000-0000D5050000}"/>
    <cellStyle name="Currency 2 2 2 2 2 8 2 2" xfId="2050" xr:uid="{00000000-0005-0000-0000-0000D6050000}"/>
    <cellStyle name="Currency 2 2 2 2 2 8 3" xfId="2051" xr:uid="{00000000-0005-0000-0000-0000D7050000}"/>
    <cellStyle name="Currency 2 2 2 2 3" xfId="114" xr:uid="{00000000-0005-0000-0000-0000D8050000}"/>
    <cellStyle name="Currency 2 2 2 2 3 10" xfId="2052" xr:uid="{00000000-0005-0000-0000-0000D9050000}"/>
    <cellStyle name="Currency 2 2 2 2 3 2" xfId="115" xr:uid="{00000000-0005-0000-0000-0000DA050000}"/>
    <cellStyle name="Currency 2 2 2 2 3 2 2" xfId="2053" xr:uid="{00000000-0005-0000-0000-0000DB050000}"/>
    <cellStyle name="Currency 2 2 2 2 3 2 3" xfId="2054" xr:uid="{00000000-0005-0000-0000-0000DC050000}"/>
    <cellStyle name="Currency 2 2 2 2 3 2 3 2" xfId="2055" xr:uid="{00000000-0005-0000-0000-0000DD050000}"/>
    <cellStyle name="Currency 2 2 2 2 3 2 3 3" xfId="2056" xr:uid="{00000000-0005-0000-0000-0000DE050000}"/>
    <cellStyle name="Currency 2 2 2 2 3 2 4" xfId="2057" xr:uid="{00000000-0005-0000-0000-0000DF050000}"/>
    <cellStyle name="Currency 2 2 2 2 3 2 4 2" xfId="2058" xr:uid="{00000000-0005-0000-0000-0000E0050000}"/>
    <cellStyle name="Currency 2 2 2 2 3 2 4 2 2" xfId="2059" xr:uid="{00000000-0005-0000-0000-0000E1050000}"/>
    <cellStyle name="Currency 2 2 2 2 3 2 4 3" xfId="2060" xr:uid="{00000000-0005-0000-0000-0000E2050000}"/>
    <cellStyle name="Currency 2 2 2 2 3 2 5" xfId="2061" xr:uid="{00000000-0005-0000-0000-0000E3050000}"/>
    <cellStyle name="Currency 2 2 2 2 3 2 5 2" xfId="2062" xr:uid="{00000000-0005-0000-0000-0000E4050000}"/>
    <cellStyle name="Currency 2 2 2 2 3 2 5 2 2" xfId="2063" xr:uid="{00000000-0005-0000-0000-0000E5050000}"/>
    <cellStyle name="Currency 2 2 2 2 3 2 5 3" xfId="2064" xr:uid="{00000000-0005-0000-0000-0000E6050000}"/>
    <cellStyle name="Currency 2 2 2 2 3 2 6" xfId="2065" xr:uid="{00000000-0005-0000-0000-0000E7050000}"/>
    <cellStyle name="Currency 2 2 2 2 3 2 6 2" xfId="2066" xr:uid="{00000000-0005-0000-0000-0000E8050000}"/>
    <cellStyle name="Currency 2 2 2 2 3 2 6 2 2" xfId="2067" xr:uid="{00000000-0005-0000-0000-0000E9050000}"/>
    <cellStyle name="Currency 2 2 2 2 3 2 6 3" xfId="2068" xr:uid="{00000000-0005-0000-0000-0000EA050000}"/>
    <cellStyle name="Currency 2 2 2 2 3 2 7" xfId="2069" xr:uid="{00000000-0005-0000-0000-0000EB050000}"/>
    <cellStyle name="Currency 2 2 2 2 3 2 7 2" xfId="2070" xr:uid="{00000000-0005-0000-0000-0000EC050000}"/>
    <cellStyle name="Currency 2 2 2 2 3 2 8" xfId="2071" xr:uid="{00000000-0005-0000-0000-0000ED050000}"/>
    <cellStyle name="Currency 2 2 2 2 3 2 8 2" xfId="2072" xr:uid="{00000000-0005-0000-0000-0000EE050000}"/>
    <cellStyle name="Currency 2 2 2 2 3 2 9" xfId="2073" xr:uid="{00000000-0005-0000-0000-0000EF050000}"/>
    <cellStyle name="Currency 2 2 2 2 3 3" xfId="116" xr:uid="{00000000-0005-0000-0000-0000F0050000}"/>
    <cellStyle name="Currency 2 2 2 2 3 4" xfId="2074" xr:uid="{00000000-0005-0000-0000-0000F1050000}"/>
    <cellStyle name="Currency 2 2 2 2 3 4 2" xfId="2075" xr:uid="{00000000-0005-0000-0000-0000F2050000}"/>
    <cellStyle name="Currency 2 2 2 2 3 4 3" xfId="2076" xr:uid="{00000000-0005-0000-0000-0000F3050000}"/>
    <cellStyle name="Currency 2 2 2 2 3 5" xfId="2077" xr:uid="{00000000-0005-0000-0000-0000F4050000}"/>
    <cellStyle name="Currency 2 2 2 2 3 5 2" xfId="2078" xr:uid="{00000000-0005-0000-0000-0000F5050000}"/>
    <cellStyle name="Currency 2 2 2 2 3 5 2 2" xfId="2079" xr:uid="{00000000-0005-0000-0000-0000F6050000}"/>
    <cellStyle name="Currency 2 2 2 2 3 5 3" xfId="2080" xr:uid="{00000000-0005-0000-0000-0000F7050000}"/>
    <cellStyle name="Currency 2 2 2 2 3 6" xfId="2081" xr:uid="{00000000-0005-0000-0000-0000F8050000}"/>
    <cellStyle name="Currency 2 2 2 2 3 6 2" xfId="2082" xr:uid="{00000000-0005-0000-0000-0000F9050000}"/>
    <cellStyle name="Currency 2 2 2 2 3 6 2 2" xfId="2083" xr:uid="{00000000-0005-0000-0000-0000FA050000}"/>
    <cellStyle name="Currency 2 2 2 2 3 6 3" xfId="2084" xr:uid="{00000000-0005-0000-0000-0000FB050000}"/>
    <cellStyle name="Currency 2 2 2 2 3 7" xfId="2085" xr:uid="{00000000-0005-0000-0000-0000FC050000}"/>
    <cellStyle name="Currency 2 2 2 2 3 7 2" xfId="2086" xr:uid="{00000000-0005-0000-0000-0000FD050000}"/>
    <cellStyle name="Currency 2 2 2 2 3 7 2 2" xfId="2087" xr:uid="{00000000-0005-0000-0000-0000FE050000}"/>
    <cellStyle name="Currency 2 2 2 2 3 7 3" xfId="2088" xr:uid="{00000000-0005-0000-0000-0000FF050000}"/>
    <cellStyle name="Currency 2 2 2 2 3 8" xfId="2089" xr:uid="{00000000-0005-0000-0000-000000060000}"/>
    <cellStyle name="Currency 2 2 2 2 3 8 2" xfId="2090" xr:uid="{00000000-0005-0000-0000-000001060000}"/>
    <cellStyle name="Currency 2 2 2 2 3 9" xfId="2091" xr:uid="{00000000-0005-0000-0000-000002060000}"/>
    <cellStyle name="Currency 2 2 2 2 3 9 2" xfId="2092" xr:uid="{00000000-0005-0000-0000-000003060000}"/>
    <cellStyle name="Currency 2 2 2 2 4" xfId="117" xr:uid="{00000000-0005-0000-0000-000004060000}"/>
    <cellStyle name="Currency 2 2 2 2 4 2" xfId="118" xr:uid="{00000000-0005-0000-0000-000005060000}"/>
    <cellStyle name="Currency 2 2 2 2 4 2 10" xfId="2093" xr:uid="{00000000-0005-0000-0000-000006060000}"/>
    <cellStyle name="Currency 2 2 2 2 4 2 2" xfId="2094" xr:uid="{00000000-0005-0000-0000-000007060000}"/>
    <cellStyle name="Currency 2 2 2 2 4 2 3" xfId="2095" xr:uid="{00000000-0005-0000-0000-000008060000}"/>
    <cellStyle name="Currency 2 2 2 2 4 2 4" xfId="2096" xr:uid="{00000000-0005-0000-0000-000009060000}"/>
    <cellStyle name="Currency 2 2 2 2 4 2 4 2" xfId="2097" xr:uid="{00000000-0005-0000-0000-00000A060000}"/>
    <cellStyle name="Currency 2 2 2 2 4 2 4 2 2" xfId="2098" xr:uid="{00000000-0005-0000-0000-00000B060000}"/>
    <cellStyle name="Currency 2 2 2 2 4 2 4 3" xfId="2099" xr:uid="{00000000-0005-0000-0000-00000C060000}"/>
    <cellStyle name="Currency 2 2 2 2 4 2 5" xfId="2100" xr:uid="{00000000-0005-0000-0000-00000D060000}"/>
    <cellStyle name="Currency 2 2 2 2 4 2 5 2" xfId="2101" xr:uid="{00000000-0005-0000-0000-00000E060000}"/>
    <cellStyle name="Currency 2 2 2 2 4 2 5 2 2" xfId="2102" xr:uid="{00000000-0005-0000-0000-00000F060000}"/>
    <cellStyle name="Currency 2 2 2 2 4 2 5 3" xfId="2103" xr:uid="{00000000-0005-0000-0000-000010060000}"/>
    <cellStyle name="Currency 2 2 2 2 4 2 6" xfId="2104" xr:uid="{00000000-0005-0000-0000-000011060000}"/>
    <cellStyle name="Currency 2 2 2 2 4 2 6 2" xfId="2105" xr:uid="{00000000-0005-0000-0000-000012060000}"/>
    <cellStyle name="Currency 2 2 2 2 4 2 6 2 2" xfId="2106" xr:uid="{00000000-0005-0000-0000-000013060000}"/>
    <cellStyle name="Currency 2 2 2 2 4 2 6 3" xfId="2107" xr:uid="{00000000-0005-0000-0000-000014060000}"/>
    <cellStyle name="Currency 2 2 2 2 4 2 7" xfId="2108" xr:uid="{00000000-0005-0000-0000-000015060000}"/>
    <cellStyle name="Currency 2 2 2 2 4 2 7 2" xfId="2109" xr:uid="{00000000-0005-0000-0000-000016060000}"/>
    <cellStyle name="Currency 2 2 2 2 4 2 8" xfId="2110" xr:uid="{00000000-0005-0000-0000-000017060000}"/>
    <cellStyle name="Currency 2 2 2 2 4 2 8 2" xfId="2111" xr:uid="{00000000-0005-0000-0000-000018060000}"/>
    <cellStyle name="Currency 2 2 2 2 4 2 9" xfId="2112" xr:uid="{00000000-0005-0000-0000-000019060000}"/>
    <cellStyle name="Currency 2 2 2 2 4 3" xfId="119" xr:uid="{00000000-0005-0000-0000-00001A060000}"/>
    <cellStyle name="Currency 2 2 2 2 4 4" xfId="2113" xr:uid="{00000000-0005-0000-0000-00001B060000}"/>
    <cellStyle name="Currency 2 2 2 2 4 4 2" xfId="2114" xr:uid="{00000000-0005-0000-0000-00001C060000}"/>
    <cellStyle name="Currency 2 2 2 2 4 4 2 2" xfId="2115" xr:uid="{00000000-0005-0000-0000-00001D060000}"/>
    <cellStyle name="Currency 2 2 2 2 4 4 3" xfId="2116" xr:uid="{00000000-0005-0000-0000-00001E060000}"/>
    <cellStyle name="Currency 2 2 2 2 4 5" xfId="2117" xr:uid="{00000000-0005-0000-0000-00001F060000}"/>
    <cellStyle name="Currency 2 2 2 2 4 5 2" xfId="2118" xr:uid="{00000000-0005-0000-0000-000020060000}"/>
    <cellStyle name="Currency 2 2 2 2 4 5 2 2" xfId="2119" xr:uid="{00000000-0005-0000-0000-000021060000}"/>
    <cellStyle name="Currency 2 2 2 2 4 5 3" xfId="2120" xr:uid="{00000000-0005-0000-0000-000022060000}"/>
    <cellStyle name="Currency 2 2 2 2 5" xfId="2121" xr:uid="{00000000-0005-0000-0000-000023060000}"/>
    <cellStyle name="Currency 2 2 2 2 5 2" xfId="2122" xr:uid="{00000000-0005-0000-0000-000024060000}"/>
    <cellStyle name="Currency 2 2 2 2 5 3" xfId="2123" xr:uid="{00000000-0005-0000-0000-000025060000}"/>
    <cellStyle name="Currency 2 2 2 2 5 3 2" xfId="2124" xr:uid="{00000000-0005-0000-0000-000026060000}"/>
    <cellStyle name="Currency 2 2 2 2 5 3 3" xfId="2125" xr:uid="{00000000-0005-0000-0000-000027060000}"/>
    <cellStyle name="Currency 2 2 2 2 5 4" xfId="2126" xr:uid="{00000000-0005-0000-0000-000028060000}"/>
    <cellStyle name="Currency 2 2 2 2 5 4 2" xfId="2127" xr:uid="{00000000-0005-0000-0000-000029060000}"/>
    <cellStyle name="Currency 2 2 2 2 5 4 2 2" xfId="2128" xr:uid="{00000000-0005-0000-0000-00002A060000}"/>
    <cellStyle name="Currency 2 2 2 2 5 4 3" xfId="2129" xr:uid="{00000000-0005-0000-0000-00002B060000}"/>
    <cellStyle name="Currency 2 2 2 2 5 5" xfId="2130" xr:uid="{00000000-0005-0000-0000-00002C060000}"/>
    <cellStyle name="Currency 2 2 2 2 5 5 2" xfId="2131" xr:uid="{00000000-0005-0000-0000-00002D060000}"/>
    <cellStyle name="Currency 2 2 2 2 5 5 2 2" xfId="2132" xr:uid="{00000000-0005-0000-0000-00002E060000}"/>
    <cellStyle name="Currency 2 2 2 2 5 5 3" xfId="2133" xr:uid="{00000000-0005-0000-0000-00002F060000}"/>
    <cellStyle name="Currency 2 2 2 2 5 6" xfId="2134" xr:uid="{00000000-0005-0000-0000-000030060000}"/>
    <cellStyle name="Currency 2 2 2 2 5 6 2" xfId="2135" xr:uid="{00000000-0005-0000-0000-000031060000}"/>
    <cellStyle name="Currency 2 2 2 2 5 6 2 2" xfId="2136" xr:uid="{00000000-0005-0000-0000-000032060000}"/>
    <cellStyle name="Currency 2 2 2 2 5 6 3" xfId="2137" xr:uid="{00000000-0005-0000-0000-000033060000}"/>
    <cellStyle name="Currency 2 2 2 2 5 7" xfId="2138" xr:uid="{00000000-0005-0000-0000-000034060000}"/>
    <cellStyle name="Currency 2 2 2 2 5 7 2" xfId="2139" xr:uid="{00000000-0005-0000-0000-000035060000}"/>
    <cellStyle name="Currency 2 2 2 2 5 8" xfId="2140" xr:uid="{00000000-0005-0000-0000-000036060000}"/>
    <cellStyle name="Currency 2 2 2 2 5 8 2" xfId="2141" xr:uid="{00000000-0005-0000-0000-000037060000}"/>
    <cellStyle name="Currency 2 2 2 2 5 9" xfId="2142" xr:uid="{00000000-0005-0000-0000-000038060000}"/>
    <cellStyle name="Currency 2 2 2 2 6" xfId="2143" xr:uid="{00000000-0005-0000-0000-000039060000}"/>
    <cellStyle name="Currency 2 2 2 2 6 2" xfId="2144" xr:uid="{00000000-0005-0000-0000-00003A060000}"/>
    <cellStyle name="Currency 2 2 2 2 6 3" xfId="2145" xr:uid="{00000000-0005-0000-0000-00003B060000}"/>
    <cellStyle name="Currency 2 2 2 2 7" xfId="2146" xr:uid="{00000000-0005-0000-0000-00003C060000}"/>
    <cellStyle name="Currency 2 2 2 2 8" xfId="2147" xr:uid="{00000000-0005-0000-0000-00003D060000}"/>
    <cellStyle name="Currency 2 2 2 2 8 2" xfId="2148" xr:uid="{00000000-0005-0000-0000-00003E060000}"/>
    <cellStyle name="Currency 2 2 2 2 8 2 2" xfId="2149" xr:uid="{00000000-0005-0000-0000-00003F060000}"/>
    <cellStyle name="Currency 2 2 2 2 8 3" xfId="2150" xr:uid="{00000000-0005-0000-0000-000040060000}"/>
    <cellStyle name="Currency 2 2 2 2 8 4" xfId="2151" xr:uid="{00000000-0005-0000-0000-000041060000}"/>
    <cellStyle name="Currency 2 2 2 2 9" xfId="2152" xr:uid="{00000000-0005-0000-0000-000042060000}"/>
    <cellStyle name="Currency 2 2 2 2 9 2" xfId="2153" xr:uid="{00000000-0005-0000-0000-000043060000}"/>
    <cellStyle name="Currency 2 2 2 2 9 2 2" xfId="2154" xr:uid="{00000000-0005-0000-0000-000044060000}"/>
    <cellStyle name="Currency 2 2 2 2 9 3" xfId="2155" xr:uid="{00000000-0005-0000-0000-000045060000}"/>
    <cellStyle name="Currency 2 2 2 3" xfId="120" xr:uid="{00000000-0005-0000-0000-000046060000}"/>
    <cellStyle name="Currency 2 2 2 3 10" xfId="2156" xr:uid="{00000000-0005-0000-0000-000047060000}"/>
    <cellStyle name="Currency 2 2 2 3 10 2" xfId="2157" xr:uid="{00000000-0005-0000-0000-000048060000}"/>
    <cellStyle name="Currency 2 2 2 3 10 2 2" xfId="2158" xr:uid="{00000000-0005-0000-0000-000049060000}"/>
    <cellStyle name="Currency 2 2 2 3 10 3" xfId="2159" xr:uid="{00000000-0005-0000-0000-00004A060000}"/>
    <cellStyle name="Currency 2 2 2 3 11" xfId="2160" xr:uid="{00000000-0005-0000-0000-00004B060000}"/>
    <cellStyle name="Currency 2 2 2 3 11 2" xfId="2161" xr:uid="{00000000-0005-0000-0000-00004C060000}"/>
    <cellStyle name="Currency 2 2 2 3 12" xfId="2162" xr:uid="{00000000-0005-0000-0000-00004D060000}"/>
    <cellStyle name="Currency 2 2 2 3 12 2" xfId="2163" xr:uid="{00000000-0005-0000-0000-00004E060000}"/>
    <cellStyle name="Currency 2 2 2 3 13" xfId="2164" xr:uid="{00000000-0005-0000-0000-00004F060000}"/>
    <cellStyle name="Currency 2 2 2 3 14" xfId="2165" xr:uid="{00000000-0005-0000-0000-000050060000}"/>
    <cellStyle name="Currency 2 2 2 3 15" xfId="2166" xr:uid="{00000000-0005-0000-0000-000051060000}"/>
    <cellStyle name="Currency 2 2 2 3 2" xfId="121" xr:uid="{00000000-0005-0000-0000-000052060000}"/>
    <cellStyle name="Currency 2 2 2 3 2 2" xfId="2167" xr:uid="{00000000-0005-0000-0000-000053060000}"/>
    <cellStyle name="Currency 2 2 2 3 2 2 2" xfId="2168" xr:uid="{00000000-0005-0000-0000-000054060000}"/>
    <cellStyle name="Currency 2 2 2 3 2 2 3" xfId="2169" xr:uid="{00000000-0005-0000-0000-000055060000}"/>
    <cellStyle name="Currency 2 2 2 3 2 2 3 2" xfId="2170" xr:uid="{00000000-0005-0000-0000-000056060000}"/>
    <cellStyle name="Currency 2 2 2 3 2 2 3 3" xfId="2171" xr:uid="{00000000-0005-0000-0000-000057060000}"/>
    <cellStyle name="Currency 2 2 2 3 2 2 4" xfId="2172" xr:uid="{00000000-0005-0000-0000-000058060000}"/>
    <cellStyle name="Currency 2 2 2 3 2 2 4 2" xfId="2173" xr:uid="{00000000-0005-0000-0000-000059060000}"/>
    <cellStyle name="Currency 2 2 2 3 2 2 4 2 2" xfId="2174" xr:uid="{00000000-0005-0000-0000-00005A060000}"/>
    <cellStyle name="Currency 2 2 2 3 2 2 4 3" xfId="2175" xr:uid="{00000000-0005-0000-0000-00005B060000}"/>
    <cellStyle name="Currency 2 2 2 3 2 2 5" xfId="2176" xr:uid="{00000000-0005-0000-0000-00005C060000}"/>
    <cellStyle name="Currency 2 2 2 3 2 2 5 2" xfId="2177" xr:uid="{00000000-0005-0000-0000-00005D060000}"/>
    <cellStyle name="Currency 2 2 2 3 2 2 5 2 2" xfId="2178" xr:uid="{00000000-0005-0000-0000-00005E060000}"/>
    <cellStyle name="Currency 2 2 2 3 2 2 5 3" xfId="2179" xr:uid="{00000000-0005-0000-0000-00005F060000}"/>
    <cellStyle name="Currency 2 2 2 3 2 2 6" xfId="2180" xr:uid="{00000000-0005-0000-0000-000060060000}"/>
    <cellStyle name="Currency 2 2 2 3 2 2 6 2" xfId="2181" xr:uid="{00000000-0005-0000-0000-000061060000}"/>
    <cellStyle name="Currency 2 2 2 3 2 2 6 2 2" xfId="2182" xr:uid="{00000000-0005-0000-0000-000062060000}"/>
    <cellStyle name="Currency 2 2 2 3 2 2 6 3" xfId="2183" xr:uid="{00000000-0005-0000-0000-000063060000}"/>
    <cellStyle name="Currency 2 2 2 3 2 2 7" xfId="2184" xr:uid="{00000000-0005-0000-0000-000064060000}"/>
    <cellStyle name="Currency 2 2 2 3 2 2 7 2" xfId="2185" xr:uid="{00000000-0005-0000-0000-000065060000}"/>
    <cellStyle name="Currency 2 2 2 3 2 2 8" xfId="2186" xr:uid="{00000000-0005-0000-0000-000066060000}"/>
    <cellStyle name="Currency 2 2 2 3 2 2 8 2" xfId="2187" xr:uid="{00000000-0005-0000-0000-000067060000}"/>
    <cellStyle name="Currency 2 2 2 3 2 2 9" xfId="2188" xr:uid="{00000000-0005-0000-0000-000068060000}"/>
    <cellStyle name="Currency 2 2 2 3 2 3" xfId="2189" xr:uid="{00000000-0005-0000-0000-000069060000}"/>
    <cellStyle name="Currency 2 2 2 3 2 3 2" xfId="2190" xr:uid="{00000000-0005-0000-0000-00006A060000}"/>
    <cellStyle name="Currency 2 2 2 3 2 3 3" xfId="2191" xr:uid="{00000000-0005-0000-0000-00006B060000}"/>
    <cellStyle name="Currency 2 2 2 3 2 3 3 2" xfId="2192" xr:uid="{00000000-0005-0000-0000-00006C060000}"/>
    <cellStyle name="Currency 2 2 2 3 2 3 3 3" xfId="2193" xr:uid="{00000000-0005-0000-0000-00006D060000}"/>
    <cellStyle name="Currency 2 2 2 3 2 3 4" xfId="2194" xr:uid="{00000000-0005-0000-0000-00006E060000}"/>
    <cellStyle name="Currency 2 2 2 3 2 3 4 2" xfId="2195" xr:uid="{00000000-0005-0000-0000-00006F060000}"/>
    <cellStyle name="Currency 2 2 2 3 2 3 4 2 2" xfId="2196" xr:uid="{00000000-0005-0000-0000-000070060000}"/>
    <cellStyle name="Currency 2 2 2 3 2 3 4 3" xfId="2197" xr:uid="{00000000-0005-0000-0000-000071060000}"/>
    <cellStyle name="Currency 2 2 2 3 2 3 5" xfId="2198" xr:uid="{00000000-0005-0000-0000-000072060000}"/>
    <cellStyle name="Currency 2 2 2 3 2 3 5 2" xfId="2199" xr:uid="{00000000-0005-0000-0000-000073060000}"/>
    <cellStyle name="Currency 2 2 2 3 2 3 5 2 2" xfId="2200" xr:uid="{00000000-0005-0000-0000-000074060000}"/>
    <cellStyle name="Currency 2 2 2 3 2 3 5 3" xfId="2201" xr:uid="{00000000-0005-0000-0000-000075060000}"/>
    <cellStyle name="Currency 2 2 2 3 2 3 6" xfId="2202" xr:uid="{00000000-0005-0000-0000-000076060000}"/>
    <cellStyle name="Currency 2 2 2 3 2 3 6 2" xfId="2203" xr:uid="{00000000-0005-0000-0000-000077060000}"/>
    <cellStyle name="Currency 2 2 2 3 2 3 6 2 2" xfId="2204" xr:uid="{00000000-0005-0000-0000-000078060000}"/>
    <cellStyle name="Currency 2 2 2 3 2 3 6 3" xfId="2205" xr:uid="{00000000-0005-0000-0000-000079060000}"/>
    <cellStyle name="Currency 2 2 2 3 2 3 7" xfId="2206" xr:uid="{00000000-0005-0000-0000-00007A060000}"/>
    <cellStyle name="Currency 2 2 2 3 2 3 7 2" xfId="2207" xr:uid="{00000000-0005-0000-0000-00007B060000}"/>
    <cellStyle name="Currency 2 2 2 3 2 3 8" xfId="2208" xr:uid="{00000000-0005-0000-0000-00007C060000}"/>
    <cellStyle name="Currency 2 2 2 3 2 3 8 2" xfId="2209" xr:uid="{00000000-0005-0000-0000-00007D060000}"/>
    <cellStyle name="Currency 2 2 2 3 2 3 9" xfId="2210" xr:uid="{00000000-0005-0000-0000-00007E060000}"/>
    <cellStyle name="Currency 2 2 2 3 2 4" xfId="2211" xr:uid="{00000000-0005-0000-0000-00007F060000}"/>
    <cellStyle name="Currency 2 2 2 3 2 4 2" xfId="2212" xr:uid="{00000000-0005-0000-0000-000080060000}"/>
    <cellStyle name="Currency 2 2 2 3 2 4 3" xfId="2213" xr:uid="{00000000-0005-0000-0000-000081060000}"/>
    <cellStyle name="Currency 2 2 2 3 2 4 3 2" xfId="2214" xr:uid="{00000000-0005-0000-0000-000082060000}"/>
    <cellStyle name="Currency 2 2 2 3 2 4 3 2 2" xfId="2215" xr:uid="{00000000-0005-0000-0000-000083060000}"/>
    <cellStyle name="Currency 2 2 2 3 2 4 3 3" xfId="2216" xr:uid="{00000000-0005-0000-0000-000084060000}"/>
    <cellStyle name="Currency 2 2 2 3 2 4 4" xfId="2217" xr:uid="{00000000-0005-0000-0000-000085060000}"/>
    <cellStyle name="Currency 2 2 2 3 2 4 4 2" xfId="2218" xr:uid="{00000000-0005-0000-0000-000086060000}"/>
    <cellStyle name="Currency 2 2 2 3 2 4 4 2 2" xfId="2219" xr:uid="{00000000-0005-0000-0000-000087060000}"/>
    <cellStyle name="Currency 2 2 2 3 2 4 4 3" xfId="2220" xr:uid="{00000000-0005-0000-0000-000088060000}"/>
    <cellStyle name="Currency 2 2 2 3 2 4 5" xfId="2221" xr:uid="{00000000-0005-0000-0000-000089060000}"/>
    <cellStyle name="Currency 2 2 2 3 2 4 5 2" xfId="2222" xr:uid="{00000000-0005-0000-0000-00008A060000}"/>
    <cellStyle name="Currency 2 2 2 3 2 4 5 2 2" xfId="2223" xr:uid="{00000000-0005-0000-0000-00008B060000}"/>
    <cellStyle name="Currency 2 2 2 3 2 4 5 3" xfId="2224" xr:uid="{00000000-0005-0000-0000-00008C060000}"/>
    <cellStyle name="Currency 2 2 2 3 2 4 6" xfId="2225" xr:uid="{00000000-0005-0000-0000-00008D060000}"/>
    <cellStyle name="Currency 2 2 2 3 2 4 6 2" xfId="2226" xr:uid="{00000000-0005-0000-0000-00008E060000}"/>
    <cellStyle name="Currency 2 2 2 3 2 4 7" xfId="2227" xr:uid="{00000000-0005-0000-0000-00008F060000}"/>
    <cellStyle name="Currency 2 2 2 3 2 4 7 2" xfId="2228" xr:uid="{00000000-0005-0000-0000-000090060000}"/>
    <cellStyle name="Currency 2 2 2 3 2 4 8" xfId="2229" xr:uid="{00000000-0005-0000-0000-000091060000}"/>
    <cellStyle name="Currency 2 2 2 3 2 4 9" xfId="2230" xr:uid="{00000000-0005-0000-0000-000092060000}"/>
    <cellStyle name="Currency 2 2 2 3 2 5" xfId="2231" xr:uid="{00000000-0005-0000-0000-000093060000}"/>
    <cellStyle name="Currency 2 2 2 3 2 5 2" xfId="2232" xr:uid="{00000000-0005-0000-0000-000094060000}"/>
    <cellStyle name="Currency 2 2 2 3 2 5 3" xfId="2233" xr:uid="{00000000-0005-0000-0000-000095060000}"/>
    <cellStyle name="Currency 2 2 2 3 2 6" xfId="2234" xr:uid="{00000000-0005-0000-0000-000096060000}"/>
    <cellStyle name="Currency 2 2 2 3 2 6 2" xfId="2235" xr:uid="{00000000-0005-0000-0000-000097060000}"/>
    <cellStyle name="Currency 2 2 2 3 2 6 2 2" xfId="2236" xr:uid="{00000000-0005-0000-0000-000098060000}"/>
    <cellStyle name="Currency 2 2 2 3 2 6 2 2 2" xfId="2237" xr:uid="{00000000-0005-0000-0000-000099060000}"/>
    <cellStyle name="Currency 2 2 2 3 2 6 2 3" xfId="2238" xr:uid="{00000000-0005-0000-0000-00009A060000}"/>
    <cellStyle name="Currency 2 2 2 3 2 6 3" xfId="2239" xr:uid="{00000000-0005-0000-0000-00009B060000}"/>
    <cellStyle name="Currency 2 2 2 3 2 6 3 2" xfId="2240" xr:uid="{00000000-0005-0000-0000-00009C060000}"/>
    <cellStyle name="Currency 2 2 2 3 2 6 3 2 2" xfId="2241" xr:uid="{00000000-0005-0000-0000-00009D060000}"/>
    <cellStyle name="Currency 2 2 2 3 2 6 3 3" xfId="2242" xr:uid="{00000000-0005-0000-0000-00009E060000}"/>
    <cellStyle name="Currency 2 2 2 3 2 6 4" xfId="2243" xr:uid="{00000000-0005-0000-0000-00009F060000}"/>
    <cellStyle name="Currency 2 2 2 3 2 6 4 2" xfId="2244" xr:uid="{00000000-0005-0000-0000-0000A0060000}"/>
    <cellStyle name="Currency 2 2 2 3 2 6 4 2 2" xfId="2245" xr:uid="{00000000-0005-0000-0000-0000A1060000}"/>
    <cellStyle name="Currency 2 2 2 3 2 6 4 3" xfId="2246" xr:uid="{00000000-0005-0000-0000-0000A2060000}"/>
    <cellStyle name="Currency 2 2 2 3 2 6 5" xfId="2247" xr:uid="{00000000-0005-0000-0000-0000A3060000}"/>
    <cellStyle name="Currency 2 2 2 3 2 6 5 2" xfId="2248" xr:uid="{00000000-0005-0000-0000-0000A4060000}"/>
    <cellStyle name="Currency 2 2 2 3 2 6 6" xfId="2249" xr:uid="{00000000-0005-0000-0000-0000A5060000}"/>
    <cellStyle name="Currency 2 2 2 3 2 6 6 2" xfId="2250" xr:uid="{00000000-0005-0000-0000-0000A6060000}"/>
    <cellStyle name="Currency 2 2 2 3 2 6 7" xfId="2251" xr:uid="{00000000-0005-0000-0000-0000A7060000}"/>
    <cellStyle name="Currency 2 2 2 3 2 7" xfId="2252" xr:uid="{00000000-0005-0000-0000-0000A8060000}"/>
    <cellStyle name="Currency 2 2 2 3 2 7 2" xfId="2253" xr:uid="{00000000-0005-0000-0000-0000A9060000}"/>
    <cellStyle name="Currency 2 2 2 3 2 7 2 2" xfId="2254" xr:uid="{00000000-0005-0000-0000-0000AA060000}"/>
    <cellStyle name="Currency 2 2 2 3 2 7 3" xfId="2255" xr:uid="{00000000-0005-0000-0000-0000AB060000}"/>
    <cellStyle name="Currency 2 2 2 3 2 8" xfId="2256" xr:uid="{00000000-0005-0000-0000-0000AC060000}"/>
    <cellStyle name="Currency 2 2 2 3 2 8 2" xfId="2257" xr:uid="{00000000-0005-0000-0000-0000AD060000}"/>
    <cellStyle name="Currency 2 2 2 3 2 8 2 2" xfId="2258" xr:uid="{00000000-0005-0000-0000-0000AE060000}"/>
    <cellStyle name="Currency 2 2 2 3 2 8 3" xfId="2259" xr:uid="{00000000-0005-0000-0000-0000AF060000}"/>
    <cellStyle name="Currency 2 2 2 3 3" xfId="122" xr:uid="{00000000-0005-0000-0000-0000B0060000}"/>
    <cellStyle name="Currency 2 2 2 3 3 10" xfId="2260" xr:uid="{00000000-0005-0000-0000-0000B1060000}"/>
    <cellStyle name="Currency 2 2 2 3 3 2" xfId="123" xr:uid="{00000000-0005-0000-0000-0000B2060000}"/>
    <cellStyle name="Currency 2 2 2 3 3 2 2" xfId="2261" xr:uid="{00000000-0005-0000-0000-0000B3060000}"/>
    <cellStyle name="Currency 2 2 2 3 3 2 3" xfId="2262" xr:uid="{00000000-0005-0000-0000-0000B4060000}"/>
    <cellStyle name="Currency 2 2 2 3 3 2 3 2" xfId="2263" xr:uid="{00000000-0005-0000-0000-0000B5060000}"/>
    <cellStyle name="Currency 2 2 2 3 3 2 3 3" xfId="2264" xr:uid="{00000000-0005-0000-0000-0000B6060000}"/>
    <cellStyle name="Currency 2 2 2 3 3 2 4" xfId="2265" xr:uid="{00000000-0005-0000-0000-0000B7060000}"/>
    <cellStyle name="Currency 2 2 2 3 3 2 4 2" xfId="2266" xr:uid="{00000000-0005-0000-0000-0000B8060000}"/>
    <cellStyle name="Currency 2 2 2 3 3 2 4 2 2" xfId="2267" xr:uid="{00000000-0005-0000-0000-0000B9060000}"/>
    <cellStyle name="Currency 2 2 2 3 3 2 4 3" xfId="2268" xr:uid="{00000000-0005-0000-0000-0000BA060000}"/>
    <cellStyle name="Currency 2 2 2 3 3 2 5" xfId="2269" xr:uid="{00000000-0005-0000-0000-0000BB060000}"/>
    <cellStyle name="Currency 2 2 2 3 3 2 5 2" xfId="2270" xr:uid="{00000000-0005-0000-0000-0000BC060000}"/>
    <cellStyle name="Currency 2 2 2 3 3 2 5 2 2" xfId="2271" xr:uid="{00000000-0005-0000-0000-0000BD060000}"/>
    <cellStyle name="Currency 2 2 2 3 3 2 5 3" xfId="2272" xr:uid="{00000000-0005-0000-0000-0000BE060000}"/>
    <cellStyle name="Currency 2 2 2 3 3 2 6" xfId="2273" xr:uid="{00000000-0005-0000-0000-0000BF060000}"/>
    <cellStyle name="Currency 2 2 2 3 3 2 6 2" xfId="2274" xr:uid="{00000000-0005-0000-0000-0000C0060000}"/>
    <cellStyle name="Currency 2 2 2 3 3 2 6 2 2" xfId="2275" xr:uid="{00000000-0005-0000-0000-0000C1060000}"/>
    <cellStyle name="Currency 2 2 2 3 3 2 6 3" xfId="2276" xr:uid="{00000000-0005-0000-0000-0000C2060000}"/>
    <cellStyle name="Currency 2 2 2 3 3 2 7" xfId="2277" xr:uid="{00000000-0005-0000-0000-0000C3060000}"/>
    <cellStyle name="Currency 2 2 2 3 3 2 7 2" xfId="2278" xr:uid="{00000000-0005-0000-0000-0000C4060000}"/>
    <cellStyle name="Currency 2 2 2 3 3 2 8" xfId="2279" xr:uid="{00000000-0005-0000-0000-0000C5060000}"/>
    <cellStyle name="Currency 2 2 2 3 3 2 8 2" xfId="2280" xr:uid="{00000000-0005-0000-0000-0000C6060000}"/>
    <cellStyle name="Currency 2 2 2 3 3 2 9" xfId="2281" xr:uid="{00000000-0005-0000-0000-0000C7060000}"/>
    <cellStyle name="Currency 2 2 2 3 3 3" xfId="124" xr:uid="{00000000-0005-0000-0000-0000C8060000}"/>
    <cellStyle name="Currency 2 2 2 3 3 4" xfId="2282" xr:uid="{00000000-0005-0000-0000-0000C9060000}"/>
    <cellStyle name="Currency 2 2 2 3 3 4 2" xfId="2283" xr:uid="{00000000-0005-0000-0000-0000CA060000}"/>
    <cellStyle name="Currency 2 2 2 3 3 4 3" xfId="2284" xr:uid="{00000000-0005-0000-0000-0000CB060000}"/>
    <cellStyle name="Currency 2 2 2 3 3 5" xfId="2285" xr:uid="{00000000-0005-0000-0000-0000CC060000}"/>
    <cellStyle name="Currency 2 2 2 3 3 5 2" xfId="2286" xr:uid="{00000000-0005-0000-0000-0000CD060000}"/>
    <cellStyle name="Currency 2 2 2 3 3 5 2 2" xfId="2287" xr:uid="{00000000-0005-0000-0000-0000CE060000}"/>
    <cellStyle name="Currency 2 2 2 3 3 5 3" xfId="2288" xr:uid="{00000000-0005-0000-0000-0000CF060000}"/>
    <cellStyle name="Currency 2 2 2 3 3 6" xfId="2289" xr:uid="{00000000-0005-0000-0000-0000D0060000}"/>
    <cellStyle name="Currency 2 2 2 3 3 6 2" xfId="2290" xr:uid="{00000000-0005-0000-0000-0000D1060000}"/>
    <cellStyle name="Currency 2 2 2 3 3 6 2 2" xfId="2291" xr:uid="{00000000-0005-0000-0000-0000D2060000}"/>
    <cellStyle name="Currency 2 2 2 3 3 6 3" xfId="2292" xr:uid="{00000000-0005-0000-0000-0000D3060000}"/>
    <cellStyle name="Currency 2 2 2 3 3 7" xfId="2293" xr:uid="{00000000-0005-0000-0000-0000D4060000}"/>
    <cellStyle name="Currency 2 2 2 3 3 7 2" xfId="2294" xr:uid="{00000000-0005-0000-0000-0000D5060000}"/>
    <cellStyle name="Currency 2 2 2 3 3 7 2 2" xfId="2295" xr:uid="{00000000-0005-0000-0000-0000D6060000}"/>
    <cellStyle name="Currency 2 2 2 3 3 7 3" xfId="2296" xr:uid="{00000000-0005-0000-0000-0000D7060000}"/>
    <cellStyle name="Currency 2 2 2 3 3 8" xfId="2297" xr:uid="{00000000-0005-0000-0000-0000D8060000}"/>
    <cellStyle name="Currency 2 2 2 3 3 8 2" xfId="2298" xr:uid="{00000000-0005-0000-0000-0000D9060000}"/>
    <cellStyle name="Currency 2 2 2 3 3 9" xfId="2299" xr:uid="{00000000-0005-0000-0000-0000DA060000}"/>
    <cellStyle name="Currency 2 2 2 3 3 9 2" xfId="2300" xr:uid="{00000000-0005-0000-0000-0000DB060000}"/>
    <cellStyle name="Currency 2 2 2 3 4" xfId="125" xr:uid="{00000000-0005-0000-0000-0000DC060000}"/>
    <cellStyle name="Currency 2 2 2 3 4 2" xfId="126" xr:uid="{00000000-0005-0000-0000-0000DD060000}"/>
    <cellStyle name="Currency 2 2 2 3 4 2 10" xfId="2301" xr:uid="{00000000-0005-0000-0000-0000DE060000}"/>
    <cellStyle name="Currency 2 2 2 3 4 2 2" xfId="2302" xr:uid="{00000000-0005-0000-0000-0000DF060000}"/>
    <cellStyle name="Currency 2 2 2 3 4 2 3" xfId="2303" xr:uid="{00000000-0005-0000-0000-0000E0060000}"/>
    <cellStyle name="Currency 2 2 2 3 4 2 4" xfId="2304" xr:uid="{00000000-0005-0000-0000-0000E1060000}"/>
    <cellStyle name="Currency 2 2 2 3 4 2 4 2" xfId="2305" xr:uid="{00000000-0005-0000-0000-0000E2060000}"/>
    <cellStyle name="Currency 2 2 2 3 4 2 4 2 2" xfId="2306" xr:uid="{00000000-0005-0000-0000-0000E3060000}"/>
    <cellStyle name="Currency 2 2 2 3 4 2 4 3" xfId="2307" xr:uid="{00000000-0005-0000-0000-0000E4060000}"/>
    <cellStyle name="Currency 2 2 2 3 4 2 5" xfId="2308" xr:uid="{00000000-0005-0000-0000-0000E5060000}"/>
    <cellStyle name="Currency 2 2 2 3 4 2 5 2" xfId="2309" xr:uid="{00000000-0005-0000-0000-0000E6060000}"/>
    <cellStyle name="Currency 2 2 2 3 4 2 5 2 2" xfId="2310" xr:uid="{00000000-0005-0000-0000-0000E7060000}"/>
    <cellStyle name="Currency 2 2 2 3 4 2 5 3" xfId="2311" xr:uid="{00000000-0005-0000-0000-0000E8060000}"/>
    <cellStyle name="Currency 2 2 2 3 4 2 6" xfId="2312" xr:uid="{00000000-0005-0000-0000-0000E9060000}"/>
    <cellStyle name="Currency 2 2 2 3 4 2 6 2" xfId="2313" xr:uid="{00000000-0005-0000-0000-0000EA060000}"/>
    <cellStyle name="Currency 2 2 2 3 4 2 6 2 2" xfId="2314" xr:uid="{00000000-0005-0000-0000-0000EB060000}"/>
    <cellStyle name="Currency 2 2 2 3 4 2 6 3" xfId="2315" xr:uid="{00000000-0005-0000-0000-0000EC060000}"/>
    <cellStyle name="Currency 2 2 2 3 4 2 7" xfId="2316" xr:uid="{00000000-0005-0000-0000-0000ED060000}"/>
    <cellStyle name="Currency 2 2 2 3 4 2 7 2" xfId="2317" xr:uid="{00000000-0005-0000-0000-0000EE060000}"/>
    <cellStyle name="Currency 2 2 2 3 4 2 8" xfId="2318" xr:uid="{00000000-0005-0000-0000-0000EF060000}"/>
    <cellStyle name="Currency 2 2 2 3 4 2 8 2" xfId="2319" xr:uid="{00000000-0005-0000-0000-0000F0060000}"/>
    <cellStyle name="Currency 2 2 2 3 4 2 9" xfId="2320" xr:uid="{00000000-0005-0000-0000-0000F1060000}"/>
    <cellStyle name="Currency 2 2 2 3 4 3" xfId="127" xr:uid="{00000000-0005-0000-0000-0000F2060000}"/>
    <cellStyle name="Currency 2 2 2 3 4 4" xfId="2321" xr:uid="{00000000-0005-0000-0000-0000F3060000}"/>
    <cellStyle name="Currency 2 2 2 3 4 4 2" xfId="2322" xr:uid="{00000000-0005-0000-0000-0000F4060000}"/>
    <cellStyle name="Currency 2 2 2 3 4 4 2 2" xfId="2323" xr:uid="{00000000-0005-0000-0000-0000F5060000}"/>
    <cellStyle name="Currency 2 2 2 3 4 4 3" xfId="2324" xr:uid="{00000000-0005-0000-0000-0000F6060000}"/>
    <cellStyle name="Currency 2 2 2 3 4 5" xfId="2325" xr:uid="{00000000-0005-0000-0000-0000F7060000}"/>
    <cellStyle name="Currency 2 2 2 3 4 5 2" xfId="2326" xr:uid="{00000000-0005-0000-0000-0000F8060000}"/>
    <cellStyle name="Currency 2 2 2 3 4 5 2 2" xfId="2327" xr:uid="{00000000-0005-0000-0000-0000F9060000}"/>
    <cellStyle name="Currency 2 2 2 3 4 5 3" xfId="2328" xr:uid="{00000000-0005-0000-0000-0000FA060000}"/>
    <cellStyle name="Currency 2 2 2 3 5" xfId="2329" xr:uid="{00000000-0005-0000-0000-0000FB060000}"/>
    <cellStyle name="Currency 2 2 2 3 5 2" xfId="2330" xr:uid="{00000000-0005-0000-0000-0000FC060000}"/>
    <cellStyle name="Currency 2 2 2 3 5 3" xfId="2331" xr:uid="{00000000-0005-0000-0000-0000FD060000}"/>
    <cellStyle name="Currency 2 2 2 3 5 3 2" xfId="2332" xr:uid="{00000000-0005-0000-0000-0000FE060000}"/>
    <cellStyle name="Currency 2 2 2 3 5 3 3" xfId="2333" xr:uid="{00000000-0005-0000-0000-0000FF060000}"/>
    <cellStyle name="Currency 2 2 2 3 5 4" xfId="2334" xr:uid="{00000000-0005-0000-0000-000000070000}"/>
    <cellStyle name="Currency 2 2 2 3 5 4 2" xfId="2335" xr:uid="{00000000-0005-0000-0000-000001070000}"/>
    <cellStyle name="Currency 2 2 2 3 5 4 2 2" xfId="2336" xr:uid="{00000000-0005-0000-0000-000002070000}"/>
    <cellStyle name="Currency 2 2 2 3 5 4 3" xfId="2337" xr:uid="{00000000-0005-0000-0000-000003070000}"/>
    <cellStyle name="Currency 2 2 2 3 5 5" xfId="2338" xr:uid="{00000000-0005-0000-0000-000004070000}"/>
    <cellStyle name="Currency 2 2 2 3 5 5 2" xfId="2339" xr:uid="{00000000-0005-0000-0000-000005070000}"/>
    <cellStyle name="Currency 2 2 2 3 5 5 2 2" xfId="2340" xr:uid="{00000000-0005-0000-0000-000006070000}"/>
    <cellStyle name="Currency 2 2 2 3 5 5 3" xfId="2341" xr:uid="{00000000-0005-0000-0000-000007070000}"/>
    <cellStyle name="Currency 2 2 2 3 5 6" xfId="2342" xr:uid="{00000000-0005-0000-0000-000008070000}"/>
    <cellStyle name="Currency 2 2 2 3 5 6 2" xfId="2343" xr:uid="{00000000-0005-0000-0000-000009070000}"/>
    <cellStyle name="Currency 2 2 2 3 5 6 2 2" xfId="2344" xr:uid="{00000000-0005-0000-0000-00000A070000}"/>
    <cellStyle name="Currency 2 2 2 3 5 6 3" xfId="2345" xr:uid="{00000000-0005-0000-0000-00000B070000}"/>
    <cellStyle name="Currency 2 2 2 3 5 7" xfId="2346" xr:uid="{00000000-0005-0000-0000-00000C070000}"/>
    <cellStyle name="Currency 2 2 2 3 5 7 2" xfId="2347" xr:uid="{00000000-0005-0000-0000-00000D070000}"/>
    <cellStyle name="Currency 2 2 2 3 5 8" xfId="2348" xr:uid="{00000000-0005-0000-0000-00000E070000}"/>
    <cellStyle name="Currency 2 2 2 3 5 8 2" xfId="2349" xr:uid="{00000000-0005-0000-0000-00000F070000}"/>
    <cellStyle name="Currency 2 2 2 3 5 9" xfId="2350" xr:uid="{00000000-0005-0000-0000-000010070000}"/>
    <cellStyle name="Currency 2 2 2 3 6" xfId="2351" xr:uid="{00000000-0005-0000-0000-000011070000}"/>
    <cellStyle name="Currency 2 2 2 3 6 2" xfId="2352" xr:uid="{00000000-0005-0000-0000-000012070000}"/>
    <cellStyle name="Currency 2 2 2 3 6 3" xfId="2353" xr:uid="{00000000-0005-0000-0000-000013070000}"/>
    <cellStyle name="Currency 2 2 2 3 7" xfId="2354" xr:uid="{00000000-0005-0000-0000-000014070000}"/>
    <cellStyle name="Currency 2 2 2 3 8" xfId="2355" xr:uid="{00000000-0005-0000-0000-000015070000}"/>
    <cellStyle name="Currency 2 2 2 3 8 2" xfId="2356" xr:uid="{00000000-0005-0000-0000-000016070000}"/>
    <cellStyle name="Currency 2 2 2 3 8 2 2" xfId="2357" xr:uid="{00000000-0005-0000-0000-000017070000}"/>
    <cellStyle name="Currency 2 2 2 3 8 3" xfId="2358" xr:uid="{00000000-0005-0000-0000-000018070000}"/>
    <cellStyle name="Currency 2 2 2 3 8 4" xfId="2359" xr:uid="{00000000-0005-0000-0000-000019070000}"/>
    <cellStyle name="Currency 2 2 2 3 9" xfId="2360" xr:uid="{00000000-0005-0000-0000-00001A070000}"/>
    <cellStyle name="Currency 2 2 2 3 9 2" xfId="2361" xr:uid="{00000000-0005-0000-0000-00001B070000}"/>
    <cellStyle name="Currency 2 2 2 3 9 2 2" xfId="2362" xr:uid="{00000000-0005-0000-0000-00001C070000}"/>
    <cellStyle name="Currency 2 2 2 3 9 3" xfId="2363" xr:uid="{00000000-0005-0000-0000-00001D070000}"/>
    <cellStyle name="Currency 2 2 2 4" xfId="128" xr:uid="{00000000-0005-0000-0000-00001E070000}"/>
    <cellStyle name="Currency 2 2 2 4 2" xfId="2364" xr:uid="{00000000-0005-0000-0000-00001F070000}"/>
    <cellStyle name="Currency 2 2 2 4 2 2" xfId="2365" xr:uid="{00000000-0005-0000-0000-000020070000}"/>
    <cellStyle name="Currency 2 2 2 4 2 3" xfId="2366" xr:uid="{00000000-0005-0000-0000-000021070000}"/>
    <cellStyle name="Currency 2 2 2 4 2 3 2" xfId="2367" xr:uid="{00000000-0005-0000-0000-000022070000}"/>
    <cellStyle name="Currency 2 2 2 4 2 3 3" xfId="2368" xr:uid="{00000000-0005-0000-0000-000023070000}"/>
    <cellStyle name="Currency 2 2 2 4 2 4" xfId="2369" xr:uid="{00000000-0005-0000-0000-000024070000}"/>
    <cellStyle name="Currency 2 2 2 4 2 4 2" xfId="2370" xr:uid="{00000000-0005-0000-0000-000025070000}"/>
    <cellStyle name="Currency 2 2 2 4 2 4 2 2" xfId="2371" xr:uid="{00000000-0005-0000-0000-000026070000}"/>
    <cellStyle name="Currency 2 2 2 4 2 4 3" xfId="2372" xr:uid="{00000000-0005-0000-0000-000027070000}"/>
    <cellStyle name="Currency 2 2 2 4 2 5" xfId="2373" xr:uid="{00000000-0005-0000-0000-000028070000}"/>
    <cellStyle name="Currency 2 2 2 4 2 5 2" xfId="2374" xr:uid="{00000000-0005-0000-0000-000029070000}"/>
    <cellStyle name="Currency 2 2 2 4 2 5 2 2" xfId="2375" xr:uid="{00000000-0005-0000-0000-00002A070000}"/>
    <cellStyle name="Currency 2 2 2 4 2 5 3" xfId="2376" xr:uid="{00000000-0005-0000-0000-00002B070000}"/>
    <cellStyle name="Currency 2 2 2 4 2 6" xfId="2377" xr:uid="{00000000-0005-0000-0000-00002C070000}"/>
    <cellStyle name="Currency 2 2 2 4 2 6 2" xfId="2378" xr:uid="{00000000-0005-0000-0000-00002D070000}"/>
    <cellStyle name="Currency 2 2 2 4 2 6 2 2" xfId="2379" xr:uid="{00000000-0005-0000-0000-00002E070000}"/>
    <cellStyle name="Currency 2 2 2 4 2 6 3" xfId="2380" xr:uid="{00000000-0005-0000-0000-00002F070000}"/>
    <cellStyle name="Currency 2 2 2 4 2 7" xfId="2381" xr:uid="{00000000-0005-0000-0000-000030070000}"/>
    <cellStyle name="Currency 2 2 2 4 2 7 2" xfId="2382" xr:uid="{00000000-0005-0000-0000-000031070000}"/>
    <cellStyle name="Currency 2 2 2 4 2 8" xfId="2383" xr:uid="{00000000-0005-0000-0000-000032070000}"/>
    <cellStyle name="Currency 2 2 2 4 2 8 2" xfId="2384" xr:uid="{00000000-0005-0000-0000-000033070000}"/>
    <cellStyle name="Currency 2 2 2 4 2 9" xfId="2385" xr:uid="{00000000-0005-0000-0000-000034070000}"/>
    <cellStyle name="Currency 2 2 2 4 3" xfId="2386" xr:uid="{00000000-0005-0000-0000-000035070000}"/>
    <cellStyle name="Currency 2 2 2 4 3 2" xfId="2387" xr:uid="{00000000-0005-0000-0000-000036070000}"/>
    <cellStyle name="Currency 2 2 2 4 3 3" xfId="2388" xr:uid="{00000000-0005-0000-0000-000037070000}"/>
    <cellStyle name="Currency 2 2 2 4 3 3 2" xfId="2389" xr:uid="{00000000-0005-0000-0000-000038070000}"/>
    <cellStyle name="Currency 2 2 2 4 3 3 3" xfId="2390" xr:uid="{00000000-0005-0000-0000-000039070000}"/>
    <cellStyle name="Currency 2 2 2 4 3 4" xfId="2391" xr:uid="{00000000-0005-0000-0000-00003A070000}"/>
    <cellStyle name="Currency 2 2 2 4 3 4 2" xfId="2392" xr:uid="{00000000-0005-0000-0000-00003B070000}"/>
    <cellStyle name="Currency 2 2 2 4 3 4 2 2" xfId="2393" xr:uid="{00000000-0005-0000-0000-00003C070000}"/>
    <cellStyle name="Currency 2 2 2 4 3 4 3" xfId="2394" xr:uid="{00000000-0005-0000-0000-00003D070000}"/>
    <cellStyle name="Currency 2 2 2 4 3 5" xfId="2395" xr:uid="{00000000-0005-0000-0000-00003E070000}"/>
    <cellStyle name="Currency 2 2 2 4 3 5 2" xfId="2396" xr:uid="{00000000-0005-0000-0000-00003F070000}"/>
    <cellStyle name="Currency 2 2 2 4 3 5 2 2" xfId="2397" xr:uid="{00000000-0005-0000-0000-000040070000}"/>
    <cellStyle name="Currency 2 2 2 4 3 5 3" xfId="2398" xr:uid="{00000000-0005-0000-0000-000041070000}"/>
    <cellStyle name="Currency 2 2 2 4 3 6" xfId="2399" xr:uid="{00000000-0005-0000-0000-000042070000}"/>
    <cellStyle name="Currency 2 2 2 4 3 6 2" xfId="2400" xr:uid="{00000000-0005-0000-0000-000043070000}"/>
    <cellStyle name="Currency 2 2 2 4 3 6 2 2" xfId="2401" xr:uid="{00000000-0005-0000-0000-000044070000}"/>
    <cellStyle name="Currency 2 2 2 4 3 6 3" xfId="2402" xr:uid="{00000000-0005-0000-0000-000045070000}"/>
    <cellStyle name="Currency 2 2 2 4 3 7" xfId="2403" xr:uid="{00000000-0005-0000-0000-000046070000}"/>
    <cellStyle name="Currency 2 2 2 4 3 7 2" xfId="2404" xr:uid="{00000000-0005-0000-0000-000047070000}"/>
    <cellStyle name="Currency 2 2 2 4 3 8" xfId="2405" xr:uid="{00000000-0005-0000-0000-000048070000}"/>
    <cellStyle name="Currency 2 2 2 4 3 8 2" xfId="2406" xr:uid="{00000000-0005-0000-0000-000049070000}"/>
    <cellStyle name="Currency 2 2 2 4 3 9" xfId="2407" xr:uid="{00000000-0005-0000-0000-00004A070000}"/>
    <cellStyle name="Currency 2 2 2 4 4" xfId="2408" xr:uid="{00000000-0005-0000-0000-00004B070000}"/>
    <cellStyle name="Currency 2 2 2 4 4 2" xfId="2409" xr:uid="{00000000-0005-0000-0000-00004C070000}"/>
    <cellStyle name="Currency 2 2 2 4 4 3" xfId="2410" xr:uid="{00000000-0005-0000-0000-00004D070000}"/>
    <cellStyle name="Currency 2 2 2 4 4 3 2" xfId="2411" xr:uid="{00000000-0005-0000-0000-00004E070000}"/>
    <cellStyle name="Currency 2 2 2 4 4 3 2 2" xfId="2412" xr:uid="{00000000-0005-0000-0000-00004F070000}"/>
    <cellStyle name="Currency 2 2 2 4 4 3 3" xfId="2413" xr:uid="{00000000-0005-0000-0000-000050070000}"/>
    <cellStyle name="Currency 2 2 2 4 4 4" xfId="2414" xr:uid="{00000000-0005-0000-0000-000051070000}"/>
    <cellStyle name="Currency 2 2 2 4 4 4 2" xfId="2415" xr:uid="{00000000-0005-0000-0000-000052070000}"/>
    <cellStyle name="Currency 2 2 2 4 4 4 2 2" xfId="2416" xr:uid="{00000000-0005-0000-0000-000053070000}"/>
    <cellStyle name="Currency 2 2 2 4 4 4 3" xfId="2417" xr:uid="{00000000-0005-0000-0000-000054070000}"/>
    <cellStyle name="Currency 2 2 2 4 4 5" xfId="2418" xr:uid="{00000000-0005-0000-0000-000055070000}"/>
    <cellStyle name="Currency 2 2 2 4 4 5 2" xfId="2419" xr:uid="{00000000-0005-0000-0000-000056070000}"/>
    <cellStyle name="Currency 2 2 2 4 4 5 2 2" xfId="2420" xr:uid="{00000000-0005-0000-0000-000057070000}"/>
    <cellStyle name="Currency 2 2 2 4 4 5 3" xfId="2421" xr:uid="{00000000-0005-0000-0000-000058070000}"/>
    <cellStyle name="Currency 2 2 2 4 4 6" xfId="2422" xr:uid="{00000000-0005-0000-0000-000059070000}"/>
    <cellStyle name="Currency 2 2 2 4 4 6 2" xfId="2423" xr:uid="{00000000-0005-0000-0000-00005A070000}"/>
    <cellStyle name="Currency 2 2 2 4 4 7" xfId="2424" xr:uid="{00000000-0005-0000-0000-00005B070000}"/>
    <cellStyle name="Currency 2 2 2 4 4 7 2" xfId="2425" xr:uid="{00000000-0005-0000-0000-00005C070000}"/>
    <cellStyle name="Currency 2 2 2 4 4 8" xfId="2426" xr:uid="{00000000-0005-0000-0000-00005D070000}"/>
    <cellStyle name="Currency 2 2 2 4 4 9" xfId="2427" xr:uid="{00000000-0005-0000-0000-00005E070000}"/>
    <cellStyle name="Currency 2 2 2 4 5" xfId="2428" xr:uid="{00000000-0005-0000-0000-00005F070000}"/>
    <cellStyle name="Currency 2 2 2 4 5 2" xfId="2429" xr:uid="{00000000-0005-0000-0000-000060070000}"/>
    <cellStyle name="Currency 2 2 2 4 5 3" xfId="2430" xr:uid="{00000000-0005-0000-0000-000061070000}"/>
    <cellStyle name="Currency 2 2 2 4 6" xfId="2431" xr:uid="{00000000-0005-0000-0000-000062070000}"/>
    <cellStyle name="Currency 2 2 2 4 6 2" xfId="2432" xr:uid="{00000000-0005-0000-0000-000063070000}"/>
    <cellStyle name="Currency 2 2 2 4 6 2 2" xfId="2433" xr:uid="{00000000-0005-0000-0000-000064070000}"/>
    <cellStyle name="Currency 2 2 2 4 6 2 2 2" xfId="2434" xr:uid="{00000000-0005-0000-0000-000065070000}"/>
    <cellStyle name="Currency 2 2 2 4 6 2 3" xfId="2435" xr:uid="{00000000-0005-0000-0000-000066070000}"/>
    <cellStyle name="Currency 2 2 2 4 6 3" xfId="2436" xr:uid="{00000000-0005-0000-0000-000067070000}"/>
    <cellStyle name="Currency 2 2 2 4 6 3 2" xfId="2437" xr:uid="{00000000-0005-0000-0000-000068070000}"/>
    <cellStyle name="Currency 2 2 2 4 6 3 2 2" xfId="2438" xr:uid="{00000000-0005-0000-0000-000069070000}"/>
    <cellStyle name="Currency 2 2 2 4 6 3 3" xfId="2439" xr:uid="{00000000-0005-0000-0000-00006A070000}"/>
    <cellStyle name="Currency 2 2 2 4 6 4" xfId="2440" xr:uid="{00000000-0005-0000-0000-00006B070000}"/>
    <cellStyle name="Currency 2 2 2 4 6 4 2" xfId="2441" xr:uid="{00000000-0005-0000-0000-00006C070000}"/>
    <cellStyle name="Currency 2 2 2 4 6 4 2 2" xfId="2442" xr:uid="{00000000-0005-0000-0000-00006D070000}"/>
    <cellStyle name="Currency 2 2 2 4 6 4 3" xfId="2443" xr:uid="{00000000-0005-0000-0000-00006E070000}"/>
    <cellStyle name="Currency 2 2 2 4 6 5" xfId="2444" xr:uid="{00000000-0005-0000-0000-00006F070000}"/>
    <cellStyle name="Currency 2 2 2 4 6 5 2" xfId="2445" xr:uid="{00000000-0005-0000-0000-000070070000}"/>
    <cellStyle name="Currency 2 2 2 4 6 6" xfId="2446" xr:uid="{00000000-0005-0000-0000-000071070000}"/>
    <cellStyle name="Currency 2 2 2 4 6 6 2" xfId="2447" xr:uid="{00000000-0005-0000-0000-000072070000}"/>
    <cellStyle name="Currency 2 2 2 4 6 7" xfId="2448" xr:uid="{00000000-0005-0000-0000-000073070000}"/>
    <cellStyle name="Currency 2 2 2 4 7" xfId="2449" xr:uid="{00000000-0005-0000-0000-000074070000}"/>
    <cellStyle name="Currency 2 2 2 4 7 2" xfId="2450" xr:uid="{00000000-0005-0000-0000-000075070000}"/>
    <cellStyle name="Currency 2 2 2 4 7 2 2" xfId="2451" xr:uid="{00000000-0005-0000-0000-000076070000}"/>
    <cellStyle name="Currency 2 2 2 4 7 3" xfId="2452" xr:uid="{00000000-0005-0000-0000-000077070000}"/>
    <cellStyle name="Currency 2 2 2 4 8" xfId="2453" xr:uid="{00000000-0005-0000-0000-000078070000}"/>
    <cellStyle name="Currency 2 2 2 4 8 2" xfId="2454" xr:uid="{00000000-0005-0000-0000-000079070000}"/>
    <cellStyle name="Currency 2 2 2 4 8 2 2" xfId="2455" xr:uid="{00000000-0005-0000-0000-00007A070000}"/>
    <cellStyle name="Currency 2 2 2 4 8 3" xfId="2456" xr:uid="{00000000-0005-0000-0000-00007B070000}"/>
    <cellStyle name="Currency 2 2 2 5" xfId="129" xr:uid="{00000000-0005-0000-0000-00007C070000}"/>
    <cellStyle name="Currency 2 2 2 5 10" xfId="2457" xr:uid="{00000000-0005-0000-0000-00007D070000}"/>
    <cellStyle name="Currency 2 2 2 5 2" xfId="130" xr:uid="{00000000-0005-0000-0000-00007E070000}"/>
    <cellStyle name="Currency 2 2 2 5 2 2" xfId="2458" xr:uid="{00000000-0005-0000-0000-00007F070000}"/>
    <cellStyle name="Currency 2 2 2 5 2 3" xfId="2459" xr:uid="{00000000-0005-0000-0000-000080070000}"/>
    <cellStyle name="Currency 2 2 2 5 2 3 2" xfId="2460" xr:uid="{00000000-0005-0000-0000-000081070000}"/>
    <cellStyle name="Currency 2 2 2 5 2 3 3" xfId="2461" xr:uid="{00000000-0005-0000-0000-000082070000}"/>
    <cellStyle name="Currency 2 2 2 5 2 4" xfId="2462" xr:uid="{00000000-0005-0000-0000-000083070000}"/>
    <cellStyle name="Currency 2 2 2 5 2 4 2" xfId="2463" xr:uid="{00000000-0005-0000-0000-000084070000}"/>
    <cellStyle name="Currency 2 2 2 5 2 4 2 2" xfId="2464" xr:uid="{00000000-0005-0000-0000-000085070000}"/>
    <cellStyle name="Currency 2 2 2 5 2 4 3" xfId="2465" xr:uid="{00000000-0005-0000-0000-000086070000}"/>
    <cellStyle name="Currency 2 2 2 5 2 5" xfId="2466" xr:uid="{00000000-0005-0000-0000-000087070000}"/>
    <cellStyle name="Currency 2 2 2 5 2 5 2" xfId="2467" xr:uid="{00000000-0005-0000-0000-000088070000}"/>
    <cellStyle name="Currency 2 2 2 5 2 5 2 2" xfId="2468" xr:uid="{00000000-0005-0000-0000-000089070000}"/>
    <cellStyle name="Currency 2 2 2 5 2 5 3" xfId="2469" xr:uid="{00000000-0005-0000-0000-00008A070000}"/>
    <cellStyle name="Currency 2 2 2 5 2 6" xfId="2470" xr:uid="{00000000-0005-0000-0000-00008B070000}"/>
    <cellStyle name="Currency 2 2 2 5 2 6 2" xfId="2471" xr:uid="{00000000-0005-0000-0000-00008C070000}"/>
    <cellStyle name="Currency 2 2 2 5 2 6 2 2" xfId="2472" xr:uid="{00000000-0005-0000-0000-00008D070000}"/>
    <cellStyle name="Currency 2 2 2 5 2 6 3" xfId="2473" xr:uid="{00000000-0005-0000-0000-00008E070000}"/>
    <cellStyle name="Currency 2 2 2 5 2 7" xfId="2474" xr:uid="{00000000-0005-0000-0000-00008F070000}"/>
    <cellStyle name="Currency 2 2 2 5 2 7 2" xfId="2475" xr:uid="{00000000-0005-0000-0000-000090070000}"/>
    <cellStyle name="Currency 2 2 2 5 2 8" xfId="2476" xr:uid="{00000000-0005-0000-0000-000091070000}"/>
    <cellStyle name="Currency 2 2 2 5 2 8 2" xfId="2477" xr:uid="{00000000-0005-0000-0000-000092070000}"/>
    <cellStyle name="Currency 2 2 2 5 2 9" xfId="2478" xr:uid="{00000000-0005-0000-0000-000093070000}"/>
    <cellStyle name="Currency 2 2 2 5 3" xfId="131" xr:uid="{00000000-0005-0000-0000-000094070000}"/>
    <cellStyle name="Currency 2 2 2 5 4" xfId="2479" xr:uid="{00000000-0005-0000-0000-000095070000}"/>
    <cellStyle name="Currency 2 2 2 5 4 2" xfId="2480" xr:uid="{00000000-0005-0000-0000-000096070000}"/>
    <cellStyle name="Currency 2 2 2 5 4 3" xfId="2481" xr:uid="{00000000-0005-0000-0000-000097070000}"/>
    <cellStyle name="Currency 2 2 2 5 5" xfId="2482" xr:uid="{00000000-0005-0000-0000-000098070000}"/>
    <cellStyle name="Currency 2 2 2 5 5 2" xfId="2483" xr:uid="{00000000-0005-0000-0000-000099070000}"/>
    <cellStyle name="Currency 2 2 2 5 5 2 2" xfId="2484" xr:uid="{00000000-0005-0000-0000-00009A070000}"/>
    <cellStyle name="Currency 2 2 2 5 5 3" xfId="2485" xr:uid="{00000000-0005-0000-0000-00009B070000}"/>
    <cellStyle name="Currency 2 2 2 5 6" xfId="2486" xr:uid="{00000000-0005-0000-0000-00009C070000}"/>
    <cellStyle name="Currency 2 2 2 5 6 2" xfId="2487" xr:uid="{00000000-0005-0000-0000-00009D070000}"/>
    <cellStyle name="Currency 2 2 2 5 6 2 2" xfId="2488" xr:uid="{00000000-0005-0000-0000-00009E070000}"/>
    <cellStyle name="Currency 2 2 2 5 6 3" xfId="2489" xr:uid="{00000000-0005-0000-0000-00009F070000}"/>
    <cellStyle name="Currency 2 2 2 5 7" xfId="2490" xr:uid="{00000000-0005-0000-0000-0000A0070000}"/>
    <cellStyle name="Currency 2 2 2 5 7 2" xfId="2491" xr:uid="{00000000-0005-0000-0000-0000A1070000}"/>
    <cellStyle name="Currency 2 2 2 5 7 2 2" xfId="2492" xr:uid="{00000000-0005-0000-0000-0000A2070000}"/>
    <cellStyle name="Currency 2 2 2 5 7 3" xfId="2493" xr:uid="{00000000-0005-0000-0000-0000A3070000}"/>
    <cellStyle name="Currency 2 2 2 5 8" xfId="2494" xr:uid="{00000000-0005-0000-0000-0000A4070000}"/>
    <cellStyle name="Currency 2 2 2 5 8 2" xfId="2495" xr:uid="{00000000-0005-0000-0000-0000A5070000}"/>
    <cellStyle name="Currency 2 2 2 5 9" xfId="2496" xr:uid="{00000000-0005-0000-0000-0000A6070000}"/>
    <cellStyle name="Currency 2 2 2 5 9 2" xfId="2497" xr:uid="{00000000-0005-0000-0000-0000A7070000}"/>
    <cellStyle name="Currency 2 2 2 6" xfId="132" xr:uid="{00000000-0005-0000-0000-0000A8070000}"/>
    <cellStyle name="Currency 2 2 2 6 2" xfId="133" xr:uid="{00000000-0005-0000-0000-0000A9070000}"/>
    <cellStyle name="Currency 2 2 2 6 2 10" xfId="2498" xr:uid="{00000000-0005-0000-0000-0000AA070000}"/>
    <cellStyle name="Currency 2 2 2 6 2 2" xfId="2499" xr:uid="{00000000-0005-0000-0000-0000AB070000}"/>
    <cellStyle name="Currency 2 2 2 6 2 3" xfId="2500" xr:uid="{00000000-0005-0000-0000-0000AC070000}"/>
    <cellStyle name="Currency 2 2 2 6 2 4" xfId="2501" xr:uid="{00000000-0005-0000-0000-0000AD070000}"/>
    <cellStyle name="Currency 2 2 2 6 2 4 2" xfId="2502" xr:uid="{00000000-0005-0000-0000-0000AE070000}"/>
    <cellStyle name="Currency 2 2 2 6 2 4 2 2" xfId="2503" xr:uid="{00000000-0005-0000-0000-0000AF070000}"/>
    <cellStyle name="Currency 2 2 2 6 2 4 3" xfId="2504" xr:uid="{00000000-0005-0000-0000-0000B0070000}"/>
    <cellStyle name="Currency 2 2 2 6 2 5" xfId="2505" xr:uid="{00000000-0005-0000-0000-0000B1070000}"/>
    <cellStyle name="Currency 2 2 2 6 2 5 2" xfId="2506" xr:uid="{00000000-0005-0000-0000-0000B2070000}"/>
    <cellStyle name="Currency 2 2 2 6 2 5 2 2" xfId="2507" xr:uid="{00000000-0005-0000-0000-0000B3070000}"/>
    <cellStyle name="Currency 2 2 2 6 2 5 3" xfId="2508" xr:uid="{00000000-0005-0000-0000-0000B4070000}"/>
    <cellStyle name="Currency 2 2 2 6 2 6" xfId="2509" xr:uid="{00000000-0005-0000-0000-0000B5070000}"/>
    <cellStyle name="Currency 2 2 2 6 2 6 2" xfId="2510" xr:uid="{00000000-0005-0000-0000-0000B6070000}"/>
    <cellStyle name="Currency 2 2 2 6 2 6 2 2" xfId="2511" xr:uid="{00000000-0005-0000-0000-0000B7070000}"/>
    <cellStyle name="Currency 2 2 2 6 2 6 3" xfId="2512" xr:uid="{00000000-0005-0000-0000-0000B8070000}"/>
    <cellStyle name="Currency 2 2 2 6 2 7" xfId="2513" xr:uid="{00000000-0005-0000-0000-0000B9070000}"/>
    <cellStyle name="Currency 2 2 2 6 2 7 2" xfId="2514" xr:uid="{00000000-0005-0000-0000-0000BA070000}"/>
    <cellStyle name="Currency 2 2 2 6 2 8" xfId="2515" xr:uid="{00000000-0005-0000-0000-0000BB070000}"/>
    <cellStyle name="Currency 2 2 2 6 2 8 2" xfId="2516" xr:uid="{00000000-0005-0000-0000-0000BC070000}"/>
    <cellStyle name="Currency 2 2 2 6 2 9" xfId="2517" xr:uid="{00000000-0005-0000-0000-0000BD070000}"/>
    <cellStyle name="Currency 2 2 2 6 3" xfId="134" xr:uid="{00000000-0005-0000-0000-0000BE070000}"/>
    <cellStyle name="Currency 2 2 2 6 4" xfId="2518" xr:uid="{00000000-0005-0000-0000-0000BF070000}"/>
    <cellStyle name="Currency 2 2 2 6 4 2" xfId="2519" xr:uid="{00000000-0005-0000-0000-0000C0070000}"/>
    <cellStyle name="Currency 2 2 2 6 4 2 2" xfId="2520" xr:uid="{00000000-0005-0000-0000-0000C1070000}"/>
    <cellStyle name="Currency 2 2 2 6 4 3" xfId="2521" xr:uid="{00000000-0005-0000-0000-0000C2070000}"/>
    <cellStyle name="Currency 2 2 2 6 5" xfId="2522" xr:uid="{00000000-0005-0000-0000-0000C3070000}"/>
    <cellStyle name="Currency 2 2 2 6 5 2" xfId="2523" xr:uid="{00000000-0005-0000-0000-0000C4070000}"/>
    <cellStyle name="Currency 2 2 2 6 5 2 2" xfId="2524" xr:uid="{00000000-0005-0000-0000-0000C5070000}"/>
    <cellStyle name="Currency 2 2 2 6 5 3" xfId="2525" xr:uid="{00000000-0005-0000-0000-0000C6070000}"/>
    <cellStyle name="Currency 2 2 2 7" xfId="2526" xr:uid="{00000000-0005-0000-0000-0000C7070000}"/>
    <cellStyle name="Currency 2 2 2 7 2" xfId="2527" xr:uid="{00000000-0005-0000-0000-0000C8070000}"/>
    <cellStyle name="Currency 2 2 2 7 3" xfId="2528" xr:uid="{00000000-0005-0000-0000-0000C9070000}"/>
    <cellStyle name="Currency 2 2 2 7 3 2" xfId="2529" xr:uid="{00000000-0005-0000-0000-0000CA070000}"/>
    <cellStyle name="Currency 2 2 2 7 3 3" xfId="2530" xr:uid="{00000000-0005-0000-0000-0000CB070000}"/>
    <cellStyle name="Currency 2 2 2 7 4" xfId="2531" xr:uid="{00000000-0005-0000-0000-0000CC070000}"/>
    <cellStyle name="Currency 2 2 2 7 4 2" xfId="2532" xr:uid="{00000000-0005-0000-0000-0000CD070000}"/>
    <cellStyle name="Currency 2 2 2 7 4 2 2" xfId="2533" xr:uid="{00000000-0005-0000-0000-0000CE070000}"/>
    <cellStyle name="Currency 2 2 2 7 4 3" xfId="2534" xr:uid="{00000000-0005-0000-0000-0000CF070000}"/>
    <cellStyle name="Currency 2 2 2 7 5" xfId="2535" xr:uid="{00000000-0005-0000-0000-0000D0070000}"/>
    <cellStyle name="Currency 2 2 2 7 5 2" xfId="2536" xr:uid="{00000000-0005-0000-0000-0000D1070000}"/>
    <cellStyle name="Currency 2 2 2 7 5 2 2" xfId="2537" xr:uid="{00000000-0005-0000-0000-0000D2070000}"/>
    <cellStyle name="Currency 2 2 2 7 5 3" xfId="2538" xr:uid="{00000000-0005-0000-0000-0000D3070000}"/>
    <cellStyle name="Currency 2 2 2 7 6" xfId="2539" xr:uid="{00000000-0005-0000-0000-0000D4070000}"/>
    <cellStyle name="Currency 2 2 2 7 6 2" xfId="2540" xr:uid="{00000000-0005-0000-0000-0000D5070000}"/>
    <cellStyle name="Currency 2 2 2 7 6 2 2" xfId="2541" xr:uid="{00000000-0005-0000-0000-0000D6070000}"/>
    <cellStyle name="Currency 2 2 2 7 6 3" xfId="2542" xr:uid="{00000000-0005-0000-0000-0000D7070000}"/>
    <cellStyle name="Currency 2 2 2 7 7" xfId="2543" xr:uid="{00000000-0005-0000-0000-0000D8070000}"/>
    <cellStyle name="Currency 2 2 2 7 7 2" xfId="2544" xr:uid="{00000000-0005-0000-0000-0000D9070000}"/>
    <cellStyle name="Currency 2 2 2 7 8" xfId="2545" xr:uid="{00000000-0005-0000-0000-0000DA070000}"/>
    <cellStyle name="Currency 2 2 2 7 8 2" xfId="2546" xr:uid="{00000000-0005-0000-0000-0000DB070000}"/>
    <cellStyle name="Currency 2 2 2 7 9" xfId="2547" xr:uid="{00000000-0005-0000-0000-0000DC070000}"/>
    <cellStyle name="Currency 2 2 2 8" xfId="2548" xr:uid="{00000000-0005-0000-0000-0000DD070000}"/>
    <cellStyle name="Currency 2 2 2 8 2" xfId="2549" xr:uid="{00000000-0005-0000-0000-0000DE070000}"/>
    <cellStyle name="Currency 2 2 2 8 3" xfId="2550" xr:uid="{00000000-0005-0000-0000-0000DF070000}"/>
    <cellStyle name="Currency 2 2 2 9" xfId="2551" xr:uid="{00000000-0005-0000-0000-0000E0070000}"/>
    <cellStyle name="Currency 2 2 3" xfId="135" xr:uid="{00000000-0005-0000-0000-0000E1070000}"/>
    <cellStyle name="Currency 2 2 3 2" xfId="2552" xr:uid="{00000000-0005-0000-0000-0000E2070000}"/>
    <cellStyle name="Currency 2 2 4" xfId="2553" xr:uid="{00000000-0005-0000-0000-0000E3070000}"/>
    <cellStyle name="Currency 2 20" xfId="2554" xr:uid="{00000000-0005-0000-0000-0000E4070000}"/>
    <cellStyle name="Currency 2 20 2" xfId="2555" xr:uid="{00000000-0005-0000-0000-0000E5070000}"/>
    <cellStyle name="Currency 2 20 2 2" xfId="2556" xr:uid="{00000000-0005-0000-0000-0000E6070000}"/>
    <cellStyle name="Currency 2 20 3" xfId="2557" xr:uid="{00000000-0005-0000-0000-0000E7070000}"/>
    <cellStyle name="Currency 2 21" xfId="2558" xr:uid="{00000000-0005-0000-0000-0000E8070000}"/>
    <cellStyle name="Currency 2 21 2" xfId="2559" xr:uid="{00000000-0005-0000-0000-0000E9070000}"/>
    <cellStyle name="Currency 2 22" xfId="2560" xr:uid="{00000000-0005-0000-0000-0000EA070000}"/>
    <cellStyle name="Currency 2 22 2" xfId="2561" xr:uid="{00000000-0005-0000-0000-0000EB070000}"/>
    <cellStyle name="Currency 2 23" xfId="2562" xr:uid="{00000000-0005-0000-0000-0000EC070000}"/>
    <cellStyle name="Currency 2 24" xfId="2563" xr:uid="{00000000-0005-0000-0000-0000ED070000}"/>
    <cellStyle name="Currency 2 25" xfId="2564" xr:uid="{00000000-0005-0000-0000-0000EE070000}"/>
    <cellStyle name="Currency 2 3" xfId="136" xr:uid="{00000000-0005-0000-0000-0000EF070000}"/>
    <cellStyle name="Currency 2 3 2" xfId="137" xr:uid="{00000000-0005-0000-0000-0000F0070000}"/>
    <cellStyle name="Currency 2 3 2 2" xfId="2565" xr:uid="{00000000-0005-0000-0000-0000F1070000}"/>
    <cellStyle name="Currency 2 3 3" xfId="2566" xr:uid="{00000000-0005-0000-0000-0000F2070000}"/>
    <cellStyle name="Currency 2 4" xfId="138" xr:uid="{00000000-0005-0000-0000-0000F3070000}"/>
    <cellStyle name="Currency 2 4 10" xfId="2567" xr:uid="{00000000-0005-0000-0000-0000F4070000}"/>
    <cellStyle name="Currency 2 4 10 2" xfId="2568" xr:uid="{00000000-0005-0000-0000-0000F5070000}"/>
    <cellStyle name="Currency 2 4 10 3" xfId="2569" xr:uid="{00000000-0005-0000-0000-0000F6070000}"/>
    <cellStyle name="Currency 2 4 11" xfId="2570" xr:uid="{00000000-0005-0000-0000-0000F7070000}"/>
    <cellStyle name="Currency 2 4 12" xfId="2571" xr:uid="{00000000-0005-0000-0000-0000F8070000}"/>
    <cellStyle name="Currency 2 4 12 2" xfId="2572" xr:uid="{00000000-0005-0000-0000-0000F9070000}"/>
    <cellStyle name="Currency 2 4 12 2 2" xfId="2573" xr:uid="{00000000-0005-0000-0000-0000FA070000}"/>
    <cellStyle name="Currency 2 4 12 3" xfId="2574" xr:uid="{00000000-0005-0000-0000-0000FB070000}"/>
    <cellStyle name="Currency 2 4 12 4" xfId="2575" xr:uid="{00000000-0005-0000-0000-0000FC070000}"/>
    <cellStyle name="Currency 2 4 13" xfId="2576" xr:uid="{00000000-0005-0000-0000-0000FD070000}"/>
    <cellStyle name="Currency 2 4 13 2" xfId="2577" xr:uid="{00000000-0005-0000-0000-0000FE070000}"/>
    <cellStyle name="Currency 2 4 13 2 2" xfId="2578" xr:uid="{00000000-0005-0000-0000-0000FF070000}"/>
    <cellStyle name="Currency 2 4 13 3" xfId="2579" xr:uid="{00000000-0005-0000-0000-000000080000}"/>
    <cellStyle name="Currency 2 4 14" xfId="2580" xr:uid="{00000000-0005-0000-0000-000001080000}"/>
    <cellStyle name="Currency 2 4 14 2" xfId="2581" xr:uid="{00000000-0005-0000-0000-000002080000}"/>
    <cellStyle name="Currency 2 4 14 2 2" xfId="2582" xr:uid="{00000000-0005-0000-0000-000003080000}"/>
    <cellStyle name="Currency 2 4 14 3" xfId="2583" xr:uid="{00000000-0005-0000-0000-000004080000}"/>
    <cellStyle name="Currency 2 4 15" xfId="2584" xr:uid="{00000000-0005-0000-0000-000005080000}"/>
    <cellStyle name="Currency 2 4 15 2" xfId="2585" xr:uid="{00000000-0005-0000-0000-000006080000}"/>
    <cellStyle name="Currency 2 4 16" xfId="2586" xr:uid="{00000000-0005-0000-0000-000007080000}"/>
    <cellStyle name="Currency 2 4 16 2" xfId="2587" xr:uid="{00000000-0005-0000-0000-000008080000}"/>
    <cellStyle name="Currency 2 4 17" xfId="2588" xr:uid="{00000000-0005-0000-0000-000009080000}"/>
    <cellStyle name="Currency 2 4 18" xfId="2589" xr:uid="{00000000-0005-0000-0000-00000A080000}"/>
    <cellStyle name="Currency 2 4 19" xfId="2590" xr:uid="{00000000-0005-0000-0000-00000B080000}"/>
    <cellStyle name="Currency 2 4 2" xfId="139" xr:uid="{00000000-0005-0000-0000-00000C080000}"/>
    <cellStyle name="Currency 2 4 2 10" xfId="2591" xr:uid="{00000000-0005-0000-0000-00000D080000}"/>
    <cellStyle name="Currency 2 4 2 10 2" xfId="2592" xr:uid="{00000000-0005-0000-0000-00000E080000}"/>
    <cellStyle name="Currency 2 4 2 10 2 2" xfId="2593" xr:uid="{00000000-0005-0000-0000-00000F080000}"/>
    <cellStyle name="Currency 2 4 2 10 3" xfId="2594" xr:uid="{00000000-0005-0000-0000-000010080000}"/>
    <cellStyle name="Currency 2 4 2 10 4" xfId="2595" xr:uid="{00000000-0005-0000-0000-000011080000}"/>
    <cellStyle name="Currency 2 4 2 11" xfId="2596" xr:uid="{00000000-0005-0000-0000-000012080000}"/>
    <cellStyle name="Currency 2 4 2 11 2" xfId="2597" xr:uid="{00000000-0005-0000-0000-000013080000}"/>
    <cellStyle name="Currency 2 4 2 11 2 2" xfId="2598" xr:uid="{00000000-0005-0000-0000-000014080000}"/>
    <cellStyle name="Currency 2 4 2 11 3" xfId="2599" xr:uid="{00000000-0005-0000-0000-000015080000}"/>
    <cellStyle name="Currency 2 4 2 12" xfId="2600" xr:uid="{00000000-0005-0000-0000-000016080000}"/>
    <cellStyle name="Currency 2 4 2 12 2" xfId="2601" xr:uid="{00000000-0005-0000-0000-000017080000}"/>
    <cellStyle name="Currency 2 4 2 12 2 2" xfId="2602" xr:uid="{00000000-0005-0000-0000-000018080000}"/>
    <cellStyle name="Currency 2 4 2 12 3" xfId="2603" xr:uid="{00000000-0005-0000-0000-000019080000}"/>
    <cellStyle name="Currency 2 4 2 13" xfId="2604" xr:uid="{00000000-0005-0000-0000-00001A080000}"/>
    <cellStyle name="Currency 2 4 2 13 2" xfId="2605" xr:uid="{00000000-0005-0000-0000-00001B080000}"/>
    <cellStyle name="Currency 2 4 2 14" xfId="2606" xr:uid="{00000000-0005-0000-0000-00001C080000}"/>
    <cellStyle name="Currency 2 4 2 14 2" xfId="2607" xr:uid="{00000000-0005-0000-0000-00001D080000}"/>
    <cellStyle name="Currency 2 4 2 15" xfId="2608" xr:uid="{00000000-0005-0000-0000-00001E080000}"/>
    <cellStyle name="Currency 2 4 2 16" xfId="2609" xr:uid="{00000000-0005-0000-0000-00001F080000}"/>
    <cellStyle name="Currency 2 4 2 17" xfId="2610" xr:uid="{00000000-0005-0000-0000-000020080000}"/>
    <cellStyle name="Currency 2 4 2 2" xfId="140" xr:uid="{00000000-0005-0000-0000-000021080000}"/>
    <cellStyle name="Currency 2 4 2 2 10" xfId="2611" xr:uid="{00000000-0005-0000-0000-000022080000}"/>
    <cellStyle name="Currency 2 4 2 2 10 2" xfId="2612" xr:uid="{00000000-0005-0000-0000-000023080000}"/>
    <cellStyle name="Currency 2 4 2 2 10 2 2" xfId="2613" xr:uid="{00000000-0005-0000-0000-000024080000}"/>
    <cellStyle name="Currency 2 4 2 2 10 3" xfId="2614" xr:uid="{00000000-0005-0000-0000-000025080000}"/>
    <cellStyle name="Currency 2 4 2 2 11" xfId="2615" xr:uid="{00000000-0005-0000-0000-000026080000}"/>
    <cellStyle name="Currency 2 4 2 2 11 2" xfId="2616" xr:uid="{00000000-0005-0000-0000-000027080000}"/>
    <cellStyle name="Currency 2 4 2 2 12" xfId="2617" xr:uid="{00000000-0005-0000-0000-000028080000}"/>
    <cellStyle name="Currency 2 4 2 2 12 2" xfId="2618" xr:uid="{00000000-0005-0000-0000-000029080000}"/>
    <cellStyle name="Currency 2 4 2 2 13" xfId="2619" xr:uid="{00000000-0005-0000-0000-00002A080000}"/>
    <cellStyle name="Currency 2 4 2 2 14" xfId="2620" xr:uid="{00000000-0005-0000-0000-00002B080000}"/>
    <cellStyle name="Currency 2 4 2 2 15" xfId="2621" xr:uid="{00000000-0005-0000-0000-00002C080000}"/>
    <cellStyle name="Currency 2 4 2 2 2" xfId="141" xr:uid="{00000000-0005-0000-0000-00002D080000}"/>
    <cellStyle name="Currency 2 4 2 2 2 2" xfId="2622" xr:uid="{00000000-0005-0000-0000-00002E080000}"/>
    <cellStyle name="Currency 2 4 2 2 2 2 2" xfId="2623" xr:uid="{00000000-0005-0000-0000-00002F080000}"/>
    <cellStyle name="Currency 2 4 2 2 2 2 3" xfId="2624" xr:uid="{00000000-0005-0000-0000-000030080000}"/>
    <cellStyle name="Currency 2 4 2 2 2 2 3 2" xfId="2625" xr:uid="{00000000-0005-0000-0000-000031080000}"/>
    <cellStyle name="Currency 2 4 2 2 2 2 3 3" xfId="2626" xr:uid="{00000000-0005-0000-0000-000032080000}"/>
    <cellStyle name="Currency 2 4 2 2 2 2 4" xfId="2627" xr:uid="{00000000-0005-0000-0000-000033080000}"/>
    <cellStyle name="Currency 2 4 2 2 2 2 4 2" xfId="2628" xr:uid="{00000000-0005-0000-0000-000034080000}"/>
    <cellStyle name="Currency 2 4 2 2 2 2 4 2 2" xfId="2629" xr:uid="{00000000-0005-0000-0000-000035080000}"/>
    <cellStyle name="Currency 2 4 2 2 2 2 4 3" xfId="2630" xr:uid="{00000000-0005-0000-0000-000036080000}"/>
    <cellStyle name="Currency 2 4 2 2 2 2 5" xfId="2631" xr:uid="{00000000-0005-0000-0000-000037080000}"/>
    <cellStyle name="Currency 2 4 2 2 2 2 5 2" xfId="2632" xr:uid="{00000000-0005-0000-0000-000038080000}"/>
    <cellStyle name="Currency 2 4 2 2 2 2 5 2 2" xfId="2633" xr:uid="{00000000-0005-0000-0000-000039080000}"/>
    <cellStyle name="Currency 2 4 2 2 2 2 5 3" xfId="2634" xr:uid="{00000000-0005-0000-0000-00003A080000}"/>
    <cellStyle name="Currency 2 4 2 2 2 2 6" xfId="2635" xr:uid="{00000000-0005-0000-0000-00003B080000}"/>
    <cellStyle name="Currency 2 4 2 2 2 2 6 2" xfId="2636" xr:uid="{00000000-0005-0000-0000-00003C080000}"/>
    <cellStyle name="Currency 2 4 2 2 2 2 6 2 2" xfId="2637" xr:uid="{00000000-0005-0000-0000-00003D080000}"/>
    <cellStyle name="Currency 2 4 2 2 2 2 6 3" xfId="2638" xr:uid="{00000000-0005-0000-0000-00003E080000}"/>
    <cellStyle name="Currency 2 4 2 2 2 2 7" xfId="2639" xr:uid="{00000000-0005-0000-0000-00003F080000}"/>
    <cellStyle name="Currency 2 4 2 2 2 2 7 2" xfId="2640" xr:uid="{00000000-0005-0000-0000-000040080000}"/>
    <cellStyle name="Currency 2 4 2 2 2 2 8" xfId="2641" xr:uid="{00000000-0005-0000-0000-000041080000}"/>
    <cellStyle name="Currency 2 4 2 2 2 2 8 2" xfId="2642" xr:uid="{00000000-0005-0000-0000-000042080000}"/>
    <cellStyle name="Currency 2 4 2 2 2 2 9" xfId="2643" xr:uid="{00000000-0005-0000-0000-000043080000}"/>
    <cellStyle name="Currency 2 4 2 2 2 3" xfId="2644" xr:uid="{00000000-0005-0000-0000-000044080000}"/>
    <cellStyle name="Currency 2 4 2 2 2 3 2" xfId="2645" xr:uid="{00000000-0005-0000-0000-000045080000}"/>
    <cellStyle name="Currency 2 4 2 2 2 3 3" xfId="2646" xr:uid="{00000000-0005-0000-0000-000046080000}"/>
    <cellStyle name="Currency 2 4 2 2 2 3 3 2" xfId="2647" xr:uid="{00000000-0005-0000-0000-000047080000}"/>
    <cellStyle name="Currency 2 4 2 2 2 3 3 3" xfId="2648" xr:uid="{00000000-0005-0000-0000-000048080000}"/>
    <cellStyle name="Currency 2 4 2 2 2 3 4" xfId="2649" xr:uid="{00000000-0005-0000-0000-000049080000}"/>
    <cellStyle name="Currency 2 4 2 2 2 3 4 2" xfId="2650" xr:uid="{00000000-0005-0000-0000-00004A080000}"/>
    <cellStyle name="Currency 2 4 2 2 2 3 4 2 2" xfId="2651" xr:uid="{00000000-0005-0000-0000-00004B080000}"/>
    <cellStyle name="Currency 2 4 2 2 2 3 4 3" xfId="2652" xr:uid="{00000000-0005-0000-0000-00004C080000}"/>
    <cellStyle name="Currency 2 4 2 2 2 3 5" xfId="2653" xr:uid="{00000000-0005-0000-0000-00004D080000}"/>
    <cellStyle name="Currency 2 4 2 2 2 3 5 2" xfId="2654" xr:uid="{00000000-0005-0000-0000-00004E080000}"/>
    <cellStyle name="Currency 2 4 2 2 2 3 5 2 2" xfId="2655" xr:uid="{00000000-0005-0000-0000-00004F080000}"/>
    <cellStyle name="Currency 2 4 2 2 2 3 5 3" xfId="2656" xr:uid="{00000000-0005-0000-0000-000050080000}"/>
    <cellStyle name="Currency 2 4 2 2 2 3 6" xfId="2657" xr:uid="{00000000-0005-0000-0000-000051080000}"/>
    <cellStyle name="Currency 2 4 2 2 2 3 6 2" xfId="2658" xr:uid="{00000000-0005-0000-0000-000052080000}"/>
    <cellStyle name="Currency 2 4 2 2 2 3 6 2 2" xfId="2659" xr:uid="{00000000-0005-0000-0000-000053080000}"/>
    <cellStyle name="Currency 2 4 2 2 2 3 6 3" xfId="2660" xr:uid="{00000000-0005-0000-0000-000054080000}"/>
    <cellStyle name="Currency 2 4 2 2 2 3 7" xfId="2661" xr:uid="{00000000-0005-0000-0000-000055080000}"/>
    <cellStyle name="Currency 2 4 2 2 2 3 7 2" xfId="2662" xr:uid="{00000000-0005-0000-0000-000056080000}"/>
    <cellStyle name="Currency 2 4 2 2 2 3 8" xfId="2663" xr:uid="{00000000-0005-0000-0000-000057080000}"/>
    <cellStyle name="Currency 2 4 2 2 2 3 8 2" xfId="2664" xr:uid="{00000000-0005-0000-0000-000058080000}"/>
    <cellStyle name="Currency 2 4 2 2 2 3 9" xfId="2665" xr:uid="{00000000-0005-0000-0000-000059080000}"/>
    <cellStyle name="Currency 2 4 2 2 2 4" xfId="2666" xr:uid="{00000000-0005-0000-0000-00005A080000}"/>
    <cellStyle name="Currency 2 4 2 2 2 4 2" xfId="2667" xr:uid="{00000000-0005-0000-0000-00005B080000}"/>
    <cellStyle name="Currency 2 4 2 2 2 4 3" xfId="2668" xr:uid="{00000000-0005-0000-0000-00005C080000}"/>
    <cellStyle name="Currency 2 4 2 2 2 4 3 2" xfId="2669" xr:uid="{00000000-0005-0000-0000-00005D080000}"/>
    <cellStyle name="Currency 2 4 2 2 2 4 3 2 2" xfId="2670" xr:uid="{00000000-0005-0000-0000-00005E080000}"/>
    <cellStyle name="Currency 2 4 2 2 2 4 3 3" xfId="2671" xr:uid="{00000000-0005-0000-0000-00005F080000}"/>
    <cellStyle name="Currency 2 4 2 2 2 4 4" xfId="2672" xr:uid="{00000000-0005-0000-0000-000060080000}"/>
    <cellStyle name="Currency 2 4 2 2 2 4 4 2" xfId="2673" xr:uid="{00000000-0005-0000-0000-000061080000}"/>
    <cellStyle name="Currency 2 4 2 2 2 4 4 2 2" xfId="2674" xr:uid="{00000000-0005-0000-0000-000062080000}"/>
    <cellStyle name="Currency 2 4 2 2 2 4 4 3" xfId="2675" xr:uid="{00000000-0005-0000-0000-000063080000}"/>
    <cellStyle name="Currency 2 4 2 2 2 4 5" xfId="2676" xr:uid="{00000000-0005-0000-0000-000064080000}"/>
    <cellStyle name="Currency 2 4 2 2 2 4 5 2" xfId="2677" xr:uid="{00000000-0005-0000-0000-000065080000}"/>
    <cellStyle name="Currency 2 4 2 2 2 4 5 2 2" xfId="2678" xr:uid="{00000000-0005-0000-0000-000066080000}"/>
    <cellStyle name="Currency 2 4 2 2 2 4 5 3" xfId="2679" xr:uid="{00000000-0005-0000-0000-000067080000}"/>
    <cellStyle name="Currency 2 4 2 2 2 4 6" xfId="2680" xr:uid="{00000000-0005-0000-0000-000068080000}"/>
    <cellStyle name="Currency 2 4 2 2 2 4 6 2" xfId="2681" xr:uid="{00000000-0005-0000-0000-000069080000}"/>
    <cellStyle name="Currency 2 4 2 2 2 4 7" xfId="2682" xr:uid="{00000000-0005-0000-0000-00006A080000}"/>
    <cellStyle name="Currency 2 4 2 2 2 4 7 2" xfId="2683" xr:uid="{00000000-0005-0000-0000-00006B080000}"/>
    <cellStyle name="Currency 2 4 2 2 2 4 8" xfId="2684" xr:uid="{00000000-0005-0000-0000-00006C080000}"/>
    <cellStyle name="Currency 2 4 2 2 2 4 9" xfId="2685" xr:uid="{00000000-0005-0000-0000-00006D080000}"/>
    <cellStyle name="Currency 2 4 2 2 2 5" xfId="2686" xr:uid="{00000000-0005-0000-0000-00006E080000}"/>
    <cellStyle name="Currency 2 4 2 2 2 5 2" xfId="2687" xr:uid="{00000000-0005-0000-0000-00006F080000}"/>
    <cellStyle name="Currency 2 4 2 2 2 5 3" xfId="2688" xr:uid="{00000000-0005-0000-0000-000070080000}"/>
    <cellStyle name="Currency 2 4 2 2 2 6" xfId="2689" xr:uid="{00000000-0005-0000-0000-000071080000}"/>
    <cellStyle name="Currency 2 4 2 2 2 6 2" xfId="2690" xr:uid="{00000000-0005-0000-0000-000072080000}"/>
    <cellStyle name="Currency 2 4 2 2 2 6 2 2" xfId="2691" xr:uid="{00000000-0005-0000-0000-000073080000}"/>
    <cellStyle name="Currency 2 4 2 2 2 6 2 2 2" xfId="2692" xr:uid="{00000000-0005-0000-0000-000074080000}"/>
    <cellStyle name="Currency 2 4 2 2 2 6 2 3" xfId="2693" xr:uid="{00000000-0005-0000-0000-000075080000}"/>
    <cellStyle name="Currency 2 4 2 2 2 6 3" xfId="2694" xr:uid="{00000000-0005-0000-0000-000076080000}"/>
    <cellStyle name="Currency 2 4 2 2 2 6 3 2" xfId="2695" xr:uid="{00000000-0005-0000-0000-000077080000}"/>
    <cellStyle name="Currency 2 4 2 2 2 6 3 2 2" xfId="2696" xr:uid="{00000000-0005-0000-0000-000078080000}"/>
    <cellStyle name="Currency 2 4 2 2 2 6 3 3" xfId="2697" xr:uid="{00000000-0005-0000-0000-000079080000}"/>
    <cellStyle name="Currency 2 4 2 2 2 6 4" xfId="2698" xr:uid="{00000000-0005-0000-0000-00007A080000}"/>
    <cellStyle name="Currency 2 4 2 2 2 6 4 2" xfId="2699" xr:uid="{00000000-0005-0000-0000-00007B080000}"/>
    <cellStyle name="Currency 2 4 2 2 2 6 4 2 2" xfId="2700" xr:uid="{00000000-0005-0000-0000-00007C080000}"/>
    <cellStyle name="Currency 2 4 2 2 2 6 4 3" xfId="2701" xr:uid="{00000000-0005-0000-0000-00007D080000}"/>
    <cellStyle name="Currency 2 4 2 2 2 6 5" xfId="2702" xr:uid="{00000000-0005-0000-0000-00007E080000}"/>
    <cellStyle name="Currency 2 4 2 2 2 6 5 2" xfId="2703" xr:uid="{00000000-0005-0000-0000-00007F080000}"/>
    <cellStyle name="Currency 2 4 2 2 2 6 6" xfId="2704" xr:uid="{00000000-0005-0000-0000-000080080000}"/>
    <cellStyle name="Currency 2 4 2 2 2 6 6 2" xfId="2705" xr:uid="{00000000-0005-0000-0000-000081080000}"/>
    <cellStyle name="Currency 2 4 2 2 2 6 7" xfId="2706" xr:uid="{00000000-0005-0000-0000-000082080000}"/>
    <cellStyle name="Currency 2 4 2 2 2 7" xfId="2707" xr:uid="{00000000-0005-0000-0000-000083080000}"/>
    <cellStyle name="Currency 2 4 2 2 2 7 2" xfId="2708" xr:uid="{00000000-0005-0000-0000-000084080000}"/>
    <cellStyle name="Currency 2 4 2 2 2 7 2 2" xfId="2709" xr:uid="{00000000-0005-0000-0000-000085080000}"/>
    <cellStyle name="Currency 2 4 2 2 2 7 3" xfId="2710" xr:uid="{00000000-0005-0000-0000-000086080000}"/>
    <cellStyle name="Currency 2 4 2 2 2 8" xfId="2711" xr:uid="{00000000-0005-0000-0000-000087080000}"/>
    <cellStyle name="Currency 2 4 2 2 2 8 2" xfId="2712" xr:uid="{00000000-0005-0000-0000-000088080000}"/>
    <cellStyle name="Currency 2 4 2 2 2 8 2 2" xfId="2713" xr:uid="{00000000-0005-0000-0000-000089080000}"/>
    <cellStyle name="Currency 2 4 2 2 2 8 3" xfId="2714" xr:uid="{00000000-0005-0000-0000-00008A080000}"/>
    <cellStyle name="Currency 2 4 2 2 3" xfId="142" xr:uid="{00000000-0005-0000-0000-00008B080000}"/>
    <cellStyle name="Currency 2 4 2 2 3 10" xfId="2715" xr:uid="{00000000-0005-0000-0000-00008C080000}"/>
    <cellStyle name="Currency 2 4 2 2 3 2" xfId="143" xr:uid="{00000000-0005-0000-0000-00008D080000}"/>
    <cellStyle name="Currency 2 4 2 2 3 2 2" xfId="2716" xr:uid="{00000000-0005-0000-0000-00008E080000}"/>
    <cellStyle name="Currency 2 4 2 2 3 2 3" xfId="2717" xr:uid="{00000000-0005-0000-0000-00008F080000}"/>
    <cellStyle name="Currency 2 4 2 2 3 2 3 2" xfId="2718" xr:uid="{00000000-0005-0000-0000-000090080000}"/>
    <cellStyle name="Currency 2 4 2 2 3 2 3 3" xfId="2719" xr:uid="{00000000-0005-0000-0000-000091080000}"/>
    <cellStyle name="Currency 2 4 2 2 3 2 4" xfId="2720" xr:uid="{00000000-0005-0000-0000-000092080000}"/>
    <cellStyle name="Currency 2 4 2 2 3 2 4 2" xfId="2721" xr:uid="{00000000-0005-0000-0000-000093080000}"/>
    <cellStyle name="Currency 2 4 2 2 3 2 4 2 2" xfId="2722" xr:uid="{00000000-0005-0000-0000-000094080000}"/>
    <cellStyle name="Currency 2 4 2 2 3 2 4 3" xfId="2723" xr:uid="{00000000-0005-0000-0000-000095080000}"/>
    <cellStyle name="Currency 2 4 2 2 3 2 5" xfId="2724" xr:uid="{00000000-0005-0000-0000-000096080000}"/>
    <cellStyle name="Currency 2 4 2 2 3 2 5 2" xfId="2725" xr:uid="{00000000-0005-0000-0000-000097080000}"/>
    <cellStyle name="Currency 2 4 2 2 3 2 5 2 2" xfId="2726" xr:uid="{00000000-0005-0000-0000-000098080000}"/>
    <cellStyle name="Currency 2 4 2 2 3 2 5 3" xfId="2727" xr:uid="{00000000-0005-0000-0000-000099080000}"/>
    <cellStyle name="Currency 2 4 2 2 3 2 6" xfId="2728" xr:uid="{00000000-0005-0000-0000-00009A080000}"/>
    <cellStyle name="Currency 2 4 2 2 3 2 6 2" xfId="2729" xr:uid="{00000000-0005-0000-0000-00009B080000}"/>
    <cellStyle name="Currency 2 4 2 2 3 2 6 2 2" xfId="2730" xr:uid="{00000000-0005-0000-0000-00009C080000}"/>
    <cellStyle name="Currency 2 4 2 2 3 2 6 3" xfId="2731" xr:uid="{00000000-0005-0000-0000-00009D080000}"/>
    <cellStyle name="Currency 2 4 2 2 3 2 7" xfId="2732" xr:uid="{00000000-0005-0000-0000-00009E080000}"/>
    <cellStyle name="Currency 2 4 2 2 3 2 7 2" xfId="2733" xr:uid="{00000000-0005-0000-0000-00009F080000}"/>
    <cellStyle name="Currency 2 4 2 2 3 2 8" xfId="2734" xr:uid="{00000000-0005-0000-0000-0000A0080000}"/>
    <cellStyle name="Currency 2 4 2 2 3 2 8 2" xfId="2735" xr:uid="{00000000-0005-0000-0000-0000A1080000}"/>
    <cellStyle name="Currency 2 4 2 2 3 2 9" xfId="2736" xr:uid="{00000000-0005-0000-0000-0000A2080000}"/>
    <cellStyle name="Currency 2 4 2 2 3 3" xfId="144" xr:uid="{00000000-0005-0000-0000-0000A3080000}"/>
    <cellStyle name="Currency 2 4 2 2 3 4" xfId="2737" xr:uid="{00000000-0005-0000-0000-0000A4080000}"/>
    <cellStyle name="Currency 2 4 2 2 3 4 2" xfId="2738" xr:uid="{00000000-0005-0000-0000-0000A5080000}"/>
    <cellStyle name="Currency 2 4 2 2 3 4 3" xfId="2739" xr:uid="{00000000-0005-0000-0000-0000A6080000}"/>
    <cellStyle name="Currency 2 4 2 2 3 5" xfId="2740" xr:uid="{00000000-0005-0000-0000-0000A7080000}"/>
    <cellStyle name="Currency 2 4 2 2 3 5 2" xfId="2741" xr:uid="{00000000-0005-0000-0000-0000A8080000}"/>
    <cellStyle name="Currency 2 4 2 2 3 5 2 2" xfId="2742" xr:uid="{00000000-0005-0000-0000-0000A9080000}"/>
    <cellStyle name="Currency 2 4 2 2 3 5 3" xfId="2743" xr:uid="{00000000-0005-0000-0000-0000AA080000}"/>
    <cellStyle name="Currency 2 4 2 2 3 6" xfId="2744" xr:uid="{00000000-0005-0000-0000-0000AB080000}"/>
    <cellStyle name="Currency 2 4 2 2 3 6 2" xfId="2745" xr:uid="{00000000-0005-0000-0000-0000AC080000}"/>
    <cellStyle name="Currency 2 4 2 2 3 6 2 2" xfId="2746" xr:uid="{00000000-0005-0000-0000-0000AD080000}"/>
    <cellStyle name="Currency 2 4 2 2 3 6 3" xfId="2747" xr:uid="{00000000-0005-0000-0000-0000AE080000}"/>
    <cellStyle name="Currency 2 4 2 2 3 7" xfId="2748" xr:uid="{00000000-0005-0000-0000-0000AF080000}"/>
    <cellStyle name="Currency 2 4 2 2 3 7 2" xfId="2749" xr:uid="{00000000-0005-0000-0000-0000B0080000}"/>
    <cellStyle name="Currency 2 4 2 2 3 7 2 2" xfId="2750" xr:uid="{00000000-0005-0000-0000-0000B1080000}"/>
    <cellStyle name="Currency 2 4 2 2 3 7 3" xfId="2751" xr:uid="{00000000-0005-0000-0000-0000B2080000}"/>
    <cellStyle name="Currency 2 4 2 2 3 8" xfId="2752" xr:uid="{00000000-0005-0000-0000-0000B3080000}"/>
    <cellStyle name="Currency 2 4 2 2 3 8 2" xfId="2753" xr:uid="{00000000-0005-0000-0000-0000B4080000}"/>
    <cellStyle name="Currency 2 4 2 2 3 9" xfId="2754" xr:uid="{00000000-0005-0000-0000-0000B5080000}"/>
    <cellStyle name="Currency 2 4 2 2 3 9 2" xfId="2755" xr:uid="{00000000-0005-0000-0000-0000B6080000}"/>
    <cellStyle name="Currency 2 4 2 2 4" xfId="145" xr:uid="{00000000-0005-0000-0000-0000B7080000}"/>
    <cellStyle name="Currency 2 4 2 2 4 2" xfId="146" xr:uid="{00000000-0005-0000-0000-0000B8080000}"/>
    <cellStyle name="Currency 2 4 2 2 4 2 10" xfId="2756" xr:uid="{00000000-0005-0000-0000-0000B9080000}"/>
    <cellStyle name="Currency 2 4 2 2 4 2 2" xfId="2757" xr:uid="{00000000-0005-0000-0000-0000BA080000}"/>
    <cellStyle name="Currency 2 4 2 2 4 2 3" xfId="2758" xr:uid="{00000000-0005-0000-0000-0000BB080000}"/>
    <cellStyle name="Currency 2 4 2 2 4 2 4" xfId="2759" xr:uid="{00000000-0005-0000-0000-0000BC080000}"/>
    <cellStyle name="Currency 2 4 2 2 4 2 4 2" xfId="2760" xr:uid="{00000000-0005-0000-0000-0000BD080000}"/>
    <cellStyle name="Currency 2 4 2 2 4 2 4 2 2" xfId="2761" xr:uid="{00000000-0005-0000-0000-0000BE080000}"/>
    <cellStyle name="Currency 2 4 2 2 4 2 4 3" xfId="2762" xr:uid="{00000000-0005-0000-0000-0000BF080000}"/>
    <cellStyle name="Currency 2 4 2 2 4 2 5" xfId="2763" xr:uid="{00000000-0005-0000-0000-0000C0080000}"/>
    <cellStyle name="Currency 2 4 2 2 4 2 5 2" xfId="2764" xr:uid="{00000000-0005-0000-0000-0000C1080000}"/>
    <cellStyle name="Currency 2 4 2 2 4 2 5 2 2" xfId="2765" xr:uid="{00000000-0005-0000-0000-0000C2080000}"/>
    <cellStyle name="Currency 2 4 2 2 4 2 5 3" xfId="2766" xr:uid="{00000000-0005-0000-0000-0000C3080000}"/>
    <cellStyle name="Currency 2 4 2 2 4 2 6" xfId="2767" xr:uid="{00000000-0005-0000-0000-0000C4080000}"/>
    <cellStyle name="Currency 2 4 2 2 4 2 6 2" xfId="2768" xr:uid="{00000000-0005-0000-0000-0000C5080000}"/>
    <cellStyle name="Currency 2 4 2 2 4 2 6 2 2" xfId="2769" xr:uid="{00000000-0005-0000-0000-0000C6080000}"/>
    <cellStyle name="Currency 2 4 2 2 4 2 6 3" xfId="2770" xr:uid="{00000000-0005-0000-0000-0000C7080000}"/>
    <cellStyle name="Currency 2 4 2 2 4 2 7" xfId="2771" xr:uid="{00000000-0005-0000-0000-0000C8080000}"/>
    <cellStyle name="Currency 2 4 2 2 4 2 7 2" xfId="2772" xr:uid="{00000000-0005-0000-0000-0000C9080000}"/>
    <cellStyle name="Currency 2 4 2 2 4 2 8" xfId="2773" xr:uid="{00000000-0005-0000-0000-0000CA080000}"/>
    <cellStyle name="Currency 2 4 2 2 4 2 8 2" xfId="2774" xr:uid="{00000000-0005-0000-0000-0000CB080000}"/>
    <cellStyle name="Currency 2 4 2 2 4 2 9" xfId="2775" xr:uid="{00000000-0005-0000-0000-0000CC080000}"/>
    <cellStyle name="Currency 2 4 2 2 4 3" xfId="147" xr:uid="{00000000-0005-0000-0000-0000CD080000}"/>
    <cellStyle name="Currency 2 4 2 2 4 4" xfId="2776" xr:uid="{00000000-0005-0000-0000-0000CE080000}"/>
    <cellStyle name="Currency 2 4 2 2 4 4 2" xfId="2777" xr:uid="{00000000-0005-0000-0000-0000CF080000}"/>
    <cellStyle name="Currency 2 4 2 2 4 4 2 2" xfId="2778" xr:uid="{00000000-0005-0000-0000-0000D0080000}"/>
    <cellStyle name="Currency 2 4 2 2 4 4 3" xfId="2779" xr:uid="{00000000-0005-0000-0000-0000D1080000}"/>
    <cellStyle name="Currency 2 4 2 2 4 5" xfId="2780" xr:uid="{00000000-0005-0000-0000-0000D2080000}"/>
    <cellStyle name="Currency 2 4 2 2 4 5 2" xfId="2781" xr:uid="{00000000-0005-0000-0000-0000D3080000}"/>
    <cellStyle name="Currency 2 4 2 2 4 5 2 2" xfId="2782" xr:uid="{00000000-0005-0000-0000-0000D4080000}"/>
    <cellStyle name="Currency 2 4 2 2 4 5 3" xfId="2783" xr:uid="{00000000-0005-0000-0000-0000D5080000}"/>
    <cellStyle name="Currency 2 4 2 2 5" xfId="2784" xr:uid="{00000000-0005-0000-0000-0000D6080000}"/>
    <cellStyle name="Currency 2 4 2 2 5 2" xfId="2785" xr:uid="{00000000-0005-0000-0000-0000D7080000}"/>
    <cellStyle name="Currency 2 4 2 2 5 3" xfId="2786" xr:uid="{00000000-0005-0000-0000-0000D8080000}"/>
    <cellStyle name="Currency 2 4 2 2 5 3 2" xfId="2787" xr:uid="{00000000-0005-0000-0000-0000D9080000}"/>
    <cellStyle name="Currency 2 4 2 2 5 3 3" xfId="2788" xr:uid="{00000000-0005-0000-0000-0000DA080000}"/>
    <cellStyle name="Currency 2 4 2 2 5 4" xfId="2789" xr:uid="{00000000-0005-0000-0000-0000DB080000}"/>
    <cellStyle name="Currency 2 4 2 2 5 4 2" xfId="2790" xr:uid="{00000000-0005-0000-0000-0000DC080000}"/>
    <cellStyle name="Currency 2 4 2 2 5 4 2 2" xfId="2791" xr:uid="{00000000-0005-0000-0000-0000DD080000}"/>
    <cellStyle name="Currency 2 4 2 2 5 4 3" xfId="2792" xr:uid="{00000000-0005-0000-0000-0000DE080000}"/>
    <cellStyle name="Currency 2 4 2 2 5 5" xfId="2793" xr:uid="{00000000-0005-0000-0000-0000DF080000}"/>
    <cellStyle name="Currency 2 4 2 2 5 5 2" xfId="2794" xr:uid="{00000000-0005-0000-0000-0000E0080000}"/>
    <cellStyle name="Currency 2 4 2 2 5 5 2 2" xfId="2795" xr:uid="{00000000-0005-0000-0000-0000E1080000}"/>
    <cellStyle name="Currency 2 4 2 2 5 5 3" xfId="2796" xr:uid="{00000000-0005-0000-0000-0000E2080000}"/>
    <cellStyle name="Currency 2 4 2 2 5 6" xfId="2797" xr:uid="{00000000-0005-0000-0000-0000E3080000}"/>
    <cellStyle name="Currency 2 4 2 2 5 6 2" xfId="2798" xr:uid="{00000000-0005-0000-0000-0000E4080000}"/>
    <cellStyle name="Currency 2 4 2 2 5 6 2 2" xfId="2799" xr:uid="{00000000-0005-0000-0000-0000E5080000}"/>
    <cellStyle name="Currency 2 4 2 2 5 6 3" xfId="2800" xr:uid="{00000000-0005-0000-0000-0000E6080000}"/>
    <cellStyle name="Currency 2 4 2 2 5 7" xfId="2801" xr:uid="{00000000-0005-0000-0000-0000E7080000}"/>
    <cellStyle name="Currency 2 4 2 2 5 7 2" xfId="2802" xr:uid="{00000000-0005-0000-0000-0000E8080000}"/>
    <cellStyle name="Currency 2 4 2 2 5 8" xfId="2803" xr:uid="{00000000-0005-0000-0000-0000E9080000}"/>
    <cellStyle name="Currency 2 4 2 2 5 8 2" xfId="2804" xr:uid="{00000000-0005-0000-0000-0000EA080000}"/>
    <cellStyle name="Currency 2 4 2 2 5 9" xfId="2805" xr:uid="{00000000-0005-0000-0000-0000EB080000}"/>
    <cellStyle name="Currency 2 4 2 2 6" xfId="2806" xr:uid="{00000000-0005-0000-0000-0000EC080000}"/>
    <cellStyle name="Currency 2 4 2 2 6 2" xfId="2807" xr:uid="{00000000-0005-0000-0000-0000ED080000}"/>
    <cellStyle name="Currency 2 4 2 2 6 3" xfId="2808" xr:uid="{00000000-0005-0000-0000-0000EE080000}"/>
    <cellStyle name="Currency 2 4 2 2 7" xfId="2809" xr:uid="{00000000-0005-0000-0000-0000EF080000}"/>
    <cellStyle name="Currency 2 4 2 2 8" xfId="2810" xr:uid="{00000000-0005-0000-0000-0000F0080000}"/>
    <cellStyle name="Currency 2 4 2 2 8 2" xfId="2811" xr:uid="{00000000-0005-0000-0000-0000F1080000}"/>
    <cellStyle name="Currency 2 4 2 2 8 2 2" xfId="2812" xr:uid="{00000000-0005-0000-0000-0000F2080000}"/>
    <cellStyle name="Currency 2 4 2 2 8 3" xfId="2813" xr:uid="{00000000-0005-0000-0000-0000F3080000}"/>
    <cellStyle name="Currency 2 4 2 2 8 4" xfId="2814" xr:uid="{00000000-0005-0000-0000-0000F4080000}"/>
    <cellStyle name="Currency 2 4 2 2 9" xfId="2815" xr:uid="{00000000-0005-0000-0000-0000F5080000}"/>
    <cellStyle name="Currency 2 4 2 2 9 2" xfId="2816" xr:uid="{00000000-0005-0000-0000-0000F6080000}"/>
    <cellStyle name="Currency 2 4 2 2 9 2 2" xfId="2817" xr:uid="{00000000-0005-0000-0000-0000F7080000}"/>
    <cellStyle name="Currency 2 4 2 2 9 3" xfId="2818" xr:uid="{00000000-0005-0000-0000-0000F8080000}"/>
    <cellStyle name="Currency 2 4 2 3" xfId="148" xr:uid="{00000000-0005-0000-0000-0000F9080000}"/>
    <cellStyle name="Currency 2 4 2 3 10" xfId="2819" xr:uid="{00000000-0005-0000-0000-0000FA080000}"/>
    <cellStyle name="Currency 2 4 2 3 10 2" xfId="2820" xr:uid="{00000000-0005-0000-0000-0000FB080000}"/>
    <cellStyle name="Currency 2 4 2 3 10 2 2" xfId="2821" xr:uid="{00000000-0005-0000-0000-0000FC080000}"/>
    <cellStyle name="Currency 2 4 2 3 10 3" xfId="2822" xr:uid="{00000000-0005-0000-0000-0000FD080000}"/>
    <cellStyle name="Currency 2 4 2 3 11" xfId="2823" xr:uid="{00000000-0005-0000-0000-0000FE080000}"/>
    <cellStyle name="Currency 2 4 2 3 11 2" xfId="2824" xr:uid="{00000000-0005-0000-0000-0000FF080000}"/>
    <cellStyle name="Currency 2 4 2 3 12" xfId="2825" xr:uid="{00000000-0005-0000-0000-000000090000}"/>
    <cellStyle name="Currency 2 4 2 3 12 2" xfId="2826" xr:uid="{00000000-0005-0000-0000-000001090000}"/>
    <cellStyle name="Currency 2 4 2 3 13" xfId="2827" xr:uid="{00000000-0005-0000-0000-000002090000}"/>
    <cellStyle name="Currency 2 4 2 3 14" xfId="2828" xr:uid="{00000000-0005-0000-0000-000003090000}"/>
    <cellStyle name="Currency 2 4 2 3 15" xfId="2829" xr:uid="{00000000-0005-0000-0000-000004090000}"/>
    <cellStyle name="Currency 2 4 2 3 2" xfId="149" xr:uid="{00000000-0005-0000-0000-000005090000}"/>
    <cellStyle name="Currency 2 4 2 3 2 2" xfId="2830" xr:uid="{00000000-0005-0000-0000-000006090000}"/>
    <cellStyle name="Currency 2 4 2 3 2 2 2" xfId="2831" xr:uid="{00000000-0005-0000-0000-000007090000}"/>
    <cellStyle name="Currency 2 4 2 3 2 2 3" xfId="2832" xr:uid="{00000000-0005-0000-0000-000008090000}"/>
    <cellStyle name="Currency 2 4 2 3 2 2 3 2" xfId="2833" xr:uid="{00000000-0005-0000-0000-000009090000}"/>
    <cellStyle name="Currency 2 4 2 3 2 2 3 3" xfId="2834" xr:uid="{00000000-0005-0000-0000-00000A090000}"/>
    <cellStyle name="Currency 2 4 2 3 2 2 4" xfId="2835" xr:uid="{00000000-0005-0000-0000-00000B090000}"/>
    <cellStyle name="Currency 2 4 2 3 2 2 4 2" xfId="2836" xr:uid="{00000000-0005-0000-0000-00000C090000}"/>
    <cellStyle name="Currency 2 4 2 3 2 2 4 2 2" xfId="2837" xr:uid="{00000000-0005-0000-0000-00000D090000}"/>
    <cellStyle name="Currency 2 4 2 3 2 2 4 3" xfId="2838" xr:uid="{00000000-0005-0000-0000-00000E090000}"/>
    <cellStyle name="Currency 2 4 2 3 2 2 5" xfId="2839" xr:uid="{00000000-0005-0000-0000-00000F090000}"/>
    <cellStyle name="Currency 2 4 2 3 2 2 5 2" xfId="2840" xr:uid="{00000000-0005-0000-0000-000010090000}"/>
    <cellStyle name="Currency 2 4 2 3 2 2 5 2 2" xfId="2841" xr:uid="{00000000-0005-0000-0000-000011090000}"/>
    <cellStyle name="Currency 2 4 2 3 2 2 5 3" xfId="2842" xr:uid="{00000000-0005-0000-0000-000012090000}"/>
    <cellStyle name="Currency 2 4 2 3 2 2 6" xfId="2843" xr:uid="{00000000-0005-0000-0000-000013090000}"/>
    <cellStyle name="Currency 2 4 2 3 2 2 6 2" xfId="2844" xr:uid="{00000000-0005-0000-0000-000014090000}"/>
    <cellStyle name="Currency 2 4 2 3 2 2 6 2 2" xfId="2845" xr:uid="{00000000-0005-0000-0000-000015090000}"/>
    <cellStyle name="Currency 2 4 2 3 2 2 6 3" xfId="2846" xr:uid="{00000000-0005-0000-0000-000016090000}"/>
    <cellStyle name="Currency 2 4 2 3 2 2 7" xfId="2847" xr:uid="{00000000-0005-0000-0000-000017090000}"/>
    <cellStyle name="Currency 2 4 2 3 2 2 7 2" xfId="2848" xr:uid="{00000000-0005-0000-0000-000018090000}"/>
    <cellStyle name="Currency 2 4 2 3 2 2 8" xfId="2849" xr:uid="{00000000-0005-0000-0000-000019090000}"/>
    <cellStyle name="Currency 2 4 2 3 2 2 8 2" xfId="2850" xr:uid="{00000000-0005-0000-0000-00001A090000}"/>
    <cellStyle name="Currency 2 4 2 3 2 2 9" xfId="2851" xr:uid="{00000000-0005-0000-0000-00001B090000}"/>
    <cellStyle name="Currency 2 4 2 3 2 3" xfId="2852" xr:uid="{00000000-0005-0000-0000-00001C090000}"/>
    <cellStyle name="Currency 2 4 2 3 2 3 2" xfId="2853" xr:uid="{00000000-0005-0000-0000-00001D090000}"/>
    <cellStyle name="Currency 2 4 2 3 2 3 3" xfId="2854" xr:uid="{00000000-0005-0000-0000-00001E090000}"/>
    <cellStyle name="Currency 2 4 2 3 2 3 3 2" xfId="2855" xr:uid="{00000000-0005-0000-0000-00001F090000}"/>
    <cellStyle name="Currency 2 4 2 3 2 3 3 3" xfId="2856" xr:uid="{00000000-0005-0000-0000-000020090000}"/>
    <cellStyle name="Currency 2 4 2 3 2 3 4" xfId="2857" xr:uid="{00000000-0005-0000-0000-000021090000}"/>
    <cellStyle name="Currency 2 4 2 3 2 3 4 2" xfId="2858" xr:uid="{00000000-0005-0000-0000-000022090000}"/>
    <cellStyle name="Currency 2 4 2 3 2 3 4 2 2" xfId="2859" xr:uid="{00000000-0005-0000-0000-000023090000}"/>
    <cellStyle name="Currency 2 4 2 3 2 3 4 3" xfId="2860" xr:uid="{00000000-0005-0000-0000-000024090000}"/>
    <cellStyle name="Currency 2 4 2 3 2 3 5" xfId="2861" xr:uid="{00000000-0005-0000-0000-000025090000}"/>
    <cellStyle name="Currency 2 4 2 3 2 3 5 2" xfId="2862" xr:uid="{00000000-0005-0000-0000-000026090000}"/>
    <cellStyle name="Currency 2 4 2 3 2 3 5 2 2" xfId="2863" xr:uid="{00000000-0005-0000-0000-000027090000}"/>
    <cellStyle name="Currency 2 4 2 3 2 3 5 3" xfId="2864" xr:uid="{00000000-0005-0000-0000-000028090000}"/>
    <cellStyle name="Currency 2 4 2 3 2 3 6" xfId="2865" xr:uid="{00000000-0005-0000-0000-000029090000}"/>
    <cellStyle name="Currency 2 4 2 3 2 3 6 2" xfId="2866" xr:uid="{00000000-0005-0000-0000-00002A090000}"/>
    <cellStyle name="Currency 2 4 2 3 2 3 6 2 2" xfId="2867" xr:uid="{00000000-0005-0000-0000-00002B090000}"/>
    <cellStyle name="Currency 2 4 2 3 2 3 6 3" xfId="2868" xr:uid="{00000000-0005-0000-0000-00002C090000}"/>
    <cellStyle name="Currency 2 4 2 3 2 3 7" xfId="2869" xr:uid="{00000000-0005-0000-0000-00002D090000}"/>
    <cellStyle name="Currency 2 4 2 3 2 3 7 2" xfId="2870" xr:uid="{00000000-0005-0000-0000-00002E090000}"/>
    <cellStyle name="Currency 2 4 2 3 2 3 8" xfId="2871" xr:uid="{00000000-0005-0000-0000-00002F090000}"/>
    <cellStyle name="Currency 2 4 2 3 2 3 8 2" xfId="2872" xr:uid="{00000000-0005-0000-0000-000030090000}"/>
    <cellStyle name="Currency 2 4 2 3 2 3 9" xfId="2873" xr:uid="{00000000-0005-0000-0000-000031090000}"/>
    <cellStyle name="Currency 2 4 2 3 2 4" xfId="2874" xr:uid="{00000000-0005-0000-0000-000032090000}"/>
    <cellStyle name="Currency 2 4 2 3 2 4 2" xfId="2875" xr:uid="{00000000-0005-0000-0000-000033090000}"/>
    <cellStyle name="Currency 2 4 2 3 2 4 3" xfId="2876" xr:uid="{00000000-0005-0000-0000-000034090000}"/>
    <cellStyle name="Currency 2 4 2 3 2 4 3 2" xfId="2877" xr:uid="{00000000-0005-0000-0000-000035090000}"/>
    <cellStyle name="Currency 2 4 2 3 2 4 3 2 2" xfId="2878" xr:uid="{00000000-0005-0000-0000-000036090000}"/>
    <cellStyle name="Currency 2 4 2 3 2 4 3 3" xfId="2879" xr:uid="{00000000-0005-0000-0000-000037090000}"/>
    <cellStyle name="Currency 2 4 2 3 2 4 4" xfId="2880" xr:uid="{00000000-0005-0000-0000-000038090000}"/>
    <cellStyle name="Currency 2 4 2 3 2 4 4 2" xfId="2881" xr:uid="{00000000-0005-0000-0000-000039090000}"/>
    <cellStyle name="Currency 2 4 2 3 2 4 4 2 2" xfId="2882" xr:uid="{00000000-0005-0000-0000-00003A090000}"/>
    <cellStyle name="Currency 2 4 2 3 2 4 4 3" xfId="2883" xr:uid="{00000000-0005-0000-0000-00003B090000}"/>
    <cellStyle name="Currency 2 4 2 3 2 4 5" xfId="2884" xr:uid="{00000000-0005-0000-0000-00003C090000}"/>
    <cellStyle name="Currency 2 4 2 3 2 4 5 2" xfId="2885" xr:uid="{00000000-0005-0000-0000-00003D090000}"/>
    <cellStyle name="Currency 2 4 2 3 2 4 5 2 2" xfId="2886" xr:uid="{00000000-0005-0000-0000-00003E090000}"/>
    <cellStyle name="Currency 2 4 2 3 2 4 5 3" xfId="2887" xr:uid="{00000000-0005-0000-0000-00003F090000}"/>
    <cellStyle name="Currency 2 4 2 3 2 4 6" xfId="2888" xr:uid="{00000000-0005-0000-0000-000040090000}"/>
    <cellStyle name="Currency 2 4 2 3 2 4 6 2" xfId="2889" xr:uid="{00000000-0005-0000-0000-000041090000}"/>
    <cellStyle name="Currency 2 4 2 3 2 4 7" xfId="2890" xr:uid="{00000000-0005-0000-0000-000042090000}"/>
    <cellStyle name="Currency 2 4 2 3 2 4 7 2" xfId="2891" xr:uid="{00000000-0005-0000-0000-000043090000}"/>
    <cellStyle name="Currency 2 4 2 3 2 4 8" xfId="2892" xr:uid="{00000000-0005-0000-0000-000044090000}"/>
    <cellStyle name="Currency 2 4 2 3 2 4 9" xfId="2893" xr:uid="{00000000-0005-0000-0000-000045090000}"/>
    <cellStyle name="Currency 2 4 2 3 2 5" xfId="2894" xr:uid="{00000000-0005-0000-0000-000046090000}"/>
    <cellStyle name="Currency 2 4 2 3 2 5 2" xfId="2895" xr:uid="{00000000-0005-0000-0000-000047090000}"/>
    <cellStyle name="Currency 2 4 2 3 2 5 3" xfId="2896" xr:uid="{00000000-0005-0000-0000-000048090000}"/>
    <cellStyle name="Currency 2 4 2 3 2 6" xfId="2897" xr:uid="{00000000-0005-0000-0000-000049090000}"/>
    <cellStyle name="Currency 2 4 2 3 2 6 2" xfId="2898" xr:uid="{00000000-0005-0000-0000-00004A090000}"/>
    <cellStyle name="Currency 2 4 2 3 2 6 2 2" xfId="2899" xr:uid="{00000000-0005-0000-0000-00004B090000}"/>
    <cellStyle name="Currency 2 4 2 3 2 6 2 2 2" xfId="2900" xr:uid="{00000000-0005-0000-0000-00004C090000}"/>
    <cellStyle name="Currency 2 4 2 3 2 6 2 3" xfId="2901" xr:uid="{00000000-0005-0000-0000-00004D090000}"/>
    <cellStyle name="Currency 2 4 2 3 2 6 3" xfId="2902" xr:uid="{00000000-0005-0000-0000-00004E090000}"/>
    <cellStyle name="Currency 2 4 2 3 2 6 3 2" xfId="2903" xr:uid="{00000000-0005-0000-0000-00004F090000}"/>
    <cellStyle name="Currency 2 4 2 3 2 6 3 2 2" xfId="2904" xr:uid="{00000000-0005-0000-0000-000050090000}"/>
    <cellStyle name="Currency 2 4 2 3 2 6 3 3" xfId="2905" xr:uid="{00000000-0005-0000-0000-000051090000}"/>
    <cellStyle name="Currency 2 4 2 3 2 6 4" xfId="2906" xr:uid="{00000000-0005-0000-0000-000052090000}"/>
    <cellStyle name="Currency 2 4 2 3 2 6 4 2" xfId="2907" xr:uid="{00000000-0005-0000-0000-000053090000}"/>
    <cellStyle name="Currency 2 4 2 3 2 6 4 2 2" xfId="2908" xr:uid="{00000000-0005-0000-0000-000054090000}"/>
    <cellStyle name="Currency 2 4 2 3 2 6 4 3" xfId="2909" xr:uid="{00000000-0005-0000-0000-000055090000}"/>
    <cellStyle name="Currency 2 4 2 3 2 6 5" xfId="2910" xr:uid="{00000000-0005-0000-0000-000056090000}"/>
    <cellStyle name="Currency 2 4 2 3 2 6 5 2" xfId="2911" xr:uid="{00000000-0005-0000-0000-000057090000}"/>
    <cellStyle name="Currency 2 4 2 3 2 6 6" xfId="2912" xr:uid="{00000000-0005-0000-0000-000058090000}"/>
    <cellStyle name="Currency 2 4 2 3 2 6 6 2" xfId="2913" xr:uid="{00000000-0005-0000-0000-000059090000}"/>
    <cellStyle name="Currency 2 4 2 3 2 6 7" xfId="2914" xr:uid="{00000000-0005-0000-0000-00005A090000}"/>
    <cellStyle name="Currency 2 4 2 3 2 7" xfId="2915" xr:uid="{00000000-0005-0000-0000-00005B090000}"/>
    <cellStyle name="Currency 2 4 2 3 2 7 2" xfId="2916" xr:uid="{00000000-0005-0000-0000-00005C090000}"/>
    <cellStyle name="Currency 2 4 2 3 2 7 2 2" xfId="2917" xr:uid="{00000000-0005-0000-0000-00005D090000}"/>
    <cellStyle name="Currency 2 4 2 3 2 7 3" xfId="2918" xr:uid="{00000000-0005-0000-0000-00005E090000}"/>
    <cellStyle name="Currency 2 4 2 3 2 8" xfId="2919" xr:uid="{00000000-0005-0000-0000-00005F090000}"/>
    <cellStyle name="Currency 2 4 2 3 2 8 2" xfId="2920" xr:uid="{00000000-0005-0000-0000-000060090000}"/>
    <cellStyle name="Currency 2 4 2 3 2 8 2 2" xfId="2921" xr:uid="{00000000-0005-0000-0000-000061090000}"/>
    <cellStyle name="Currency 2 4 2 3 2 8 3" xfId="2922" xr:uid="{00000000-0005-0000-0000-000062090000}"/>
    <cellStyle name="Currency 2 4 2 3 3" xfId="150" xr:uid="{00000000-0005-0000-0000-000063090000}"/>
    <cellStyle name="Currency 2 4 2 3 3 10" xfId="2923" xr:uid="{00000000-0005-0000-0000-000064090000}"/>
    <cellStyle name="Currency 2 4 2 3 3 2" xfId="151" xr:uid="{00000000-0005-0000-0000-000065090000}"/>
    <cellStyle name="Currency 2 4 2 3 3 2 2" xfId="2924" xr:uid="{00000000-0005-0000-0000-000066090000}"/>
    <cellStyle name="Currency 2 4 2 3 3 2 3" xfId="2925" xr:uid="{00000000-0005-0000-0000-000067090000}"/>
    <cellStyle name="Currency 2 4 2 3 3 2 3 2" xfId="2926" xr:uid="{00000000-0005-0000-0000-000068090000}"/>
    <cellStyle name="Currency 2 4 2 3 3 2 3 3" xfId="2927" xr:uid="{00000000-0005-0000-0000-000069090000}"/>
    <cellStyle name="Currency 2 4 2 3 3 2 4" xfId="2928" xr:uid="{00000000-0005-0000-0000-00006A090000}"/>
    <cellStyle name="Currency 2 4 2 3 3 2 4 2" xfId="2929" xr:uid="{00000000-0005-0000-0000-00006B090000}"/>
    <cellStyle name="Currency 2 4 2 3 3 2 4 2 2" xfId="2930" xr:uid="{00000000-0005-0000-0000-00006C090000}"/>
    <cellStyle name="Currency 2 4 2 3 3 2 4 3" xfId="2931" xr:uid="{00000000-0005-0000-0000-00006D090000}"/>
    <cellStyle name="Currency 2 4 2 3 3 2 5" xfId="2932" xr:uid="{00000000-0005-0000-0000-00006E090000}"/>
    <cellStyle name="Currency 2 4 2 3 3 2 5 2" xfId="2933" xr:uid="{00000000-0005-0000-0000-00006F090000}"/>
    <cellStyle name="Currency 2 4 2 3 3 2 5 2 2" xfId="2934" xr:uid="{00000000-0005-0000-0000-000070090000}"/>
    <cellStyle name="Currency 2 4 2 3 3 2 5 3" xfId="2935" xr:uid="{00000000-0005-0000-0000-000071090000}"/>
    <cellStyle name="Currency 2 4 2 3 3 2 6" xfId="2936" xr:uid="{00000000-0005-0000-0000-000072090000}"/>
    <cellStyle name="Currency 2 4 2 3 3 2 6 2" xfId="2937" xr:uid="{00000000-0005-0000-0000-000073090000}"/>
    <cellStyle name="Currency 2 4 2 3 3 2 6 2 2" xfId="2938" xr:uid="{00000000-0005-0000-0000-000074090000}"/>
    <cellStyle name="Currency 2 4 2 3 3 2 6 3" xfId="2939" xr:uid="{00000000-0005-0000-0000-000075090000}"/>
    <cellStyle name="Currency 2 4 2 3 3 2 7" xfId="2940" xr:uid="{00000000-0005-0000-0000-000076090000}"/>
    <cellStyle name="Currency 2 4 2 3 3 2 7 2" xfId="2941" xr:uid="{00000000-0005-0000-0000-000077090000}"/>
    <cellStyle name="Currency 2 4 2 3 3 2 8" xfId="2942" xr:uid="{00000000-0005-0000-0000-000078090000}"/>
    <cellStyle name="Currency 2 4 2 3 3 2 8 2" xfId="2943" xr:uid="{00000000-0005-0000-0000-000079090000}"/>
    <cellStyle name="Currency 2 4 2 3 3 2 9" xfId="2944" xr:uid="{00000000-0005-0000-0000-00007A090000}"/>
    <cellStyle name="Currency 2 4 2 3 3 3" xfId="152" xr:uid="{00000000-0005-0000-0000-00007B090000}"/>
    <cellStyle name="Currency 2 4 2 3 3 4" xfId="2945" xr:uid="{00000000-0005-0000-0000-00007C090000}"/>
    <cellStyle name="Currency 2 4 2 3 3 4 2" xfId="2946" xr:uid="{00000000-0005-0000-0000-00007D090000}"/>
    <cellStyle name="Currency 2 4 2 3 3 4 3" xfId="2947" xr:uid="{00000000-0005-0000-0000-00007E090000}"/>
    <cellStyle name="Currency 2 4 2 3 3 5" xfId="2948" xr:uid="{00000000-0005-0000-0000-00007F090000}"/>
    <cellStyle name="Currency 2 4 2 3 3 5 2" xfId="2949" xr:uid="{00000000-0005-0000-0000-000080090000}"/>
    <cellStyle name="Currency 2 4 2 3 3 5 2 2" xfId="2950" xr:uid="{00000000-0005-0000-0000-000081090000}"/>
    <cellStyle name="Currency 2 4 2 3 3 5 3" xfId="2951" xr:uid="{00000000-0005-0000-0000-000082090000}"/>
    <cellStyle name="Currency 2 4 2 3 3 6" xfId="2952" xr:uid="{00000000-0005-0000-0000-000083090000}"/>
    <cellStyle name="Currency 2 4 2 3 3 6 2" xfId="2953" xr:uid="{00000000-0005-0000-0000-000084090000}"/>
    <cellStyle name="Currency 2 4 2 3 3 6 2 2" xfId="2954" xr:uid="{00000000-0005-0000-0000-000085090000}"/>
    <cellStyle name="Currency 2 4 2 3 3 6 3" xfId="2955" xr:uid="{00000000-0005-0000-0000-000086090000}"/>
    <cellStyle name="Currency 2 4 2 3 3 7" xfId="2956" xr:uid="{00000000-0005-0000-0000-000087090000}"/>
    <cellStyle name="Currency 2 4 2 3 3 7 2" xfId="2957" xr:uid="{00000000-0005-0000-0000-000088090000}"/>
    <cellStyle name="Currency 2 4 2 3 3 7 2 2" xfId="2958" xr:uid="{00000000-0005-0000-0000-000089090000}"/>
    <cellStyle name="Currency 2 4 2 3 3 7 3" xfId="2959" xr:uid="{00000000-0005-0000-0000-00008A090000}"/>
    <cellStyle name="Currency 2 4 2 3 3 8" xfId="2960" xr:uid="{00000000-0005-0000-0000-00008B090000}"/>
    <cellStyle name="Currency 2 4 2 3 3 8 2" xfId="2961" xr:uid="{00000000-0005-0000-0000-00008C090000}"/>
    <cellStyle name="Currency 2 4 2 3 3 9" xfId="2962" xr:uid="{00000000-0005-0000-0000-00008D090000}"/>
    <cellStyle name="Currency 2 4 2 3 3 9 2" xfId="2963" xr:uid="{00000000-0005-0000-0000-00008E090000}"/>
    <cellStyle name="Currency 2 4 2 3 4" xfId="153" xr:uid="{00000000-0005-0000-0000-00008F090000}"/>
    <cellStyle name="Currency 2 4 2 3 4 2" xfId="154" xr:uid="{00000000-0005-0000-0000-000090090000}"/>
    <cellStyle name="Currency 2 4 2 3 4 2 10" xfId="2964" xr:uid="{00000000-0005-0000-0000-000091090000}"/>
    <cellStyle name="Currency 2 4 2 3 4 2 2" xfId="2965" xr:uid="{00000000-0005-0000-0000-000092090000}"/>
    <cellStyle name="Currency 2 4 2 3 4 2 3" xfId="2966" xr:uid="{00000000-0005-0000-0000-000093090000}"/>
    <cellStyle name="Currency 2 4 2 3 4 2 4" xfId="2967" xr:uid="{00000000-0005-0000-0000-000094090000}"/>
    <cellStyle name="Currency 2 4 2 3 4 2 4 2" xfId="2968" xr:uid="{00000000-0005-0000-0000-000095090000}"/>
    <cellStyle name="Currency 2 4 2 3 4 2 4 2 2" xfId="2969" xr:uid="{00000000-0005-0000-0000-000096090000}"/>
    <cellStyle name="Currency 2 4 2 3 4 2 4 3" xfId="2970" xr:uid="{00000000-0005-0000-0000-000097090000}"/>
    <cellStyle name="Currency 2 4 2 3 4 2 5" xfId="2971" xr:uid="{00000000-0005-0000-0000-000098090000}"/>
    <cellStyle name="Currency 2 4 2 3 4 2 5 2" xfId="2972" xr:uid="{00000000-0005-0000-0000-000099090000}"/>
    <cellStyle name="Currency 2 4 2 3 4 2 5 2 2" xfId="2973" xr:uid="{00000000-0005-0000-0000-00009A090000}"/>
    <cellStyle name="Currency 2 4 2 3 4 2 5 3" xfId="2974" xr:uid="{00000000-0005-0000-0000-00009B090000}"/>
    <cellStyle name="Currency 2 4 2 3 4 2 6" xfId="2975" xr:uid="{00000000-0005-0000-0000-00009C090000}"/>
    <cellStyle name="Currency 2 4 2 3 4 2 6 2" xfId="2976" xr:uid="{00000000-0005-0000-0000-00009D090000}"/>
    <cellStyle name="Currency 2 4 2 3 4 2 6 2 2" xfId="2977" xr:uid="{00000000-0005-0000-0000-00009E090000}"/>
    <cellStyle name="Currency 2 4 2 3 4 2 6 3" xfId="2978" xr:uid="{00000000-0005-0000-0000-00009F090000}"/>
    <cellStyle name="Currency 2 4 2 3 4 2 7" xfId="2979" xr:uid="{00000000-0005-0000-0000-0000A0090000}"/>
    <cellStyle name="Currency 2 4 2 3 4 2 7 2" xfId="2980" xr:uid="{00000000-0005-0000-0000-0000A1090000}"/>
    <cellStyle name="Currency 2 4 2 3 4 2 8" xfId="2981" xr:uid="{00000000-0005-0000-0000-0000A2090000}"/>
    <cellStyle name="Currency 2 4 2 3 4 2 8 2" xfId="2982" xr:uid="{00000000-0005-0000-0000-0000A3090000}"/>
    <cellStyle name="Currency 2 4 2 3 4 2 9" xfId="2983" xr:uid="{00000000-0005-0000-0000-0000A4090000}"/>
    <cellStyle name="Currency 2 4 2 3 4 3" xfId="155" xr:uid="{00000000-0005-0000-0000-0000A5090000}"/>
    <cellStyle name="Currency 2 4 2 3 4 4" xfId="2984" xr:uid="{00000000-0005-0000-0000-0000A6090000}"/>
    <cellStyle name="Currency 2 4 2 3 4 4 2" xfId="2985" xr:uid="{00000000-0005-0000-0000-0000A7090000}"/>
    <cellStyle name="Currency 2 4 2 3 4 4 2 2" xfId="2986" xr:uid="{00000000-0005-0000-0000-0000A8090000}"/>
    <cellStyle name="Currency 2 4 2 3 4 4 3" xfId="2987" xr:uid="{00000000-0005-0000-0000-0000A9090000}"/>
    <cellStyle name="Currency 2 4 2 3 4 5" xfId="2988" xr:uid="{00000000-0005-0000-0000-0000AA090000}"/>
    <cellStyle name="Currency 2 4 2 3 4 5 2" xfId="2989" xr:uid="{00000000-0005-0000-0000-0000AB090000}"/>
    <cellStyle name="Currency 2 4 2 3 4 5 2 2" xfId="2990" xr:uid="{00000000-0005-0000-0000-0000AC090000}"/>
    <cellStyle name="Currency 2 4 2 3 4 5 3" xfId="2991" xr:uid="{00000000-0005-0000-0000-0000AD090000}"/>
    <cellStyle name="Currency 2 4 2 3 5" xfId="2992" xr:uid="{00000000-0005-0000-0000-0000AE090000}"/>
    <cellStyle name="Currency 2 4 2 3 5 2" xfId="2993" xr:uid="{00000000-0005-0000-0000-0000AF090000}"/>
    <cellStyle name="Currency 2 4 2 3 5 3" xfId="2994" xr:uid="{00000000-0005-0000-0000-0000B0090000}"/>
    <cellStyle name="Currency 2 4 2 3 5 3 2" xfId="2995" xr:uid="{00000000-0005-0000-0000-0000B1090000}"/>
    <cellStyle name="Currency 2 4 2 3 5 3 3" xfId="2996" xr:uid="{00000000-0005-0000-0000-0000B2090000}"/>
    <cellStyle name="Currency 2 4 2 3 5 4" xfId="2997" xr:uid="{00000000-0005-0000-0000-0000B3090000}"/>
    <cellStyle name="Currency 2 4 2 3 5 4 2" xfId="2998" xr:uid="{00000000-0005-0000-0000-0000B4090000}"/>
    <cellStyle name="Currency 2 4 2 3 5 4 2 2" xfId="2999" xr:uid="{00000000-0005-0000-0000-0000B5090000}"/>
    <cellStyle name="Currency 2 4 2 3 5 4 3" xfId="3000" xr:uid="{00000000-0005-0000-0000-0000B6090000}"/>
    <cellStyle name="Currency 2 4 2 3 5 5" xfId="3001" xr:uid="{00000000-0005-0000-0000-0000B7090000}"/>
    <cellStyle name="Currency 2 4 2 3 5 5 2" xfId="3002" xr:uid="{00000000-0005-0000-0000-0000B8090000}"/>
    <cellStyle name="Currency 2 4 2 3 5 5 2 2" xfId="3003" xr:uid="{00000000-0005-0000-0000-0000B9090000}"/>
    <cellStyle name="Currency 2 4 2 3 5 5 3" xfId="3004" xr:uid="{00000000-0005-0000-0000-0000BA090000}"/>
    <cellStyle name="Currency 2 4 2 3 5 6" xfId="3005" xr:uid="{00000000-0005-0000-0000-0000BB090000}"/>
    <cellStyle name="Currency 2 4 2 3 5 6 2" xfId="3006" xr:uid="{00000000-0005-0000-0000-0000BC090000}"/>
    <cellStyle name="Currency 2 4 2 3 5 6 2 2" xfId="3007" xr:uid="{00000000-0005-0000-0000-0000BD090000}"/>
    <cellStyle name="Currency 2 4 2 3 5 6 3" xfId="3008" xr:uid="{00000000-0005-0000-0000-0000BE090000}"/>
    <cellStyle name="Currency 2 4 2 3 5 7" xfId="3009" xr:uid="{00000000-0005-0000-0000-0000BF090000}"/>
    <cellStyle name="Currency 2 4 2 3 5 7 2" xfId="3010" xr:uid="{00000000-0005-0000-0000-0000C0090000}"/>
    <cellStyle name="Currency 2 4 2 3 5 8" xfId="3011" xr:uid="{00000000-0005-0000-0000-0000C1090000}"/>
    <cellStyle name="Currency 2 4 2 3 5 8 2" xfId="3012" xr:uid="{00000000-0005-0000-0000-0000C2090000}"/>
    <cellStyle name="Currency 2 4 2 3 5 9" xfId="3013" xr:uid="{00000000-0005-0000-0000-0000C3090000}"/>
    <cellStyle name="Currency 2 4 2 3 6" xfId="3014" xr:uid="{00000000-0005-0000-0000-0000C4090000}"/>
    <cellStyle name="Currency 2 4 2 3 6 2" xfId="3015" xr:uid="{00000000-0005-0000-0000-0000C5090000}"/>
    <cellStyle name="Currency 2 4 2 3 6 3" xfId="3016" xr:uid="{00000000-0005-0000-0000-0000C6090000}"/>
    <cellStyle name="Currency 2 4 2 3 7" xfId="3017" xr:uid="{00000000-0005-0000-0000-0000C7090000}"/>
    <cellStyle name="Currency 2 4 2 3 8" xfId="3018" xr:uid="{00000000-0005-0000-0000-0000C8090000}"/>
    <cellStyle name="Currency 2 4 2 3 8 2" xfId="3019" xr:uid="{00000000-0005-0000-0000-0000C9090000}"/>
    <cellStyle name="Currency 2 4 2 3 8 2 2" xfId="3020" xr:uid="{00000000-0005-0000-0000-0000CA090000}"/>
    <cellStyle name="Currency 2 4 2 3 8 3" xfId="3021" xr:uid="{00000000-0005-0000-0000-0000CB090000}"/>
    <cellStyle name="Currency 2 4 2 3 8 4" xfId="3022" xr:uid="{00000000-0005-0000-0000-0000CC090000}"/>
    <cellStyle name="Currency 2 4 2 3 9" xfId="3023" xr:uid="{00000000-0005-0000-0000-0000CD090000}"/>
    <cellStyle name="Currency 2 4 2 3 9 2" xfId="3024" xr:uid="{00000000-0005-0000-0000-0000CE090000}"/>
    <cellStyle name="Currency 2 4 2 3 9 2 2" xfId="3025" xr:uid="{00000000-0005-0000-0000-0000CF090000}"/>
    <cellStyle name="Currency 2 4 2 3 9 3" xfId="3026" xr:uid="{00000000-0005-0000-0000-0000D0090000}"/>
    <cellStyle name="Currency 2 4 2 4" xfId="156" xr:uid="{00000000-0005-0000-0000-0000D1090000}"/>
    <cellStyle name="Currency 2 4 2 4 2" xfId="3027" xr:uid="{00000000-0005-0000-0000-0000D2090000}"/>
    <cellStyle name="Currency 2 4 2 4 2 2" xfId="3028" xr:uid="{00000000-0005-0000-0000-0000D3090000}"/>
    <cellStyle name="Currency 2 4 2 4 2 3" xfId="3029" xr:uid="{00000000-0005-0000-0000-0000D4090000}"/>
    <cellStyle name="Currency 2 4 2 4 2 3 2" xfId="3030" xr:uid="{00000000-0005-0000-0000-0000D5090000}"/>
    <cellStyle name="Currency 2 4 2 4 2 3 3" xfId="3031" xr:uid="{00000000-0005-0000-0000-0000D6090000}"/>
    <cellStyle name="Currency 2 4 2 4 2 4" xfId="3032" xr:uid="{00000000-0005-0000-0000-0000D7090000}"/>
    <cellStyle name="Currency 2 4 2 4 2 4 2" xfId="3033" xr:uid="{00000000-0005-0000-0000-0000D8090000}"/>
    <cellStyle name="Currency 2 4 2 4 2 4 2 2" xfId="3034" xr:uid="{00000000-0005-0000-0000-0000D9090000}"/>
    <cellStyle name="Currency 2 4 2 4 2 4 3" xfId="3035" xr:uid="{00000000-0005-0000-0000-0000DA090000}"/>
    <cellStyle name="Currency 2 4 2 4 2 5" xfId="3036" xr:uid="{00000000-0005-0000-0000-0000DB090000}"/>
    <cellStyle name="Currency 2 4 2 4 2 5 2" xfId="3037" xr:uid="{00000000-0005-0000-0000-0000DC090000}"/>
    <cellStyle name="Currency 2 4 2 4 2 5 2 2" xfId="3038" xr:uid="{00000000-0005-0000-0000-0000DD090000}"/>
    <cellStyle name="Currency 2 4 2 4 2 5 3" xfId="3039" xr:uid="{00000000-0005-0000-0000-0000DE090000}"/>
    <cellStyle name="Currency 2 4 2 4 2 6" xfId="3040" xr:uid="{00000000-0005-0000-0000-0000DF090000}"/>
    <cellStyle name="Currency 2 4 2 4 2 6 2" xfId="3041" xr:uid="{00000000-0005-0000-0000-0000E0090000}"/>
    <cellStyle name="Currency 2 4 2 4 2 6 2 2" xfId="3042" xr:uid="{00000000-0005-0000-0000-0000E1090000}"/>
    <cellStyle name="Currency 2 4 2 4 2 6 3" xfId="3043" xr:uid="{00000000-0005-0000-0000-0000E2090000}"/>
    <cellStyle name="Currency 2 4 2 4 2 7" xfId="3044" xr:uid="{00000000-0005-0000-0000-0000E3090000}"/>
    <cellStyle name="Currency 2 4 2 4 2 7 2" xfId="3045" xr:uid="{00000000-0005-0000-0000-0000E4090000}"/>
    <cellStyle name="Currency 2 4 2 4 2 8" xfId="3046" xr:uid="{00000000-0005-0000-0000-0000E5090000}"/>
    <cellStyle name="Currency 2 4 2 4 2 8 2" xfId="3047" xr:uid="{00000000-0005-0000-0000-0000E6090000}"/>
    <cellStyle name="Currency 2 4 2 4 2 9" xfId="3048" xr:uid="{00000000-0005-0000-0000-0000E7090000}"/>
    <cellStyle name="Currency 2 4 2 4 3" xfId="3049" xr:uid="{00000000-0005-0000-0000-0000E8090000}"/>
    <cellStyle name="Currency 2 4 2 4 3 2" xfId="3050" xr:uid="{00000000-0005-0000-0000-0000E9090000}"/>
    <cellStyle name="Currency 2 4 2 4 3 3" xfId="3051" xr:uid="{00000000-0005-0000-0000-0000EA090000}"/>
    <cellStyle name="Currency 2 4 2 4 3 3 2" xfId="3052" xr:uid="{00000000-0005-0000-0000-0000EB090000}"/>
    <cellStyle name="Currency 2 4 2 4 3 3 3" xfId="3053" xr:uid="{00000000-0005-0000-0000-0000EC090000}"/>
    <cellStyle name="Currency 2 4 2 4 3 4" xfId="3054" xr:uid="{00000000-0005-0000-0000-0000ED090000}"/>
    <cellStyle name="Currency 2 4 2 4 3 4 2" xfId="3055" xr:uid="{00000000-0005-0000-0000-0000EE090000}"/>
    <cellStyle name="Currency 2 4 2 4 3 4 2 2" xfId="3056" xr:uid="{00000000-0005-0000-0000-0000EF090000}"/>
    <cellStyle name="Currency 2 4 2 4 3 4 3" xfId="3057" xr:uid="{00000000-0005-0000-0000-0000F0090000}"/>
    <cellStyle name="Currency 2 4 2 4 3 5" xfId="3058" xr:uid="{00000000-0005-0000-0000-0000F1090000}"/>
    <cellStyle name="Currency 2 4 2 4 3 5 2" xfId="3059" xr:uid="{00000000-0005-0000-0000-0000F2090000}"/>
    <cellStyle name="Currency 2 4 2 4 3 5 2 2" xfId="3060" xr:uid="{00000000-0005-0000-0000-0000F3090000}"/>
    <cellStyle name="Currency 2 4 2 4 3 5 3" xfId="3061" xr:uid="{00000000-0005-0000-0000-0000F4090000}"/>
    <cellStyle name="Currency 2 4 2 4 3 6" xfId="3062" xr:uid="{00000000-0005-0000-0000-0000F5090000}"/>
    <cellStyle name="Currency 2 4 2 4 3 6 2" xfId="3063" xr:uid="{00000000-0005-0000-0000-0000F6090000}"/>
    <cellStyle name="Currency 2 4 2 4 3 6 2 2" xfId="3064" xr:uid="{00000000-0005-0000-0000-0000F7090000}"/>
    <cellStyle name="Currency 2 4 2 4 3 6 3" xfId="3065" xr:uid="{00000000-0005-0000-0000-0000F8090000}"/>
    <cellStyle name="Currency 2 4 2 4 3 7" xfId="3066" xr:uid="{00000000-0005-0000-0000-0000F9090000}"/>
    <cellStyle name="Currency 2 4 2 4 3 7 2" xfId="3067" xr:uid="{00000000-0005-0000-0000-0000FA090000}"/>
    <cellStyle name="Currency 2 4 2 4 3 8" xfId="3068" xr:uid="{00000000-0005-0000-0000-0000FB090000}"/>
    <cellStyle name="Currency 2 4 2 4 3 8 2" xfId="3069" xr:uid="{00000000-0005-0000-0000-0000FC090000}"/>
    <cellStyle name="Currency 2 4 2 4 3 9" xfId="3070" xr:uid="{00000000-0005-0000-0000-0000FD090000}"/>
    <cellStyle name="Currency 2 4 2 4 4" xfId="3071" xr:uid="{00000000-0005-0000-0000-0000FE090000}"/>
    <cellStyle name="Currency 2 4 2 4 4 2" xfId="3072" xr:uid="{00000000-0005-0000-0000-0000FF090000}"/>
    <cellStyle name="Currency 2 4 2 4 4 3" xfId="3073" xr:uid="{00000000-0005-0000-0000-0000000A0000}"/>
    <cellStyle name="Currency 2 4 2 4 4 3 2" xfId="3074" xr:uid="{00000000-0005-0000-0000-0000010A0000}"/>
    <cellStyle name="Currency 2 4 2 4 4 3 2 2" xfId="3075" xr:uid="{00000000-0005-0000-0000-0000020A0000}"/>
    <cellStyle name="Currency 2 4 2 4 4 3 3" xfId="3076" xr:uid="{00000000-0005-0000-0000-0000030A0000}"/>
    <cellStyle name="Currency 2 4 2 4 4 4" xfId="3077" xr:uid="{00000000-0005-0000-0000-0000040A0000}"/>
    <cellStyle name="Currency 2 4 2 4 4 4 2" xfId="3078" xr:uid="{00000000-0005-0000-0000-0000050A0000}"/>
    <cellStyle name="Currency 2 4 2 4 4 4 2 2" xfId="3079" xr:uid="{00000000-0005-0000-0000-0000060A0000}"/>
    <cellStyle name="Currency 2 4 2 4 4 4 3" xfId="3080" xr:uid="{00000000-0005-0000-0000-0000070A0000}"/>
    <cellStyle name="Currency 2 4 2 4 4 5" xfId="3081" xr:uid="{00000000-0005-0000-0000-0000080A0000}"/>
    <cellStyle name="Currency 2 4 2 4 4 5 2" xfId="3082" xr:uid="{00000000-0005-0000-0000-0000090A0000}"/>
    <cellStyle name="Currency 2 4 2 4 4 5 2 2" xfId="3083" xr:uid="{00000000-0005-0000-0000-00000A0A0000}"/>
    <cellStyle name="Currency 2 4 2 4 4 5 3" xfId="3084" xr:uid="{00000000-0005-0000-0000-00000B0A0000}"/>
    <cellStyle name="Currency 2 4 2 4 4 6" xfId="3085" xr:uid="{00000000-0005-0000-0000-00000C0A0000}"/>
    <cellStyle name="Currency 2 4 2 4 4 6 2" xfId="3086" xr:uid="{00000000-0005-0000-0000-00000D0A0000}"/>
    <cellStyle name="Currency 2 4 2 4 4 7" xfId="3087" xr:uid="{00000000-0005-0000-0000-00000E0A0000}"/>
    <cellStyle name="Currency 2 4 2 4 4 7 2" xfId="3088" xr:uid="{00000000-0005-0000-0000-00000F0A0000}"/>
    <cellStyle name="Currency 2 4 2 4 4 8" xfId="3089" xr:uid="{00000000-0005-0000-0000-0000100A0000}"/>
    <cellStyle name="Currency 2 4 2 4 4 9" xfId="3090" xr:uid="{00000000-0005-0000-0000-0000110A0000}"/>
    <cellStyle name="Currency 2 4 2 4 5" xfId="3091" xr:uid="{00000000-0005-0000-0000-0000120A0000}"/>
    <cellStyle name="Currency 2 4 2 4 5 2" xfId="3092" xr:uid="{00000000-0005-0000-0000-0000130A0000}"/>
    <cellStyle name="Currency 2 4 2 4 5 3" xfId="3093" xr:uid="{00000000-0005-0000-0000-0000140A0000}"/>
    <cellStyle name="Currency 2 4 2 4 6" xfId="3094" xr:uid="{00000000-0005-0000-0000-0000150A0000}"/>
    <cellStyle name="Currency 2 4 2 4 6 2" xfId="3095" xr:uid="{00000000-0005-0000-0000-0000160A0000}"/>
    <cellStyle name="Currency 2 4 2 4 6 2 2" xfId="3096" xr:uid="{00000000-0005-0000-0000-0000170A0000}"/>
    <cellStyle name="Currency 2 4 2 4 6 2 2 2" xfId="3097" xr:uid="{00000000-0005-0000-0000-0000180A0000}"/>
    <cellStyle name="Currency 2 4 2 4 6 2 3" xfId="3098" xr:uid="{00000000-0005-0000-0000-0000190A0000}"/>
    <cellStyle name="Currency 2 4 2 4 6 3" xfId="3099" xr:uid="{00000000-0005-0000-0000-00001A0A0000}"/>
    <cellStyle name="Currency 2 4 2 4 6 3 2" xfId="3100" xr:uid="{00000000-0005-0000-0000-00001B0A0000}"/>
    <cellStyle name="Currency 2 4 2 4 6 3 2 2" xfId="3101" xr:uid="{00000000-0005-0000-0000-00001C0A0000}"/>
    <cellStyle name="Currency 2 4 2 4 6 3 3" xfId="3102" xr:uid="{00000000-0005-0000-0000-00001D0A0000}"/>
    <cellStyle name="Currency 2 4 2 4 6 4" xfId="3103" xr:uid="{00000000-0005-0000-0000-00001E0A0000}"/>
    <cellStyle name="Currency 2 4 2 4 6 4 2" xfId="3104" xr:uid="{00000000-0005-0000-0000-00001F0A0000}"/>
    <cellStyle name="Currency 2 4 2 4 6 4 2 2" xfId="3105" xr:uid="{00000000-0005-0000-0000-0000200A0000}"/>
    <cellStyle name="Currency 2 4 2 4 6 4 3" xfId="3106" xr:uid="{00000000-0005-0000-0000-0000210A0000}"/>
    <cellStyle name="Currency 2 4 2 4 6 5" xfId="3107" xr:uid="{00000000-0005-0000-0000-0000220A0000}"/>
    <cellStyle name="Currency 2 4 2 4 6 5 2" xfId="3108" xr:uid="{00000000-0005-0000-0000-0000230A0000}"/>
    <cellStyle name="Currency 2 4 2 4 6 6" xfId="3109" xr:uid="{00000000-0005-0000-0000-0000240A0000}"/>
    <cellStyle name="Currency 2 4 2 4 6 6 2" xfId="3110" xr:uid="{00000000-0005-0000-0000-0000250A0000}"/>
    <cellStyle name="Currency 2 4 2 4 6 7" xfId="3111" xr:uid="{00000000-0005-0000-0000-0000260A0000}"/>
    <cellStyle name="Currency 2 4 2 4 7" xfId="3112" xr:uid="{00000000-0005-0000-0000-0000270A0000}"/>
    <cellStyle name="Currency 2 4 2 4 7 2" xfId="3113" xr:uid="{00000000-0005-0000-0000-0000280A0000}"/>
    <cellStyle name="Currency 2 4 2 4 7 2 2" xfId="3114" xr:uid="{00000000-0005-0000-0000-0000290A0000}"/>
    <cellStyle name="Currency 2 4 2 4 7 3" xfId="3115" xr:uid="{00000000-0005-0000-0000-00002A0A0000}"/>
    <cellStyle name="Currency 2 4 2 4 8" xfId="3116" xr:uid="{00000000-0005-0000-0000-00002B0A0000}"/>
    <cellStyle name="Currency 2 4 2 4 8 2" xfId="3117" xr:uid="{00000000-0005-0000-0000-00002C0A0000}"/>
    <cellStyle name="Currency 2 4 2 4 8 2 2" xfId="3118" xr:uid="{00000000-0005-0000-0000-00002D0A0000}"/>
    <cellStyle name="Currency 2 4 2 4 8 3" xfId="3119" xr:uid="{00000000-0005-0000-0000-00002E0A0000}"/>
    <cellStyle name="Currency 2 4 2 5" xfId="157" xr:uid="{00000000-0005-0000-0000-00002F0A0000}"/>
    <cellStyle name="Currency 2 4 2 5 10" xfId="3120" xr:uid="{00000000-0005-0000-0000-0000300A0000}"/>
    <cellStyle name="Currency 2 4 2 5 2" xfId="158" xr:uid="{00000000-0005-0000-0000-0000310A0000}"/>
    <cellStyle name="Currency 2 4 2 5 2 2" xfId="3121" xr:uid="{00000000-0005-0000-0000-0000320A0000}"/>
    <cellStyle name="Currency 2 4 2 5 2 3" xfId="3122" xr:uid="{00000000-0005-0000-0000-0000330A0000}"/>
    <cellStyle name="Currency 2 4 2 5 2 3 2" xfId="3123" xr:uid="{00000000-0005-0000-0000-0000340A0000}"/>
    <cellStyle name="Currency 2 4 2 5 2 3 3" xfId="3124" xr:uid="{00000000-0005-0000-0000-0000350A0000}"/>
    <cellStyle name="Currency 2 4 2 5 2 4" xfId="3125" xr:uid="{00000000-0005-0000-0000-0000360A0000}"/>
    <cellStyle name="Currency 2 4 2 5 2 4 2" xfId="3126" xr:uid="{00000000-0005-0000-0000-0000370A0000}"/>
    <cellStyle name="Currency 2 4 2 5 2 4 2 2" xfId="3127" xr:uid="{00000000-0005-0000-0000-0000380A0000}"/>
    <cellStyle name="Currency 2 4 2 5 2 4 3" xfId="3128" xr:uid="{00000000-0005-0000-0000-0000390A0000}"/>
    <cellStyle name="Currency 2 4 2 5 2 5" xfId="3129" xr:uid="{00000000-0005-0000-0000-00003A0A0000}"/>
    <cellStyle name="Currency 2 4 2 5 2 5 2" xfId="3130" xr:uid="{00000000-0005-0000-0000-00003B0A0000}"/>
    <cellStyle name="Currency 2 4 2 5 2 5 2 2" xfId="3131" xr:uid="{00000000-0005-0000-0000-00003C0A0000}"/>
    <cellStyle name="Currency 2 4 2 5 2 5 3" xfId="3132" xr:uid="{00000000-0005-0000-0000-00003D0A0000}"/>
    <cellStyle name="Currency 2 4 2 5 2 6" xfId="3133" xr:uid="{00000000-0005-0000-0000-00003E0A0000}"/>
    <cellStyle name="Currency 2 4 2 5 2 6 2" xfId="3134" xr:uid="{00000000-0005-0000-0000-00003F0A0000}"/>
    <cellStyle name="Currency 2 4 2 5 2 6 2 2" xfId="3135" xr:uid="{00000000-0005-0000-0000-0000400A0000}"/>
    <cellStyle name="Currency 2 4 2 5 2 6 3" xfId="3136" xr:uid="{00000000-0005-0000-0000-0000410A0000}"/>
    <cellStyle name="Currency 2 4 2 5 2 7" xfId="3137" xr:uid="{00000000-0005-0000-0000-0000420A0000}"/>
    <cellStyle name="Currency 2 4 2 5 2 7 2" xfId="3138" xr:uid="{00000000-0005-0000-0000-0000430A0000}"/>
    <cellStyle name="Currency 2 4 2 5 2 8" xfId="3139" xr:uid="{00000000-0005-0000-0000-0000440A0000}"/>
    <cellStyle name="Currency 2 4 2 5 2 8 2" xfId="3140" xr:uid="{00000000-0005-0000-0000-0000450A0000}"/>
    <cellStyle name="Currency 2 4 2 5 2 9" xfId="3141" xr:uid="{00000000-0005-0000-0000-0000460A0000}"/>
    <cellStyle name="Currency 2 4 2 5 3" xfId="159" xr:uid="{00000000-0005-0000-0000-0000470A0000}"/>
    <cellStyle name="Currency 2 4 2 5 4" xfId="3142" xr:uid="{00000000-0005-0000-0000-0000480A0000}"/>
    <cellStyle name="Currency 2 4 2 5 4 2" xfId="3143" xr:uid="{00000000-0005-0000-0000-0000490A0000}"/>
    <cellStyle name="Currency 2 4 2 5 4 3" xfId="3144" xr:uid="{00000000-0005-0000-0000-00004A0A0000}"/>
    <cellStyle name="Currency 2 4 2 5 5" xfId="3145" xr:uid="{00000000-0005-0000-0000-00004B0A0000}"/>
    <cellStyle name="Currency 2 4 2 5 5 2" xfId="3146" xr:uid="{00000000-0005-0000-0000-00004C0A0000}"/>
    <cellStyle name="Currency 2 4 2 5 5 2 2" xfId="3147" xr:uid="{00000000-0005-0000-0000-00004D0A0000}"/>
    <cellStyle name="Currency 2 4 2 5 5 3" xfId="3148" xr:uid="{00000000-0005-0000-0000-00004E0A0000}"/>
    <cellStyle name="Currency 2 4 2 5 6" xfId="3149" xr:uid="{00000000-0005-0000-0000-00004F0A0000}"/>
    <cellStyle name="Currency 2 4 2 5 6 2" xfId="3150" xr:uid="{00000000-0005-0000-0000-0000500A0000}"/>
    <cellStyle name="Currency 2 4 2 5 6 2 2" xfId="3151" xr:uid="{00000000-0005-0000-0000-0000510A0000}"/>
    <cellStyle name="Currency 2 4 2 5 6 3" xfId="3152" xr:uid="{00000000-0005-0000-0000-0000520A0000}"/>
    <cellStyle name="Currency 2 4 2 5 7" xfId="3153" xr:uid="{00000000-0005-0000-0000-0000530A0000}"/>
    <cellStyle name="Currency 2 4 2 5 7 2" xfId="3154" xr:uid="{00000000-0005-0000-0000-0000540A0000}"/>
    <cellStyle name="Currency 2 4 2 5 7 2 2" xfId="3155" xr:uid="{00000000-0005-0000-0000-0000550A0000}"/>
    <cellStyle name="Currency 2 4 2 5 7 3" xfId="3156" xr:uid="{00000000-0005-0000-0000-0000560A0000}"/>
    <cellStyle name="Currency 2 4 2 5 8" xfId="3157" xr:uid="{00000000-0005-0000-0000-0000570A0000}"/>
    <cellStyle name="Currency 2 4 2 5 8 2" xfId="3158" xr:uid="{00000000-0005-0000-0000-0000580A0000}"/>
    <cellStyle name="Currency 2 4 2 5 9" xfId="3159" xr:uid="{00000000-0005-0000-0000-0000590A0000}"/>
    <cellStyle name="Currency 2 4 2 5 9 2" xfId="3160" xr:uid="{00000000-0005-0000-0000-00005A0A0000}"/>
    <cellStyle name="Currency 2 4 2 6" xfId="160" xr:uid="{00000000-0005-0000-0000-00005B0A0000}"/>
    <cellStyle name="Currency 2 4 2 6 2" xfId="161" xr:uid="{00000000-0005-0000-0000-00005C0A0000}"/>
    <cellStyle name="Currency 2 4 2 6 2 10" xfId="3161" xr:uid="{00000000-0005-0000-0000-00005D0A0000}"/>
    <cellStyle name="Currency 2 4 2 6 2 2" xfId="3162" xr:uid="{00000000-0005-0000-0000-00005E0A0000}"/>
    <cellStyle name="Currency 2 4 2 6 2 3" xfId="3163" xr:uid="{00000000-0005-0000-0000-00005F0A0000}"/>
    <cellStyle name="Currency 2 4 2 6 2 4" xfId="3164" xr:uid="{00000000-0005-0000-0000-0000600A0000}"/>
    <cellStyle name="Currency 2 4 2 6 2 4 2" xfId="3165" xr:uid="{00000000-0005-0000-0000-0000610A0000}"/>
    <cellStyle name="Currency 2 4 2 6 2 4 2 2" xfId="3166" xr:uid="{00000000-0005-0000-0000-0000620A0000}"/>
    <cellStyle name="Currency 2 4 2 6 2 4 3" xfId="3167" xr:uid="{00000000-0005-0000-0000-0000630A0000}"/>
    <cellStyle name="Currency 2 4 2 6 2 5" xfId="3168" xr:uid="{00000000-0005-0000-0000-0000640A0000}"/>
    <cellStyle name="Currency 2 4 2 6 2 5 2" xfId="3169" xr:uid="{00000000-0005-0000-0000-0000650A0000}"/>
    <cellStyle name="Currency 2 4 2 6 2 5 2 2" xfId="3170" xr:uid="{00000000-0005-0000-0000-0000660A0000}"/>
    <cellStyle name="Currency 2 4 2 6 2 5 3" xfId="3171" xr:uid="{00000000-0005-0000-0000-0000670A0000}"/>
    <cellStyle name="Currency 2 4 2 6 2 6" xfId="3172" xr:uid="{00000000-0005-0000-0000-0000680A0000}"/>
    <cellStyle name="Currency 2 4 2 6 2 6 2" xfId="3173" xr:uid="{00000000-0005-0000-0000-0000690A0000}"/>
    <cellStyle name="Currency 2 4 2 6 2 6 2 2" xfId="3174" xr:uid="{00000000-0005-0000-0000-00006A0A0000}"/>
    <cellStyle name="Currency 2 4 2 6 2 6 3" xfId="3175" xr:uid="{00000000-0005-0000-0000-00006B0A0000}"/>
    <cellStyle name="Currency 2 4 2 6 2 7" xfId="3176" xr:uid="{00000000-0005-0000-0000-00006C0A0000}"/>
    <cellStyle name="Currency 2 4 2 6 2 7 2" xfId="3177" xr:uid="{00000000-0005-0000-0000-00006D0A0000}"/>
    <cellStyle name="Currency 2 4 2 6 2 8" xfId="3178" xr:uid="{00000000-0005-0000-0000-00006E0A0000}"/>
    <cellStyle name="Currency 2 4 2 6 2 8 2" xfId="3179" xr:uid="{00000000-0005-0000-0000-00006F0A0000}"/>
    <cellStyle name="Currency 2 4 2 6 2 9" xfId="3180" xr:uid="{00000000-0005-0000-0000-0000700A0000}"/>
    <cellStyle name="Currency 2 4 2 6 3" xfId="162" xr:uid="{00000000-0005-0000-0000-0000710A0000}"/>
    <cellStyle name="Currency 2 4 2 6 4" xfId="3181" xr:uid="{00000000-0005-0000-0000-0000720A0000}"/>
    <cellStyle name="Currency 2 4 2 6 4 2" xfId="3182" xr:uid="{00000000-0005-0000-0000-0000730A0000}"/>
    <cellStyle name="Currency 2 4 2 6 4 2 2" xfId="3183" xr:uid="{00000000-0005-0000-0000-0000740A0000}"/>
    <cellStyle name="Currency 2 4 2 6 4 3" xfId="3184" xr:uid="{00000000-0005-0000-0000-0000750A0000}"/>
    <cellStyle name="Currency 2 4 2 6 5" xfId="3185" xr:uid="{00000000-0005-0000-0000-0000760A0000}"/>
    <cellStyle name="Currency 2 4 2 6 5 2" xfId="3186" xr:uid="{00000000-0005-0000-0000-0000770A0000}"/>
    <cellStyle name="Currency 2 4 2 6 5 2 2" xfId="3187" xr:uid="{00000000-0005-0000-0000-0000780A0000}"/>
    <cellStyle name="Currency 2 4 2 6 5 3" xfId="3188" xr:uid="{00000000-0005-0000-0000-0000790A0000}"/>
    <cellStyle name="Currency 2 4 2 7" xfId="3189" xr:uid="{00000000-0005-0000-0000-00007A0A0000}"/>
    <cellStyle name="Currency 2 4 2 7 2" xfId="3190" xr:uid="{00000000-0005-0000-0000-00007B0A0000}"/>
    <cellStyle name="Currency 2 4 2 7 3" xfId="3191" xr:uid="{00000000-0005-0000-0000-00007C0A0000}"/>
    <cellStyle name="Currency 2 4 2 7 3 2" xfId="3192" xr:uid="{00000000-0005-0000-0000-00007D0A0000}"/>
    <cellStyle name="Currency 2 4 2 7 3 3" xfId="3193" xr:uid="{00000000-0005-0000-0000-00007E0A0000}"/>
    <cellStyle name="Currency 2 4 2 7 4" xfId="3194" xr:uid="{00000000-0005-0000-0000-00007F0A0000}"/>
    <cellStyle name="Currency 2 4 2 7 4 2" xfId="3195" xr:uid="{00000000-0005-0000-0000-0000800A0000}"/>
    <cellStyle name="Currency 2 4 2 7 4 2 2" xfId="3196" xr:uid="{00000000-0005-0000-0000-0000810A0000}"/>
    <cellStyle name="Currency 2 4 2 7 4 3" xfId="3197" xr:uid="{00000000-0005-0000-0000-0000820A0000}"/>
    <cellStyle name="Currency 2 4 2 7 5" xfId="3198" xr:uid="{00000000-0005-0000-0000-0000830A0000}"/>
    <cellStyle name="Currency 2 4 2 7 5 2" xfId="3199" xr:uid="{00000000-0005-0000-0000-0000840A0000}"/>
    <cellStyle name="Currency 2 4 2 7 5 2 2" xfId="3200" xr:uid="{00000000-0005-0000-0000-0000850A0000}"/>
    <cellStyle name="Currency 2 4 2 7 5 3" xfId="3201" xr:uid="{00000000-0005-0000-0000-0000860A0000}"/>
    <cellStyle name="Currency 2 4 2 7 6" xfId="3202" xr:uid="{00000000-0005-0000-0000-0000870A0000}"/>
    <cellStyle name="Currency 2 4 2 7 6 2" xfId="3203" xr:uid="{00000000-0005-0000-0000-0000880A0000}"/>
    <cellStyle name="Currency 2 4 2 7 6 2 2" xfId="3204" xr:uid="{00000000-0005-0000-0000-0000890A0000}"/>
    <cellStyle name="Currency 2 4 2 7 6 3" xfId="3205" xr:uid="{00000000-0005-0000-0000-00008A0A0000}"/>
    <cellStyle name="Currency 2 4 2 7 7" xfId="3206" xr:uid="{00000000-0005-0000-0000-00008B0A0000}"/>
    <cellStyle name="Currency 2 4 2 7 7 2" xfId="3207" xr:uid="{00000000-0005-0000-0000-00008C0A0000}"/>
    <cellStyle name="Currency 2 4 2 7 8" xfId="3208" xr:uid="{00000000-0005-0000-0000-00008D0A0000}"/>
    <cellStyle name="Currency 2 4 2 7 8 2" xfId="3209" xr:uid="{00000000-0005-0000-0000-00008E0A0000}"/>
    <cellStyle name="Currency 2 4 2 7 9" xfId="3210" xr:uid="{00000000-0005-0000-0000-00008F0A0000}"/>
    <cellStyle name="Currency 2 4 2 8" xfId="3211" xr:uid="{00000000-0005-0000-0000-0000900A0000}"/>
    <cellStyle name="Currency 2 4 2 8 2" xfId="3212" xr:uid="{00000000-0005-0000-0000-0000910A0000}"/>
    <cellStyle name="Currency 2 4 2 8 3" xfId="3213" xr:uid="{00000000-0005-0000-0000-0000920A0000}"/>
    <cellStyle name="Currency 2 4 2 9" xfId="3214" xr:uid="{00000000-0005-0000-0000-0000930A0000}"/>
    <cellStyle name="Currency 2 4 3" xfId="163" xr:uid="{00000000-0005-0000-0000-0000940A0000}"/>
    <cellStyle name="Currency 2 4 3 10" xfId="3215" xr:uid="{00000000-0005-0000-0000-0000950A0000}"/>
    <cellStyle name="Currency 2 4 3 10 2" xfId="3216" xr:uid="{00000000-0005-0000-0000-0000960A0000}"/>
    <cellStyle name="Currency 2 4 3 10 2 2" xfId="3217" xr:uid="{00000000-0005-0000-0000-0000970A0000}"/>
    <cellStyle name="Currency 2 4 3 10 3" xfId="3218" xr:uid="{00000000-0005-0000-0000-0000980A0000}"/>
    <cellStyle name="Currency 2 4 3 10 4" xfId="3219" xr:uid="{00000000-0005-0000-0000-0000990A0000}"/>
    <cellStyle name="Currency 2 4 3 11" xfId="3220" xr:uid="{00000000-0005-0000-0000-00009A0A0000}"/>
    <cellStyle name="Currency 2 4 3 11 2" xfId="3221" xr:uid="{00000000-0005-0000-0000-00009B0A0000}"/>
    <cellStyle name="Currency 2 4 3 11 2 2" xfId="3222" xr:uid="{00000000-0005-0000-0000-00009C0A0000}"/>
    <cellStyle name="Currency 2 4 3 11 3" xfId="3223" xr:uid="{00000000-0005-0000-0000-00009D0A0000}"/>
    <cellStyle name="Currency 2 4 3 12" xfId="3224" xr:uid="{00000000-0005-0000-0000-00009E0A0000}"/>
    <cellStyle name="Currency 2 4 3 12 2" xfId="3225" xr:uid="{00000000-0005-0000-0000-00009F0A0000}"/>
    <cellStyle name="Currency 2 4 3 12 2 2" xfId="3226" xr:uid="{00000000-0005-0000-0000-0000A00A0000}"/>
    <cellStyle name="Currency 2 4 3 12 3" xfId="3227" xr:uid="{00000000-0005-0000-0000-0000A10A0000}"/>
    <cellStyle name="Currency 2 4 3 13" xfId="3228" xr:uid="{00000000-0005-0000-0000-0000A20A0000}"/>
    <cellStyle name="Currency 2 4 3 13 2" xfId="3229" xr:uid="{00000000-0005-0000-0000-0000A30A0000}"/>
    <cellStyle name="Currency 2 4 3 14" xfId="3230" xr:uid="{00000000-0005-0000-0000-0000A40A0000}"/>
    <cellStyle name="Currency 2 4 3 14 2" xfId="3231" xr:uid="{00000000-0005-0000-0000-0000A50A0000}"/>
    <cellStyle name="Currency 2 4 3 15" xfId="3232" xr:uid="{00000000-0005-0000-0000-0000A60A0000}"/>
    <cellStyle name="Currency 2 4 3 16" xfId="3233" xr:uid="{00000000-0005-0000-0000-0000A70A0000}"/>
    <cellStyle name="Currency 2 4 3 17" xfId="3234" xr:uid="{00000000-0005-0000-0000-0000A80A0000}"/>
    <cellStyle name="Currency 2 4 3 2" xfId="164" xr:uid="{00000000-0005-0000-0000-0000A90A0000}"/>
    <cellStyle name="Currency 2 4 3 2 10" xfId="3235" xr:uid="{00000000-0005-0000-0000-0000AA0A0000}"/>
    <cellStyle name="Currency 2 4 3 2 10 2" xfId="3236" xr:uid="{00000000-0005-0000-0000-0000AB0A0000}"/>
    <cellStyle name="Currency 2 4 3 2 10 2 2" xfId="3237" xr:uid="{00000000-0005-0000-0000-0000AC0A0000}"/>
    <cellStyle name="Currency 2 4 3 2 10 3" xfId="3238" xr:uid="{00000000-0005-0000-0000-0000AD0A0000}"/>
    <cellStyle name="Currency 2 4 3 2 11" xfId="3239" xr:uid="{00000000-0005-0000-0000-0000AE0A0000}"/>
    <cellStyle name="Currency 2 4 3 2 11 2" xfId="3240" xr:uid="{00000000-0005-0000-0000-0000AF0A0000}"/>
    <cellStyle name="Currency 2 4 3 2 12" xfId="3241" xr:uid="{00000000-0005-0000-0000-0000B00A0000}"/>
    <cellStyle name="Currency 2 4 3 2 12 2" xfId="3242" xr:uid="{00000000-0005-0000-0000-0000B10A0000}"/>
    <cellStyle name="Currency 2 4 3 2 13" xfId="3243" xr:uid="{00000000-0005-0000-0000-0000B20A0000}"/>
    <cellStyle name="Currency 2 4 3 2 14" xfId="3244" xr:uid="{00000000-0005-0000-0000-0000B30A0000}"/>
    <cellStyle name="Currency 2 4 3 2 15" xfId="3245" xr:uid="{00000000-0005-0000-0000-0000B40A0000}"/>
    <cellStyle name="Currency 2 4 3 2 2" xfId="165" xr:uid="{00000000-0005-0000-0000-0000B50A0000}"/>
    <cellStyle name="Currency 2 4 3 2 2 2" xfId="3246" xr:uid="{00000000-0005-0000-0000-0000B60A0000}"/>
    <cellStyle name="Currency 2 4 3 2 2 2 2" xfId="3247" xr:uid="{00000000-0005-0000-0000-0000B70A0000}"/>
    <cellStyle name="Currency 2 4 3 2 2 2 3" xfId="3248" xr:uid="{00000000-0005-0000-0000-0000B80A0000}"/>
    <cellStyle name="Currency 2 4 3 2 2 2 3 2" xfId="3249" xr:uid="{00000000-0005-0000-0000-0000B90A0000}"/>
    <cellStyle name="Currency 2 4 3 2 2 2 3 3" xfId="3250" xr:uid="{00000000-0005-0000-0000-0000BA0A0000}"/>
    <cellStyle name="Currency 2 4 3 2 2 2 4" xfId="3251" xr:uid="{00000000-0005-0000-0000-0000BB0A0000}"/>
    <cellStyle name="Currency 2 4 3 2 2 2 4 2" xfId="3252" xr:uid="{00000000-0005-0000-0000-0000BC0A0000}"/>
    <cellStyle name="Currency 2 4 3 2 2 2 4 2 2" xfId="3253" xr:uid="{00000000-0005-0000-0000-0000BD0A0000}"/>
    <cellStyle name="Currency 2 4 3 2 2 2 4 3" xfId="3254" xr:uid="{00000000-0005-0000-0000-0000BE0A0000}"/>
    <cellStyle name="Currency 2 4 3 2 2 2 5" xfId="3255" xr:uid="{00000000-0005-0000-0000-0000BF0A0000}"/>
    <cellStyle name="Currency 2 4 3 2 2 2 5 2" xfId="3256" xr:uid="{00000000-0005-0000-0000-0000C00A0000}"/>
    <cellStyle name="Currency 2 4 3 2 2 2 5 2 2" xfId="3257" xr:uid="{00000000-0005-0000-0000-0000C10A0000}"/>
    <cellStyle name="Currency 2 4 3 2 2 2 5 3" xfId="3258" xr:uid="{00000000-0005-0000-0000-0000C20A0000}"/>
    <cellStyle name="Currency 2 4 3 2 2 2 6" xfId="3259" xr:uid="{00000000-0005-0000-0000-0000C30A0000}"/>
    <cellStyle name="Currency 2 4 3 2 2 2 6 2" xfId="3260" xr:uid="{00000000-0005-0000-0000-0000C40A0000}"/>
    <cellStyle name="Currency 2 4 3 2 2 2 6 2 2" xfId="3261" xr:uid="{00000000-0005-0000-0000-0000C50A0000}"/>
    <cellStyle name="Currency 2 4 3 2 2 2 6 3" xfId="3262" xr:uid="{00000000-0005-0000-0000-0000C60A0000}"/>
    <cellStyle name="Currency 2 4 3 2 2 2 7" xfId="3263" xr:uid="{00000000-0005-0000-0000-0000C70A0000}"/>
    <cellStyle name="Currency 2 4 3 2 2 2 7 2" xfId="3264" xr:uid="{00000000-0005-0000-0000-0000C80A0000}"/>
    <cellStyle name="Currency 2 4 3 2 2 2 8" xfId="3265" xr:uid="{00000000-0005-0000-0000-0000C90A0000}"/>
    <cellStyle name="Currency 2 4 3 2 2 2 8 2" xfId="3266" xr:uid="{00000000-0005-0000-0000-0000CA0A0000}"/>
    <cellStyle name="Currency 2 4 3 2 2 2 9" xfId="3267" xr:uid="{00000000-0005-0000-0000-0000CB0A0000}"/>
    <cellStyle name="Currency 2 4 3 2 2 3" xfId="3268" xr:uid="{00000000-0005-0000-0000-0000CC0A0000}"/>
    <cellStyle name="Currency 2 4 3 2 2 3 2" xfId="3269" xr:uid="{00000000-0005-0000-0000-0000CD0A0000}"/>
    <cellStyle name="Currency 2 4 3 2 2 3 3" xfId="3270" xr:uid="{00000000-0005-0000-0000-0000CE0A0000}"/>
    <cellStyle name="Currency 2 4 3 2 2 3 3 2" xfId="3271" xr:uid="{00000000-0005-0000-0000-0000CF0A0000}"/>
    <cellStyle name="Currency 2 4 3 2 2 3 3 3" xfId="3272" xr:uid="{00000000-0005-0000-0000-0000D00A0000}"/>
    <cellStyle name="Currency 2 4 3 2 2 3 4" xfId="3273" xr:uid="{00000000-0005-0000-0000-0000D10A0000}"/>
    <cellStyle name="Currency 2 4 3 2 2 3 4 2" xfId="3274" xr:uid="{00000000-0005-0000-0000-0000D20A0000}"/>
    <cellStyle name="Currency 2 4 3 2 2 3 4 2 2" xfId="3275" xr:uid="{00000000-0005-0000-0000-0000D30A0000}"/>
    <cellStyle name="Currency 2 4 3 2 2 3 4 3" xfId="3276" xr:uid="{00000000-0005-0000-0000-0000D40A0000}"/>
    <cellStyle name="Currency 2 4 3 2 2 3 5" xfId="3277" xr:uid="{00000000-0005-0000-0000-0000D50A0000}"/>
    <cellStyle name="Currency 2 4 3 2 2 3 5 2" xfId="3278" xr:uid="{00000000-0005-0000-0000-0000D60A0000}"/>
    <cellStyle name="Currency 2 4 3 2 2 3 5 2 2" xfId="3279" xr:uid="{00000000-0005-0000-0000-0000D70A0000}"/>
    <cellStyle name="Currency 2 4 3 2 2 3 5 3" xfId="3280" xr:uid="{00000000-0005-0000-0000-0000D80A0000}"/>
    <cellStyle name="Currency 2 4 3 2 2 3 6" xfId="3281" xr:uid="{00000000-0005-0000-0000-0000D90A0000}"/>
    <cellStyle name="Currency 2 4 3 2 2 3 6 2" xfId="3282" xr:uid="{00000000-0005-0000-0000-0000DA0A0000}"/>
    <cellStyle name="Currency 2 4 3 2 2 3 6 2 2" xfId="3283" xr:uid="{00000000-0005-0000-0000-0000DB0A0000}"/>
    <cellStyle name="Currency 2 4 3 2 2 3 6 3" xfId="3284" xr:uid="{00000000-0005-0000-0000-0000DC0A0000}"/>
    <cellStyle name="Currency 2 4 3 2 2 3 7" xfId="3285" xr:uid="{00000000-0005-0000-0000-0000DD0A0000}"/>
    <cellStyle name="Currency 2 4 3 2 2 3 7 2" xfId="3286" xr:uid="{00000000-0005-0000-0000-0000DE0A0000}"/>
    <cellStyle name="Currency 2 4 3 2 2 3 8" xfId="3287" xr:uid="{00000000-0005-0000-0000-0000DF0A0000}"/>
    <cellStyle name="Currency 2 4 3 2 2 3 8 2" xfId="3288" xr:uid="{00000000-0005-0000-0000-0000E00A0000}"/>
    <cellStyle name="Currency 2 4 3 2 2 3 9" xfId="3289" xr:uid="{00000000-0005-0000-0000-0000E10A0000}"/>
    <cellStyle name="Currency 2 4 3 2 2 4" xfId="3290" xr:uid="{00000000-0005-0000-0000-0000E20A0000}"/>
    <cellStyle name="Currency 2 4 3 2 2 4 2" xfId="3291" xr:uid="{00000000-0005-0000-0000-0000E30A0000}"/>
    <cellStyle name="Currency 2 4 3 2 2 4 3" xfId="3292" xr:uid="{00000000-0005-0000-0000-0000E40A0000}"/>
    <cellStyle name="Currency 2 4 3 2 2 4 3 2" xfId="3293" xr:uid="{00000000-0005-0000-0000-0000E50A0000}"/>
    <cellStyle name="Currency 2 4 3 2 2 4 3 2 2" xfId="3294" xr:uid="{00000000-0005-0000-0000-0000E60A0000}"/>
    <cellStyle name="Currency 2 4 3 2 2 4 3 3" xfId="3295" xr:uid="{00000000-0005-0000-0000-0000E70A0000}"/>
    <cellStyle name="Currency 2 4 3 2 2 4 4" xfId="3296" xr:uid="{00000000-0005-0000-0000-0000E80A0000}"/>
    <cellStyle name="Currency 2 4 3 2 2 4 4 2" xfId="3297" xr:uid="{00000000-0005-0000-0000-0000E90A0000}"/>
    <cellStyle name="Currency 2 4 3 2 2 4 4 2 2" xfId="3298" xr:uid="{00000000-0005-0000-0000-0000EA0A0000}"/>
    <cellStyle name="Currency 2 4 3 2 2 4 4 3" xfId="3299" xr:uid="{00000000-0005-0000-0000-0000EB0A0000}"/>
    <cellStyle name="Currency 2 4 3 2 2 4 5" xfId="3300" xr:uid="{00000000-0005-0000-0000-0000EC0A0000}"/>
    <cellStyle name="Currency 2 4 3 2 2 4 5 2" xfId="3301" xr:uid="{00000000-0005-0000-0000-0000ED0A0000}"/>
    <cellStyle name="Currency 2 4 3 2 2 4 5 2 2" xfId="3302" xr:uid="{00000000-0005-0000-0000-0000EE0A0000}"/>
    <cellStyle name="Currency 2 4 3 2 2 4 5 3" xfId="3303" xr:uid="{00000000-0005-0000-0000-0000EF0A0000}"/>
    <cellStyle name="Currency 2 4 3 2 2 4 6" xfId="3304" xr:uid="{00000000-0005-0000-0000-0000F00A0000}"/>
    <cellStyle name="Currency 2 4 3 2 2 4 6 2" xfId="3305" xr:uid="{00000000-0005-0000-0000-0000F10A0000}"/>
    <cellStyle name="Currency 2 4 3 2 2 4 7" xfId="3306" xr:uid="{00000000-0005-0000-0000-0000F20A0000}"/>
    <cellStyle name="Currency 2 4 3 2 2 4 7 2" xfId="3307" xr:uid="{00000000-0005-0000-0000-0000F30A0000}"/>
    <cellStyle name="Currency 2 4 3 2 2 4 8" xfId="3308" xr:uid="{00000000-0005-0000-0000-0000F40A0000}"/>
    <cellStyle name="Currency 2 4 3 2 2 4 9" xfId="3309" xr:uid="{00000000-0005-0000-0000-0000F50A0000}"/>
    <cellStyle name="Currency 2 4 3 2 2 5" xfId="3310" xr:uid="{00000000-0005-0000-0000-0000F60A0000}"/>
    <cellStyle name="Currency 2 4 3 2 2 5 2" xfId="3311" xr:uid="{00000000-0005-0000-0000-0000F70A0000}"/>
    <cellStyle name="Currency 2 4 3 2 2 5 3" xfId="3312" xr:uid="{00000000-0005-0000-0000-0000F80A0000}"/>
    <cellStyle name="Currency 2 4 3 2 2 6" xfId="3313" xr:uid="{00000000-0005-0000-0000-0000F90A0000}"/>
    <cellStyle name="Currency 2 4 3 2 2 6 2" xfId="3314" xr:uid="{00000000-0005-0000-0000-0000FA0A0000}"/>
    <cellStyle name="Currency 2 4 3 2 2 6 2 2" xfId="3315" xr:uid="{00000000-0005-0000-0000-0000FB0A0000}"/>
    <cellStyle name="Currency 2 4 3 2 2 6 2 2 2" xfId="3316" xr:uid="{00000000-0005-0000-0000-0000FC0A0000}"/>
    <cellStyle name="Currency 2 4 3 2 2 6 2 3" xfId="3317" xr:uid="{00000000-0005-0000-0000-0000FD0A0000}"/>
    <cellStyle name="Currency 2 4 3 2 2 6 3" xfId="3318" xr:uid="{00000000-0005-0000-0000-0000FE0A0000}"/>
    <cellStyle name="Currency 2 4 3 2 2 6 3 2" xfId="3319" xr:uid="{00000000-0005-0000-0000-0000FF0A0000}"/>
    <cellStyle name="Currency 2 4 3 2 2 6 3 2 2" xfId="3320" xr:uid="{00000000-0005-0000-0000-0000000B0000}"/>
    <cellStyle name="Currency 2 4 3 2 2 6 3 3" xfId="3321" xr:uid="{00000000-0005-0000-0000-0000010B0000}"/>
    <cellStyle name="Currency 2 4 3 2 2 6 4" xfId="3322" xr:uid="{00000000-0005-0000-0000-0000020B0000}"/>
    <cellStyle name="Currency 2 4 3 2 2 6 4 2" xfId="3323" xr:uid="{00000000-0005-0000-0000-0000030B0000}"/>
    <cellStyle name="Currency 2 4 3 2 2 6 4 2 2" xfId="3324" xr:uid="{00000000-0005-0000-0000-0000040B0000}"/>
    <cellStyle name="Currency 2 4 3 2 2 6 4 3" xfId="3325" xr:uid="{00000000-0005-0000-0000-0000050B0000}"/>
    <cellStyle name="Currency 2 4 3 2 2 6 5" xfId="3326" xr:uid="{00000000-0005-0000-0000-0000060B0000}"/>
    <cellStyle name="Currency 2 4 3 2 2 6 5 2" xfId="3327" xr:uid="{00000000-0005-0000-0000-0000070B0000}"/>
    <cellStyle name="Currency 2 4 3 2 2 6 6" xfId="3328" xr:uid="{00000000-0005-0000-0000-0000080B0000}"/>
    <cellStyle name="Currency 2 4 3 2 2 6 6 2" xfId="3329" xr:uid="{00000000-0005-0000-0000-0000090B0000}"/>
    <cellStyle name="Currency 2 4 3 2 2 6 7" xfId="3330" xr:uid="{00000000-0005-0000-0000-00000A0B0000}"/>
    <cellStyle name="Currency 2 4 3 2 2 7" xfId="3331" xr:uid="{00000000-0005-0000-0000-00000B0B0000}"/>
    <cellStyle name="Currency 2 4 3 2 2 7 2" xfId="3332" xr:uid="{00000000-0005-0000-0000-00000C0B0000}"/>
    <cellStyle name="Currency 2 4 3 2 2 7 2 2" xfId="3333" xr:uid="{00000000-0005-0000-0000-00000D0B0000}"/>
    <cellStyle name="Currency 2 4 3 2 2 7 3" xfId="3334" xr:uid="{00000000-0005-0000-0000-00000E0B0000}"/>
    <cellStyle name="Currency 2 4 3 2 2 8" xfId="3335" xr:uid="{00000000-0005-0000-0000-00000F0B0000}"/>
    <cellStyle name="Currency 2 4 3 2 2 8 2" xfId="3336" xr:uid="{00000000-0005-0000-0000-0000100B0000}"/>
    <cellStyle name="Currency 2 4 3 2 2 8 2 2" xfId="3337" xr:uid="{00000000-0005-0000-0000-0000110B0000}"/>
    <cellStyle name="Currency 2 4 3 2 2 8 3" xfId="3338" xr:uid="{00000000-0005-0000-0000-0000120B0000}"/>
    <cellStyle name="Currency 2 4 3 2 3" xfId="166" xr:uid="{00000000-0005-0000-0000-0000130B0000}"/>
    <cellStyle name="Currency 2 4 3 2 3 10" xfId="3339" xr:uid="{00000000-0005-0000-0000-0000140B0000}"/>
    <cellStyle name="Currency 2 4 3 2 3 2" xfId="167" xr:uid="{00000000-0005-0000-0000-0000150B0000}"/>
    <cellStyle name="Currency 2 4 3 2 3 2 2" xfId="3340" xr:uid="{00000000-0005-0000-0000-0000160B0000}"/>
    <cellStyle name="Currency 2 4 3 2 3 2 3" xfId="3341" xr:uid="{00000000-0005-0000-0000-0000170B0000}"/>
    <cellStyle name="Currency 2 4 3 2 3 2 3 2" xfId="3342" xr:uid="{00000000-0005-0000-0000-0000180B0000}"/>
    <cellStyle name="Currency 2 4 3 2 3 2 3 3" xfId="3343" xr:uid="{00000000-0005-0000-0000-0000190B0000}"/>
    <cellStyle name="Currency 2 4 3 2 3 2 4" xfId="3344" xr:uid="{00000000-0005-0000-0000-00001A0B0000}"/>
    <cellStyle name="Currency 2 4 3 2 3 2 4 2" xfId="3345" xr:uid="{00000000-0005-0000-0000-00001B0B0000}"/>
    <cellStyle name="Currency 2 4 3 2 3 2 4 2 2" xfId="3346" xr:uid="{00000000-0005-0000-0000-00001C0B0000}"/>
    <cellStyle name="Currency 2 4 3 2 3 2 4 3" xfId="3347" xr:uid="{00000000-0005-0000-0000-00001D0B0000}"/>
    <cellStyle name="Currency 2 4 3 2 3 2 5" xfId="3348" xr:uid="{00000000-0005-0000-0000-00001E0B0000}"/>
    <cellStyle name="Currency 2 4 3 2 3 2 5 2" xfId="3349" xr:uid="{00000000-0005-0000-0000-00001F0B0000}"/>
    <cellStyle name="Currency 2 4 3 2 3 2 5 2 2" xfId="3350" xr:uid="{00000000-0005-0000-0000-0000200B0000}"/>
    <cellStyle name="Currency 2 4 3 2 3 2 5 3" xfId="3351" xr:uid="{00000000-0005-0000-0000-0000210B0000}"/>
    <cellStyle name="Currency 2 4 3 2 3 2 6" xfId="3352" xr:uid="{00000000-0005-0000-0000-0000220B0000}"/>
    <cellStyle name="Currency 2 4 3 2 3 2 6 2" xfId="3353" xr:uid="{00000000-0005-0000-0000-0000230B0000}"/>
    <cellStyle name="Currency 2 4 3 2 3 2 6 2 2" xfId="3354" xr:uid="{00000000-0005-0000-0000-0000240B0000}"/>
    <cellStyle name="Currency 2 4 3 2 3 2 6 3" xfId="3355" xr:uid="{00000000-0005-0000-0000-0000250B0000}"/>
    <cellStyle name="Currency 2 4 3 2 3 2 7" xfId="3356" xr:uid="{00000000-0005-0000-0000-0000260B0000}"/>
    <cellStyle name="Currency 2 4 3 2 3 2 7 2" xfId="3357" xr:uid="{00000000-0005-0000-0000-0000270B0000}"/>
    <cellStyle name="Currency 2 4 3 2 3 2 8" xfId="3358" xr:uid="{00000000-0005-0000-0000-0000280B0000}"/>
    <cellStyle name="Currency 2 4 3 2 3 2 8 2" xfId="3359" xr:uid="{00000000-0005-0000-0000-0000290B0000}"/>
    <cellStyle name="Currency 2 4 3 2 3 2 9" xfId="3360" xr:uid="{00000000-0005-0000-0000-00002A0B0000}"/>
    <cellStyle name="Currency 2 4 3 2 3 3" xfId="168" xr:uid="{00000000-0005-0000-0000-00002B0B0000}"/>
    <cellStyle name="Currency 2 4 3 2 3 4" xfId="3361" xr:uid="{00000000-0005-0000-0000-00002C0B0000}"/>
    <cellStyle name="Currency 2 4 3 2 3 4 2" xfId="3362" xr:uid="{00000000-0005-0000-0000-00002D0B0000}"/>
    <cellStyle name="Currency 2 4 3 2 3 4 3" xfId="3363" xr:uid="{00000000-0005-0000-0000-00002E0B0000}"/>
    <cellStyle name="Currency 2 4 3 2 3 5" xfId="3364" xr:uid="{00000000-0005-0000-0000-00002F0B0000}"/>
    <cellStyle name="Currency 2 4 3 2 3 5 2" xfId="3365" xr:uid="{00000000-0005-0000-0000-0000300B0000}"/>
    <cellStyle name="Currency 2 4 3 2 3 5 2 2" xfId="3366" xr:uid="{00000000-0005-0000-0000-0000310B0000}"/>
    <cellStyle name="Currency 2 4 3 2 3 5 3" xfId="3367" xr:uid="{00000000-0005-0000-0000-0000320B0000}"/>
    <cellStyle name="Currency 2 4 3 2 3 6" xfId="3368" xr:uid="{00000000-0005-0000-0000-0000330B0000}"/>
    <cellStyle name="Currency 2 4 3 2 3 6 2" xfId="3369" xr:uid="{00000000-0005-0000-0000-0000340B0000}"/>
    <cellStyle name="Currency 2 4 3 2 3 6 2 2" xfId="3370" xr:uid="{00000000-0005-0000-0000-0000350B0000}"/>
    <cellStyle name="Currency 2 4 3 2 3 6 3" xfId="3371" xr:uid="{00000000-0005-0000-0000-0000360B0000}"/>
    <cellStyle name="Currency 2 4 3 2 3 7" xfId="3372" xr:uid="{00000000-0005-0000-0000-0000370B0000}"/>
    <cellStyle name="Currency 2 4 3 2 3 7 2" xfId="3373" xr:uid="{00000000-0005-0000-0000-0000380B0000}"/>
    <cellStyle name="Currency 2 4 3 2 3 7 2 2" xfId="3374" xr:uid="{00000000-0005-0000-0000-0000390B0000}"/>
    <cellStyle name="Currency 2 4 3 2 3 7 3" xfId="3375" xr:uid="{00000000-0005-0000-0000-00003A0B0000}"/>
    <cellStyle name="Currency 2 4 3 2 3 8" xfId="3376" xr:uid="{00000000-0005-0000-0000-00003B0B0000}"/>
    <cellStyle name="Currency 2 4 3 2 3 8 2" xfId="3377" xr:uid="{00000000-0005-0000-0000-00003C0B0000}"/>
    <cellStyle name="Currency 2 4 3 2 3 9" xfId="3378" xr:uid="{00000000-0005-0000-0000-00003D0B0000}"/>
    <cellStyle name="Currency 2 4 3 2 3 9 2" xfId="3379" xr:uid="{00000000-0005-0000-0000-00003E0B0000}"/>
    <cellStyle name="Currency 2 4 3 2 4" xfId="169" xr:uid="{00000000-0005-0000-0000-00003F0B0000}"/>
    <cellStyle name="Currency 2 4 3 2 4 2" xfId="170" xr:uid="{00000000-0005-0000-0000-0000400B0000}"/>
    <cellStyle name="Currency 2 4 3 2 4 2 10" xfId="3380" xr:uid="{00000000-0005-0000-0000-0000410B0000}"/>
    <cellStyle name="Currency 2 4 3 2 4 2 2" xfId="3381" xr:uid="{00000000-0005-0000-0000-0000420B0000}"/>
    <cellStyle name="Currency 2 4 3 2 4 2 3" xfId="3382" xr:uid="{00000000-0005-0000-0000-0000430B0000}"/>
    <cellStyle name="Currency 2 4 3 2 4 2 4" xfId="3383" xr:uid="{00000000-0005-0000-0000-0000440B0000}"/>
    <cellStyle name="Currency 2 4 3 2 4 2 4 2" xfId="3384" xr:uid="{00000000-0005-0000-0000-0000450B0000}"/>
    <cellStyle name="Currency 2 4 3 2 4 2 4 2 2" xfId="3385" xr:uid="{00000000-0005-0000-0000-0000460B0000}"/>
    <cellStyle name="Currency 2 4 3 2 4 2 4 3" xfId="3386" xr:uid="{00000000-0005-0000-0000-0000470B0000}"/>
    <cellStyle name="Currency 2 4 3 2 4 2 5" xfId="3387" xr:uid="{00000000-0005-0000-0000-0000480B0000}"/>
    <cellStyle name="Currency 2 4 3 2 4 2 5 2" xfId="3388" xr:uid="{00000000-0005-0000-0000-0000490B0000}"/>
    <cellStyle name="Currency 2 4 3 2 4 2 5 2 2" xfId="3389" xr:uid="{00000000-0005-0000-0000-00004A0B0000}"/>
    <cellStyle name="Currency 2 4 3 2 4 2 5 3" xfId="3390" xr:uid="{00000000-0005-0000-0000-00004B0B0000}"/>
    <cellStyle name="Currency 2 4 3 2 4 2 6" xfId="3391" xr:uid="{00000000-0005-0000-0000-00004C0B0000}"/>
    <cellStyle name="Currency 2 4 3 2 4 2 6 2" xfId="3392" xr:uid="{00000000-0005-0000-0000-00004D0B0000}"/>
    <cellStyle name="Currency 2 4 3 2 4 2 6 2 2" xfId="3393" xr:uid="{00000000-0005-0000-0000-00004E0B0000}"/>
    <cellStyle name="Currency 2 4 3 2 4 2 6 3" xfId="3394" xr:uid="{00000000-0005-0000-0000-00004F0B0000}"/>
    <cellStyle name="Currency 2 4 3 2 4 2 7" xfId="3395" xr:uid="{00000000-0005-0000-0000-0000500B0000}"/>
    <cellStyle name="Currency 2 4 3 2 4 2 7 2" xfId="3396" xr:uid="{00000000-0005-0000-0000-0000510B0000}"/>
    <cellStyle name="Currency 2 4 3 2 4 2 8" xfId="3397" xr:uid="{00000000-0005-0000-0000-0000520B0000}"/>
    <cellStyle name="Currency 2 4 3 2 4 2 8 2" xfId="3398" xr:uid="{00000000-0005-0000-0000-0000530B0000}"/>
    <cellStyle name="Currency 2 4 3 2 4 2 9" xfId="3399" xr:uid="{00000000-0005-0000-0000-0000540B0000}"/>
    <cellStyle name="Currency 2 4 3 2 4 3" xfId="171" xr:uid="{00000000-0005-0000-0000-0000550B0000}"/>
    <cellStyle name="Currency 2 4 3 2 4 4" xfId="3400" xr:uid="{00000000-0005-0000-0000-0000560B0000}"/>
    <cellStyle name="Currency 2 4 3 2 4 4 2" xfId="3401" xr:uid="{00000000-0005-0000-0000-0000570B0000}"/>
    <cellStyle name="Currency 2 4 3 2 4 4 2 2" xfId="3402" xr:uid="{00000000-0005-0000-0000-0000580B0000}"/>
    <cellStyle name="Currency 2 4 3 2 4 4 3" xfId="3403" xr:uid="{00000000-0005-0000-0000-0000590B0000}"/>
    <cellStyle name="Currency 2 4 3 2 4 5" xfId="3404" xr:uid="{00000000-0005-0000-0000-00005A0B0000}"/>
    <cellStyle name="Currency 2 4 3 2 4 5 2" xfId="3405" xr:uid="{00000000-0005-0000-0000-00005B0B0000}"/>
    <cellStyle name="Currency 2 4 3 2 4 5 2 2" xfId="3406" xr:uid="{00000000-0005-0000-0000-00005C0B0000}"/>
    <cellStyle name="Currency 2 4 3 2 4 5 3" xfId="3407" xr:uid="{00000000-0005-0000-0000-00005D0B0000}"/>
    <cellStyle name="Currency 2 4 3 2 5" xfId="3408" xr:uid="{00000000-0005-0000-0000-00005E0B0000}"/>
    <cellStyle name="Currency 2 4 3 2 5 2" xfId="3409" xr:uid="{00000000-0005-0000-0000-00005F0B0000}"/>
    <cellStyle name="Currency 2 4 3 2 5 3" xfId="3410" xr:uid="{00000000-0005-0000-0000-0000600B0000}"/>
    <cellStyle name="Currency 2 4 3 2 5 3 2" xfId="3411" xr:uid="{00000000-0005-0000-0000-0000610B0000}"/>
    <cellStyle name="Currency 2 4 3 2 5 3 3" xfId="3412" xr:uid="{00000000-0005-0000-0000-0000620B0000}"/>
    <cellStyle name="Currency 2 4 3 2 5 4" xfId="3413" xr:uid="{00000000-0005-0000-0000-0000630B0000}"/>
    <cellStyle name="Currency 2 4 3 2 5 4 2" xfId="3414" xr:uid="{00000000-0005-0000-0000-0000640B0000}"/>
    <cellStyle name="Currency 2 4 3 2 5 4 2 2" xfId="3415" xr:uid="{00000000-0005-0000-0000-0000650B0000}"/>
    <cellStyle name="Currency 2 4 3 2 5 4 3" xfId="3416" xr:uid="{00000000-0005-0000-0000-0000660B0000}"/>
    <cellStyle name="Currency 2 4 3 2 5 5" xfId="3417" xr:uid="{00000000-0005-0000-0000-0000670B0000}"/>
    <cellStyle name="Currency 2 4 3 2 5 5 2" xfId="3418" xr:uid="{00000000-0005-0000-0000-0000680B0000}"/>
    <cellStyle name="Currency 2 4 3 2 5 5 2 2" xfId="3419" xr:uid="{00000000-0005-0000-0000-0000690B0000}"/>
    <cellStyle name="Currency 2 4 3 2 5 5 3" xfId="3420" xr:uid="{00000000-0005-0000-0000-00006A0B0000}"/>
    <cellStyle name="Currency 2 4 3 2 5 6" xfId="3421" xr:uid="{00000000-0005-0000-0000-00006B0B0000}"/>
    <cellStyle name="Currency 2 4 3 2 5 6 2" xfId="3422" xr:uid="{00000000-0005-0000-0000-00006C0B0000}"/>
    <cellStyle name="Currency 2 4 3 2 5 6 2 2" xfId="3423" xr:uid="{00000000-0005-0000-0000-00006D0B0000}"/>
    <cellStyle name="Currency 2 4 3 2 5 6 3" xfId="3424" xr:uid="{00000000-0005-0000-0000-00006E0B0000}"/>
    <cellStyle name="Currency 2 4 3 2 5 7" xfId="3425" xr:uid="{00000000-0005-0000-0000-00006F0B0000}"/>
    <cellStyle name="Currency 2 4 3 2 5 7 2" xfId="3426" xr:uid="{00000000-0005-0000-0000-0000700B0000}"/>
    <cellStyle name="Currency 2 4 3 2 5 8" xfId="3427" xr:uid="{00000000-0005-0000-0000-0000710B0000}"/>
    <cellStyle name="Currency 2 4 3 2 5 8 2" xfId="3428" xr:uid="{00000000-0005-0000-0000-0000720B0000}"/>
    <cellStyle name="Currency 2 4 3 2 5 9" xfId="3429" xr:uid="{00000000-0005-0000-0000-0000730B0000}"/>
    <cellStyle name="Currency 2 4 3 2 6" xfId="3430" xr:uid="{00000000-0005-0000-0000-0000740B0000}"/>
    <cellStyle name="Currency 2 4 3 2 6 2" xfId="3431" xr:uid="{00000000-0005-0000-0000-0000750B0000}"/>
    <cellStyle name="Currency 2 4 3 2 6 3" xfId="3432" xr:uid="{00000000-0005-0000-0000-0000760B0000}"/>
    <cellStyle name="Currency 2 4 3 2 7" xfId="3433" xr:uid="{00000000-0005-0000-0000-0000770B0000}"/>
    <cellStyle name="Currency 2 4 3 2 8" xfId="3434" xr:uid="{00000000-0005-0000-0000-0000780B0000}"/>
    <cellStyle name="Currency 2 4 3 2 8 2" xfId="3435" xr:uid="{00000000-0005-0000-0000-0000790B0000}"/>
    <cellStyle name="Currency 2 4 3 2 8 2 2" xfId="3436" xr:uid="{00000000-0005-0000-0000-00007A0B0000}"/>
    <cellStyle name="Currency 2 4 3 2 8 3" xfId="3437" xr:uid="{00000000-0005-0000-0000-00007B0B0000}"/>
    <cellStyle name="Currency 2 4 3 2 8 4" xfId="3438" xr:uid="{00000000-0005-0000-0000-00007C0B0000}"/>
    <cellStyle name="Currency 2 4 3 2 9" xfId="3439" xr:uid="{00000000-0005-0000-0000-00007D0B0000}"/>
    <cellStyle name="Currency 2 4 3 2 9 2" xfId="3440" xr:uid="{00000000-0005-0000-0000-00007E0B0000}"/>
    <cellStyle name="Currency 2 4 3 2 9 2 2" xfId="3441" xr:uid="{00000000-0005-0000-0000-00007F0B0000}"/>
    <cellStyle name="Currency 2 4 3 2 9 3" xfId="3442" xr:uid="{00000000-0005-0000-0000-0000800B0000}"/>
    <cellStyle name="Currency 2 4 3 3" xfId="172" xr:uid="{00000000-0005-0000-0000-0000810B0000}"/>
    <cellStyle name="Currency 2 4 3 3 10" xfId="3443" xr:uid="{00000000-0005-0000-0000-0000820B0000}"/>
    <cellStyle name="Currency 2 4 3 3 10 2" xfId="3444" xr:uid="{00000000-0005-0000-0000-0000830B0000}"/>
    <cellStyle name="Currency 2 4 3 3 10 2 2" xfId="3445" xr:uid="{00000000-0005-0000-0000-0000840B0000}"/>
    <cellStyle name="Currency 2 4 3 3 10 3" xfId="3446" xr:uid="{00000000-0005-0000-0000-0000850B0000}"/>
    <cellStyle name="Currency 2 4 3 3 11" xfId="3447" xr:uid="{00000000-0005-0000-0000-0000860B0000}"/>
    <cellStyle name="Currency 2 4 3 3 11 2" xfId="3448" xr:uid="{00000000-0005-0000-0000-0000870B0000}"/>
    <cellStyle name="Currency 2 4 3 3 12" xfId="3449" xr:uid="{00000000-0005-0000-0000-0000880B0000}"/>
    <cellStyle name="Currency 2 4 3 3 12 2" xfId="3450" xr:uid="{00000000-0005-0000-0000-0000890B0000}"/>
    <cellStyle name="Currency 2 4 3 3 13" xfId="3451" xr:uid="{00000000-0005-0000-0000-00008A0B0000}"/>
    <cellStyle name="Currency 2 4 3 3 14" xfId="3452" xr:uid="{00000000-0005-0000-0000-00008B0B0000}"/>
    <cellStyle name="Currency 2 4 3 3 15" xfId="3453" xr:uid="{00000000-0005-0000-0000-00008C0B0000}"/>
    <cellStyle name="Currency 2 4 3 3 2" xfId="173" xr:uid="{00000000-0005-0000-0000-00008D0B0000}"/>
    <cellStyle name="Currency 2 4 3 3 2 2" xfId="3454" xr:uid="{00000000-0005-0000-0000-00008E0B0000}"/>
    <cellStyle name="Currency 2 4 3 3 2 2 2" xfId="3455" xr:uid="{00000000-0005-0000-0000-00008F0B0000}"/>
    <cellStyle name="Currency 2 4 3 3 2 2 3" xfId="3456" xr:uid="{00000000-0005-0000-0000-0000900B0000}"/>
    <cellStyle name="Currency 2 4 3 3 2 2 3 2" xfId="3457" xr:uid="{00000000-0005-0000-0000-0000910B0000}"/>
    <cellStyle name="Currency 2 4 3 3 2 2 3 3" xfId="3458" xr:uid="{00000000-0005-0000-0000-0000920B0000}"/>
    <cellStyle name="Currency 2 4 3 3 2 2 4" xfId="3459" xr:uid="{00000000-0005-0000-0000-0000930B0000}"/>
    <cellStyle name="Currency 2 4 3 3 2 2 4 2" xfId="3460" xr:uid="{00000000-0005-0000-0000-0000940B0000}"/>
    <cellStyle name="Currency 2 4 3 3 2 2 4 2 2" xfId="3461" xr:uid="{00000000-0005-0000-0000-0000950B0000}"/>
    <cellStyle name="Currency 2 4 3 3 2 2 4 3" xfId="3462" xr:uid="{00000000-0005-0000-0000-0000960B0000}"/>
    <cellStyle name="Currency 2 4 3 3 2 2 5" xfId="3463" xr:uid="{00000000-0005-0000-0000-0000970B0000}"/>
    <cellStyle name="Currency 2 4 3 3 2 2 5 2" xfId="3464" xr:uid="{00000000-0005-0000-0000-0000980B0000}"/>
    <cellStyle name="Currency 2 4 3 3 2 2 5 2 2" xfId="3465" xr:uid="{00000000-0005-0000-0000-0000990B0000}"/>
    <cellStyle name="Currency 2 4 3 3 2 2 5 3" xfId="3466" xr:uid="{00000000-0005-0000-0000-00009A0B0000}"/>
    <cellStyle name="Currency 2 4 3 3 2 2 6" xfId="3467" xr:uid="{00000000-0005-0000-0000-00009B0B0000}"/>
    <cellStyle name="Currency 2 4 3 3 2 2 6 2" xfId="3468" xr:uid="{00000000-0005-0000-0000-00009C0B0000}"/>
    <cellStyle name="Currency 2 4 3 3 2 2 6 2 2" xfId="3469" xr:uid="{00000000-0005-0000-0000-00009D0B0000}"/>
    <cellStyle name="Currency 2 4 3 3 2 2 6 3" xfId="3470" xr:uid="{00000000-0005-0000-0000-00009E0B0000}"/>
    <cellStyle name="Currency 2 4 3 3 2 2 7" xfId="3471" xr:uid="{00000000-0005-0000-0000-00009F0B0000}"/>
    <cellStyle name="Currency 2 4 3 3 2 2 7 2" xfId="3472" xr:uid="{00000000-0005-0000-0000-0000A00B0000}"/>
    <cellStyle name="Currency 2 4 3 3 2 2 8" xfId="3473" xr:uid="{00000000-0005-0000-0000-0000A10B0000}"/>
    <cellStyle name="Currency 2 4 3 3 2 2 8 2" xfId="3474" xr:uid="{00000000-0005-0000-0000-0000A20B0000}"/>
    <cellStyle name="Currency 2 4 3 3 2 2 9" xfId="3475" xr:uid="{00000000-0005-0000-0000-0000A30B0000}"/>
    <cellStyle name="Currency 2 4 3 3 2 3" xfId="3476" xr:uid="{00000000-0005-0000-0000-0000A40B0000}"/>
    <cellStyle name="Currency 2 4 3 3 2 3 2" xfId="3477" xr:uid="{00000000-0005-0000-0000-0000A50B0000}"/>
    <cellStyle name="Currency 2 4 3 3 2 3 3" xfId="3478" xr:uid="{00000000-0005-0000-0000-0000A60B0000}"/>
    <cellStyle name="Currency 2 4 3 3 2 3 3 2" xfId="3479" xr:uid="{00000000-0005-0000-0000-0000A70B0000}"/>
    <cellStyle name="Currency 2 4 3 3 2 3 3 3" xfId="3480" xr:uid="{00000000-0005-0000-0000-0000A80B0000}"/>
    <cellStyle name="Currency 2 4 3 3 2 3 4" xfId="3481" xr:uid="{00000000-0005-0000-0000-0000A90B0000}"/>
    <cellStyle name="Currency 2 4 3 3 2 3 4 2" xfId="3482" xr:uid="{00000000-0005-0000-0000-0000AA0B0000}"/>
    <cellStyle name="Currency 2 4 3 3 2 3 4 2 2" xfId="3483" xr:uid="{00000000-0005-0000-0000-0000AB0B0000}"/>
    <cellStyle name="Currency 2 4 3 3 2 3 4 3" xfId="3484" xr:uid="{00000000-0005-0000-0000-0000AC0B0000}"/>
    <cellStyle name="Currency 2 4 3 3 2 3 5" xfId="3485" xr:uid="{00000000-0005-0000-0000-0000AD0B0000}"/>
    <cellStyle name="Currency 2 4 3 3 2 3 5 2" xfId="3486" xr:uid="{00000000-0005-0000-0000-0000AE0B0000}"/>
    <cellStyle name="Currency 2 4 3 3 2 3 5 2 2" xfId="3487" xr:uid="{00000000-0005-0000-0000-0000AF0B0000}"/>
    <cellStyle name="Currency 2 4 3 3 2 3 5 3" xfId="3488" xr:uid="{00000000-0005-0000-0000-0000B00B0000}"/>
    <cellStyle name="Currency 2 4 3 3 2 3 6" xfId="3489" xr:uid="{00000000-0005-0000-0000-0000B10B0000}"/>
    <cellStyle name="Currency 2 4 3 3 2 3 6 2" xfId="3490" xr:uid="{00000000-0005-0000-0000-0000B20B0000}"/>
    <cellStyle name="Currency 2 4 3 3 2 3 6 2 2" xfId="3491" xr:uid="{00000000-0005-0000-0000-0000B30B0000}"/>
    <cellStyle name="Currency 2 4 3 3 2 3 6 3" xfId="3492" xr:uid="{00000000-0005-0000-0000-0000B40B0000}"/>
    <cellStyle name="Currency 2 4 3 3 2 3 7" xfId="3493" xr:uid="{00000000-0005-0000-0000-0000B50B0000}"/>
    <cellStyle name="Currency 2 4 3 3 2 3 7 2" xfId="3494" xr:uid="{00000000-0005-0000-0000-0000B60B0000}"/>
    <cellStyle name="Currency 2 4 3 3 2 3 8" xfId="3495" xr:uid="{00000000-0005-0000-0000-0000B70B0000}"/>
    <cellStyle name="Currency 2 4 3 3 2 3 8 2" xfId="3496" xr:uid="{00000000-0005-0000-0000-0000B80B0000}"/>
    <cellStyle name="Currency 2 4 3 3 2 3 9" xfId="3497" xr:uid="{00000000-0005-0000-0000-0000B90B0000}"/>
    <cellStyle name="Currency 2 4 3 3 2 4" xfId="3498" xr:uid="{00000000-0005-0000-0000-0000BA0B0000}"/>
    <cellStyle name="Currency 2 4 3 3 2 4 2" xfId="3499" xr:uid="{00000000-0005-0000-0000-0000BB0B0000}"/>
    <cellStyle name="Currency 2 4 3 3 2 4 3" xfId="3500" xr:uid="{00000000-0005-0000-0000-0000BC0B0000}"/>
    <cellStyle name="Currency 2 4 3 3 2 4 3 2" xfId="3501" xr:uid="{00000000-0005-0000-0000-0000BD0B0000}"/>
    <cellStyle name="Currency 2 4 3 3 2 4 3 2 2" xfId="3502" xr:uid="{00000000-0005-0000-0000-0000BE0B0000}"/>
    <cellStyle name="Currency 2 4 3 3 2 4 3 3" xfId="3503" xr:uid="{00000000-0005-0000-0000-0000BF0B0000}"/>
    <cellStyle name="Currency 2 4 3 3 2 4 4" xfId="3504" xr:uid="{00000000-0005-0000-0000-0000C00B0000}"/>
    <cellStyle name="Currency 2 4 3 3 2 4 4 2" xfId="3505" xr:uid="{00000000-0005-0000-0000-0000C10B0000}"/>
    <cellStyle name="Currency 2 4 3 3 2 4 4 2 2" xfId="3506" xr:uid="{00000000-0005-0000-0000-0000C20B0000}"/>
    <cellStyle name="Currency 2 4 3 3 2 4 4 3" xfId="3507" xr:uid="{00000000-0005-0000-0000-0000C30B0000}"/>
    <cellStyle name="Currency 2 4 3 3 2 4 5" xfId="3508" xr:uid="{00000000-0005-0000-0000-0000C40B0000}"/>
    <cellStyle name="Currency 2 4 3 3 2 4 5 2" xfId="3509" xr:uid="{00000000-0005-0000-0000-0000C50B0000}"/>
    <cellStyle name="Currency 2 4 3 3 2 4 5 2 2" xfId="3510" xr:uid="{00000000-0005-0000-0000-0000C60B0000}"/>
    <cellStyle name="Currency 2 4 3 3 2 4 5 3" xfId="3511" xr:uid="{00000000-0005-0000-0000-0000C70B0000}"/>
    <cellStyle name="Currency 2 4 3 3 2 4 6" xfId="3512" xr:uid="{00000000-0005-0000-0000-0000C80B0000}"/>
    <cellStyle name="Currency 2 4 3 3 2 4 6 2" xfId="3513" xr:uid="{00000000-0005-0000-0000-0000C90B0000}"/>
    <cellStyle name="Currency 2 4 3 3 2 4 7" xfId="3514" xr:uid="{00000000-0005-0000-0000-0000CA0B0000}"/>
    <cellStyle name="Currency 2 4 3 3 2 4 7 2" xfId="3515" xr:uid="{00000000-0005-0000-0000-0000CB0B0000}"/>
    <cellStyle name="Currency 2 4 3 3 2 4 8" xfId="3516" xr:uid="{00000000-0005-0000-0000-0000CC0B0000}"/>
    <cellStyle name="Currency 2 4 3 3 2 4 9" xfId="3517" xr:uid="{00000000-0005-0000-0000-0000CD0B0000}"/>
    <cellStyle name="Currency 2 4 3 3 2 5" xfId="3518" xr:uid="{00000000-0005-0000-0000-0000CE0B0000}"/>
    <cellStyle name="Currency 2 4 3 3 2 5 2" xfId="3519" xr:uid="{00000000-0005-0000-0000-0000CF0B0000}"/>
    <cellStyle name="Currency 2 4 3 3 2 5 3" xfId="3520" xr:uid="{00000000-0005-0000-0000-0000D00B0000}"/>
    <cellStyle name="Currency 2 4 3 3 2 6" xfId="3521" xr:uid="{00000000-0005-0000-0000-0000D10B0000}"/>
    <cellStyle name="Currency 2 4 3 3 2 6 2" xfId="3522" xr:uid="{00000000-0005-0000-0000-0000D20B0000}"/>
    <cellStyle name="Currency 2 4 3 3 2 6 2 2" xfId="3523" xr:uid="{00000000-0005-0000-0000-0000D30B0000}"/>
    <cellStyle name="Currency 2 4 3 3 2 6 2 2 2" xfId="3524" xr:uid="{00000000-0005-0000-0000-0000D40B0000}"/>
    <cellStyle name="Currency 2 4 3 3 2 6 2 3" xfId="3525" xr:uid="{00000000-0005-0000-0000-0000D50B0000}"/>
    <cellStyle name="Currency 2 4 3 3 2 6 3" xfId="3526" xr:uid="{00000000-0005-0000-0000-0000D60B0000}"/>
    <cellStyle name="Currency 2 4 3 3 2 6 3 2" xfId="3527" xr:uid="{00000000-0005-0000-0000-0000D70B0000}"/>
    <cellStyle name="Currency 2 4 3 3 2 6 3 2 2" xfId="3528" xr:uid="{00000000-0005-0000-0000-0000D80B0000}"/>
    <cellStyle name="Currency 2 4 3 3 2 6 3 3" xfId="3529" xr:uid="{00000000-0005-0000-0000-0000D90B0000}"/>
    <cellStyle name="Currency 2 4 3 3 2 6 4" xfId="3530" xr:uid="{00000000-0005-0000-0000-0000DA0B0000}"/>
    <cellStyle name="Currency 2 4 3 3 2 6 4 2" xfId="3531" xr:uid="{00000000-0005-0000-0000-0000DB0B0000}"/>
    <cellStyle name="Currency 2 4 3 3 2 6 4 2 2" xfId="3532" xr:uid="{00000000-0005-0000-0000-0000DC0B0000}"/>
    <cellStyle name="Currency 2 4 3 3 2 6 4 3" xfId="3533" xr:uid="{00000000-0005-0000-0000-0000DD0B0000}"/>
    <cellStyle name="Currency 2 4 3 3 2 6 5" xfId="3534" xr:uid="{00000000-0005-0000-0000-0000DE0B0000}"/>
    <cellStyle name="Currency 2 4 3 3 2 6 5 2" xfId="3535" xr:uid="{00000000-0005-0000-0000-0000DF0B0000}"/>
    <cellStyle name="Currency 2 4 3 3 2 6 6" xfId="3536" xr:uid="{00000000-0005-0000-0000-0000E00B0000}"/>
    <cellStyle name="Currency 2 4 3 3 2 6 6 2" xfId="3537" xr:uid="{00000000-0005-0000-0000-0000E10B0000}"/>
    <cellStyle name="Currency 2 4 3 3 2 6 7" xfId="3538" xr:uid="{00000000-0005-0000-0000-0000E20B0000}"/>
    <cellStyle name="Currency 2 4 3 3 2 7" xfId="3539" xr:uid="{00000000-0005-0000-0000-0000E30B0000}"/>
    <cellStyle name="Currency 2 4 3 3 2 7 2" xfId="3540" xr:uid="{00000000-0005-0000-0000-0000E40B0000}"/>
    <cellStyle name="Currency 2 4 3 3 2 7 2 2" xfId="3541" xr:uid="{00000000-0005-0000-0000-0000E50B0000}"/>
    <cellStyle name="Currency 2 4 3 3 2 7 3" xfId="3542" xr:uid="{00000000-0005-0000-0000-0000E60B0000}"/>
    <cellStyle name="Currency 2 4 3 3 2 8" xfId="3543" xr:uid="{00000000-0005-0000-0000-0000E70B0000}"/>
    <cellStyle name="Currency 2 4 3 3 2 8 2" xfId="3544" xr:uid="{00000000-0005-0000-0000-0000E80B0000}"/>
    <cellStyle name="Currency 2 4 3 3 2 8 2 2" xfId="3545" xr:uid="{00000000-0005-0000-0000-0000E90B0000}"/>
    <cellStyle name="Currency 2 4 3 3 2 8 3" xfId="3546" xr:uid="{00000000-0005-0000-0000-0000EA0B0000}"/>
    <cellStyle name="Currency 2 4 3 3 3" xfId="174" xr:uid="{00000000-0005-0000-0000-0000EB0B0000}"/>
    <cellStyle name="Currency 2 4 3 3 3 10" xfId="3547" xr:uid="{00000000-0005-0000-0000-0000EC0B0000}"/>
    <cellStyle name="Currency 2 4 3 3 3 2" xfId="175" xr:uid="{00000000-0005-0000-0000-0000ED0B0000}"/>
    <cellStyle name="Currency 2 4 3 3 3 2 2" xfId="3548" xr:uid="{00000000-0005-0000-0000-0000EE0B0000}"/>
    <cellStyle name="Currency 2 4 3 3 3 2 3" xfId="3549" xr:uid="{00000000-0005-0000-0000-0000EF0B0000}"/>
    <cellStyle name="Currency 2 4 3 3 3 2 3 2" xfId="3550" xr:uid="{00000000-0005-0000-0000-0000F00B0000}"/>
    <cellStyle name="Currency 2 4 3 3 3 2 3 3" xfId="3551" xr:uid="{00000000-0005-0000-0000-0000F10B0000}"/>
    <cellStyle name="Currency 2 4 3 3 3 2 4" xfId="3552" xr:uid="{00000000-0005-0000-0000-0000F20B0000}"/>
    <cellStyle name="Currency 2 4 3 3 3 2 4 2" xfId="3553" xr:uid="{00000000-0005-0000-0000-0000F30B0000}"/>
    <cellStyle name="Currency 2 4 3 3 3 2 4 2 2" xfId="3554" xr:uid="{00000000-0005-0000-0000-0000F40B0000}"/>
    <cellStyle name="Currency 2 4 3 3 3 2 4 3" xfId="3555" xr:uid="{00000000-0005-0000-0000-0000F50B0000}"/>
    <cellStyle name="Currency 2 4 3 3 3 2 5" xfId="3556" xr:uid="{00000000-0005-0000-0000-0000F60B0000}"/>
    <cellStyle name="Currency 2 4 3 3 3 2 5 2" xfId="3557" xr:uid="{00000000-0005-0000-0000-0000F70B0000}"/>
    <cellStyle name="Currency 2 4 3 3 3 2 5 2 2" xfId="3558" xr:uid="{00000000-0005-0000-0000-0000F80B0000}"/>
    <cellStyle name="Currency 2 4 3 3 3 2 5 3" xfId="3559" xr:uid="{00000000-0005-0000-0000-0000F90B0000}"/>
    <cellStyle name="Currency 2 4 3 3 3 2 6" xfId="3560" xr:uid="{00000000-0005-0000-0000-0000FA0B0000}"/>
    <cellStyle name="Currency 2 4 3 3 3 2 6 2" xfId="3561" xr:uid="{00000000-0005-0000-0000-0000FB0B0000}"/>
    <cellStyle name="Currency 2 4 3 3 3 2 6 2 2" xfId="3562" xr:uid="{00000000-0005-0000-0000-0000FC0B0000}"/>
    <cellStyle name="Currency 2 4 3 3 3 2 6 3" xfId="3563" xr:uid="{00000000-0005-0000-0000-0000FD0B0000}"/>
    <cellStyle name="Currency 2 4 3 3 3 2 7" xfId="3564" xr:uid="{00000000-0005-0000-0000-0000FE0B0000}"/>
    <cellStyle name="Currency 2 4 3 3 3 2 7 2" xfId="3565" xr:uid="{00000000-0005-0000-0000-0000FF0B0000}"/>
    <cellStyle name="Currency 2 4 3 3 3 2 8" xfId="3566" xr:uid="{00000000-0005-0000-0000-0000000C0000}"/>
    <cellStyle name="Currency 2 4 3 3 3 2 8 2" xfId="3567" xr:uid="{00000000-0005-0000-0000-0000010C0000}"/>
    <cellStyle name="Currency 2 4 3 3 3 2 9" xfId="3568" xr:uid="{00000000-0005-0000-0000-0000020C0000}"/>
    <cellStyle name="Currency 2 4 3 3 3 3" xfId="176" xr:uid="{00000000-0005-0000-0000-0000030C0000}"/>
    <cellStyle name="Currency 2 4 3 3 3 4" xfId="3569" xr:uid="{00000000-0005-0000-0000-0000040C0000}"/>
    <cellStyle name="Currency 2 4 3 3 3 4 2" xfId="3570" xr:uid="{00000000-0005-0000-0000-0000050C0000}"/>
    <cellStyle name="Currency 2 4 3 3 3 4 3" xfId="3571" xr:uid="{00000000-0005-0000-0000-0000060C0000}"/>
    <cellStyle name="Currency 2 4 3 3 3 5" xfId="3572" xr:uid="{00000000-0005-0000-0000-0000070C0000}"/>
    <cellStyle name="Currency 2 4 3 3 3 5 2" xfId="3573" xr:uid="{00000000-0005-0000-0000-0000080C0000}"/>
    <cellStyle name="Currency 2 4 3 3 3 5 2 2" xfId="3574" xr:uid="{00000000-0005-0000-0000-0000090C0000}"/>
    <cellStyle name="Currency 2 4 3 3 3 5 3" xfId="3575" xr:uid="{00000000-0005-0000-0000-00000A0C0000}"/>
    <cellStyle name="Currency 2 4 3 3 3 6" xfId="3576" xr:uid="{00000000-0005-0000-0000-00000B0C0000}"/>
    <cellStyle name="Currency 2 4 3 3 3 6 2" xfId="3577" xr:uid="{00000000-0005-0000-0000-00000C0C0000}"/>
    <cellStyle name="Currency 2 4 3 3 3 6 2 2" xfId="3578" xr:uid="{00000000-0005-0000-0000-00000D0C0000}"/>
    <cellStyle name="Currency 2 4 3 3 3 6 3" xfId="3579" xr:uid="{00000000-0005-0000-0000-00000E0C0000}"/>
    <cellStyle name="Currency 2 4 3 3 3 7" xfId="3580" xr:uid="{00000000-0005-0000-0000-00000F0C0000}"/>
    <cellStyle name="Currency 2 4 3 3 3 7 2" xfId="3581" xr:uid="{00000000-0005-0000-0000-0000100C0000}"/>
    <cellStyle name="Currency 2 4 3 3 3 7 2 2" xfId="3582" xr:uid="{00000000-0005-0000-0000-0000110C0000}"/>
    <cellStyle name="Currency 2 4 3 3 3 7 3" xfId="3583" xr:uid="{00000000-0005-0000-0000-0000120C0000}"/>
    <cellStyle name="Currency 2 4 3 3 3 8" xfId="3584" xr:uid="{00000000-0005-0000-0000-0000130C0000}"/>
    <cellStyle name="Currency 2 4 3 3 3 8 2" xfId="3585" xr:uid="{00000000-0005-0000-0000-0000140C0000}"/>
    <cellStyle name="Currency 2 4 3 3 3 9" xfId="3586" xr:uid="{00000000-0005-0000-0000-0000150C0000}"/>
    <cellStyle name="Currency 2 4 3 3 3 9 2" xfId="3587" xr:uid="{00000000-0005-0000-0000-0000160C0000}"/>
    <cellStyle name="Currency 2 4 3 3 4" xfId="177" xr:uid="{00000000-0005-0000-0000-0000170C0000}"/>
    <cellStyle name="Currency 2 4 3 3 4 2" xfId="178" xr:uid="{00000000-0005-0000-0000-0000180C0000}"/>
    <cellStyle name="Currency 2 4 3 3 4 2 10" xfId="3588" xr:uid="{00000000-0005-0000-0000-0000190C0000}"/>
    <cellStyle name="Currency 2 4 3 3 4 2 2" xfId="3589" xr:uid="{00000000-0005-0000-0000-00001A0C0000}"/>
    <cellStyle name="Currency 2 4 3 3 4 2 3" xfId="3590" xr:uid="{00000000-0005-0000-0000-00001B0C0000}"/>
    <cellStyle name="Currency 2 4 3 3 4 2 4" xfId="3591" xr:uid="{00000000-0005-0000-0000-00001C0C0000}"/>
    <cellStyle name="Currency 2 4 3 3 4 2 4 2" xfId="3592" xr:uid="{00000000-0005-0000-0000-00001D0C0000}"/>
    <cellStyle name="Currency 2 4 3 3 4 2 4 2 2" xfId="3593" xr:uid="{00000000-0005-0000-0000-00001E0C0000}"/>
    <cellStyle name="Currency 2 4 3 3 4 2 4 3" xfId="3594" xr:uid="{00000000-0005-0000-0000-00001F0C0000}"/>
    <cellStyle name="Currency 2 4 3 3 4 2 5" xfId="3595" xr:uid="{00000000-0005-0000-0000-0000200C0000}"/>
    <cellStyle name="Currency 2 4 3 3 4 2 5 2" xfId="3596" xr:uid="{00000000-0005-0000-0000-0000210C0000}"/>
    <cellStyle name="Currency 2 4 3 3 4 2 5 2 2" xfId="3597" xr:uid="{00000000-0005-0000-0000-0000220C0000}"/>
    <cellStyle name="Currency 2 4 3 3 4 2 5 3" xfId="3598" xr:uid="{00000000-0005-0000-0000-0000230C0000}"/>
    <cellStyle name="Currency 2 4 3 3 4 2 6" xfId="3599" xr:uid="{00000000-0005-0000-0000-0000240C0000}"/>
    <cellStyle name="Currency 2 4 3 3 4 2 6 2" xfId="3600" xr:uid="{00000000-0005-0000-0000-0000250C0000}"/>
    <cellStyle name="Currency 2 4 3 3 4 2 6 2 2" xfId="3601" xr:uid="{00000000-0005-0000-0000-0000260C0000}"/>
    <cellStyle name="Currency 2 4 3 3 4 2 6 3" xfId="3602" xr:uid="{00000000-0005-0000-0000-0000270C0000}"/>
    <cellStyle name="Currency 2 4 3 3 4 2 7" xfId="3603" xr:uid="{00000000-0005-0000-0000-0000280C0000}"/>
    <cellStyle name="Currency 2 4 3 3 4 2 7 2" xfId="3604" xr:uid="{00000000-0005-0000-0000-0000290C0000}"/>
    <cellStyle name="Currency 2 4 3 3 4 2 8" xfId="3605" xr:uid="{00000000-0005-0000-0000-00002A0C0000}"/>
    <cellStyle name="Currency 2 4 3 3 4 2 8 2" xfId="3606" xr:uid="{00000000-0005-0000-0000-00002B0C0000}"/>
    <cellStyle name="Currency 2 4 3 3 4 2 9" xfId="3607" xr:uid="{00000000-0005-0000-0000-00002C0C0000}"/>
    <cellStyle name="Currency 2 4 3 3 4 3" xfId="179" xr:uid="{00000000-0005-0000-0000-00002D0C0000}"/>
    <cellStyle name="Currency 2 4 3 3 4 4" xfId="3608" xr:uid="{00000000-0005-0000-0000-00002E0C0000}"/>
    <cellStyle name="Currency 2 4 3 3 4 4 2" xfId="3609" xr:uid="{00000000-0005-0000-0000-00002F0C0000}"/>
    <cellStyle name="Currency 2 4 3 3 4 4 2 2" xfId="3610" xr:uid="{00000000-0005-0000-0000-0000300C0000}"/>
    <cellStyle name="Currency 2 4 3 3 4 4 3" xfId="3611" xr:uid="{00000000-0005-0000-0000-0000310C0000}"/>
    <cellStyle name="Currency 2 4 3 3 4 5" xfId="3612" xr:uid="{00000000-0005-0000-0000-0000320C0000}"/>
    <cellStyle name="Currency 2 4 3 3 4 5 2" xfId="3613" xr:uid="{00000000-0005-0000-0000-0000330C0000}"/>
    <cellStyle name="Currency 2 4 3 3 4 5 2 2" xfId="3614" xr:uid="{00000000-0005-0000-0000-0000340C0000}"/>
    <cellStyle name="Currency 2 4 3 3 4 5 3" xfId="3615" xr:uid="{00000000-0005-0000-0000-0000350C0000}"/>
    <cellStyle name="Currency 2 4 3 3 5" xfId="3616" xr:uid="{00000000-0005-0000-0000-0000360C0000}"/>
    <cellStyle name="Currency 2 4 3 3 5 2" xfId="3617" xr:uid="{00000000-0005-0000-0000-0000370C0000}"/>
    <cellStyle name="Currency 2 4 3 3 5 3" xfId="3618" xr:uid="{00000000-0005-0000-0000-0000380C0000}"/>
    <cellStyle name="Currency 2 4 3 3 5 3 2" xfId="3619" xr:uid="{00000000-0005-0000-0000-0000390C0000}"/>
    <cellStyle name="Currency 2 4 3 3 5 3 3" xfId="3620" xr:uid="{00000000-0005-0000-0000-00003A0C0000}"/>
    <cellStyle name="Currency 2 4 3 3 5 4" xfId="3621" xr:uid="{00000000-0005-0000-0000-00003B0C0000}"/>
    <cellStyle name="Currency 2 4 3 3 5 4 2" xfId="3622" xr:uid="{00000000-0005-0000-0000-00003C0C0000}"/>
    <cellStyle name="Currency 2 4 3 3 5 4 2 2" xfId="3623" xr:uid="{00000000-0005-0000-0000-00003D0C0000}"/>
    <cellStyle name="Currency 2 4 3 3 5 4 3" xfId="3624" xr:uid="{00000000-0005-0000-0000-00003E0C0000}"/>
    <cellStyle name="Currency 2 4 3 3 5 5" xfId="3625" xr:uid="{00000000-0005-0000-0000-00003F0C0000}"/>
    <cellStyle name="Currency 2 4 3 3 5 5 2" xfId="3626" xr:uid="{00000000-0005-0000-0000-0000400C0000}"/>
    <cellStyle name="Currency 2 4 3 3 5 5 2 2" xfId="3627" xr:uid="{00000000-0005-0000-0000-0000410C0000}"/>
    <cellStyle name="Currency 2 4 3 3 5 5 3" xfId="3628" xr:uid="{00000000-0005-0000-0000-0000420C0000}"/>
    <cellStyle name="Currency 2 4 3 3 5 6" xfId="3629" xr:uid="{00000000-0005-0000-0000-0000430C0000}"/>
    <cellStyle name="Currency 2 4 3 3 5 6 2" xfId="3630" xr:uid="{00000000-0005-0000-0000-0000440C0000}"/>
    <cellStyle name="Currency 2 4 3 3 5 6 2 2" xfId="3631" xr:uid="{00000000-0005-0000-0000-0000450C0000}"/>
    <cellStyle name="Currency 2 4 3 3 5 6 3" xfId="3632" xr:uid="{00000000-0005-0000-0000-0000460C0000}"/>
    <cellStyle name="Currency 2 4 3 3 5 7" xfId="3633" xr:uid="{00000000-0005-0000-0000-0000470C0000}"/>
    <cellStyle name="Currency 2 4 3 3 5 7 2" xfId="3634" xr:uid="{00000000-0005-0000-0000-0000480C0000}"/>
    <cellStyle name="Currency 2 4 3 3 5 8" xfId="3635" xr:uid="{00000000-0005-0000-0000-0000490C0000}"/>
    <cellStyle name="Currency 2 4 3 3 5 8 2" xfId="3636" xr:uid="{00000000-0005-0000-0000-00004A0C0000}"/>
    <cellStyle name="Currency 2 4 3 3 5 9" xfId="3637" xr:uid="{00000000-0005-0000-0000-00004B0C0000}"/>
    <cellStyle name="Currency 2 4 3 3 6" xfId="3638" xr:uid="{00000000-0005-0000-0000-00004C0C0000}"/>
    <cellStyle name="Currency 2 4 3 3 6 2" xfId="3639" xr:uid="{00000000-0005-0000-0000-00004D0C0000}"/>
    <cellStyle name="Currency 2 4 3 3 6 3" xfId="3640" xr:uid="{00000000-0005-0000-0000-00004E0C0000}"/>
    <cellStyle name="Currency 2 4 3 3 7" xfId="3641" xr:uid="{00000000-0005-0000-0000-00004F0C0000}"/>
    <cellStyle name="Currency 2 4 3 3 8" xfId="3642" xr:uid="{00000000-0005-0000-0000-0000500C0000}"/>
    <cellStyle name="Currency 2 4 3 3 8 2" xfId="3643" xr:uid="{00000000-0005-0000-0000-0000510C0000}"/>
    <cellStyle name="Currency 2 4 3 3 8 2 2" xfId="3644" xr:uid="{00000000-0005-0000-0000-0000520C0000}"/>
    <cellStyle name="Currency 2 4 3 3 8 3" xfId="3645" xr:uid="{00000000-0005-0000-0000-0000530C0000}"/>
    <cellStyle name="Currency 2 4 3 3 8 4" xfId="3646" xr:uid="{00000000-0005-0000-0000-0000540C0000}"/>
    <cellStyle name="Currency 2 4 3 3 9" xfId="3647" xr:uid="{00000000-0005-0000-0000-0000550C0000}"/>
    <cellStyle name="Currency 2 4 3 3 9 2" xfId="3648" xr:uid="{00000000-0005-0000-0000-0000560C0000}"/>
    <cellStyle name="Currency 2 4 3 3 9 2 2" xfId="3649" xr:uid="{00000000-0005-0000-0000-0000570C0000}"/>
    <cellStyle name="Currency 2 4 3 3 9 3" xfId="3650" xr:uid="{00000000-0005-0000-0000-0000580C0000}"/>
    <cellStyle name="Currency 2 4 3 4" xfId="180" xr:uid="{00000000-0005-0000-0000-0000590C0000}"/>
    <cellStyle name="Currency 2 4 3 4 2" xfId="3651" xr:uid="{00000000-0005-0000-0000-00005A0C0000}"/>
    <cellStyle name="Currency 2 4 3 4 2 2" xfId="3652" xr:uid="{00000000-0005-0000-0000-00005B0C0000}"/>
    <cellStyle name="Currency 2 4 3 4 2 3" xfId="3653" xr:uid="{00000000-0005-0000-0000-00005C0C0000}"/>
    <cellStyle name="Currency 2 4 3 4 2 3 2" xfId="3654" xr:uid="{00000000-0005-0000-0000-00005D0C0000}"/>
    <cellStyle name="Currency 2 4 3 4 2 3 3" xfId="3655" xr:uid="{00000000-0005-0000-0000-00005E0C0000}"/>
    <cellStyle name="Currency 2 4 3 4 2 4" xfId="3656" xr:uid="{00000000-0005-0000-0000-00005F0C0000}"/>
    <cellStyle name="Currency 2 4 3 4 2 4 2" xfId="3657" xr:uid="{00000000-0005-0000-0000-0000600C0000}"/>
    <cellStyle name="Currency 2 4 3 4 2 4 2 2" xfId="3658" xr:uid="{00000000-0005-0000-0000-0000610C0000}"/>
    <cellStyle name="Currency 2 4 3 4 2 4 3" xfId="3659" xr:uid="{00000000-0005-0000-0000-0000620C0000}"/>
    <cellStyle name="Currency 2 4 3 4 2 5" xfId="3660" xr:uid="{00000000-0005-0000-0000-0000630C0000}"/>
    <cellStyle name="Currency 2 4 3 4 2 5 2" xfId="3661" xr:uid="{00000000-0005-0000-0000-0000640C0000}"/>
    <cellStyle name="Currency 2 4 3 4 2 5 2 2" xfId="3662" xr:uid="{00000000-0005-0000-0000-0000650C0000}"/>
    <cellStyle name="Currency 2 4 3 4 2 5 3" xfId="3663" xr:uid="{00000000-0005-0000-0000-0000660C0000}"/>
    <cellStyle name="Currency 2 4 3 4 2 6" xfId="3664" xr:uid="{00000000-0005-0000-0000-0000670C0000}"/>
    <cellStyle name="Currency 2 4 3 4 2 6 2" xfId="3665" xr:uid="{00000000-0005-0000-0000-0000680C0000}"/>
    <cellStyle name="Currency 2 4 3 4 2 6 2 2" xfId="3666" xr:uid="{00000000-0005-0000-0000-0000690C0000}"/>
    <cellStyle name="Currency 2 4 3 4 2 6 3" xfId="3667" xr:uid="{00000000-0005-0000-0000-00006A0C0000}"/>
    <cellStyle name="Currency 2 4 3 4 2 7" xfId="3668" xr:uid="{00000000-0005-0000-0000-00006B0C0000}"/>
    <cellStyle name="Currency 2 4 3 4 2 7 2" xfId="3669" xr:uid="{00000000-0005-0000-0000-00006C0C0000}"/>
    <cellStyle name="Currency 2 4 3 4 2 8" xfId="3670" xr:uid="{00000000-0005-0000-0000-00006D0C0000}"/>
    <cellStyle name="Currency 2 4 3 4 2 8 2" xfId="3671" xr:uid="{00000000-0005-0000-0000-00006E0C0000}"/>
    <cellStyle name="Currency 2 4 3 4 2 9" xfId="3672" xr:uid="{00000000-0005-0000-0000-00006F0C0000}"/>
    <cellStyle name="Currency 2 4 3 4 3" xfId="3673" xr:uid="{00000000-0005-0000-0000-0000700C0000}"/>
    <cellStyle name="Currency 2 4 3 4 3 2" xfId="3674" xr:uid="{00000000-0005-0000-0000-0000710C0000}"/>
    <cellStyle name="Currency 2 4 3 4 3 3" xfId="3675" xr:uid="{00000000-0005-0000-0000-0000720C0000}"/>
    <cellStyle name="Currency 2 4 3 4 3 3 2" xfId="3676" xr:uid="{00000000-0005-0000-0000-0000730C0000}"/>
    <cellStyle name="Currency 2 4 3 4 3 3 3" xfId="3677" xr:uid="{00000000-0005-0000-0000-0000740C0000}"/>
    <cellStyle name="Currency 2 4 3 4 3 4" xfId="3678" xr:uid="{00000000-0005-0000-0000-0000750C0000}"/>
    <cellStyle name="Currency 2 4 3 4 3 4 2" xfId="3679" xr:uid="{00000000-0005-0000-0000-0000760C0000}"/>
    <cellStyle name="Currency 2 4 3 4 3 4 2 2" xfId="3680" xr:uid="{00000000-0005-0000-0000-0000770C0000}"/>
    <cellStyle name="Currency 2 4 3 4 3 4 3" xfId="3681" xr:uid="{00000000-0005-0000-0000-0000780C0000}"/>
    <cellStyle name="Currency 2 4 3 4 3 5" xfId="3682" xr:uid="{00000000-0005-0000-0000-0000790C0000}"/>
    <cellStyle name="Currency 2 4 3 4 3 5 2" xfId="3683" xr:uid="{00000000-0005-0000-0000-00007A0C0000}"/>
    <cellStyle name="Currency 2 4 3 4 3 5 2 2" xfId="3684" xr:uid="{00000000-0005-0000-0000-00007B0C0000}"/>
    <cellStyle name="Currency 2 4 3 4 3 5 3" xfId="3685" xr:uid="{00000000-0005-0000-0000-00007C0C0000}"/>
    <cellStyle name="Currency 2 4 3 4 3 6" xfId="3686" xr:uid="{00000000-0005-0000-0000-00007D0C0000}"/>
    <cellStyle name="Currency 2 4 3 4 3 6 2" xfId="3687" xr:uid="{00000000-0005-0000-0000-00007E0C0000}"/>
    <cellStyle name="Currency 2 4 3 4 3 6 2 2" xfId="3688" xr:uid="{00000000-0005-0000-0000-00007F0C0000}"/>
    <cellStyle name="Currency 2 4 3 4 3 6 3" xfId="3689" xr:uid="{00000000-0005-0000-0000-0000800C0000}"/>
    <cellStyle name="Currency 2 4 3 4 3 7" xfId="3690" xr:uid="{00000000-0005-0000-0000-0000810C0000}"/>
    <cellStyle name="Currency 2 4 3 4 3 7 2" xfId="3691" xr:uid="{00000000-0005-0000-0000-0000820C0000}"/>
    <cellStyle name="Currency 2 4 3 4 3 8" xfId="3692" xr:uid="{00000000-0005-0000-0000-0000830C0000}"/>
    <cellStyle name="Currency 2 4 3 4 3 8 2" xfId="3693" xr:uid="{00000000-0005-0000-0000-0000840C0000}"/>
    <cellStyle name="Currency 2 4 3 4 3 9" xfId="3694" xr:uid="{00000000-0005-0000-0000-0000850C0000}"/>
    <cellStyle name="Currency 2 4 3 4 4" xfId="3695" xr:uid="{00000000-0005-0000-0000-0000860C0000}"/>
    <cellStyle name="Currency 2 4 3 4 4 2" xfId="3696" xr:uid="{00000000-0005-0000-0000-0000870C0000}"/>
    <cellStyle name="Currency 2 4 3 4 4 3" xfId="3697" xr:uid="{00000000-0005-0000-0000-0000880C0000}"/>
    <cellStyle name="Currency 2 4 3 4 4 3 2" xfId="3698" xr:uid="{00000000-0005-0000-0000-0000890C0000}"/>
    <cellStyle name="Currency 2 4 3 4 4 3 2 2" xfId="3699" xr:uid="{00000000-0005-0000-0000-00008A0C0000}"/>
    <cellStyle name="Currency 2 4 3 4 4 3 3" xfId="3700" xr:uid="{00000000-0005-0000-0000-00008B0C0000}"/>
    <cellStyle name="Currency 2 4 3 4 4 4" xfId="3701" xr:uid="{00000000-0005-0000-0000-00008C0C0000}"/>
    <cellStyle name="Currency 2 4 3 4 4 4 2" xfId="3702" xr:uid="{00000000-0005-0000-0000-00008D0C0000}"/>
    <cellStyle name="Currency 2 4 3 4 4 4 2 2" xfId="3703" xr:uid="{00000000-0005-0000-0000-00008E0C0000}"/>
    <cellStyle name="Currency 2 4 3 4 4 4 3" xfId="3704" xr:uid="{00000000-0005-0000-0000-00008F0C0000}"/>
    <cellStyle name="Currency 2 4 3 4 4 5" xfId="3705" xr:uid="{00000000-0005-0000-0000-0000900C0000}"/>
    <cellStyle name="Currency 2 4 3 4 4 5 2" xfId="3706" xr:uid="{00000000-0005-0000-0000-0000910C0000}"/>
    <cellStyle name="Currency 2 4 3 4 4 5 2 2" xfId="3707" xr:uid="{00000000-0005-0000-0000-0000920C0000}"/>
    <cellStyle name="Currency 2 4 3 4 4 5 3" xfId="3708" xr:uid="{00000000-0005-0000-0000-0000930C0000}"/>
    <cellStyle name="Currency 2 4 3 4 4 6" xfId="3709" xr:uid="{00000000-0005-0000-0000-0000940C0000}"/>
    <cellStyle name="Currency 2 4 3 4 4 6 2" xfId="3710" xr:uid="{00000000-0005-0000-0000-0000950C0000}"/>
    <cellStyle name="Currency 2 4 3 4 4 7" xfId="3711" xr:uid="{00000000-0005-0000-0000-0000960C0000}"/>
    <cellStyle name="Currency 2 4 3 4 4 7 2" xfId="3712" xr:uid="{00000000-0005-0000-0000-0000970C0000}"/>
    <cellStyle name="Currency 2 4 3 4 4 8" xfId="3713" xr:uid="{00000000-0005-0000-0000-0000980C0000}"/>
    <cellStyle name="Currency 2 4 3 4 4 9" xfId="3714" xr:uid="{00000000-0005-0000-0000-0000990C0000}"/>
    <cellStyle name="Currency 2 4 3 4 5" xfId="3715" xr:uid="{00000000-0005-0000-0000-00009A0C0000}"/>
    <cellStyle name="Currency 2 4 3 4 5 2" xfId="3716" xr:uid="{00000000-0005-0000-0000-00009B0C0000}"/>
    <cellStyle name="Currency 2 4 3 4 5 3" xfId="3717" xr:uid="{00000000-0005-0000-0000-00009C0C0000}"/>
    <cellStyle name="Currency 2 4 3 4 6" xfId="3718" xr:uid="{00000000-0005-0000-0000-00009D0C0000}"/>
    <cellStyle name="Currency 2 4 3 4 6 2" xfId="3719" xr:uid="{00000000-0005-0000-0000-00009E0C0000}"/>
    <cellStyle name="Currency 2 4 3 4 6 2 2" xfId="3720" xr:uid="{00000000-0005-0000-0000-00009F0C0000}"/>
    <cellStyle name="Currency 2 4 3 4 6 2 2 2" xfId="3721" xr:uid="{00000000-0005-0000-0000-0000A00C0000}"/>
    <cellStyle name="Currency 2 4 3 4 6 2 3" xfId="3722" xr:uid="{00000000-0005-0000-0000-0000A10C0000}"/>
    <cellStyle name="Currency 2 4 3 4 6 3" xfId="3723" xr:uid="{00000000-0005-0000-0000-0000A20C0000}"/>
    <cellStyle name="Currency 2 4 3 4 6 3 2" xfId="3724" xr:uid="{00000000-0005-0000-0000-0000A30C0000}"/>
    <cellStyle name="Currency 2 4 3 4 6 3 2 2" xfId="3725" xr:uid="{00000000-0005-0000-0000-0000A40C0000}"/>
    <cellStyle name="Currency 2 4 3 4 6 3 3" xfId="3726" xr:uid="{00000000-0005-0000-0000-0000A50C0000}"/>
    <cellStyle name="Currency 2 4 3 4 6 4" xfId="3727" xr:uid="{00000000-0005-0000-0000-0000A60C0000}"/>
    <cellStyle name="Currency 2 4 3 4 6 4 2" xfId="3728" xr:uid="{00000000-0005-0000-0000-0000A70C0000}"/>
    <cellStyle name="Currency 2 4 3 4 6 4 2 2" xfId="3729" xr:uid="{00000000-0005-0000-0000-0000A80C0000}"/>
    <cellStyle name="Currency 2 4 3 4 6 4 3" xfId="3730" xr:uid="{00000000-0005-0000-0000-0000A90C0000}"/>
    <cellStyle name="Currency 2 4 3 4 6 5" xfId="3731" xr:uid="{00000000-0005-0000-0000-0000AA0C0000}"/>
    <cellStyle name="Currency 2 4 3 4 6 5 2" xfId="3732" xr:uid="{00000000-0005-0000-0000-0000AB0C0000}"/>
    <cellStyle name="Currency 2 4 3 4 6 6" xfId="3733" xr:uid="{00000000-0005-0000-0000-0000AC0C0000}"/>
    <cellStyle name="Currency 2 4 3 4 6 6 2" xfId="3734" xr:uid="{00000000-0005-0000-0000-0000AD0C0000}"/>
    <cellStyle name="Currency 2 4 3 4 6 7" xfId="3735" xr:uid="{00000000-0005-0000-0000-0000AE0C0000}"/>
    <cellStyle name="Currency 2 4 3 4 7" xfId="3736" xr:uid="{00000000-0005-0000-0000-0000AF0C0000}"/>
    <cellStyle name="Currency 2 4 3 4 7 2" xfId="3737" xr:uid="{00000000-0005-0000-0000-0000B00C0000}"/>
    <cellStyle name="Currency 2 4 3 4 7 2 2" xfId="3738" xr:uid="{00000000-0005-0000-0000-0000B10C0000}"/>
    <cellStyle name="Currency 2 4 3 4 7 3" xfId="3739" xr:uid="{00000000-0005-0000-0000-0000B20C0000}"/>
    <cellStyle name="Currency 2 4 3 4 8" xfId="3740" xr:uid="{00000000-0005-0000-0000-0000B30C0000}"/>
    <cellStyle name="Currency 2 4 3 4 8 2" xfId="3741" xr:uid="{00000000-0005-0000-0000-0000B40C0000}"/>
    <cellStyle name="Currency 2 4 3 4 8 2 2" xfId="3742" xr:uid="{00000000-0005-0000-0000-0000B50C0000}"/>
    <cellStyle name="Currency 2 4 3 4 8 3" xfId="3743" xr:uid="{00000000-0005-0000-0000-0000B60C0000}"/>
    <cellStyle name="Currency 2 4 3 5" xfId="181" xr:uid="{00000000-0005-0000-0000-0000B70C0000}"/>
    <cellStyle name="Currency 2 4 3 5 10" xfId="3744" xr:uid="{00000000-0005-0000-0000-0000B80C0000}"/>
    <cellStyle name="Currency 2 4 3 5 2" xfId="182" xr:uid="{00000000-0005-0000-0000-0000B90C0000}"/>
    <cellStyle name="Currency 2 4 3 5 2 2" xfId="3745" xr:uid="{00000000-0005-0000-0000-0000BA0C0000}"/>
    <cellStyle name="Currency 2 4 3 5 2 3" xfId="3746" xr:uid="{00000000-0005-0000-0000-0000BB0C0000}"/>
    <cellStyle name="Currency 2 4 3 5 2 3 2" xfId="3747" xr:uid="{00000000-0005-0000-0000-0000BC0C0000}"/>
    <cellStyle name="Currency 2 4 3 5 2 3 3" xfId="3748" xr:uid="{00000000-0005-0000-0000-0000BD0C0000}"/>
    <cellStyle name="Currency 2 4 3 5 2 4" xfId="3749" xr:uid="{00000000-0005-0000-0000-0000BE0C0000}"/>
    <cellStyle name="Currency 2 4 3 5 2 4 2" xfId="3750" xr:uid="{00000000-0005-0000-0000-0000BF0C0000}"/>
    <cellStyle name="Currency 2 4 3 5 2 4 2 2" xfId="3751" xr:uid="{00000000-0005-0000-0000-0000C00C0000}"/>
    <cellStyle name="Currency 2 4 3 5 2 4 3" xfId="3752" xr:uid="{00000000-0005-0000-0000-0000C10C0000}"/>
    <cellStyle name="Currency 2 4 3 5 2 5" xfId="3753" xr:uid="{00000000-0005-0000-0000-0000C20C0000}"/>
    <cellStyle name="Currency 2 4 3 5 2 5 2" xfId="3754" xr:uid="{00000000-0005-0000-0000-0000C30C0000}"/>
    <cellStyle name="Currency 2 4 3 5 2 5 2 2" xfId="3755" xr:uid="{00000000-0005-0000-0000-0000C40C0000}"/>
    <cellStyle name="Currency 2 4 3 5 2 5 3" xfId="3756" xr:uid="{00000000-0005-0000-0000-0000C50C0000}"/>
    <cellStyle name="Currency 2 4 3 5 2 6" xfId="3757" xr:uid="{00000000-0005-0000-0000-0000C60C0000}"/>
    <cellStyle name="Currency 2 4 3 5 2 6 2" xfId="3758" xr:uid="{00000000-0005-0000-0000-0000C70C0000}"/>
    <cellStyle name="Currency 2 4 3 5 2 6 2 2" xfId="3759" xr:uid="{00000000-0005-0000-0000-0000C80C0000}"/>
    <cellStyle name="Currency 2 4 3 5 2 6 3" xfId="3760" xr:uid="{00000000-0005-0000-0000-0000C90C0000}"/>
    <cellStyle name="Currency 2 4 3 5 2 7" xfId="3761" xr:uid="{00000000-0005-0000-0000-0000CA0C0000}"/>
    <cellStyle name="Currency 2 4 3 5 2 7 2" xfId="3762" xr:uid="{00000000-0005-0000-0000-0000CB0C0000}"/>
    <cellStyle name="Currency 2 4 3 5 2 8" xfId="3763" xr:uid="{00000000-0005-0000-0000-0000CC0C0000}"/>
    <cellStyle name="Currency 2 4 3 5 2 8 2" xfId="3764" xr:uid="{00000000-0005-0000-0000-0000CD0C0000}"/>
    <cellStyle name="Currency 2 4 3 5 2 9" xfId="3765" xr:uid="{00000000-0005-0000-0000-0000CE0C0000}"/>
    <cellStyle name="Currency 2 4 3 5 3" xfId="183" xr:uid="{00000000-0005-0000-0000-0000CF0C0000}"/>
    <cellStyle name="Currency 2 4 3 5 4" xfId="3766" xr:uid="{00000000-0005-0000-0000-0000D00C0000}"/>
    <cellStyle name="Currency 2 4 3 5 4 2" xfId="3767" xr:uid="{00000000-0005-0000-0000-0000D10C0000}"/>
    <cellStyle name="Currency 2 4 3 5 4 3" xfId="3768" xr:uid="{00000000-0005-0000-0000-0000D20C0000}"/>
    <cellStyle name="Currency 2 4 3 5 5" xfId="3769" xr:uid="{00000000-0005-0000-0000-0000D30C0000}"/>
    <cellStyle name="Currency 2 4 3 5 5 2" xfId="3770" xr:uid="{00000000-0005-0000-0000-0000D40C0000}"/>
    <cellStyle name="Currency 2 4 3 5 5 2 2" xfId="3771" xr:uid="{00000000-0005-0000-0000-0000D50C0000}"/>
    <cellStyle name="Currency 2 4 3 5 5 3" xfId="3772" xr:uid="{00000000-0005-0000-0000-0000D60C0000}"/>
    <cellStyle name="Currency 2 4 3 5 6" xfId="3773" xr:uid="{00000000-0005-0000-0000-0000D70C0000}"/>
    <cellStyle name="Currency 2 4 3 5 6 2" xfId="3774" xr:uid="{00000000-0005-0000-0000-0000D80C0000}"/>
    <cellStyle name="Currency 2 4 3 5 6 2 2" xfId="3775" xr:uid="{00000000-0005-0000-0000-0000D90C0000}"/>
    <cellStyle name="Currency 2 4 3 5 6 3" xfId="3776" xr:uid="{00000000-0005-0000-0000-0000DA0C0000}"/>
    <cellStyle name="Currency 2 4 3 5 7" xfId="3777" xr:uid="{00000000-0005-0000-0000-0000DB0C0000}"/>
    <cellStyle name="Currency 2 4 3 5 7 2" xfId="3778" xr:uid="{00000000-0005-0000-0000-0000DC0C0000}"/>
    <cellStyle name="Currency 2 4 3 5 7 2 2" xfId="3779" xr:uid="{00000000-0005-0000-0000-0000DD0C0000}"/>
    <cellStyle name="Currency 2 4 3 5 7 3" xfId="3780" xr:uid="{00000000-0005-0000-0000-0000DE0C0000}"/>
    <cellStyle name="Currency 2 4 3 5 8" xfId="3781" xr:uid="{00000000-0005-0000-0000-0000DF0C0000}"/>
    <cellStyle name="Currency 2 4 3 5 8 2" xfId="3782" xr:uid="{00000000-0005-0000-0000-0000E00C0000}"/>
    <cellStyle name="Currency 2 4 3 5 9" xfId="3783" xr:uid="{00000000-0005-0000-0000-0000E10C0000}"/>
    <cellStyle name="Currency 2 4 3 5 9 2" xfId="3784" xr:uid="{00000000-0005-0000-0000-0000E20C0000}"/>
    <cellStyle name="Currency 2 4 3 6" xfId="184" xr:uid="{00000000-0005-0000-0000-0000E30C0000}"/>
    <cellStyle name="Currency 2 4 3 6 2" xfId="185" xr:uid="{00000000-0005-0000-0000-0000E40C0000}"/>
    <cellStyle name="Currency 2 4 3 6 2 10" xfId="3785" xr:uid="{00000000-0005-0000-0000-0000E50C0000}"/>
    <cellStyle name="Currency 2 4 3 6 2 2" xfId="3786" xr:uid="{00000000-0005-0000-0000-0000E60C0000}"/>
    <cellStyle name="Currency 2 4 3 6 2 3" xfId="3787" xr:uid="{00000000-0005-0000-0000-0000E70C0000}"/>
    <cellStyle name="Currency 2 4 3 6 2 4" xfId="3788" xr:uid="{00000000-0005-0000-0000-0000E80C0000}"/>
    <cellStyle name="Currency 2 4 3 6 2 4 2" xfId="3789" xr:uid="{00000000-0005-0000-0000-0000E90C0000}"/>
    <cellStyle name="Currency 2 4 3 6 2 4 2 2" xfId="3790" xr:uid="{00000000-0005-0000-0000-0000EA0C0000}"/>
    <cellStyle name="Currency 2 4 3 6 2 4 3" xfId="3791" xr:uid="{00000000-0005-0000-0000-0000EB0C0000}"/>
    <cellStyle name="Currency 2 4 3 6 2 5" xfId="3792" xr:uid="{00000000-0005-0000-0000-0000EC0C0000}"/>
    <cellStyle name="Currency 2 4 3 6 2 5 2" xfId="3793" xr:uid="{00000000-0005-0000-0000-0000ED0C0000}"/>
    <cellStyle name="Currency 2 4 3 6 2 5 2 2" xfId="3794" xr:uid="{00000000-0005-0000-0000-0000EE0C0000}"/>
    <cellStyle name="Currency 2 4 3 6 2 5 3" xfId="3795" xr:uid="{00000000-0005-0000-0000-0000EF0C0000}"/>
    <cellStyle name="Currency 2 4 3 6 2 6" xfId="3796" xr:uid="{00000000-0005-0000-0000-0000F00C0000}"/>
    <cellStyle name="Currency 2 4 3 6 2 6 2" xfId="3797" xr:uid="{00000000-0005-0000-0000-0000F10C0000}"/>
    <cellStyle name="Currency 2 4 3 6 2 6 2 2" xfId="3798" xr:uid="{00000000-0005-0000-0000-0000F20C0000}"/>
    <cellStyle name="Currency 2 4 3 6 2 6 3" xfId="3799" xr:uid="{00000000-0005-0000-0000-0000F30C0000}"/>
    <cellStyle name="Currency 2 4 3 6 2 7" xfId="3800" xr:uid="{00000000-0005-0000-0000-0000F40C0000}"/>
    <cellStyle name="Currency 2 4 3 6 2 7 2" xfId="3801" xr:uid="{00000000-0005-0000-0000-0000F50C0000}"/>
    <cellStyle name="Currency 2 4 3 6 2 8" xfId="3802" xr:uid="{00000000-0005-0000-0000-0000F60C0000}"/>
    <cellStyle name="Currency 2 4 3 6 2 8 2" xfId="3803" xr:uid="{00000000-0005-0000-0000-0000F70C0000}"/>
    <cellStyle name="Currency 2 4 3 6 2 9" xfId="3804" xr:uid="{00000000-0005-0000-0000-0000F80C0000}"/>
    <cellStyle name="Currency 2 4 3 6 3" xfId="186" xr:uid="{00000000-0005-0000-0000-0000F90C0000}"/>
    <cellStyle name="Currency 2 4 3 6 4" xfId="3805" xr:uid="{00000000-0005-0000-0000-0000FA0C0000}"/>
    <cellStyle name="Currency 2 4 3 6 4 2" xfId="3806" xr:uid="{00000000-0005-0000-0000-0000FB0C0000}"/>
    <cellStyle name="Currency 2 4 3 6 4 2 2" xfId="3807" xr:uid="{00000000-0005-0000-0000-0000FC0C0000}"/>
    <cellStyle name="Currency 2 4 3 6 4 3" xfId="3808" xr:uid="{00000000-0005-0000-0000-0000FD0C0000}"/>
    <cellStyle name="Currency 2 4 3 6 5" xfId="3809" xr:uid="{00000000-0005-0000-0000-0000FE0C0000}"/>
    <cellStyle name="Currency 2 4 3 6 5 2" xfId="3810" xr:uid="{00000000-0005-0000-0000-0000FF0C0000}"/>
    <cellStyle name="Currency 2 4 3 6 5 2 2" xfId="3811" xr:uid="{00000000-0005-0000-0000-0000000D0000}"/>
    <cellStyle name="Currency 2 4 3 6 5 3" xfId="3812" xr:uid="{00000000-0005-0000-0000-0000010D0000}"/>
    <cellStyle name="Currency 2 4 3 7" xfId="3813" xr:uid="{00000000-0005-0000-0000-0000020D0000}"/>
    <cellStyle name="Currency 2 4 3 7 2" xfId="3814" xr:uid="{00000000-0005-0000-0000-0000030D0000}"/>
    <cellStyle name="Currency 2 4 3 7 3" xfId="3815" xr:uid="{00000000-0005-0000-0000-0000040D0000}"/>
    <cellStyle name="Currency 2 4 3 7 3 2" xfId="3816" xr:uid="{00000000-0005-0000-0000-0000050D0000}"/>
    <cellStyle name="Currency 2 4 3 7 3 3" xfId="3817" xr:uid="{00000000-0005-0000-0000-0000060D0000}"/>
    <cellStyle name="Currency 2 4 3 7 4" xfId="3818" xr:uid="{00000000-0005-0000-0000-0000070D0000}"/>
    <cellStyle name="Currency 2 4 3 7 4 2" xfId="3819" xr:uid="{00000000-0005-0000-0000-0000080D0000}"/>
    <cellStyle name="Currency 2 4 3 7 4 2 2" xfId="3820" xr:uid="{00000000-0005-0000-0000-0000090D0000}"/>
    <cellStyle name="Currency 2 4 3 7 4 3" xfId="3821" xr:uid="{00000000-0005-0000-0000-00000A0D0000}"/>
    <cellStyle name="Currency 2 4 3 7 5" xfId="3822" xr:uid="{00000000-0005-0000-0000-00000B0D0000}"/>
    <cellStyle name="Currency 2 4 3 7 5 2" xfId="3823" xr:uid="{00000000-0005-0000-0000-00000C0D0000}"/>
    <cellStyle name="Currency 2 4 3 7 5 2 2" xfId="3824" xr:uid="{00000000-0005-0000-0000-00000D0D0000}"/>
    <cellStyle name="Currency 2 4 3 7 5 3" xfId="3825" xr:uid="{00000000-0005-0000-0000-00000E0D0000}"/>
    <cellStyle name="Currency 2 4 3 7 6" xfId="3826" xr:uid="{00000000-0005-0000-0000-00000F0D0000}"/>
    <cellStyle name="Currency 2 4 3 7 6 2" xfId="3827" xr:uid="{00000000-0005-0000-0000-0000100D0000}"/>
    <cellStyle name="Currency 2 4 3 7 6 2 2" xfId="3828" xr:uid="{00000000-0005-0000-0000-0000110D0000}"/>
    <cellStyle name="Currency 2 4 3 7 6 3" xfId="3829" xr:uid="{00000000-0005-0000-0000-0000120D0000}"/>
    <cellStyle name="Currency 2 4 3 7 7" xfId="3830" xr:uid="{00000000-0005-0000-0000-0000130D0000}"/>
    <cellStyle name="Currency 2 4 3 7 7 2" xfId="3831" xr:uid="{00000000-0005-0000-0000-0000140D0000}"/>
    <cellStyle name="Currency 2 4 3 7 8" xfId="3832" xr:uid="{00000000-0005-0000-0000-0000150D0000}"/>
    <cellStyle name="Currency 2 4 3 7 8 2" xfId="3833" xr:uid="{00000000-0005-0000-0000-0000160D0000}"/>
    <cellStyle name="Currency 2 4 3 7 9" xfId="3834" xr:uid="{00000000-0005-0000-0000-0000170D0000}"/>
    <cellStyle name="Currency 2 4 3 8" xfId="3835" xr:uid="{00000000-0005-0000-0000-0000180D0000}"/>
    <cellStyle name="Currency 2 4 3 8 2" xfId="3836" xr:uid="{00000000-0005-0000-0000-0000190D0000}"/>
    <cellStyle name="Currency 2 4 3 8 3" xfId="3837" xr:uid="{00000000-0005-0000-0000-00001A0D0000}"/>
    <cellStyle name="Currency 2 4 3 9" xfId="3838" xr:uid="{00000000-0005-0000-0000-00001B0D0000}"/>
    <cellStyle name="Currency 2 4 4" xfId="187" xr:uid="{00000000-0005-0000-0000-00001C0D0000}"/>
    <cellStyle name="Currency 2 4 4 10" xfId="3839" xr:uid="{00000000-0005-0000-0000-00001D0D0000}"/>
    <cellStyle name="Currency 2 4 4 10 2" xfId="3840" xr:uid="{00000000-0005-0000-0000-00001E0D0000}"/>
    <cellStyle name="Currency 2 4 4 10 2 2" xfId="3841" xr:uid="{00000000-0005-0000-0000-00001F0D0000}"/>
    <cellStyle name="Currency 2 4 4 10 3" xfId="3842" xr:uid="{00000000-0005-0000-0000-0000200D0000}"/>
    <cellStyle name="Currency 2 4 4 11" xfId="3843" xr:uid="{00000000-0005-0000-0000-0000210D0000}"/>
    <cellStyle name="Currency 2 4 4 11 2" xfId="3844" xr:uid="{00000000-0005-0000-0000-0000220D0000}"/>
    <cellStyle name="Currency 2 4 4 12" xfId="3845" xr:uid="{00000000-0005-0000-0000-0000230D0000}"/>
    <cellStyle name="Currency 2 4 4 12 2" xfId="3846" xr:uid="{00000000-0005-0000-0000-0000240D0000}"/>
    <cellStyle name="Currency 2 4 4 13" xfId="3847" xr:uid="{00000000-0005-0000-0000-0000250D0000}"/>
    <cellStyle name="Currency 2 4 4 14" xfId="3848" xr:uid="{00000000-0005-0000-0000-0000260D0000}"/>
    <cellStyle name="Currency 2 4 4 15" xfId="3849" xr:uid="{00000000-0005-0000-0000-0000270D0000}"/>
    <cellStyle name="Currency 2 4 4 2" xfId="188" xr:uid="{00000000-0005-0000-0000-0000280D0000}"/>
    <cellStyle name="Currency 2 4 4 2 2" xfId="3850" xr:uid="{00000000-0005-0000-0000-0000290D0000}"/>
    <cellStyle name="Currency 2 4 4 2 2 2" xfId="3851" xr:uid="{00000000-0005-0000-0000-00002A0D0000}"/>
    <cellStyle name="Currency 2 4 4 2 2 3" xfId="3852" xr:uid="{00000000-0005-0000-0000-00002B0D0000}"/>
    <cellStyle name="Currency 2 4 4 2 2 3 2" xfId="3853" xr:uid="{00000000-0005-0000-0000-00002C0D0000}"/>
    <cellStyle name="Currency 2 4 4 2 2 3 3" xfId="3854" xr:uid="{00000000-0005-0000-0000-00002D0D0000}"/>
    <cellStyle name="Currency 2 4 4 2 2 4" xfId="3855" xr:uid="{00000000-0005-0000-0000-00002E0D0000}"/>
    <cellStyle name="Currency 2 4 4 2 2 4 2" xfId="3856" xr:uid="{00000000-0005-0000-0000-00002F0D0000}"/>
    <cellStyle name="Currency 2 4 4 2 2 4 2 2" xfId="3857" xr:uid="{00000000-0005-0000-0000-0000300D0000}"/>
    <cellStyle name="Currency 2 4 4 2 2 4 3" xfId="3858" xr:uid="{00000000-0005-0000-0000-0000310D0000}"/>
    <cellStyle name="Currency 2 4 4 2 2 5" xfId="3859" xr:uid="{00000000-0005-0000-0000-0000320D0000}"/>
    <cellStyle name="Currency 2 4 4 2 2 5 2" xfId="3860" xr:uid="{00000000-0005-0000-0000-0000330D0000}"/>
    <cellStyle name="Currency 2 4 4 2 2 5 2 2" xfId="3861" xr:uid="{00000000-0005-0000-0000-0000340D0000}"/>
    <cellStyle name="Currency 2 4 4 2 2 5 3" xfId="3862" xr:uid="{00000000-0005-0000-0000-0000350D0000}"/>
    <cellStyle name="Currency 2 4 4 2 2 6" xfId="3863" xr:uid="{00000000-0005-0000-0000-0000360D0000}"/>
    <cellStyle name="Currency 2 4 4 2 2 6 2" xfId="3864" xr:uid="{00000000-0005-0000-0000-0000370D0000}"/>
    <cellStyle name="Currency 2 4 4 2 2 6 2 2" xfId="3865" xr:uid="{00000000-0005-0000-0000-0000380D0000}"/>
    <cellStyle name="Currency 2 4 4 2 2 6 3" xfId="3866" xr:uid="{00000000-0005-0000-0000-0000390D0000}"/>
    <cellStyle name="Currency 2 4 4 2 2 7" xfId="3867" xr:uid="{00000000-0005-0000-0000-00003A0D0000}"/>
    <cellStyle name="Currency 2 4 4 2 2 7 2" xfId="3868" xr:uid="{00000000-0005-0000-0000-00003B0D0000}"/>
    <cellStyle name="Currency 2 4 4 2 2 8" xfId="3869" xr:uid="{00000000-0005-0000-0000-00003C0D0000}"/>
    <cellStyle name="Currency 2 4 4 2 2 8 2" xfId="3870" xr:uid="{00000000-0005-0000-0000-00003D0D0000}"/>
    <cellStyle name="Currency 2 4 4 2 2 9" xfId="3871" xr:uid="{00000000-0005-0000-0000-00003E0D0000}"/>
    <cellStyle name="Currency 2 4 4 2 3" xfId="3872" xr:uid="{00000000-0005-0000-0000-00003F0D0000}"/>
    <cellStyle name="Currency 2 4 4 2 3 2" xfId="3873" xr:uid="{00000000-0005-0000-0000-0000400D0000}"/>
    <cellStyle name="Currency 2 4 4 2 3 3" xfId="3874" xr:uid="{00000000-0005-0000-0000-0000410D0000}"/>
    <cellStyle name="Currency 2 4 4 2 3 3 2" xfId="3875" xr:uid="{00000000-0005-0000-0000-0000420D0000}"/>
    <cellStyle name="Currency 2 4 4 2 3 3 3" xfId="3876" xr:uid="{00000000-0005-0000-0000-0000430D0000}"/>
    <cellStyle name="Currency 2 4 4 2 3 4" xfId="3877" xr:uid="{00000000-0005-0000-0000-0000440D0000}"/>
    <cellStyle name="Currency 2 4 4 2 3 4 2" xfId="3878" xr:uid="{00000000-0005-0000-0000-0000450D0000}"/>
    <cellStyle name="Currency 2 4 4 2 3 4 2 2" xfId="3879" xr:uid="{00000000-0005-0000-0000-0000460D0000}"/>
    <cellStyle name="Currency 2 4 4 2 3 4 3" xfId="3880" xr:uid="{00000000-0005-0000-0000-0000470D0000}"/>
    <cellStyle name="Currency 2 4 4 2 3 5" xfId="3881" xr:uid="{00000000-0005-0000-0000-0000480D0000}"/>
    <cellStyle name="Currency 2 4 4 2 3 5 2" xfId="3882" xr:uid="{00000000-0005-0000-0000-0000490D0000}"/>
    <cellStyle name="Currency 2 4 4 2 3 5 2 2" xfId="3883" xr:uid="{00000000-0005-0000-0000-00004A0D0000}"/>
    <cellStyle name="Currency 2 4 4 2 3 5 3" xfId="3884" xr:uid="{00000000-0005-0000-0000-00004B0D0000}"/>
    <cellStyle name="Currency 2 4 4 2 3 6" xfId="3885" xr:uid="{00000000-0005-0000-0000-00004C0D0000}"/>
    <cellStyle name="Currency 2 4 4 2 3 6 2" xfId="3886" xr:uid="{00000000-0005-0000-0000-00004D0D0000}"/>
    <cellStyle name="Currency 2 4 4 2 3 6 2 2" xfId="3887" xr:uid="{00000000-0005-0000-0000-00004E0D0000}"/>
    <cellStyle name="Currency 2 4 4 2 3 6 3" xfId="3888" xr:uid="{00000000-0005-0000-0000-00004F0D0000}"/>
    <cellStyle name="Currency 2 4 4 2 3 7" xfId="3889" xr:uid="{00000000-0005-0000-0000-0000500D0000}"/>
    <cellStyle name="Currency 2 4 4 2 3 7 2" xfId="3890" xr:uid="{00000000-0005-0000-0000-0000510D0000}"/>
    <cellStyle name="Currency 2 4 4 2 3 8" xfId="3891" xr:uid="{00000000-0005-0000-0000-0000520D0000}"/>
    <cellStyle name="Currency 2 4 4 2 3 8 2" xfId="3892" xr:uid="{00000000-0005-0000-0000-0000530D0000}"/>
    <cellStyle name="Currency 2 4 4 2 3 9" xfId="3893" xr:uid="{00000000-0005-0000-0000-0000540D0000}"/>
    <cellStyle name="Currency 2 4 4 2 4" xfId="3894" xr:uid="{00000000-0005-0000-0000-0000550D0000}"/>
    <cellStyle name="Currency 2 4 4 2 4 2" xfId="3895" xr:uid="{00000000-0005-0000-0000-0000560D0000}"/>
    <cellStyle name="Currency 2 4 4 2 4 3" xfId="3896" xr:uid="{00000000-0005-0000-0000-0000570D0000}"/>
    <cellStyle name="Currency 2 4 4 2 4 3 2" xfId="3897" xr:uid="{00000000-0005-0000-0000-0000580D0000}"/>
    <cellStyle name="Currency 2 4 4 2 4 3 2 2" xfId="3898" xr:uid="{00000000-0005-0000-0000-0000590D0000}"/>
    <cellStyle name="Currency 2 4 4 2 4 3 3" xfId="3899" xr:uid="{00000000-0005-0000-0000-00005A0D0000}"/>
    <cellStyle name="Currency 2 4 4 2 4 4" xfId="3900" xr:uid="{00000000-0005-0000-0000-00005B0D0000}"/>
    <cellStyle name="Currency 2 4 4 2 4 4 2" xfId="3901" xr:uid="{00000000-0005-0000-0000-00005C0D0000}"/>
    <cellStyle name="Currency 2 4 4 2 4 4 2 2" xfId="3902" xr:uid="{00000000-0005-0000-0000-00005D0D0000}"/>
    <cellStyle name="Currency 2 4 4 2 4 4 3" xfId="3903" xr:uid="{00000000-0005-0000-0000-00005E0D0000}"/>
    <cellStyle name="Currency 2 4 4 2 4 5" xfId="3904" xr:uid="{00000000-0005-0000-0000-00005F0D0000}"/>
    <cellStyle name="Currency 2 4 4 2 4 5 2" xfId="3905" xr:uid="{00000000-0005-0000-0000-0000600D0000}"/>
    <cellStyle name="Currency 2 4 4 2 4 5 2 2" xfId="3906" xr:uid="{00000000-0005-0000-0000-0000610D0000}"/>
    <cellStyle name="Currency 2 4 4 2 4 5 3" xfId="3907" xr:uid="{00000000-0005-0000-0000-0000620D0000}"/>
    <cellStyle name="Currency 2 4 4 2 4 6" xfId="3908" xr:uid="{00000000-0005-0000-0000-0000630D0000}"/>
    <cellStyle name="Currency 2 4 4 2 4 6 2" xfId="3909" xr:uid="{00000000-0005-0000-0000-0000640D0000}"/>
    <cellStyle name="Currency 2 4 4 2 4 7" xfId="3910" xr:uid="{00000000-0005-0000-0000-0000650D0000}"/>
    <cellStyle name="Currency 2 4 4 2 4 7 2" xfId="3911" xr:uid="{00000000-0005-0000-0000-0000660D0000}"/>
    <cellStyle name="Currency 2 4 4 2 4 8" xfId="3912" xr:uid="{00000000-0005-0000-0000-0000670D0000}"/>
    <cellStyle name="Currency 2 4 4 2 4 9" xfId="3913" xr:uid="{00000000-0005-0000-0000-0000680D0000}"/>
    <cellStyle name="Currency 2 4 4 2 5" xfId="3914" xr:uid="{00000000-0005-0000-0000-0000690D0000}"/>
    <cellStyle name="Currency 2 4 4 2 5 2" xfId="3915" xr:uid="{00000000-0005-0000-0000-00006A0D0000}"/>
    <cellStyle name="Currency 2 4 4 2 5 3" xfId="3916" xr:uid="{00000000-0005-0000-0000-00006B0D0000}"/>
    <cellStyle name="Currency 2 4 4 2 6" xfId="3917" xr:uid="{00000000-0005-0000-0000-00006C0D0000}"/>
    <cellStyle name="Currency 2 4 4 2 6 2" xfId="3918" xr:uid="{00000000-0005-0000-0000-00006D0D0000}"/>
    <cellStyle name="Currency 2 4 4 2 6 2 2" xfId="3919" xr:uid="{00000000-0005-0000-0000-00006E0D0000}"/>
    <cellStyle name="Currency 2 4 4 2 6 2 2 2" xfId="3920" xr:uid="{00000000-0005-0000-0000-00006F0D0000}"/>
    <cellStyle name="Currency 2 4 4 2 6 2 3" xfId="3921" xr:uid="{00000000-0005-0000-0000-0000700D0000}"/>
    <cellStyle name="Currency 2 4 4 2 6 3" xfId="3922" xr:uid="{00000000-0005-0000-0000-0000710D0000}"/>
    <cellStyle name="Currency 2 4 4 2 6 3 2" xfId="3923" xr:uid="{00000000-0005-0000-0000-0000720D0000}"/>
    <cellStyle name="Currency 2 4 4 2 6 3 2 2" xfId="3924" xr:uid="{00000000-0005-0000-0000-0000730D0000}"/>
    <cellStyle name="Currency 2 4 4 2 6 3 3" xfId="3925" xr:uid="{00000000-0005-0000-0000-0000740D0000}"/>
    <cellStyle name="Currency 2 4 4 2 6 4" xfId="3926" xr:uid="{00000000-0005-0000-0000-0000750D0000}"/>
    <cellStyle name="Currency 2 4 4 2 6 4 2" xfId="3927" xr:uid="{00000000-0005-0000-0000-0000760D0000}"/>
    <cellStyle name="Currency 2 4 4 2 6 4 2 2" xfId="3928" xr:uid="{00000000-0005-0000-0000-0000770D0000}"/>
    <cellStyle name="Currency 2 4 4 2 6 4 3" xfId="3929" xr:uid="{00000000-0005-0000-0000-0000780D0000}"/>
    <cellStyle name="Currency 2 4 4 2 6 5" xfId="3930" xr:uid="{00000000-0005-0000-0000-0000790D0000}"/>
    <cellStyle name="Currency 2 4 4 2 6 5 2" xfId="3931" xr:uid="{00000000-0005-0000-0000-00007A0D0000}"/>
    <cellStyle name="Currency 2 4 4 2 6 6" xfId="3932" xr:uid="{00000000-0005-0000-0000-00007B0D0000}"/>
    <cellStyle name="Currency 2 4 4 2 6 6 2" xfId="3933" xr:uid="{00000000-0005-0000-0000-00007C0D0000}"/>
    <cellStyle name="Currency 2 4 4 2 6 7" xfId="3934" xr:uid="{00000000-0005-0000-0000-00007D0D0000}"/>
    <cellStyle name="Currency 2 4 4 2 7" xfId="3935" xr:uid="{00000000-0005-0000-0000-00007E0D0000}"/>
    <cellStyle name="Currency 2 4 4 2 7 2" xfId="3936" xr:uid="{00000000-0005-0000-0000-00007F0D0000}"/>
    <cellStyle name="Currency 2 4 4 2 7 2 2" xfId="3937" xr:uid="{00000000-0005-0000-0000-0000800D0000}"/>
    <cellStyle name="Currency 2 4 4 2 7 3" xfId="3938" xr:uid="{00000000-0005-0000-0000-0000810D0000}"/>
    <cellStyle name="Currency 2 4 4 2 8" xfId="3939" xr:uid="{00000000-0005-0000-0000-0000820D0000}"/>
    <cellStyle name="Currency 2 4 4 2 8 2" xfId="3940" xr:uid="{00000000-0005-0000-0000-0000830D0000}"/>
    <cellStyle name="Currency 2 4 4 2 8 2 2" xfId="3941" xr:uid="{00000000-0005-0000-0000-0000840D0000}"/>
    <cellStyle name="Currency 2 4 4 2 8 3" xfId="3942" xr:uid="{00000000-0005-0000-0000-0000850D0000}"/>
    <cellStyle name="Currency 2 4 4 3" xfId="189" xr:uid="{00000000-0005-0000-0000-0000860D0000}"/>
    <cellStyle name="Currency 2 4 4 3 10" xfId="3943" xr:uid="{00000000-0005-0000-0000-0000870D0000}"/>
    <cellStyle name="Currency 2 4 4 3 2" xfId="190" xr:uid="{00000000-0005-0000-0000-0000880D0000}"/>
    <cellStyle name="Currency 2 4 4 3 2 2" xfId="3944" xr:uid="{00000000-0005-0000-0000-0000890D0000}"/>
    <cellStyle name="Currency 2 4 4 3 2 3" xfId="3945" xr:uid="{00000000-0005-0000-0000-00008A0D0000}"/>
    <cellStyle name="Currency 2 4 4 3 2 3 2" xfId="3946" xr:uid="{00000000-0005-0000-0000-00008B0D0000}"/>
    <cellStyle name="Currency 2 4 4 3 2 3 3" xfId="3947" xr:uid="{00000000-0005-0000-0000-00008C0D0000}"/>
    <cellStyle name="Currency 2 4 4 3 2 4" xfId="3948" xr:uid="{00000000-0005-0000-0000-00008D0D0000}"/>
    <cellStyle name="Currency 2 4 4 3 2 4 2" xfId="3949" xr:uid="{00000000-0005-0000-0000-00008E0D0000}"/>
    <cellStyle name="Currency 2 4 4 3 2 4 2 2" xfId="3950" xr:uid="{00000000-0005-0000-0000-00008F0D0000}"/>
    <cellStyle name="Currency 2 4 4 3 2 4 3" xfId="3951" xr:uid="{00000000-0005-0000-0000-0000900D0000}"/>
    <cellStyle name="Currency 2 4 4 3 2 5" xfId="3952" xr:uid="{00000000-0005-0000-0000-0000910D0000}"/>
    <cellStyle name="Currency 2 4 4 3 2 5 2" xfId="3953" xr:uid="{00000000-0005-0000-0000-0000920D0000}"/>
    <cellStyle name="Currency 2 4 4 3 2 5 2 2" xfId="3954" xr:uid="{00000000-0005-0000-0000-0000930D0000}"/>
    <cellStyle name="Currency 2 4 4 3 2 5 3" xfId="3955" xr:uid="{00000000-0005-0000-0000-0000940D0000}"/>
    <cellStyle name="Currency 2 4 4 3 2 6" xfId="3956" xr:uid="{00000000-0005-0000-0000-0000950D0000}"/>
    <cellStyle name="Currency 2 4 4 3 2 6 2" xfId="3957" xr:uid="{00000000-0005-0000-0000-0000960D0000}"/>
    <cellStyle name="Currency 2 4 4 3 2 6 2 2" xfId="3958" xr:uid="{00000000-0005-0000-0000-0000970D0000}"/>
    <cellStyle name="Currency 2 4 4 3 2 6 3" xfId="3959" xr:uid="{00000000-0005-0000-0000-0000980D0000}"/>
    <cellStyle name="Currency 2 4 4 3 2 7" xfId="3960" xr:uid="{00000000-0005-0000-0000-0000990D0000}"/>
    <cellStyle name="Currency 2 4 4 3 2 7 2" xfId="3961" xr:uid="{00000000-0005-0000-0000-00009A0D0000}"/>
    <cellStyle name="Currency 2 4 4 3 2 8" xfId="3962" xr:uid="{00000000-0005-0000-0000-00009B0D0000}"/>
    <cellStyle name="Currency 2 4 4 3 2 8 2" xfId="3963" xr:uid="{00000000-0005-0000-0000-00009C0D0000}"/>
    <cellStyle name="Currency 2 4 4 3 2 9" xfId="3964" xr:uid="{00000000-0005-0000-0000-00009D0D0000}"/>
    <cellStyle name="Currency 2 4 4 3 3" xfId="191" xr:uid="{00000000-0005-0000-0000-00009E0D0000}"/>
    <cellStyle name="Currency 2 4 4 3 4" xfId="3965" xr:uid="{00000000-0005-0000-0000-00009F0D0000}"/>
    <cellStyle name="Currency 2 4 4 3 4 2" xfId="3966" xr:uid="{00000000-0005-0000-0000-0000A00D0000}"/>
    <cellStyle name="Currency 2 4 4 3 4 3" xfId="3967" xr:uid="{00000000-0005-0000-0000-0000A10D0000}"/>
    <cellStyle name="Currency 2 4 4 3 5" xfId="3968" xr:uid="{00000000-0005-0000-0000-0000A20D0000}"/>
    <cellStyle name="Currency 2 4 4 3 5 2" xfId="3969" xr:uid="{00000000-0005-0000-0000-0000A30D0000}"/>
    <cellStyle name="Currency 2 4 4 3 5 2 2" xfId="3970" xr:uid="{00000000-0005-0000-0000-0000A40D0000}"/>
    <cellStyle name="Currency 2 4 4 3 5 3" xfId="3971" xr:uid="{00000000-0005-0000-0000-0000A50D0000}"/>
    <cellStyle name="Currency 2 4 4 3 6" xfId="3972" xr:uid="{00000000-0005-0000-0000-0000A60D0000}"/>
    <cellStyle name="Currency 2 4 4 3 6 2" xfId="3973" xr:uid="{00000000-0005-0000-0000-0000A70D0000}"/>
    <cellStyle name="Currency 2 4 4 3 6 2 2" xfId="3974" xr:uid="{00000000-0005-0000-0000-0000A80D0000}"/>
    <cellStyle name="Currency 2 4 4 3 6 3" xfId="3975" xr:uid="{00000000-0005-0000-0000-0000A90D0000}"/>
    <cellStyle name="Currency 2 4 4 3 7" xfId="3976" xr:uid="{00000000-0005-0000-0000-0000AA0D0000}"/>
    <cellStyle name="Currency 2 4 4 3 7 2" xfId="3977" xr:uid="{00000000-0005-0000-0000-0000AB0D0000}"/>
    <cellStyle name="Currency 2 4 4 3 7 2 2" xfId="3978" xr:uid="{00000000-0005-0000-0000-0000AC0D0000}"/>
    <cellStyle name="Currency 2 4 4 3 7 3" xfId="3979" xr:uid="{00000000-0005-0000-0000-0000AD0D0000}"/>
    <cellStyle name="Currency 2 4 4 3 8" xfId="3980" xr:uid="{00000000-0005-0000-0000-0000AE0D0000}"/>
    <cellStyle name="Currency 2 4 4 3 8 2" xfId="3981" xr:uid="{00000000-0005-0000-0000-0000AF0D0000}"/>
    <cellStyle name="Currency 2 4 4 3 9" xfId="3982" xr:uid="{00000000-0005-0000-0000-0000B00D0000}"/>
    <cellStyle name="Currency 2 4 4 3 9 2" xfId="3983" xr:uid="{00000000-0005-0000-0000-0000B10D0000}"/>
    <cellStyle name="Currency 2 4 4 4" xfId="192" xr:uid="{00000000-0005-0000-0000-0000B20D0000}"/>
    <cellStyle name="Currency 2 4 4 4 2" xfId="193" xr:uid="{00000000-0005-0000-0000-0000B30D0000}"/>
    <cellStyle name="Currency 2 4 4 4 2 10" xfId="3984" xr:uid="{00000000-0005-0000-0000-0000B40D0000}"/>
    <cellStyle name="Currency 2 4 4 4 2 2" xfId="3985" xr:uid="{00000000-0005-0000-0000-0000B50D0000}"/>
    <cellStyle name="Currency 2 4 4 4 2 3" xfId="3986" xr:uid="{00000000-0005-0000-0000-0000B60D0000}"/>
    <cellStyle name="Currency 2 4 4 4 2 4" xfId="3987" xr:uid="{00000000-0005-0000-0000-0000B70D0000}"/>
    <cellStyle name="Currency 2 4 4 4 2 4 2" xfId="3988" xr:uid="{00000000-0005-0000-0000-0000B80D0000}"/>
    <cellStyle name="Currency 2 4 4 4 2 4 2 2" xfId="3989" xr:uid="{00000000-0005-0000-0000-0000B90D0000}"/>
    <cellStyle name="Currency 2 4 4 4 2 4 3" xfId="3990" xr:uid="{00000000-0005-0000-0000-0000BA0D0000}"/>
    <cellStyle name="Currency 2 4 4 4 2 5" xfId="3991" xr:uid="{00000000-0005-0000-0000-0000BB0D0000}"/>
    <cellStyle name="Currency 2 4 4 4 2 5 2" xfId="3992" xr:uid="{00000000-0005-0000-0000-0000BC0D0000}"/>
    <cellStyle name="Currency 2 4 4 4 2 5 2 2" xfId="3993" xr:uid="{00000000-0005-0000-0000-0000BD0D0000}"/>
    <cellStyle name="Currency 2 4 4 4 2 5 3" xfId="3994" xr:uid="{00000000-0005-0000-0000-0000BE0D0000}"/>
    <cellStyle name="Currency 2 4 4 4 2 6" xfId="3995" xr:uid="{00000000-0005-0000-0000-0000BF0D0000}"/>
    <cellStyle name="Currency 2 4 4 4 2 6 2" xfId="3996" xr:uid="{00000000-0005-0000-0000-0000C00D0000}"/>
    <cellStyle name="Currency 2 4 4 4 2 6 2 2" xfId="3997" xr:uid="{00000000-0005-0000-0000-0000C10D0000}"/>
    <cellStyle name="Currency 2 4 4 4 2 6 3" xfId="3998" xr:uid="{00000000-0005-0000-0000-0000C20D0000}"/>
    <cellStyle name="Currency 2 4 4 4 2 7" xfId="3999" xr:uid="{00000000-0005-0000-0000-0000C30D0000}"/>
    <cellStyle name="Currency 2 4 4 4 2 7 2" xfId="4000" xr:uid="{00000000-0005-0000-0000-0000C40D0000}"/>
    <cellStyle name="Currency 2 4 4 4 2 8" xfId="4001" xr:uid="{00000000-0005-0000-0000-0000C50D0000}"/>
    <cellStyle name="Currency 2 4 4 4 2 8 2" xfId="4002" xr:uid="{00000000-0005-0000-0000-0000C60D0000}"/>
    <cellStyle name="Currency 2 4 4 4 2 9" xfId="4003" xr:uid="{00000000-0005-0000-0000-0000C70D0000}"/>
    <cellStyle name="Currency 2 4 4 4 3" xfId="194" xr:uid="{00000000-0005-0000-0000-0000C80D0000}"/>
    <cellStyle name="Currency 2 4 4 4 4" xfId="4004" xr:uid="{00000000-0005-0000-0000-0000C90D0000}"/>
    <cellStyle name="Currency 2 4 4 4 4 2" xfId="4005" xr:uid="{00000000-0005-0000-0000-0000CA0D0000}"/>
    <cellStyle name="Currency 2 4 4 4 4 2 2" xfId="4006" xr:uid="{00000000-0005-0000-0000-0000CB0D0000}"/>
    <cellStyle name="Currency 2 4 4 4 4 3" xfId="4007" xr:uid="{00000000-0005-0000-0000-0000CC0D0000}"/>
    <cellStyle name="Currency 2 4 4 4 5" xfId="4008" xr:uid="{00000000-0005-0000-0000-0000CD0D0000}"/>
    <cellStyle name="Currency 2 4 4 4 5 2" xfId="4009" xr:uid="{00000000-0005-0000-0000-0000CE0D0000}"/>
    <cellStyle name="Currency 2 4 4 4 5 2 2" xfId="4010" xr:uid="{00000000-0005-0000-0000-0000CF0D0000}"/>
    <cellStyle name="Currency 2 4 4 4 5 3" xfId="4011" xr:uid="{00000000-0005-0000-0000-0000D00D0000}"/>
    <cellStyle name="Currency 2 4 4 5" xfId="4012" xr:uid="{00000000-0005-0000-0000-0000D10D0000}"/>
    <cellStyle name="Currency 2 4 4 5 2" xfId="4013" xr:uid="{00000000-0005-0000-0000-0000D20D0000}"/>
    <cellStyle name="Currency 2 4 4 5 3" xfId="4014" xr:uid="{00000000-0005-0000-0000-0000D30D0000}"/>
    <cellStyle name="Currency 2 4 4 5 3 2" xfId="4015" xr:uid="{00000000-0005-0000-0000-0000D40D0000}"/>
    <cellStyle name="Currency 2 4 4 5 3 3" xfId="4016" xr:uid="{00000000-0005-0000-0000-0000D50D0000}"/>
    <cellStyle name="Currency 2 4 4 5 4" xfId="4017" xr:uid="{00000000-0005-0000-0000-0000D60D0000}"/>
    <cellStyle name="Currency 2 4 4 5 4 2" xfId="4018" xr:uid="{00000000-0005-0000-0000-0000D70D0000}"/>
    <cellStyle name="Currency 2 4 4 5 4 2 2" xfId="4019" xr:uid="{00000000-0005-0000-0000-0000D80D0000}"/>
    <cellStyle name="Currency 2 4 4 5 4 3" xfId="4020" xr:uid="{00000000-0005-0000-0000-0000D90D0000}"/>
    <cellStyle name="Currency 2 4 4 5 5" xfId="4021" xr:uid="{00000000-0005-0000-0000-0000DA0D0000}"/>
    <cellStyle name="Currency 2 4 4 5 5 2" xfId="4022" xr:uid="{00000000-0005-0000-0000-0000DB0D0000}"/>
    <cellStyle name="Currency 2 4 4 5 5 2 2" xfId="4023" xr:uid="{00000000-0005-0000-0000-0000DC0D0000}"/>
    <cellStyle name="Currency 2 4 4 5 5 3" xfId="4024" xr:uid="{00000000-0005-0000-0000-0000DD0D0000}"/>
    <cellStyle name="Currency 2 4 4 5 6" xfId="4025" xr:uid="{00000000-0005-0000-0000-0000DE0D0000}"/>
    <cellStyle name="Currency 2 4 4 5 6 2" xfId="4026" xr:uid="{00000000-0005-0000-0000-0000DF0D0000}"/>
    <cellStyle name="Currency 2 4 4 5 6 2 2" xfId="4027" xr:uid="{00000000-0005-0000-0000-0000E00D0000}"/>
    <cellStyle name="Currency 2 4 4 5 6 3" xfId="4028" xr:uid="{00000000-0005-0000-0000-0000E10D0000}"/>
    <cellStyle name="Currency 2 4 4 5 7" xfId="4029" xr:uid="{00000000-0005-0000-0000-0000E20D0000}"/>
    <cellStyle name="Currency 2 4 4 5 7 2" xfId="4030" xr:uid="{00000000-0005-0000-0000-0000E30D0000}"/>
    <cellStyle name="Currency 2 4 4 5 8" xfId="4031" xr:uid="{00000000-0005-0000-0000-0000E40D0000}"/>
    <cellStyle name="Currency 2 4 4 5 8 2" xfId="4032" xr:uid="{00000000-0005-0000-0000-0000E50D0000}"/>
    <cellStyle name="Currency 2 4 4 5 9" xfId="4033" xr:uid="{00000000-0005-0000-0000-0000E60D0000}"/>
    <cellStyle name="Currency 2 4 4 6" xfId="4034" xr:uid="{00000000-0005-0000-0000-0000E70D0000}"/>
    <cellStyle name="Currency 2 4 4 6 2" xfId="4035" xr:uid="{00000000-0005-0000-0000-0000E80D0000}"/>
    <cellStyle name="Currency 2 4 4 6 3" xfId="4036" xr:uid="{00000000-0005-0000-0000-0000E90D0000}"/>
    <cellStyle name="Currency 2 4 4 7" xfId="4037" xr:uid="{00000000-0005-0000-0000-0000EA0D0000}"/>
    <cellStyle name="Currency 2 4 4 8" xfId="4038" xr:uid="{00000000-0005-0000-0000-0000EB0D0000}"/>
    <cellStyle name="Currency 2 4 4 8 2" xfId="4039" xr:uid="{00000000-0005-0000-0000-0000EC0D0000}"/>
    <cellStyle name="Currency 2 4 4 8 2 2" xfId="4040" xr:uid="{00000000-0005-0000-0000-0000ED0D0000}"/>
    <cellStyle name="Currency 2 4 4 8 3" xfId="4041" xr:uid="{00000000-0005-0000-0000-0000EE0D0000}"/>
    <cellStyle name="Currency 2 4 4 8 4" xfId="4042" xr:uid="{00000000-0005-0000-0000-0000EF0D0000}"/>
    <cellStyle name="Currency 2 4 4 9" xfId="4043" xr:uid="{00000000-0005-0000-0000-0000F00D0000}"/>
    <cellStyle name="Currency 2 4 4 9 2" xfId="4044" xr:uid="{00000000-0005-0000-0000-0000F10D0000}"/>
    <cellStyle name="Currency 2 4 4 9 2 2" xfId="4045" xr:uid="{00000000-0005-0000-0000-0000F20D0000}"/>
    <cellStyle name="Currency 2 4 4 9 3" xfId="4046" xr:uid="{00000000-0005-0000-0000-0000F30D0000}"/>
    <cellStyle name="Currency 2 4 5" xfId="195" xr:uid="{00000000-0005-0000-0000-0000F40D0000}"/>
    <cellStyle name="Currency 2 4 5 10" xfId="4047" xr:uid="{00000000-0005-0000-0000-0000F50D0000}"/>
    <cellStyle name="Currency 2 4 5 10 2" xfId="4048" xr:uid="{00000000-0005-0000-0000-0000F60D0000}"/>
    <cellStyle name="Currency 2 4 5 10 2 2" xfId="4049" xr:uid="{00000000-0005-0000-0000-0000F70D0000}"/>
    <cellStyle name="Currency 2 4 5 10 3" xfId="4050" xr:uid="{00000000-0005-0000-0000-0000F80D0000}"/>
    <cellStyle name="Currency 2 4 5 11" xfId="4051" xr:uid="{00000000-0005-0000-0000-0000F90D0000}"/>
    <cellStyle name="Currency 2 4 5 11 2" xfId="4052" xr:uid="{00000000-0005-0000-0000-0000FA0D0000}"/>
    <cellStyle name="Currency 2 4 5 12" xfId="4053" xr:uid="{00000000-0005-0000-0000-0000FB0D0000}"/>
    <cellStyle name="Currency 2 4 5 12 2" xfId="4054" xr:uid="{00000000-0005-0000-0000-0000FC0D0000}"/>
    <cellStyle name="Currency 2 4 5 13" xfId="4055" xr:uid="{00000000-0005-0000-0000-0000FD0D0000}"/>
    <cellStyle name="Currency 2 4 5 14" xfId="4056" xr:uid="{00000000-0005-0000-0000-0000FE0D0000}"/>
    <cellStyle name="Currency 2 4 5 15" xfId="4057" xr:uid="{00000000-0005-0000-0000-0000FF0D0000}"/>
    <cellStyle name="Currency 2 4 5 2" xfId="196" xr:uid="{00000000-0005-0000-0000-0000000E0000}"/>
    <cellStyle name="Currency 2 4 5 2 2" xfId="4058" xr:uid="{00000000-0005-0000-0000-0000010E0000}"/>
    <cellStyle name="Currency 2 4 5 2 2 2" xfId="4059" xr:uid="{00000000-0005-0000-0000-0000020E0000}"/>
    <cellStyle name="Currency 2 4 5 2 2 3" xfId="4060" xr:uid="{00000000-0005-0000-0000-0000030E0000}"/>
    <cellStyle name="Currency 2 4 5 2 2 3 2" xfId="4061" xr:uid="{00000000-0005-0000-0000-0000040E0000}"/>
    <cellStyle name="Currency 2 4 5 2 2 3 3" xfId="4062" xr:uid="{00000000-0005-0000-0000-0000050E0000}"/>
    <cellStyle name="Currency 2 4 5 2 2 4" xfId="4063" xr:uid="{00000000-0005-0000-0000-0000060E0000}"/>
    <cellStyle name="Currency 2 4 5 2 2 4 2" xfId="4064" xr:uid="{00000000-0005-0000-0000-0000070E0000}"/>
    <cellStyle name="Currency 2 4 5 2 2 4 2 2" xfId="4065" xr:uid="{00000000-0005-0000-0000-0000080E0000}"/>
    <cellStyle name="Currency 2 4 5 2 2 4 3" xfId="4066" xr:uid="{00000000-0005-0000-0000-0000090E0000}"/>
    <cellStyle name="Currency 2 4 5 2 2 5" xfId="4067" xr:uid="{00000000-0005-0000-0000-00000A0E0000}"/>
    <cellStyle name="Currency 2 4 5 2 2 5 2" xfId="4068" xr:uid="{00000000-0005-0000-0000-00000B0E0000}"/>
    <cellStyle name="Currency 2 4 5 2 2 5 2 2" xfId="4069" xr:uid="{00000000-0005-0000-0000-00000C0E0000}"/>
    <cellStyle name="Currency 2 4 5 2 2 5 3" xfId="4070" xr:uid="{00000000-0005-0000-0000-00000D0E0000}"/>
    <cellStyle name="Currency 2 4 5 2 2 6" xfId="4071" xr:uid="{00000000-0005-0000-0000-00000E0E0000}"/>
    <cellStyle name="Currency 2 4 5 2 2 6 2" xfId="4072" xr:uid="{00000000-0005-0000-0000-00000F0E0000}"/>
    <cellStyle name="Currency 2 4 5 2 2 6 2 2" xfId="4073" xr:uid="{00000000-0005-0000-0000-0000100E0000}"/>
    <cellStyle name="Currency 2 4 5 2 2 6 3" xfId="4074" xr:uid="{00000000-0005-0000-0000-0000110E0000}"/>
    <cellStyle name="Currency 2 4 5 2 2 7" xfId="4075" xr:uid="{00000000-0005-0000-0000-0000120E0000}"/>
    <cellStyle name="Currency 2 4 5 2 2 7 2" xfId="4076" xr:uid="{00000000-0005-0000-0000-0000130E0000}"/>
    <cellStyle name="Currency 2 4 5 2 2 8" xfId="4077" xr:uid="{00000000-0005-0000-0000-0000140E0000}"/>
    <cellStyle name="Currency 2 4 5 2 2 8 2" xfId="4078" xr:uid="{00000000-0005-0000-0000-0000150E0000}"/>
    <cellStyle name="Currency 2 4 5 2 2 9" xfId="4079" xr:uid="{00000000-0005-0000-0000-0000160E0000}"/>
    <cellStyle name="Currency 2 4 5 2 3" xfId="4080" xr:uid="{00000000-0005-0000-0000-0000170E0000}"/>
    <cellStyle name="Currency 2 4 5 2 3 2" xfId="4081" xr:uid="{00000000-0005-0000-0000-0000180E0000}"/>
    <cellStyle name="Currency 2 4 5 2 3 3" xfId="4082" xr:uid="{00000000-0005-0000-0000-0000190E0000}"/>
    <cellStyle name="Currency 2 4 5 2 3 3 2" xfId="4083" xr:uid="{00000000-0005-0000-0000-00001A0E0000}"/>
    <cellStyle name="Currency 2 4 5 2 3 3 3" xfId="4084" xr:uid="{00000000-0005-0000-0000-00001B0E0000}"/>
    <cellStyle name="Currency 2 4 5 2 3 4" xfId="4085" xr:uid="{00000000-0005-0000-0000-00001C0E0000}"/>
    <cellStyle name="Currency 2 4 5 2 3 4 2" xfId="4086" xr:uid="{00000000-0005-0000-0000-00001D0E0000}"/>
    <cellStyle name="Currency 2 4 5 2 3 4 2 2" xfId="4087" xr:uid="{00000000-0005-0000-0000-00001E0E0000}"/>
    <cellStyle name="Currency 2 4 5 2 3 4 3" xfId="4088" xr:uid="{00000000-0005-0000-0000-00001F0E0000}"/>
    <cellStyle name="Currency 2 4 5 2 3 5" xfId="4089" xr:uid="{00000000-0005-0000-0000-0000200E0000}"/>
    <cellStyle name="Currency 2 4 5 2 3 5 2" xfId="4090" xr:uid="{00000000-0005-0000-0000-0000210E0000}"/>
    <cellStyle name="Currency 2 4 5 2 3 5 2 2" xfId="4091" xr:uid="{00000000-0005-0000-0000-0000220E0000}"/>
    <cellStyle name="Currency 2 4 5 2 3 5 3" xfId="4092" xr:uid="{00000000-0005-0000-0000-0000230E0000}"/>
    <cellStyle name="Currency 2 4 5 2 3 6" xfId="4093" xr:uid="{00000000-0005-0000-0000-0000240E0000}"/>
    <cellStyle name="Currency 2 4 5 2 3 6 2" xfId="4094" xr:uid="{00000000-0005-0000-0000-0000250E0000}"/>
    <cellStyle name="Currency 2 4 5 2 3 6 2 2" xfId="4095" xr:uid="{00000000-0005-0000-0000-0000260E0000}"/>
    <cellStyle name="Currency 2 4 5 2 3 6 3" xfId="4096" xr:uid="{00000000-0005-0000-0000-0000270E0000}"/>
    <cellStyle name="Currency 2 4 5 2 3 7" xfId="4097" xr:uid="{00000000-0005-0000-0000-0000280E0000}"/>
    <cellStyle name="Currency 2 4 5 2 3 7 2" xfId="4098" xr:uid="{00000000-0005-0000-0000-0000290E0000}"/>
    <cellStyle name="Currency 2 4 5 2 3 8" xfId="4099" xr:uid="{00000000-0005-0000-0000-00002A0E0000}"/>
    <cellStyle name="Currency 2 4 5 2 3 8 2" xfId="4100" xr:uid="{00000000-0005-0000-0000-00002B0E0000}"/>
    <cellStyle name="Currency 2 4 5 2 3 9" xfId="4101" xr:uid="{00000000-0005-0000-0000-00002C0E0000}"/>
    <cellStyle name="Currency 2 4 5 2 4" xfId="4102" xr:uid="{00000000-0005-0000-0000-00002D0E0000}"/>
    <cellStyle name="Currency 2 4 5 2 4 2" xfId="4103" xr:uid="{00000000-0005-0000-0000-00002E0E0000}"/>
    <cellStyle name="Currency 2 4 5 2 4 3" xfId="4104" xr:uid="{00000000-0005-0000-0000-00002F0E0000}"/>
    <cellStyle name="Currency 2 4 5 2 4 3 2" xfId="4105" xr:uid="{00000000-0005-0000-0000-0000300E0000}"/>
    <cellStyle name="Currency 2 4 5 2 4 3 2 2" xfId="4106" xr:uid="{00000000-0005-0000-0000-0000310E0000}"/>
    <cellStyle name="Currency 2 4 5 2 4 3 3" xfId="4107" xr:uid="{00000000-0005-0000-0000-0000320E0000}"/>
    <cellStyle name="Currency 2 4 5 2 4 4" xfId="4108" xr:uid="{00000000-0005-0000-0000-0000330E0000}"/>
    <cellStyle name="Currency 2 4 5 2 4 4 2" xfId="4109" xr:uid="{00000000-0005-0000-0000-0000340E0000}"/>
    <cellStyle name="Currency 2 4 5 2 4 4 2 2" xfId="4110" xr:uid="{00000000-0005-0000-0000-0000350E0000}"/>
    <cellStyle name="Currency 2 4 5 2 4 4 3" xfId="4111" xr:uid="{00000000-0005-0000-0000-0000360E0000}"/>
    <cellStyle name="Currency 2 4 5 2 4 5" xfId="4112" xr:uid="{00000000-0005-0000-0000-0000370E0000}"/>
    <cellStyle name="Currency 2 4 5 2 4 5 2" xfId="4113" xr:uid="{00000000-0005-0000-0000-0000380E0000}"/>
    <cellStyle name="Currency 2 4 5 2 4 5 2 2" xfId="4114" xr:uid="{00000000-0005-0000-0000-0000390E0000}"/>
    <cellStyle name="Currency 2 4 5 2 4 5 3" xfId="4115" xr:uid="{00000000-0005-0000-0000-00003A0E0000}"/>
    <cellStyle name="Currency 2 4 5 2 4 6" xfId="4116" xr:uid="{00000000-0005-0000-0000-00003B0E0000}"/>
    <cellStyle name="Currency 2 4 5 2 4 6 2" xfId="4117" xr:uid="{00000000-0005-0000-0000-00003C0E0000}"/>
    <cellStyle name="Currency 2 4 5 2 4 7" xfId="4118" xr:uid="{00000000-0005-0000-0000-00003D0E0000}"/>
    <cellStyle name="Currency 2 4 5 2 4 7 2" xfId="4119" xr:uid="{00000000-0005-0000-0000-00003E0E0000}"/>
    <cellStyle name="Currency 2 4 5 2 4 8" xfId="4120" xr:uid="{00000000-0005-0000-0000-00003F0E0000}"/>
    <cellStyle name="Currency 2 4 5 2 4 9" xfId="4121" xr:uid="{00000000-0005-0000-0000-0000400E0000}"/>
    <cellStyle name="Currency 2 4 5 2 5" xfId="4122" xr:uid="{00000000-0005-0000-0000-0000410E0000}"/>
    <cellStyle name="Currency 2 4 5 2 5 2" xfId="4123" xr:uid="{00000000-0005-0000-0000-0000420E0000}"/>
    <cellStyle name="Currency 2 4 5 2 5 3" xfId="4124" xr:uid="{00000000-0005-0000-0000-0000430E0000}"/>
    <cellStyle name="Currency 2 4 5 2 6" xfId="4125" xr:uid="{00000000-0005-0000-0000-0000440E0000}"/>
    <cellStyle name="Currency 2 4 5 2 6 2" xfId="4126" xr:uid="{00000000-0005-0000-0000-0000450E0000}"/>
    <cellStyle name="Currency 2 4 5 2 6 2 2" xfId="4127" xr:uid="{00000000-0005-0000-0000-0000460E0000}"/>
    <cellStyle name="Currency 2 4 5 2 6 2 2 2" xfId="4128" xr:uid="{00000000-0005-0000-0000-0000470E0000}"/>
    <cellStyle name="Currency 2 4 5 2 6 2 3" xfId="4129" xr:uid="{00000000-0005-0000-0000-0000480E0000}"/>
    <cellStyle name="Currency 2 4 5 2 6 3" xfId="4130" xr:uid="{00000000-0005-0000-0000-0000490E0000}"/>
    <cellStyle name="Currency 2 4 5 2 6 3 2" xfId="4131" xr:uid="{00000000-0005-0000-0000-00004A0E0000}"/>
    <cellStyle name="Currency 2 4 5 2 6 3 2 2" xfId="4132" xr:uid="{00000000-0005-0000-0000-00004B0E0000}"/>
    <cellStyle name="Currency 2 4 5 2 6 3 3" xfId="4133" xr:uid="{00000000-0005-0000-0000-00004C0E0000}"/>
    <cellStyle name="Currency 2 4 5 2 6 4" xfId="4134" xr:uid="{00000000-0005-0000-0000-00004D0E0000}"/>
    <cellStyle name="Currency 2 4 5 2 6 4 2" xfId="4135" xr:uid="{00000000-0005-0000-0000-00004E0E0000}"/>
    <cellStyle name="Currency 2 4 5 2 6 4 2 2" xfId="4136" xr:uid="{00000000-0005-0000-0000-00004F0E0000}"/>
    <cellStyle name="Currency 2 4 5 2 6 4 3" xfId="4137" xr:uid="{00000000-0005-0000-0000-0000500E0000}"/>
    <cellStyle name="Currency 2 4 5 2 6 5" xfId="4138" xr:uid="{00000000-0005-0000-0000-0000510E0000}"/>
    <cellStyle name="Currency 2 4 5 2 6 5 2" xfId="4139" xr:uid="{00000000-0005-0000-0000-0000520E0000}"/>
    <cellStyle name="Currency 2 4 5 2 6 6" xfId="4140" xr:uid="{00000000-0005-0000-0000-0000530E0000}"/>
    <cellStyle name="Currency 2 4 5 2 6 6 2" xfId="4141" xr:uid="{00000000-0005-0000-0000-0000540E0000}"/>
    <cellStyle name="Currency 2 4 5 2 6 7" xfId="4142" xr:uid="{00000000-0005-0000-0000-0000550E0000}"/>
    <cellStyle name="Currency 2 4 5 2 7" xfId="4143" xr:uid="{00000000-0005-0000-0000-0000560E0000}"/>
    <cellStyle name="Currency 2 4 5 2 7 2" xfId="4144" xr:uid="{00000000-0005-0000-0000-0000570E0000}"/>
    <cellStyle name="Currency 2 4 5 2 7 2 2" xfId="4145" xr:uid="{00000000-0005-0000-0000-0000580E0000}"/>
    <cellStyle name="Currency 2 4 5 2 7 3" xfId="4146" xr:uid="{00000000-0005-0000-0000-0000590E0000}"/>
    <cellStyle name="Currency 2 4 5 2 8" xfId="4147" xr:uid="{00000000-0005-0000-0000-00005A0E0000}"/>
    <cellStyle name="Currency 2 4 5 2 8 2" xfId="4148" xr:uid="{00000000-0005-0000-0000-00005B0E0000}"/>
    <cellStyle name="Currency 2 4 5 2 8 2 2" xfId="4149" xr:uid="{00000000-0005-0000-0000-00005C0E0000}"/>
    <cellStyle name="Currency 2 4 5 2 8 3" xfId="4150" xr:uid="{00000000-0005-0000-0000-00005D0E0000}"/>
    <cellStyle name="Currency 2 4 5 3" xfId="197" xr:uid="{00000000-0005-0000-0000-00005E0E0000}"/>
    <cellStyle name="Currency 2 4 5 3 10" xfId="4151" xr:uid="{00000000-0005-0000-0000-00005F0E0000}"/>
    <cellStyle name="Currency 2 4 5 3 2" xfId="198" xr:uid="{00000000-0005-0000-0000-0000600E0000}"/>
    <cellStyle name="Currency 2 4 5 3 2 2" xfId="4152" xr:uid="{00000000-0005-0000-0000-0000610E0000}"/>
    <cellStyle name="Currency 2 4 5 3 2 3" xfId="4153" xr:uid="{00000000-0005-0000-0000-0000620E0000}"/>
    <cellStyle name="Currency 2 4 5 3 2 3 2" xfId="4154" xr:uid="{00000000-0005-0000-0000-0000630E0000}"/>
    <cellStyle name="Currency 2 4 5 3 2 3 3" xfId="4155" xr:uid="{00000000-0005-0000-0000-0000640E0000}"/>
    <cellStyle name="Currency 2 4 5 3 2 4" xfId="4156" xr:uid="{00000000-0005-0000-0000-0000650E0000}"/>
    <cellStyle name="Currency 2 4 5 3 2 4 2" xfId="4157" xr:uid="{00000000-0005-0000-0000-0000660E0000}"/>
    <cellStyle name="Currency 2 4 5 3 2 4 2 2" xfId="4158" xr:uid="{00000000-0005-0000-0000-0000670E0000}"/>
    <cellStyle name="Currency 2 4 5 3 2 4 3" xfId="4159" xr:uid="{00000000-0005-0000-0000-0000680E0000}"/>
    <cellStyle name="Currency 2 4 5 3 2 5" xfId="4160" xr:uid="{00000000-0005-0000-0000-0000690E0000}"/>
    <cellStyle name="Currency 2 4 5 3 2 5 2" xfId="4161" xr:uid="{00000000-0005-0000-0000-00006A0E0000}"/>
    <cellStyle name="Currency 2 4 5 3 2 5 2 2" xfId="4162" xr:uid="{00000000-0005-0000-0000-00006B0E0000}"/>
    <cellStyle name="Currency 2 4 5 3 2 5 3" xfId="4163" xr:uid="{00000000-0005-0000-0000-00006C0E0000}"/>
    <cellStyle name="Currency 2 4 5 3 2 6" xfId="4164" xr:uid="{00000000-0005-0000-0000-00006D0E0000}"/>
    <cellStyle name="Currency 2 4 5 3 2 6 2" xfId="4165" xr:uid="{00000000-0005-0000-0000-00006E0E0000}"/>
    <cellStyle name="Currency 2 4 5 3 2 6 2 2" xfId="4166" xr:uid="{00000000-0005-0000-0000-00006F0E0000}"/>
    <cellStyle name="Currency 2 4 5 3 2 6 3" xfId="4167" xr:uid="{00000000-0005-0000-0000-0000700E0000}"/>
    <cellStyle name="Currency 2 4 5 3 2 7" xfId="4168" xr:uid="{00000000-0005-0000-0000-0000710E0000}"/>
    <cellStyle name="Currency 2 4 5 3 2 7 2" xfId="4169" xr:uid="{00000000-0005-0000-0000-0000720E0000}"/>
    <cellStyle name="Currency 2 4 5 3 2 8" xfId="4170" xr:uid="{00000000-0005-0000-0000-0000730E0000}"/>
    <cellStyle name="Currency 2 4 5 3 2 8 2" xfId="4171" xr:uid="{00000000-0005-0000-0000-0000740E0000}"/>
    <cellStyle name="Currency 2 4 5 3 2 9" xfId="4172" xr:uid="{00000000-0005-0000-0000-0000750E0000}"/>
    <cellStyle name="Currency 2 4 5 3 3" xfId="199" xr:uid="{00000000-0005-0000-0000-0000760E0000}"/>
    <cellStyle name="Currency 2 4 5 3 4" xfId="4173" xr:uid="{00000000-0005-0000-0000-0000770E0000}"/>
    <cellStyle name="Currency 2 4 5 3 4 2" xfId="4174" xr:uid="{00000000-0005-0000-0000-0000780E0000}"/>
    <cellStyle name="Currency 2 4 5 3 4 3" xfId="4175" xr:uid="{00000000-0005-0000-0000-0000790E0000}"/>
    <cellStyle name="Currency 2 4 5 3 5" xfId="4176" xr:uid="{00000000-0005-0000-0000-00007A0E0000}"/>
    <cellStyle name="Currency 2 4 5 3 5 2" xfId="4177" xr:uid="{00000000-0005-0000-0000-00007B0E0000}"/>
    <cellStyle name="Currency 2 4 5 3 5 2 2" xfId="4178" xr:uid="{00000000-0005-0000-0000-00007C0E0000}"/>
    <cellStyle name="Currency 2 4 5 3 5 3" xfId="4179" xr:uid="{00000000-0005-0000-0000-00007D0E0000}"/>
    <cellStyle name="Currency 2 4 5 3 6" xfId="4180" xr:uid="{00000000-0005-0000-0000-00007E0E0000}"/>
    <cellStyle name="Currency 2 4 5 3 6 2" xfId="4181" xr:uid="{00000000-0005-0000-0000-00007F0E0000}"/>
    <cellStyle name="Currency 2 4 5 3 6 2 2" xfId="4182" xr:uid="{00000000-0005-0000-0000-0000800E0000}"/>
    <cellStyle name="Currency 2 4 5 3 6 3" xfId="4183" xr:uid="{00000000-0005-0000-0000-0000810E0000}"/>
    <cellStyle name="Currency 2 4 5 3 7" xfId="4184" xr:uid="{00000000-0005-0000-0000-0000820E0000}"/>
    <cellStyle name="Currency 2 4 5 3 7 2" xfId="4185" xr:uid="{00000000-0005-0000-0000-0000830E0000}"/>
    <cellStyle name="Currency 2 4 5 3 7 2 2" xfId="4186" xr:uid="{00000000-0005-0000-0000-0000840E0000}"/>
    <cellStyle name="Currency 2 4 5 3 7 3" xfId="4187" xr:uid="{00000000-0005-0000-0000-0000850E0000}"/>
    <cellStyle name="Currency 2 4 5 3 8" xfId="4188" xr:uid="{00000000-0005-0000-0000-0000860E0000}"/>
    <cellStyle name="Currency 2 4 5 3 8 2" xfId="4189" xr:uid="{00000000-0005-0000-0000-0000870E0000}"/>
    <cellStyle name="Currency 2 4 5 3 9" xfId="4190" xr:uid="{00000000-0005-0000-0000-0000880E0000}"/>
    <cellStyle name="Currency 2 4 5 3 9 2" xfId="4191" xr:uid="{00000000-0005-0000-0000-0000890E0000}"/>
    <cellStyle name="Currency 2 4 5 4" xfId="200" xr:uid="{00000000-0005-0000-0000-00008A0E0000}"/>
    <cellStyle name="Currency 2 4 5 4 2" xfId="201" xr:uid="{00000000-0005-0000-0000-00008B0E0000}"/>
    <cellStyle name="Currency 2 4 5 4 2 10" xfId="4192" xr:uid="{00000000-0005-0000-0000-00008C0E0000}"/>
    <cellStyle name="Currency 2 4 5 4 2 2" xfId="4193" xr:uid="{00000000-0005-0000-0000-00008D0E0000}"/>
    <cellStyle name="Currency 2 4 5 4 2 3" xfId="4194" xr:uid="{00000000-0005-0000-0000-00008E0E0000}"/>
    <cellStyle name="Currency 2 4 5 4 2 4" xfId="4195" xr:uid="{00000000-0005-0000-0000-00008F0E0000}"/>
    <cellStyle name="Currency 2 4 5 4 2 4 2" xfId="4196" xr:uid="{00000000-0005-0000-0000-0000900E0000}"/>
    <cellStyle name="Currency 2 4 5 4 2 4 2 2" xfId="4197" xr:uid="{00000000-0005-0000-0000-0000910E0000}"/>
    <cellStyle name="Currency 2 4 5 4 2 4 3" xfId="4198" xr:uid="{00000000-0005-0000-0000-0000920E0000}"/>
    <cellStyle name="Currency 2 4 5 4 2 5" xfId="4199" xr:uid="{00000000-0005-0000-0000-0000930E0000}"/>
    <cellStyle name="Currency 2 4 5 4 2 5 2" xfId="4200" xr:uid="{00000000-0005-0000-0000-0000940E0000}"/>
    <cellStyle name="Currency 2 4 5 4 2 5 2 2" xfId="4201" xr:uid="{00000000-0005-0000-0000-0000950E0000}"/>
    <cellStyle name="Currency 2 4 5 4 2 5 3" xfId="4202" xr:uid="{00000000-0005-0000-0000-0000960E0000}"/>
    <cellStyle name="Currency 2 4 5 4 2 6" xfId="4203" xr:uid="{00000000-0005-0000-0000-0000970E0000}"/>
    <cellStyle name="Currency 2 4 5 4 2 6 2" xfId="4204" xr:uid="{00000000-0005-0000-0000-0000980E0000}"/>
    <cellStyle name="Currency 2 4 5 4 2 6 2 2" xfId="4205" xr:uid="{00000000-0005-0000-0000-0000990E0000}"/>
    <cellStyle name="Currency 2 4 5 4 2 6 3" xfId="4206" xr:uid="{00000000-0005-0000-0000-00009A0E0000}"/>
    <cellStyle name="Currency 2 4 5 4 2 7" xfId="4207" xr:uid="{00000000-0005-0000-0000-00009B0E0000}"/>
    <cellStyle name="Currency 2 4 5 4 2 7 2" xfId="4208" xr:uid="{00000000-0005-0000-0000-00009C0E0000}"/>
    <cellStyle name="Currency 2 4 5 4 2 8" xfId="4209" xr:uid="{00000000-0005-0000-0000-00009D0E0000}"/>
    <cellStyle name="Currency 2 4 5 4 2 8 2" xfId="4210" xr:uid="{00000000-0005-0000-0000-00009E0E0000}"/>
    <cellStyle name="Currency 2 4 5 4 2 9" xfId="4211" xr:uid="{00000000-0005-0000-0000-00009F0E0000}"/>
    <cellStyle name="Currency 2 4 5 4 3" xfId="202" xr:uid="{00000000-0005-0000-0000-0000A00E0000}"/>
    <cellStyle name="Currency 2 4 5 4 4" xfId="4212" xr:uid="{00000000-0005-0000-0000-0000A10E0000}"/>
    <cellStyle name="Currency 2 4 5 4 4 2" xfId="4213" xr:uid="{00000000-0005-0000-0000-0000A20E0000}"/>
    <cellStyle name="Currency 2 4 5 4 4 2 2" xfId="4214" xr:uid="{00000000-0005-0000-0000-0000A30E0000}"/>
    <cellStyle name="Currency 2 4 5 4 4 3" xfId="4215" xr:uid="{00000000-0005-0000-0000-0000A40E0000}"/>
    <cellStyle name="Currency 2 4 5 4 5" xfId="4216" xr:uid="{00000000-0005-0000-0000-0000A50E0000}"/>
    <cellStyle name="Currency 2 4 5 4 5 2" xfId="4217" xr:uid="{00000000-0005-0000-0000-0000A60E0000}"/>
    <cellStyle name="Currency 2 4 5 4 5 2 2" xfId="4218" xr:uid="{00000000-0005-0000-0000-0000A70E0000}"/>
    <cellStyle name="Currency 2 4 5 4 5 3" xfId="4219" xr:uid="{00000000-0005-0000-0000-0000A80E0000}"/>
    <cellStyle name="Currency 2 4 5 5" xfId="4220" xr:uid="{00000000-0005-0000-0000-0000A90E0000}"/>
    <cellStyle name="Currency 2 4 5 5 2" xfId="4221" xr:uid="{00000000-0005-0000-0000-0000AA0E0000}"/>
    <cellStyle name="Currency 2 4 5 5 3" xfId="4222" xr:uid="{00000000-0005-0000-0000-0000AB0E0000}"/>
    <cellStyle name="Currency 2 4 5 5 3 2" xfId="4223" xr:uid="{00000000-0005-0000-0000-0000AC0E0000}"/>
    <cellStyle name="Currency 2 4 5 5 3 3" xfId="4224" xr:uid="{00000000-0005-0000-0000-0000AD0E0000}"/>
    <cellStyle name="Currency 2 4 5 5 4" xfId="4225" xr:uid="{00000000-0005-0000-0000-0000AE0E0000}"/>
    <cellStyle name="Currency 2 4 5 5 4 2" xfId="4226" xr:uid="{00000000-0005-0000-0000-0000AF0E0000}"/>
    <cellStyle name="Currency 2 4 5 5 4 2 2" xfId="4227" xr:uid="{00000000-0005-0000-0000-0000B00E0000}"/>
    <cellStyle name="Currency 2 4 5 5 4 3" xfId="4228" xr:uid="{00000000-0005-0000-0000-0000B10E0000}"/>
    <cellStyle name="Currency 2 4 5 5 5" xfId="4229" xr:uid="{00000000-0005-0000-0000-0000B20E0000}"/>
    <cellStyle name="Currency 2 4 5 5 5 2" xfId="4230" xr:uid="{00000000-0005-0000-0000-0000B30E0000}"/>
    <cellStyle name="Currency 2 4 5 5 5 2 2" xfId="4231" xr:uid="{00000000-0005-0000-0000-0000B40E0000}"/>
    <cellStyle name="Currency 2 4 5 5 5 3" xfId="4232" xr:uid="{00000000-0005-0000-0000-0000B50E0000}"/>
    <cellStyle name="Currency 2 4 5 5 6" xfId="4233" xr:uid="{00000000-0005-0000-0000-0000B60E0000}"/>
    <cellStyle name="Currency 2 4 5 5 6 2" xfId="4234" xr:uid="{00000000-0005-0000-0000-0000B70E0000}"/>
    <cellStyle name="Currency 2 4 5 5 6 2 2" xfId="4235" xr:uid="{00000000-0005-0000-0000-0000B80E0000}"/>
    <cellStyle name="Currency 2 4 5 5 6 3" xfId="4236" xr:uid="{00000000-0005-0000-0000-0000B90E0000}"/>
    <cellStyle name="Currency 2 4 5 5 7" xfId="4237" xr:uid="{00000000-0005-0000-0000-0000BA0E0000}"/>
    <cellStyle name="Currency 2 4 5 5 7 2" xfId="4238" xr:uid="{00000000-0005-0000-0000-0000BB0E0000}"/>
    <cellStyle name="Currency 2 4 5 5 8" xfId="4239" xr:uid="{00000000-0005-0000-0000-0000BC0E0000}"/>
    <cellStyle name="Currency 2 4 5 5 8 2" xfId="4240" xr:uid="{00000000-0005-0000-0000-0000BD0E0000}"/>
    <cellStyle name="Currency 2 4 5 5 9" xfId="4241" xr:uid="{00000000-0005-0000-0000-0000BE0E0000}"/>
    <cellStyle name="Currency 2 4 5 6" xfId="4242" xr:uid="{00000000-0005-0000-0000-0000BF0E0000}"/>
    <cellStyle name="Currency 2 4 5 6 2" xfId="4243" xr:uid="{00000000-0005-0000-0000-0000C00E0000}"/>
    <cellStyle name="Currency 2 4 5 6 3" xfId="4244" xr:uid="{00000000-0005-0000-0000-0000C10E0000}"/>
    <cellStyle name="Currency 2 4 5 7" xfId="4245" xr:uid="{00000000-0005-0000-0000-0000C20E0000}"/>
    <cellStyle name="Currency 2 4 5 8" xfId="4246" xr:uid="{00000000-0005-0000-0000-0000C30E0000}"/>
    <cellStyle name="Currency 2 4 5 8 2" xfId="4247" xr:uid="{00000000-0005-0000-0000-0000C40E0000}"/>
    <cellStyle name="Currency 2 4 5 8 2 2" xfId="4248" xr:uid="{00000000-0005-0000-0000-0000C50E0000}"/>
    <cellStyle name="Currency 2 4 5 8 3" xfId="4249" xr:uid="{00000000-0005-0000-0000-0000C60E0000}"/>
    <cellStyle name="Currency 2 4 5 8 4" xfId="4250" xr:uid="{00000000-0005-0000-0000-0000C70E0000}"/>
    <cellStyle name="Currency 2 4 5 9" xfId="4251" xr:uid="{00000000-0005-0000-0000-0000C80E0000}"/>
    <cellStyle name="Currency 2 4 5 9 2" xfId="4252" xr:uid="{00000000-0005-0000-0000-0000C90E0000}"/>
    <cellStyle name="Currency 2 4 5 9 2 2" xfId="4253" xr:uid="{00000000-0005-0000-0000-0000CA0E0000}"/>
    <cellStyle name="Currency 2 4 5 9 3" xfId="4254" xr:uid="{00000000-0005-0000-0000-0000CB0E0000}"/>
    <cellStyle name="Currency 2 4 6" xfId="203" xr:uid="{00000000-0005-0000-0000-0000CC0E0000}"/>
    <cellStyle name="Currency 2 4 6 2" xfId="4255" xr:uid="{00000000-0005-0000-0000-0000CD0E0000}"/>
    <cellStyle name="Currency 2 4 6 2 2" xfId="4256" xr:uid="{00000000-0005-0000-0000-0000CE0E0000}"/>
    <cellStyle name="Currency 2 4 6 2 3" xfId="4257" xr:uid="{00000000-0005-0000-0000-0000CF0E0000}"/>
    <cellStyle name="Currency 2 4 6 2 3 2" xfId="4258" xr:uid="{00000000-0005-0000-0000-0000D00E0000}"/>
    <cellStyle name="Currency 2 4 6 2 3 3" xfId="4259" xr:uid="{00000000-0005-0000-0000-0000D10E0000}"/>
    <cellStyle name="Currency 2 4 6 2 4" xfId="4260" xr:uid="{00000000-0005-0000-0000-0000D20E0000}"/>
    <cellStyle name="Currency 2 4 6 2 4 2" xfId="4261" xr:uid="{00000000-0005-0000-0000-0000D30E0000}"/>
    <cellStyle name="Currency 2 4 6 2 4 2 2" xfId="4262" xr:uid="{00000000-0005-0000-0000-0000D40E0000}"/>
    <cellStyle name="Currency 2 4 6 2 4 3" xfId="4263" xr:uid="{00000000-0005-0000-0000-0000D50E0000}"/>
    <cellStyle name="Currency 2 4 6 2 5" xfId="4264" xr:uid="{00000000-0005-0000-0000-0000D60E0000}"/>
    <cellStyle name="Currency 2 4 6 2 5 2" xfId="4265" xr:uid="{00000000-0005-0000-0000-0000D70E0000}"/>
    <cellStyle name="Currency 2 4 6 2 5 2 2" xfId="4266" xr:uid="{00000000-0005-0000-0000-0000D80E0000}"/>
    <cellStyle name="Currency 2 4 6 2 5 3" xfId="4267" xr:uid="{00000000-0005-0000-0000-0000D90E0000}"/>
    <cellStyle name="Currency 2 4 6 2 6" xfId="4268" xr:uid="{00000000-0005-0000-0000-0000DA0E0000}"/>
    <cellStyle name="Currency 2 4 6 2 6 2" xfId="4269" xr:uid="{00000000-0005-0000-0000-0000DB0E0000}"/>
    <cellStyle name="Currency 2 4 6 2 6 2 2" xfId="4270" xr:uid="{00000000-0005-0000-0000-0000DC0E0000}"/>
    <cellStyle name="Currency 2 4 6 2 6 3" xfId="4271" xr:uid="{00000000-0005-0000-0000-0000DD0E0000}"/>
    <cellStyle name="Currency 2 4 6 2 7" xfId="4272" xr:uid="{00000000-0005-0000-0000-0000DE0E0000}"/>
    <cellStyle name="Currency 2 4 6 2 7 2" xfId="4273" xr:uid="{00000000-0005-0000-0000-0000DF0E0000}"/>
    <cellStyle name="Currency 2 4 6 2 8" xfId="4274" xr:uid="{00000000-0005-0000-0000-0000E00E0000}"/>
    <cellStyle name="Currency 2 4 6 2 8 2" xfId="4275" xr:uid="{00000000-0005-0000-0000-0000E10E0000}"/>
    <cellStyle name="Currency 2 4 6 2 9" xfId="4276" xr:uid="{00000000-0005-0000-0000-0000E20E0000}"/>
    <cellStyle name="Currency 2 4 6 3" xfId="4277" xr:uid="{00000000-0005-0000-0000-0000E30E0000}"/>
    <cellStyle name="Currency 2 4 6 3 2" xfId="4278" xr:uid="{00000000-0005-0000-0000-0000E40E0000}"/>
    <cellStyle name="Currency 2 4 6 3 3" xfId="4279" xr:uid="{00000000-0005-0000-0000-0000E50E0000}"/>
    <cellStyle name="Currency 2 4 6 3 3 2" xfId="4280" xr:uid="{00000000-0005-0000-0000-0000E60E0000}"/>
    <cellStyle name="Currency 2 4 6 3 3 3" xfId="4281" xr:uid="{00000000-0005-0000-0000-0000E70E0000}"/>
    <cellStyle name="Currency 2 4 6 3 4" xfId="4282" xr:uid="{00000000-0005-0000-0000-0000E80E0000}"/>
    <cellStyle name="Currency 2 4 6 3 4 2" xfId="4283" xr:uid="{00000000-0005-0000-0000-0000E90E0000}"/>
    <cellStyle name="Currency 2 4 6 3 4 2 2" xfId="4284" xr:uid="{00000000-0005-0000-0000-0000EA0E0000}"/>
    <cellStyle name="Currency 2 4 6 3 4 3" xfId="4285" xr:uid="{00000000-0005-0000-0000-0000EB0E0000}"/>
    <cellStyle name="Currency 2 4 6 3 5" xfId="4286" xr:uid="{00000000-0005-0000-0000-0000EC0E0000}"/>
    <cellStyle name="Currency 2 4 6 3 5 2" xfId="4287" xr:uid="{00000000-0005-0000-0000-0000ED0E0000}"/>
    <cellStyle name="Currency 2 4 6 3 5 2 2" xfId="4288" xr:uid="{00000000-0005-0000-0000-0000EE0E0000}"/>
    <cellStyle name="Currency 2 4 6 3 5 3" xfId="4289" xr:uid="{00000000-0005-0000-0000-0000EF0E0000}"/>
    <cellStyle name="Currency 2 4 6 3 6" xfId="4290" xr:uid="{00000000-0005-0000-0000-0000F00E0000}"/>
    <cellStyle name="Currency 2 4 6 3 6 2" xfId="4291" xr:uid="{00000000-0005-0000-0000-0000F10E0000}"/>
    <cellStyle name="Currency 2 4 6 3 6 2 2" xfId="4292" xr:uid="{00000000-0005-0000-0000-0000F20E0000}"/>
    <cellStyle name="Currency 2 4 6 3 6 3" xfId="4293" xr:uid="{00000000-0005-0000-0000-0000F30E0000}"/>
    <cellStyle name="Currency 2 4 6 3 7" xfId="4294" xr:uid="{00000000-0005-0000-0000-0000F40E0000}"/>
    <cellStyle name="Currency 2 4 6 3 7 2" xfId="4295" xr:uid="{00000000-0005-0000-0000-0000F50E0000}"/>
    <cellStyle name="Currency 2 4 6 3 8" xfId="4296" xr:uid="{00000000-0005-0000-0000-0000F60E0000}"/>
    <cellStyle name="Currency 2 4 6 3 8 2" xfId="4297" xr:uid="{00000000-0005-0000-0000-0000F70E0000}"/>
    <cellStyle name="Currency 2 4 6 3 9" xfId="4298" xr:uid="{00000000-0005-0000-0000-0000F80E0000}"/>
    <cellStyle name="Currency 2 4 6 4" xfId="4299" xr:uid="{00000000-0005-0000-0000-0000F90E0000}"/>
    <cellStyle name="Currency 2 4 6 4 2" xfId="4300" xr:uid="{00000000-0005-0000-0000-0000FA0E0000}"/>
    <cellStyle name="Currency 2 4 6 4 3" xfId="4301" xr:uid="{00000000-0005-0000-0000-0000FB0E0000}"/>
    <cellStyle name="Currency 2 4 6 4 3 2" xfId="4302" xr:uid="{00000000-0005-0000-0000-0000FC0E0000}"/>
    <cellStyle name="Currency 2 4 6 4 3 2 2" xfId="4303" xr:uid="{00000000-0005-0000-0000-0000FD0E0000}"/>
    <cellStyle name="Currency 2 4 6 4 3 3" xfId="4304" xr:uid="{00000000-0005-0000-0000-0000FE0E0000}"/>
    <cellStyle name="Currency 2 4 6 4 4" xfId="4305" xr:uid="{00000000-0005-0000-0000-0000FF0E0000}"/>
    <cellStyle name="Currency 2 4 6 4 4 2" xfId="4306" xr:uid="{00000000-0005-0000-0000-0000000F0000}"/>
    <cellStyle name="Currency 2 4 6 4 4 2 2" xfId="4307" xr:uid="{00000000-0005-0000-0000-0000010F0000}"/>
    <cellStyle name="Currency 2 4 6 4 4 3" xfId="4308" xr:uid="{00000000-0005-0000-0000-0000020F0000}"/>
    <cellStyle name="Currency 2 4 6 4 5" xfId="4309" xr:uid="{00000000-0005-0000-0000-0000030F0000}"/>
    <cellStyle name="Currency 2 4 6 4 5 2" xfId="4310" xr:uid="{00000000-0005-0000-0000-0000040F0000}"/>
    <cellStyle name="Currency 2 4 6 4 5 2 2" xfId="4311" xr:uid="{00000000-0005-0000-0000-0000050F0000}"/>
    <cellStyle name="Currency 2 4 6 4 5 3" xfId="4312" xr:uid="{00000000-0005-0000-0000-0000060F0000}"/>
    <cellStyle name="Currency 2 4 6 4 6" xfId="4313" xr:uid="{00000000-0005-0000-0000-0000070F0000}"/>
    <cellStyle name="Currency 2 4 6 4 6 2" xfId="4314" xr:uid="{00000000-0005-0000-0000-0000080F0000}"/>
    <cellStyle name="Currency 2 4 6 4 7" xfId="4315" xr:uid="{00000000-0005-0000-0000-0000090F0000}"/>
    <cellStyle name="Currency 2 4 6 4 7 2" xfId="4316" xr:uid="{00000000-0005-0000-0000-00000A0F0000}"/>
    <cellStyle name="Currency 2 4 6 4 8" xfId="4317" xr:uid="{00000000-0005-0000-0000-00000B0F0000}"/>
    <cellStyle name="Currency 2 4 6 4 9" xfId="4318" xr:uid="{00000000-0005-0000-0000-00000C0F0000}"/>
    <cellStyle name="Currency 2 4 6 5" xfId="4319" xr:uid="{00000000-0005-0000-0000-00000D0F0000}"/>
    <cellStyle name="Currency 2 4 6 5 2" xfId="4320" xr:uid="{00000000-0005-0000-0000-00000E0F0000}"/>
    <cellStyle name="Currency 2 4 6 5 3" xfId="4321" xr:uid="{00000000-0005-0000-0000-00000F0F0000}"/>
    <cellStyle name="Currency 2 4 6 6" xfId="4322" xr:uid="{00000000-0005-0000-0000-0000100F0000}"/>
    <cellStyle name="Currency 2 4 6 6 2" xfId="4323" xr:uid="{00000000-0005-0000-0000-0000110F0000}"/>
    <cellStyle name="Currency 2 4 6 6 2 2" xfId="4324" xr:uid="{00000000-0005-0000-0000-0000120F0000}"/>
    <cellStyle name="Currency 2 4 6 6 2 2 2" xfId="4325" xr:uid="{00000000-0005-0000-0000-0000130F0000}"/>
    <cellStyle name="Currency 2 4 6 6 2 3" xfId="4326" xr:uid="{00000000-0005-0000-0000-0000140F0000}"/>
    <cellStyle name="Currency 2 4 6 6 3" xfId="4327" xr:uid="{00000000-0005-0000-0000-0000150F0000}"/>
    <cellStyle name="Currency 2 4 6 6 3 2" xfId="4328" xr:uid="{00000000-0005-0000-0000-0000160F0000}"/>
    <cellStyle name="Currency 2 4 6 6 3 2 2" xfId="4329" xr:uid="{00000000-0005-0000-0000-0000170F0000}"/>
    <cellStyle name="Currency 2 4 6 6 3 3" xfId="4330" xr:uid="{00000000-0005-0000-0000-0000180F0000}"/>
    <cellStyle name="Currency 2 4 6 6 4" xfId="4331" xr:uid="{00000000-0005-0000-0000-0000190F0000}"/>
    <cellStyle name="Currency 2 4 6 6 4 2" xfId="4332" xr:uid="{00000000-0005-0000-0000-00001A0F0000}"/>
    <cellStyle name="Currency 2 4 6 6 4 2 2" xfId="4333" xr:uid="{00000000-0005-0000-0000-00001B0F0000}"/>
    <cellStyle name="Currency 2 4 6 6 4 3" xfId="4334" xr:uid="{00000000-0005-0000-0000-00001C0F0000}"/>
    <cellStyle name="Currency 2 4 6 6 5" xfId="4335" xr:uid="{00000000-0005-0000-0000-00001D0F0000}"/>
    <cellStyle name="Currency 2 4 6 6 5 2" xfId="4336" xr:uid="{00000000-0005-0000-0000-00001E0F0000}"/>
    <cellStyle name="Currency 2 4 6 6 6" xfId="4337" xr:uid="{00000000-0005-0000-0000-00001F0F0000}"/>
    <cellStyle name="Currency 2 4 6 6 6 2" xfId="4338" xr:uid="{00000000-0005-0000-0000-0000200F0000}"/>
    <cellStyle name="Currency 2 4 6 6 7" xfId="4339" xr:uid="{00000000-0005-0000-0000-0000210F0000}"/>
    <cellStyle name="Currency 2 4 6 7" xfId="4340" xr:uid="{00000000-0005-0000-0000-0000220F0000}"/>
    <cellStyle name="Currency 2 4 6 7 2" xfId="4341" xr:uid="{00000000-0005-0000-0000-0000230F0000}"/>
    <cellStyle name="Currency 2 4 6 7 2 2" xfId="4342" xr:uid="{00000000-0005-0000-0000-0000240F0000}"/>
    <cellStyle name="Currency 2 4 6 7 3" xfId="4343" xr:uid="{00000000-0005-0000-0000-0000250F0000}"/>
    <cellStyle name="Currency 2 4 6 8" xfId="4344" xr:uid="{00000000-0005-0000-0000-0000260F0000}"/>
    <cellStyle name="Currency 2 4 6 8 2" xfId="4345" xr:uid="{00000000-0005-0000-0000-0000270F0000}"/>
    <cellStyle name="Currency 2 4 6 8 2 2" xfId="4346" xr:uid="{00000000-0005-0000-0000-0000280F0000}"/>
    <cellStyle name="Currency 2 4 6 8 3" xfId="4347" xr:uid="{00000000-0005-0000-0000-0000290F0000}"/>
    <cellStyle name="Currency 2 4 7" xfId="204" xr:uid="{00000000-0005-0000-0000-00002A0F0000}"/>
    <cellStyle name="Currency 2 4 7 10" xfId="4348" xr:uid="{00000000-0005-0000-0000-00002B0F0000}"/>
    <cellStyle name="Currency 2 4 7 2" xfId="205" xr:uid="{00000000-0005-0000-0000-00002C0F0000}"/>
    <cellStyle name="Currency 2 4 7 2 2" xfId="4349" xr:uid="{00000000-0005-0000-0000-00002D0F0000}"/>
    <cellStyle name="Currency 2 4 7 2 3" xfId="4350" xr:uid="{00000000-0005-0000-0000-00002E0F0000}"/>
    <cellStyle name="Currency 2 4 7 2 3 2" xfId="4351" xr:uid="{00000000-0005-0000-0000-00002F0F0000}"/>
    <cellStyle name="Currency 2 4 7 2 3 3" xfId="4352" xr:uid="{00000000-0005-0000-0000-0000300F0000}"/>
    <cellStyle name="Currency 2 4 7 2 4" xfId="4353" xr:uid="{00000000-0005-0000-0000-0000310F0000}"/>
    <cellStyle name="Currency 2 4 7 2 4 2" xfId="4354" xr:uid="{00000000-0005-0000-0000-0000320F0000}"/>
    <cellStyle name="Currency 2 4 7 2 4 2 2" xfId="4355" xr:uid="{00000000-0005-0000-0000-0000330F0000}"/>
    <cellStyle name="Currency 2 4 7 2 4 3" xfId="4356" xr:uid="{00000000-0005-0000-0000-0000340F0000}"/>
    <cellStyle name="Currency 2 4 7 2 5" xfId="4357" xr:uid="{00000000-0005-0000-0000-0000350F0000}"/>
    <cellStyle name="Currency 2 4 7 2 5 2" xfId="4358" xr:uid="{00000000-0005-0000-0000-0000360F0000}"/>
    <cellStyle name="Currency 2 4 7 2 5 2 2" xfId="4359" xr:uid="{00000000-0005-0000-0000-0000370F0000}"/>
    <cellStyle name="Currency 2 4 7 2 5 3" xfId="4360" xr:uid="{00000000-0005-0000-0000-0000380F0000}"/>
    <cellStyle name="Currency 2 4 7 2 6" xfId="4361" xr:uid="{00000000-0005-0000-0000-0000390F0000}"/>
    <cellStyle name="Currency 2 4 7 2 6 2" xfId="4362" xr:uid="{00000000-0005-0000-0000-00003A0F0000}"/>
    <cellStyle name="Currency 2 4 7 2 6 2 2" xfId="4363" xr:uid="{00000000-0005-0000-0000-00003B0F0000}"/>
    <cellStyle name="Currency 2 4 7 2 6 3" xfId="4364" xr:uid="{00000000-0005-0000-0000-00003C0F0000}"/>
    <cellStyle name="Currency 2 4 7 2 7" xfId="4365" xr:uid="{00000000-0005-0000-0000-00003D0F0000}"/>
    <cellStyle name="Currency 2 4 7 2 7 2" xfId="4366" xr:uid="{00000000-0005-0000-0000-00003E0F0000}"/>
    <cellStyle name="Currency 2 4 7 2 8" xfId="4367" xr:uid="{00000000-0005-0000-0000-00003F0F0000}"/>
    <cellStyle name="Currency 2 4 7 2 8 2" xfId="4368" xr:uid="{00000000-0005-0000-0000-0000400F0000}"/>
    <cellStyle name="Currency 2 4 7 2 9" xfId="4369" xr:uid="{00000000-0005-0000-0000-0000410F0000}"/>
    <cellStyle name="Currency 2 4 7 3" xfId="206" xr:uid="{00000000-0005-0000-0000-0000420F0000}"/>
    <cellStyle name="Currency 2 4 7 4" xfId="4370" xr:uid="{00000000-0005-0000-0000-0000430F0000}"/>
    <cellStyle name="Currency 2 4 7 4 2" xfId="4371" xr:uid="{00000000-0005-0000-0000-0000440F0000}"/>
    <cellStyle name="Currency 2 4 7 4 3" xfId="4372" xr:uid="{00000000-0005-0000-0000-0000450F0000}"/>
    <cellStyle name="Currency 2 4 7 5" xfId="4373" xr:uid="{00000000-0005-0000-0000-0000460F0000}"/>
    <cellStyle name="Currency 2 4 7 5 2" xfId="4374" xr:uid="{00000000-0005-0000-0000-0000470F0000}"/>
    <cellStyle name="Currency 2 4 7 5 2 2" xfId="4375" xr:uid="{00000000-0005-0000-0000-0000480F0000}"/>
    <cellStyle name="Currency 2 4 7 5 3" xfId="4376" xr:uid="{00000000-0005-0000-0000-0000490F0000}"/>
    <cellStyle name="Currency 2 4 7 6" xfId="4377" xr:uid="{00000000-0005-0000-0000-00004A0F0000}"/>
    <cellStyle name="Currency 2 4 7 6 2" xfId="4378" xr:uid="{00000000-0005-0000-0000-00004B0F0000}"/>
    <cellStyle name="Currency 2 4 7 6 2 2" xfId="4379" xr:uid="{00000000-0005-0000-0000-00004C0F0000}"/>
    <cellStyle name="Currency 2 4 7 6 3" xfId="4380" xr:uid="{00000000-0005-0000-0000-00004D0F0000}"/>
    <cellStyle name="Currency 2 4 7 7" xfId="4381" xr:uid="{00000000-0005-0000-0000-00004E0F0000}"/>
    <cellStyle name="Currency 2 4 7 7 2" xfId="4382" xr:uid="{00000000-0005-0000-0000-00004F0F0000}"/>
    <cellStyle name="Currency 2 4 7 7 2 2" xfId="4383" xr:uid="{00000000-0005-0000-0000-0000500F0000}"/>
    <cellStyle name="Currency 2 4 7 7 3" xfId="4384" xr:uid="{00000000-0005-0000-0000-0000510F0000}"/>
    <cellStyle name="Currency 2 4 7 8" xfId="4385" xr:uid="{00000000-0005-0000-0000-0000520F0000}"/>
    <cellStyle name="Currency 2 4 7 8 2" xfId="4386" xr:uid="{00000000-0005-0000-0000-0000530F0000}"/>
    <cellStyle name="Currency 2 4 7 9" xfId="4387" xr:uid="{00000000-0005-0000-0000-0000540F0000}"/>
    <cellStyle name="Currency 2 4 7 9 2" xfId="4388" xr:uid="{00000000-0005-0000-0000-0000550F0000}"/>
    <cellStyle name="Currency 2 4 8" xfId="207" xr:uid="{00000000-0005-0000-0000-0000560F0000}"/>
    <cellStyle name="Currency 2 4 8 2" xfId="208" xr:uid="{00000000-0005-0000-0000-0000570F0000}"/>
    <cellStyle name="Currency 2 4 8 2 10" xfId="4389" xr:uid="{00000000-0005-0000-0000-0000580F0000}"/>
    <cellStyle name="Currency 2 4 8 2 2" xfId="4390" xr:uid="{00000000-0005-0000-0000-0000590F0000}"/>
    <cellStyle name="Currency 2 4 8 2 3" xfId="4391" xr:uid="{00000000-0005-0000-0000-00005A0F0000}"/>
    <cellStyle name="Currency 2 4 8 2 4" xfId="4392" xr:uid="{00000000-0005-0000-0000-00005B0F0000}"/>
    <cellStyle name="Currency 2 4 8 2 4 2" xfId="4393" xr:uid="{00000000-0005-0000-0000-00005C0F0000}"/>
    <cellStyle name="Currency 2 4 8 2 4 2 2" xfId="4394" xr:uid="{00000000-0005-0000-0000-00005D0F0000}"/>
    <cellStyle name="Currency 2 4 8 2 4 3" xfId="4395" xr:uid="{00000000-0005-0000-0000-00005E0F0000}"/>
    <cellStyle name="Currency 2 4 8 2 5" xfId="4396" xr:uid="{00000000-0005-0000-0000-00005F0F0000}"/>
    <cellStyle name="Currency 2 4 8 2 5 2" xfId="4397" xr:uid="{00000000-0005-0000-0000-0000600F0000}"/>
    <cellStyle name="Currency 2 4 8 2 5 2 2" xfId="4398" xr:uid="{00000000-0005-0000-0000-0000610F0000}"/>
    <cellStyle name="Currency 2 4 8 2 5 3" xfId="4399" xr:uid="{00000000-0005-0000-0000-0000620F0000}"/>
    <cellStyle name="Currency 2 4 8 2 6" xfId="4400" xr:uid="{00000000-0005-0000-0000-0000630F0000}"/>
    <cellStyle name="Currency 2 4 8 2 6 2" xfId="4401" xr:uid="{00000000-0005-0000-0000-0000640F0000}"/>
    <cellStyle name="Currency 2 4 8 2 6 2 2" xfId="4402" xr:uid="{00000000-0005-0000-0000-0000650F0000}"/>
    <cellStyle name="Currency 2 4 8 2 6 3" xfId="4403" xr:uid="{00000000-0005-0000-0000-0000660F0000}"/>
    <cellStyle name="Currency 2 4 8 2 7" xfId="4404" xr:uid="{00000000-0005-0000-0000-0000670F0000}"/>
    <cellStyle name="Currency 2 4 8 2 7 2" xfId="4405" xr:uid="{00000000-0005-0000-0000-0000680F0000}"/>
    <cellStyle name="Currency 2 4 8 2 8" xfId="4406" xr:uid="{00000000-0005-0000-0000-0000690F0000}"/>
    <cellStyle name="Currency 2 4 8 2 8 2" xfId="4407" xr:uid="{00000000-0005-0000-0000-00006A0F0000}"/>
    <cellStyle name="Currency 2 4 8 2 9" xfId="4408" xr:uid="{00000000-0005-0000-0000-00006B0F0000}"/>
    <cellStyle name="Currency 2 4 8 3" xfId="209" xr:uid="{00000000-0005-0000-0000-00006C0F0000}"/>
    <cellStyle name="Currency 2 4 8 4" xfId="4409" xr:uid="{00000000-0005-0000-0000-00006D0F0000}"/>
    <cellStyle name="Currency 2 4 8 4 2" xfId="4410" xr:uid="{00000000-0005-0000-0000-00006E0F0000}"/>
    <cellStyle name="Currency 2 4 8 4 2 2" xfId="4411" xr:uid="{00000000-0005-0000-0000-00006F0F0000}"/>
    <cellStyle name="Currency 2 4 8 4 3" xfId="4412" xr:uid="{00000000-0005-0000-0000-0000700F0000}"/>
    <cellStyle name="Currency 2 4 8 5" xfId="4413" xr:uid="{00000000-0005-0000-0000-0000710F0000}"/>
    <cellStyle name="Currency 2 4 8 5 2" xfId="4414" xr:uid="{00000000-0005-0000-0000-0000720F0000}"/>
    <cellStyle name="Currency 2 4 8 5 2 2" xfId="4415" xr:uid="{00000000-0005-0000-0000-0000730F0000}"/>
    <cellStyle name="Currency 2 4 8 5 3" xfId="4416" xr:uid="{00000000-0005-0000-0000-0000740F0000}"/>
    <cellStyle name="Currency 2 4 9" xfId="4417" xr:uid="{00000000-0005-0000-0000-0000750F0000}"/>
    <cellStyle name="Currency 2 4 9 2" xfId="4418" xr:uid="{00000000-0005-0000-0000-0000760F0000}"/>
    <cellStyle name="Currency 2 4 9 3" xfId="4419" xr:uid="{00000000-0005-0000-0000-0000770F0000}"/>
    <cellStyle name="Currency 2 4 9 3 2" xfId="4420" xr:uid="{00000000-0005-0000-0000-0000780F0000}"/>
    <cellStyle name="Currency 2 4 9 3 3" xfId="4421" xr:uid="{00000000-0005-0000-0000-0000790F0000}"/>
    <cellStyle name="Currency 2 4 9 4" xfId="4422" xr:uid="{00000000-0005-0000-0000-00007A0F0000}"/>
    <cellStyle name="Currency 2 4 9 4 2" xfId="4423" xr:uid="{00000000-0005-0000-0000-00007B0F0000}"/>
    <cellStyle name="Currency 2 4 9 4 2 2" xfId="4424" xr:uid="{00000000-0005-0000-0000-00007C0F0000}"/>
    <cellStyle name="Currency 2 4 9 4 3" xfId="4425" xr:uid="{00000000-0005-0000-0000-00007D0F0000}"/>
    <cellStyle name="Currency 2 4 9 5" xfId="4426" xr:uid="{00000000-0005-0000-0000-00007E0F0000}"/>
    <cellStyle name="Currency 2 4 9 5 2" xfId="4427" xr:uid="{00000000-0005-0000-0000-00007F0F0000}"/>
    <cellStyle name="Currency 2 4 9 5 2 2" xfId="4428" xr:uid="{00000000-0005-0000-0000-0000800F0000}"/>
    <cellStyle name="Currency 2 4 9 5 3" xfId="4429" xr:uid="{00000000-0005-0000-0000-0000810F0000}"/>
    <cellStyle name="Currency 2 4 9 6" xfId="4430" xr:uid="{00000000-0005-0000-0000-0000820F0000}"/>
    <cellStyle name="Currency 2 4 9 6 2" xfId="4431" xr:uid="{00000000-0005-0000-0000-0000830F0000}"/>
    <cellStyle name="Currency 2 4 9 6 2 2" xfId="4432" xr:uid="{00000000-0005-0000-0000-0000840F0000}"/>
    <cellStyle name="Currency 2 4 9 6 3" xfId="4433" xr:uid="{00000000-0005-0000-0000-0000850F0000}"/>
    <cellStyle name="Currency 2 4 9 7" xfId="4434" xr:uid="{00000000-0005-0000-0000-0000860F0000}"/>
    <cellStyle name="Currency 2 4 9 7 2" xfId="4435" xr:uid="{00000000-0005-0000-0000-0000870F0000}"/>
    <cellStyle name="Currency 2 4 9 8" xfId="4436" xr:uid="{00000000-0005-0000-0000-0000880F0000}"/>
    <cellStyle name="Currency 2 4 9 8 2" xfId="4437" xr:uid="{00000000-0005-0000-0000-0000890F0000}"/>
    <cellStyle name="Currency 2 4 9 9" xfId="4438" xr:uid="{00000000-0005-0000-0000-00008A0F0000}"/>
    <cellStyle name="Currency 2 5" xfId="210" xr:uid="{00000000-0005-0000-0000-00008B0F0000}"/>
    <cellStyle name="Currency 2 5 10" xfId="4439" xr:uid="{00000000-0005-0000-0000-00008C0F0000}"/>
    <cellStyle name="Currency 2 5 10 2" xfId="4440" xr:uid="{00000000-0005-0000-0000-00008D0F0000}"/>
    <cellStyle name="Currency 2 5 10 3" xfId="4441" xr:uid="{00000000-0005-0000-0000-00008E0F0000}"/>
    <cellStyle name="Currency 2 5 11" xfId="4442" xr:uid="{00000000-0005-0000-0000-00008F0F0000}"/>
    <cellStyle name="Currency 2 5 12" xfId="4443" xr:uid="{00000000-0005-0000-0000-0000900F0000}"/>
    <cellStyle name="Currency 2 5 12 2" xfId="4444" xr:uid="{00000000-0005-0000-0000-0000910F0000}"/>
    <cellStyle name="Currency 2 5 12 2 2" xfId="4445" xr:uid="{00000000-0005-0000-0000-0000920F0000}"/>
    <cellStyle name="Currency 2 5 12 3" xfId="4446" xr:uid="{00000000-0005-0000-0000-0000930F0000}"/>
    <cellStyle name="Currency 2 5 12 4" xfId="4447" xr:uid="{00000000-0005-0000-0000-0000940F0000}"/>
    <cellStyle name="Currency 2 5 13" xfId="4448" xr:uid="{00000000-0005-0000-0000-0000950F0000}"/>
    <cellStyle name="Currency 2 5 13 2" xfId="4449" xr:uid="{00000000-0005-0000-0000-0000960F0000}"/>
    <cellStyle name="Currency 2 5 13 2 2" xfId="4450" xr:uid="{00000000-0005-0000-0000-0000970F0000}"/>
    <cellStyle name="Currency 2 5 13 3" xfId="4451" xr:uid="{00000000-0005-0000-0000-0000980F0000}"/>
    <cellStyle name="Currency 2 5 14" xfId="4452" xr:uid="{00000000-0005-0000-0000-0000990F0000}"/>
    <cellStyle name="Currency 2 5 14 2" xfId="4453" xr:uid="{00000000-0005-0000-0000-00009A0F0000}"/>
    <cellStyle name="Currency 2 5 14 2 2" xfId="4454" xr:uid="{00000000-0005-0000-0000-00009B0F0000}"/>
    <cellStyle name="Currency 2 5 14 3" xfId="4455" xr:uid="{00000000-0005-0000-0000-00009C0F0000}"/>
    <cellStyle name="Currency 2 5 15" xfId="4456" xr:uid="{00000000-0005-0000-0000-00009D0F0000}"/>
    <cellStyle name="Currency 2 5 15 2" xfId="4457" xr:uid="{00000000-0005-0000-0000-00009E0F0000}"/>
    <cellStyle name="Currency 2 5 16" xfId="4458" xr:uid="{00000000-0005-0000-0000-00009F0F0000}"/>
    <cellStyle name="Currency 2 5 16 2" xfId="4459" xr:uid="{00000000-0005-0000-0000-0000A00F0000}"/>
    <cellStyle name="Currency 2 5 17" xfId="4460" xr:uid="{00000000-0005-0000-0000-0000A10F0000}"/>
    <cellStyle name="Currency 2 5 18" xfId="4461" xr:uid="{00000000-0005-0000-0000-0000A20F0000}"/>
    <cellStyle name="Currency 2 5 19" xfId="4462" xr:uid="{00000000-0005-0000-0000-0000A30F0000}"/>
    <cellStyle name="Currency 2 5 2" xfId="211" xr:uid="{00000000-0005-0000-0000-0000A40F0000}"/>
    <cellStyle name="Currency 2 5 2 10" xfId="4463" xr:uid="{00000000-0005-0000-0000-0000A50F0000}"/>
    <cellStyle name="Currency 2 5 2 10 2" xfId="4464" xr:uid="{00000000-0005-0000-0000-0000A60F0000}"/>
    <cellStyle name="Currency 2 5 2 10 2 2" xfId="4465" xr:uid="{00000000-0005-0000-0000-0000A70F0000}"/>
    <cellStyle name="Currency 2 5 2 10 3" xfId="4466" xr:uid="{00000000-0005-0000-0000-0000A80F0000}"/>
    <cellStyle name="Currency 2 5 2 10 4" xfId="4467" xr:uid="{00000000-0005-0000-0000-0000A90F0000}"/>
    <cellStyle name="Currency 2 5 2 11" xfId="4468" xr:uid="{00000000-0005-0000-0000-0000AA0F0000}"/>
    <cellStyle name="Currency 2 5 2 11 2" xfId="4469" xr:uid="{00000000-0005-0000-0000-0000AB0F0000}"/>
    <cellStyle name="Currency 2 5 2 11 2 2" xfId="4470" xr:uid="{00000000-0005-0000-0000-0000AC0F0000}"/>
    <cellStyle name="Currency 2 5 2 11 3" xfId="4471" xr:uid="{00000000-0005-0000-0000-0000AD0F0000}"/>
    <cellStyle name="Currency 2 5 2 12" xfId="4472" xr:uid="{00000000-0005-0000-0000-0000AE0F0000}"/>
    <cellStyle name="Currency 2 5 2 12 2" xfId="4473" xr:uid="{00000000-0005-0000-0000-0000AF0F0000}"/>
    <cellStyle name="Currency 2 5 2 12 2 2" xfId="4474" xr:uid="{00000000-0005-0000-0000-0000B00F0000}"/>
    <cellStyle name="Currency 2 5 2 12 3" xfId="4475" xr:uid="{00000000-0005-0000-0000-0000B10F0000}"/>
    <cellStyle name="Currency 2 5 2 13" xfId="4476" xr:uid="{00000000-0005-0000-0000-0000B20F0000}"/>
    <cellStyle name="Currency 2 5 2 13 2" xfId="4477" xr:uid="{00000000-0005-0000-0000-0000B30F0000}"/>
    <cellStyle name="Currency 2 5 2 14" xfId="4478" xr:uid="{00000000-0005-0000-0000-0000B40F0000}"/>
    <cellStyle name="Currency 2 5 2 14 2" xfId="4479" xr:uid="{00000000-0005-0000-0000-0000B50F0000}"/>
    <cellStyle name="Currency 2 5 2 15" xfId="4480" xr:uid="{00000000-0005-0000-0000-0000B60F0000}"/>
    <cellStyle name="Currency 2 5 2 16" xfId="4481" xr:uid="{00000000-0005-0000-0000-0000B70F0000}"/>
    <cellStyle name="Currency 2 5 2 17" xfId="4482" xr:uid="{00000000-0005-0000-0000-0000B80F0000}"/>
    <cellStyle name="Currency 2 5 2 2" xfId="212" xr:uid="{00000000-0005-0000-0000-0000B90F0000}"/>
    <cellStyle name="Currency 2 5 2 2 10" xfId="4483" xr:uid="{00000000-0005-0000-0000-0000BA0F0000}"/>
    <cellStyle name="Currency 2 5 2 2 10 2" xfId="4484" xr:uid="{00000000-0005-0000-0000-0000BB0F0000}"/>
    <cellStyle name="Currency 2 5 2 2 10 2 2" xfId="4485" xr:uid="{00000000-0005-0000-0000-0000BC0F0000}"/>
    <cellStyle name="Currency 2 5 2 2 10 3" xfId="4486" xr:uid="{00000000-0005-0000-0000-0000BD0F0000}"/>
    <cellStyle name="Currency 2 5 2 2 11" xfId="4487" xr:uid="{00000000-0005-0000-0000-0000BE0F0000}"/>
    <cellStyle name="Currency 2 5 2 2 11 2" xfId="4488" xr:uid="{00000000-0005-0000-0000-0000BF0F0000}"/>
    <cellStyle name="Currency 2 5 2 2 12" xfId="4489" xr:uid="{00000000-0005-0000-0000-0000C00F0000}"/>
    <cellStyle name="Currency 2 5 2 2 12 2" xfId="4490" xr:uid="{00000000-0005-0000-0000-0000C10F0000}"/>
    <cellStyle name="Currency 2 5 2 2 13" xfId="4491" xr:uid="{00000000-0005-0000-0000-0000C20F0000}"/>
    <cellStyle name="Currency 2 5 2 2 14" xfId="4492" xr:uid="{00000000-0005-0000-0000-0000C30F0000}"/>
    <cellStyle name="Currency 2 5 2 2 15" xfId="4493" xr:uid="{00000000-0005-0000-0000-0000C40F0000}"/>
    <cellStyle name="Currency 2 5 2 2 2" xfId="213" xr:uid="{00000000-0005-0000-0000-0000C50F0000}"/>
    <cellStyle name="Currency 2 5 2 2 2 2" xfId="4494" xr:uid="{00000000-0005-0000-0000-0000C60F0000}"/>
    <cellStyle name="Currency 2 5 2 2 2 2 2" xfId="4495" xr:uid="{00000000-0005-0000-0000-0000C70F0000}"/>
    <cellStyle name="Currency 2 5 2 2 2 2 3" xfId="4496" xr:uid="{00000000-0005-0000-0000-0000C80F0000}"/>
    <cellStyle name="Currency 2 5 2 2 2 2 3 2" xfId="4497" xr:uid="{00000000-0005-0000-0000-0000C90F0000}"/>
    <cellStyle name="Currency 2 5 2 2 2 2 3 3" xfId="4498" xr:uid="{00000000-0005-0000-0000-0000CA0F0000}"/>
    <cellStyle name="Currency 2 5 2 2 2 2 4" xfId="4499" xr:uid="{00000000-0005-0000-0000-0000CB0F0000}"/>
    <cellStyle name="Currency 2 5 2 2 2 2 4 2" xfId="4500" xr:uid="{00000000-0005-0000-0000-0000CC0F0000}"/>
    <cellStyle name="Currency 2 5 2 2 2 2 4 2 2" xfId="4501" xr:uid="{00000000-0005-0000-0000-0000CD0F0000}"/>
    <cellStyle name="Currency 2 5 2 2 2 2 4 3" xfId="4502" xr:uid="{00000000-0005-0000-0000-0000CE0F0000}"/>
    <cellStyle name="Currency 2 5 2 2 2 2 5" xfId="4503" xr:uid="{00000000-0005-0000-0000-0000CF0F0000}"/>
    <cellStyle name="Currency 2 5 2 2 2 2 5 2" xfId="4504" xr:uid="{00000000-0005-0000-0000-0000D00F0000}"/>
    <cellStyle name="Currency 2 5 2 2 2 2 5 2 2" xfId="4505" xr:uid="{00000000-0005-0000-0000-0000D10F0000}"/>
    <cellStyle name="Currency 2 5 2 2 2 2 5 3" xfId="4506" xr:uid="{00000000-0005-0000-0000-0000D20F0000}"/>
    <cellStyle name="Currency 2 5 2 2 2 2 6" xfId="4507" xr:uid="{00000000-0005-0000-0000-0000D30F0000}"/>
    <cellStyle name="Currency 2 5 2 2 2 2 6 2" xfId="4508" xr:uid="{00000000-0005-0000-0000-0000D40F0000}"/>
    <cellStyle name="Currency 2 5 2 2 2 2 6 2 2" xfId="4509" xr:uid="{00000000-0005-0000-0000-0000D50F0000}"/>
    <cellStyle name="Currency 2 5 2 2 2 2 6 3" xfId="4510" xr:uid="{00000000-0005-0000-0000-0000D60F0000}"/>
    <cellStyle name="Currency 2 5 2 2 2 2 7" xfId="4511" xr:uid="{00000000-0005-0000-0000-0000D70F0000}"/>
    <cellStyle name="Currency 2 5 2 2 2 2 7 2" xfId="4512" xr:uid="{00000000-0005-0000-0000-0000D80F0000}"/>
    <cellStyle name="Currency 2 5 2 2 2 2 8" xfId="4513" xr:uid="{00000000-0005-0000-0000-0000D90F0000}"/>
    <cellStyle name="Currency 2 5 2 2 2 2 8 2" xfId="4514" xr:uid="{00000000-0005-0000-0000-0000DA0F0000}"/>
    <cellStyle name="Currency 2 5 2 2 2 2 9" xfId="4515" xr:uid="{00000000-0005-0000-0000-0000DB0F0000}"/>
    <cellStyle name="Currency 2 5 2 2 2 3" xfId="4516" xr:uid="{00000000-0005-0000-0000-0000DC0F0000}"/>
    <cellStyle name="Currency 2 5 2 2 2 3 2" xfId="4517" xr:uid="{00000000-0005-0000-0000-0000DD0F0000}"/>
    <cellStyle name="Currency 2 5 2 2 2 3 3" xfId="4518" xr:uid="{00000000-0005-0000-0000-0000DE0F0000}"/>
    <cellStyle name="Currency 2 5 2 2 2 3 3 2" xfId="4519" xr:uid="{00000000-0005-0000-0000-0000DF0F0000}"/>
    <cellStyle name="Currency 2 5 2 2 2 3 3 3" xfId="4520" xr:uid="{00000000-0005-0000-0000-0000E00F0000}"/>
    <cellStyle name="Currency 2 5 2 2 2 3 4" xfId="4521" xr:uid="{00000000-0005-0000-0000-0000E10F0000}"/>
    <cellStyle name="Currency 2 5 2 2 2 3 4 2" xfId="4522" xr:uid="{00000000-0005-0000-0000-0000E20F0000}"/>
    <cellStyle name="Currency 2 5 2 2 2 3 4 2 2" xfId="4523" xr:uid="{00000000-0005-0000-0000-0000E30F0000}"/>
    <cellStyle name="Currency 2 5 2 2 2 3 4 3" xfId="4524" xr:uid="{00000000-0005-0000-0000-0000E40F0000}"/>
    <cellStyle name="Currency 2 5 2 2 2 3 5" xfId="4525" xr:uid="{00000000-0005-0000-0000-0000E50F0000}"/>
    <cellStyle name="Currency 2 5 2 2 2 3 5 2" xfId="4526" xr:uid="{00000000-0005-0000-0000-0000E60F0000}"/>
    <cellStyle name="Currency 2 5 2 2 2 3 5 2 2" xfId="4527" xr:uid="{00000000-0005-0000-0000-0000E70F0000}"/>
    <cellStyle name="Currency 2 5 2 2 2 3 5 3" xfId="4528" xr:uid="{00000000-0005-0000-0000-0000E80F0000}"/>
    <cellStyle name="Currency 2 5 2 2 2 3 6" xfId="4529" xr:uid="{00000000-0005-0000-0000-0000E90F0000}"/>
    <cellStyle name="Currency 2 5 2 2 2 3 6 2" xfId="4530" xr:uid="{00000000-0005-0000-0000-0000EA0F0000}"/>
    <cellStyle name="Currency 2 5 2 2 2 3 6 2 2" xfId="4531" xr:uid="{00000000-0005-0000-0000-0000EB0F0000}"/>
    <cellStyle name="Currency 2 5 2 2 2 3 6 3" xfId="4532" xr:uid="{00000000-0005-0000-0000-0000EC0F0000}"/>
    <cellStyle name="Currency 2 5 2 2 2 3 7" xfId="4533" xr:uid="{00000000-0005-0000-0000-0000ED0F0000}"/>
    <cellStyle name="Currency 2 5 2 2 2 3 7 2" xfId="4534" xr:uid="{00000000-0005-0000-0000-0000EE0F0000}"/>
    <cellStyle name="Currency 2 5 2 2 2 3 8" xfId="4535" xr:uid="{00000000-0005-0000-0000-0000EF0F0000}"/>
    <cellStyle name="Currency 2 5 2 2 2 3 8 2" xfId="4536" xr:uid="{00000000-0005-0000-0000-0000F00F0000}"/>
    <cellStyle name="Currency 2 5 2 2 2 3 9" xfId="4537" xr:uid="{00000000-0005-0000-0000-0000F10F0000}"/>
    <cellStyle name="Currency 2 5 2 2 2 4" xfId="4538" xr:uid="{00000000-0005-0000-0000-0000F20F0000}"/>
    <cellStyle name="Currency 2 5 2 2 2 4 2" xfId="4539" xr:uid="{00000000-0005-0000-0000-0000F30F0000}"/>
    <cellStyle name="Currency 2 5 2 2 2 4 3" xfId="4540" xr:uid="{00000000-0005-0000-0000-0000F40F0000}"/>
    <cellStyle name="Currency 2 5 2 2 2 4 3 2" xfId="4541" xr:uid="{00000000-0005-0000-0000-0000F50F0000}"/>
    <cellStyle name="Currency 2 5 2 2 2 4 3 2 2" xfId="4542" xr:uid="{00000000-0005-0000-0000-0000F60F0000}"/>
    <cellStyle name="Currency 2 5 2 2 2 4 3 3" xfId="4543" xr:uid="{00000000-0005-0000-0000-0000F70F0000}"/>
    <cellStyle name="Currency 2 5 2 2 2 4 4" xfId="4544" xr:uid="{00000000-0005-0000-0000-0000F80F0000}"/>
    <cellStyle name="Currency 2 5 2 2 2 4 4 2" xfId="4545" xr:uid="{00000000-0005-0000-0000-0000F90F0000}"/>
    <cellStyle name="Currency 2 5 2 2 2 4 4 2 2" xfId="4546" xr:uid="{00000000-0005-0000-0000-0000FA0F0000}"/>
    <cellStyle name="Currency 2 5 2 2 2 4 4 3" xfId="4547" xr:uid="{00000000-0005-0000-0000-0000FB0F0000}"/>
    <cellStyle name="Currency 2 5 2 2 2 4 5" xfId="4548" xr:uid="{00000000-0005-0000-0000-0000FC0F0000}"/>
    <cellStyle name="Currency 2 5 2 2 2 4 5 2" xfId="4549" xr:uid="{00000000-0005-0000-0000-0000FD0F0000}"/>
    <cellStyle name="Currency 2 5 2 2 2 4 5 2 2" xfId="4550" xr:uid="{00000000-0005-0000-0000-0000FE0F0000}"/>
    <cellStyle name="Currency 2 5 2 2 2 4 5 3" xfId="4551" xr:uid="{00000000-0005-0000-0000-0000FF0F0000}"/>
    <cellStyle name="Currency 2 5 2 2 2 4 6" xfId="4552" xr:uid="{00000000-0005-0000-0000-000000100000}"/>
    <cellStyle name="Currency 2 5 2 2 2 4 6 2" xfId="4553" xr:uid="{00000000-0005-0000-0000-000001100000}"/>
    <cellStyle name="Currency 2 5 2 2 2 4 7" xfId="4554" xr:uid="{00000000-0005-0000-0000-000002100000}"/>
    <cellStyle name="Currency 2 5 2 2 2 4 7 2" xfId="4555" xr:uid="{00000000-0005-0000-0000-000003100000}"/>
    <cellStyle name="Currency 2 5 2 2 2 4 8" xfId="4556" xr:uid="{00000000-0005-0000-0000-000004100000}"/>
    <cellStyle name="Currency 2 5 2 2 2 4 9" xfId="4557" xr:uid="{00000000-0005-0000-0000-000005100000}"/>
    <cellStyle name="Currency 2 5 2 2 2 5" xfId="4558" xr:uid="{00000000-0005-0000-0000-000006100000}"/>
    <cellStyle name="Currency 2 5 2 2 2 5 2" xfId="4559" xr:uid="{00000000-0005-0000-0000-000007100000}"/>
    <cellStyle name="Currency 2 5 2 2 2 5 3" xfId="4560" xr:uid="{00000000-0005-0000-0000-000008100000}"/>
    <cellStyle name="Currency 2 5 2 2 2 6" xfId="4561" xr:uid="{00000000-0005-0000-0000-000009100000}"/>
    <cellStyle name="Currency 2 5 2 2 2 6 2" xfId="4562" xr:uid="{00000000-0005-0000-0000-00000A100000}"/>
    <cellStyle name="Currency 2 5 2 2 2 6 2 2" xfId="4563" xr:uid="{00000000-0005-0000-0000-00000B100000}"/>
    <cellStyle name="Currency 2 5 2 2 2 6 2 2 2" xfId="4564" xr:uid="{00000000-0005-0000-0000-00000C100000}"/>
    <cellStyle name="Currency 2 5 2 2 2 6 2 3" xfId="4565" xr:uid="{00000000-0005-0000-0000-00000D100000}"/>
    <cellStyle name="Currency 2 5 2 2 2 6 3" xfId="4566" xr:uid="{00000000-0005-0000-0000-00000E100000}"/>
    <cellStyle name="Currency 2 5 2 2 2 6 3 2" xfId="4567" xr:uid="{00000000-0005-0000-0000-00000F100000}"/>
    <cellStyle name="Currency 2 5 2 2 2 6 3 2 2" xfId="4568" xr:uid="{00000000-0005-0000-0000-000010100000}"/>
    <cellStyle name="Currency 2 5 2 2 2 6 3 3" xfId="4569" xr:uid="{00000000-0005-0000-0000-000011100000}"/>
    <cellStyle name="Currency 2 5 2 2 2 6 4" xfId="4570" xr:uid="{00000000-0005-0000-0000-000012100000}"/>
    <cellStyle name="Currency 2 5 2 2 2 6 4 2" xfId="4571" xr:uid="{00000000-0005-0000-0000-000013100000}"/>
    <cellStyle name="Currency 2 5 2 2 2 6 4 2 2" xfId="4572" xr:uid="{00000000-0005-0000-0000-000014100000}"/>
    <cellStyle name="Currency 2 5 2 2 2 6 4 3" xfId="4573" xr:uid="{00000000-0005-0000-0000-000015100000}"/>
    <cellStyle name="Currency 2 5 2 2 2 6 5" xfId="4574" xr:uid="{00000000-0005-0000-0000-000016100000}"/>
    <cellStyle name="Currency 2 5 2 2 2 6 5 2" xfId="4575" xr:uid="{00000000-0005-0000-0000-000017100000}"/>
    <cellStyle name="Currency 2 5 2 2 2 6 6" xfId="4576" xr:uid="{00000000-0005-0000-0000-000018100000}"/>
    <cellStyle name="Currency 2 5 2 2 2 6 6 2" xfId="4577" xr:uid="{00000000-0005-0000-0000-000019100000}"/>
    <cellStyle name="Currency 2 5 2 2 2 6 7" xfId="4578" xr:uid="{00000000-0005-0000-0000-00001A100000}"/>
    <cellStyle name="Currency 2 5 2 2 2 7" xfId="4579" xr:uid="{00000000-0005-0000-0000-00001B100000}"/>
    <cellStyle name="Currency 2 5 2 2 2 7 2" xfId="4580" xr:uid="{00000000-0005-0000-0000-00001C100000}"/>
    <cellStyle name="Currency 2 5 2 2 2 7 2 2" xfId="4581" xr:uid="{00000000-0005-0000-0000-00001D100000}"/>
    <cellStyle name="Currency 2 5 2 2 2 7 3" xfId="4582" xr:uid="{00000000-0005-0000-0000-00001E100000}"/>
    <cellStyle name="Currency 2 5 2 2 2 8" xfId="4583" xr:uid="{00000000-0005-0000-0000-00001F100000}"/>
    <cellStyle name="Currency 2 5 2 2 2 8 2" xfId="4584" xr:uid="{00000000-0005-0000-0000-000020100000}"/>
    <cellStyle name="Currency 2 5 2 2 2 8 2 2" xfId="4585" xr:uid="{00000000-0005-0000-0000-000021100000}"/>
    <cellStyle name="Currency 2 5 2 2 2 8 3" xfId="4586" xr:uid="{00000000-0005-0000-0000-000022100000}"/>
    <cellStyle name="Currency 2 5 2 2 3" xfId="214" xr:uid="{00000000-0005-0000-0000-000023100000}"/>
    <cellStyle name="Currency 2 5 2 2 3 10" xfId="4587" xr:uid="{00000000-0005-0000-0000-000024100000}"/>
    <cellStyle name="Currency 2 5 2 2 3 2" xfId="215" xr:uid="{00000000-0005-0000-0000-000025100000}"/>
    <cellStyle name="Currency 2 5 2 2 3 2 2" xfId="4588" xr:uid="{00000000-0005-0000-0000-000026100000}"/>
    <cellStyle name="Currency 2 5 2 2 3 2 3" xfId="4589" xr:uid="{00000000-0005-0000-0000-000027100000}"/>
    <cellStyle name="Currency 2 5 2 2 3 2 3 2" xfId="4590" xr:uid="{00000000-0005-0000-0000-000028100000}"/>
    <cellStyle name="Currency 2 5 2 2 3 2 3 3" xfId="4591" xr:uid="{00000000-0005-0000-0000-000029100000}"/>
    <cellStyle name="Currency 2 5 2 2 3 2 4" xfId="4592" xr:uid="{00000000-0005-0000-0000-00002A100000}"/>
    <cellStyle name="Currency 2 5 2 2 3 2 4 2" xfId="4593" xr:uid="{00000000-0005-0000-0000-00002B100000}"/>
    <cellStyle name="Currency 2 5 2 2 3 2 4 2 2" xfId="4594" xr:uid="{00000000-0005-0000-0000-00002C100000}"/>
    <cellStyle name="Currency 2 5 2 2 3 2 4 3" xfId="4595" xr:uid="{00000000-0005-0000-0000-00002D100000}"/>
    <cellStyle name="Currency 2 5 2 2 3 2 5" xfId="4596" xr:uid="{00000000-0005-0000-0000-00002E100000}"/>
    <cellStyle name="Currency 2 5 2 2 3 2 5 2" xfId="4597" xr:uid="{00000000-0005-0000-0000-00002F100000}"/>
    <cellStyle name="Currency 2 5 2 2 3 2 5 2 2" xfId="4598" xr:uid="{00000000-0005-0000-0000-000030100000}"/>
    <cellStyle name="Currency 2 5 2 2 3 2 5 3" xfId="4599" xr:uid="{00000000-0005-0000-0000-000031100000}"/>
    <cellStyle name="Currency 2 5 2 2 3 2 6" xfId="4600" xr:uid="{00000000-0005-0000-0000-000032100000}"/>
    <cellStyle name="Currency 2 5 2 2 3 2 6 2" xfId="4601" xr:uid="{00000000-0005-0000-0000-000033100000}"/>
    <cellStyle name="Currency 2 5 2 2 3 2 6 2 2" xfId="4602" xr:uid="{00000000-0005-0000-0000-000034100000}"/>
    <cellStyle name="Currency 2 5 2 2 3 2 6 3" xfId="4603" xr:uid="{00000000-0005-0000-0000-000035100000}"/>
    <cellStyle name="Currency 2 5 2 2 3 2 7" xfId="4604" xr:uid="{00000000-0005-0000-0000-000036100000}"/>
    <cellStyle name="Currency 2 5 2 2 3 2 7 2" xfId="4605" xr:uid="{00000000-0005-0000-0000-000037100000}"/>
    <cellStyle name="Currency 2 5 2 2 3 2 8" xfId="4606" xr:uid="{00000000-0005-0000-0000-000038100000}"/>
    <cellStyle name="Currency 2 5 2 2 3 2 8 2" xfId="4607" xr:uid="{00000000-0005-0000-0000-000039100000}"/>
    <cellStyle name="Currency 2 5 2 2 3 2 9" xfId="4608" xr:uid="{00000000-0005-0000-0000-00003A100000}"/>
    <cellStyle name="Currency 2 5 2 2 3 3" xfId="216" xr:uid="{00000000-0005-0000-0000-00003B100000}"/>
    <cellStyle name="Currency 2 5 2 2 3 4" xfId="4609" xr:uid="{00000000-0005-0000-0000-00003C100000}"/>
    <cellStyle name="Currency 2 5 2 2 3 4 2" xfId="4610" xr:uid="{00000000-0005-0000-0000-00003D100000}"/>
    <cellStyle name="Currency 2 5 2 2 3 4 3" xfId="4611" xr:uid="{00000000-0005-0000-0000-00003E100000}"/>
    <cellStyle name="Currency 2 5 2 2 3 5" xfId="4612" xr:uid="{00000000-0005-0000-0000-00003F100000}"/>
    <cellStyle name="Currency 2 5 2 2 3 5 2" xfId="4613" xr:uid="{00000000-0005-0000-0000-000040100000}"/>
    <cellStyle name="Currency 2 5 2 2 3 5 2 2" xfId="4614" xr:uid="{00000000-0005-0000-0000-000041100000}"/>
    <cellStyle name="Currency 2 5 2 2 3 5 3" xfId="4615" xr:uid="{00000000-0005-0000-0000-000042100000}"/>
    <cellStyle name="Currency 2 5 2 2 3 6" xfId="4616" xr:uid="{00000000-0005-0000-0000-000043100000}"/>
    <cellStyle name="Currency 2 5 2 2 3 6 2" xfId="4617" xr:uid="{00000000-0005-0000-0000-000044100000}"/>
    <cellStyle name="Currency 2 5 2 2 3 6 2 2" xfId="4618" xr:uid="{00000000-0005-0000-0000-000045100000}"/>
    <cellStyle name="Currency 2 5 2 2 3 6 3" xfId="4619" xr:uid="{00000000-0005-0000-0000-000046100000}"/>
    <cellStyle name="Currency 2 5 2 2 3 7" xfId="4620" xr:uid="{00000000-0005-0000-0000-000047100000}"/>
    <cellStyle name="Currency 2 5 2 2 3 7 2" xfId="4621" xr:uid="{00000000-0005-0000-0000-000048100000}"/>
    <cellStyle name="Currency 2 5 2 2 3 7 2 2" xfId="4622" xr:uid="{00000000-0005-0000-0000-000049100000}"/>
    <cellStyle name="Currency 2 5 2 2 3 7 3" xfId="4623" xr:uid="{00000000-0005-0000-0000-00004A100000}"/>
    <cellStyle name="Currency 2 5 2 2 3 8" xfId="4624" xr:uid="{00000000-0005-0000-0000-00004B100000}"/>
    <cellStyle name="Currency 2 5 2 2 3 8 2" xfId="4625" xr:uid="{00000000-0005-0000-0000-00004C100000}"/>
    <cellStyle name="Currency 2 5 2 2 3 9" xfId="4626" xr:uid="{00000000-0005-0000-0000-00004D100000}"/>
    <cellStyle name="Currency 2 5 2 2 3 9 2" xfId="4627" xr:uid="{00000000-0005-0000-0000-00004E100000}"/>
    <cellStyle name="Currency 2 5 2 2 4" xfId="217" xr:uid="{00000000-0005-0000-0000-00004F100000}"/>
    <cellStyle name="Currency 2 5 2 2 4 2" xfId="218" xr:uid="{00000000-0005-0000-0000-000050100000}"/>
    <cellStyle name="Currency 2 5 2 2 4 2 10" xfId="4628" xr:uid="{00000000-0005-0000-0000-000051100000}"/>
    <cellStyle name="Currency 2 5 2 2 4 2 2" xfId="4629" xr:uid="{00000000-0005-0000-0000-000052100000}"/>
    <cellStyle name="Currency 2 5 2 2 4 2 3" xfId="4630" xr:uid="{00000000-0005-0000-0000-000053100000}"/>
    <cellStyle name="Currency 2 5 2 2 4 2 4" xfId="4631" xr:uid="{00000000-0005-0000-0000-000054100000}"/>
    <cellStyle name="Currency 2 5 2 2 4 2 4 2" xfId="4632" xr:uid="{00000000-0005-0000-0000-000055100000}"/>
    <cellStyle name="Currency 2 5 2 2 4 2 4 2 2" xfId="4633" xr:uid="{00000000-0005-0000-0000-000056100000}"/>
    <cellStyle name="Currency 2 5 2 2 4 2 4 3" xfId="4634" xr:uid="{00000000-0005-0000-0000-000057100000}"/>
    <cellStyle name="Currency 2 5 2 2 4 2 5" xfId="4635" xr:uid="{00000000-0005-0000-0000-000058100000}"/>
    <cellStyle name="Currency 2 5 2 2 4 2 5 2" xfId="4636" xr:uid="{00000000-0005-0000-0000-000059100000}"/>
    <cellStyle name="Currency 2 5 2 2 4 2 5 2 2" xfId="4637" xr:uid="{00000000-0005-0000-0000-00005A100000}"/>
    <cellStyle name="Currency 2 5 2 2 4 2 5 3" xfId="4638" xr:uid="{00000000-0005-0000-0000-00005B100000}"/>
    <cellStyle name="Currency 2 5 2 2 4 2 6" xfId="4639" xr:uid="{00000000-0005-0000-0000-00005C100000}"/>
    <cellStyle name="Currency 2 5 2 2 4 2 6 2" xfId="4640" xr:uid="{00000000-0005-0000-0000-00005D100000}"/>
    <cellStyle name="Currency 2 5 2 2 4 2 6 2 2" xfId="4641" xr:uid="{00000000-0005-0000-0000-00005E100000}"/>
    <cellStyle name="Currency 2 5 2 2 4 2 6 3" xfId="4642" xr:uid="{00000000-0005-0000-0000-00005F100000}"/>
    <cellStyle name="Currency 2 5 2 2 4 2 7" xfId="4643" xr:uid="{00000000-0005-0000-0000-000060100000}"/>
    <cellStyle name="Currency 2 5 2 2 4 2 7 2" xfId="4644" xr:uid="{00000000-0005-0000-0000-000061100000}"/>
    <cellStyle name="Currency 2 5 2 2 4 2 8" xfId="4645" xr:uid="{00000000-0005-0000-0000-000062100000}"/>
    <cellStyle name="Currency 2 5 2 2 4 2 8 2" xfId="4646" xr:uid="{00000000-0005-0000-0000-000063100000}"/>
    <cellStyle name="Currency 2 5 2 2 4 2 9" xfId="4647" xr:uid="{00000000-0005-0000-0000-000064100000}"/>
    <cellStyle name="Currency 2 5 2 2 4 3" xfId="219" xr:uid="{00000000-0005-0000-0000-000065100000}"/>
    <cellStyle name="Currency 2 5 2 2 4 4" xfId="4648" xr:uid="{00000000-0005-0000-0000-000066100000}"/>
    <cellStyle name="Currency 2 5 2 2 4 4 2" xfId="4649" xr:uid="{00000000-0005-0000-0000-000067100000}"/>
    <cellStyle name="Currency 2 5 2 2 4 4 2 2" xfId="4650" xr:uid="{00000000-0005-0000-0000-000068100000}"/>
    <cellStyle name="Currency 2 5 2 2 4 4 3" xfId="4651" xr:uid="{00000000-0005-0000-0000-000069100000}"/>
    <cellStyle name="Currency 2 5 2 2 4 5" xfId="4652" xr:uid="{00000000-0005-0000-0000-00006A100000}"/>
    <cellStyle name="Currency 2 5 2 2 4 5 2" xfId="4653" xr:uid="{00000000-0005-0000-0000-00006B100000}"/>
    <cellStyle name="Currency 2 5 2 2 4 5 2 2" xfId="4654" xr:uid="{00000000-0005-0000-0000-00006C100000}"/>
    <cellStyle name="Currency 2 5 2 2 4 5 3" xfId="4655" xr:uid="{00000000-0005-0000-0000-00006D100000}"/>
    <cellStyle name="Currency 2 5 2 2 5" xfId="4656" xr:uid="{00000000-0005-0000-0000-00006E100000}"/>
    <cellStyle name="Currency 2 5 2 2 5 2" xfId="4657" xr:uid="{00000000-0005-0000-0000-00006F100000}"/>
    <cellStyle name="Currency 2 5 2 2 5 3" xfId="4658" xr:uid="{00000000-0005-0000-0000-000070100000}"/>
    <cellStyle name="Currency 2 5 2 2 5 3 2" xfId="4659" xr:uid="{00000000-0005-0000-0000-000071100000}"/>
    <cellStyle name="Currency 2 5 2 2 5 3 3" xfId="4660" xr:uid="{00000000-0005-0000-0000-000072100000}"/>
    <cellStyle name="Currency 2 5 2 2 5 4" xfId="4661" xr:uid="{00000000-0005-0000-0000-000073100000}"/>
    <cellStyle name="Currency 2 5 2 2 5 4 2" xfId="4662" xr:uid="{00000000-0005-0000-0000-000074100000}"/>
    <cellStyle name="Currency 2 5 2 2 5 4 2 2" xfId="4663" xr:uid="{00000000-0005-0000-0000-000075100000}"/>
    <cellStyle name="Currency 2 5 2 2 5 4 3" xfId="4664" xr:uid="{00000000-0005-0000-0000-000076100000}"/>
    <cellStyle name="Currency 2 5 2 2 5 5" xfId="4665" xr:uid="{00000000-0005-0000-0000-000077100000}"/>
    <cellStyle name="Currency 2 5 2 2 5 5 2" xfId="4666" xr:uid="{00000000-0005-0000-0000-000078100000}"/>
    <cellStyle name="Currency 2 5 2 2 5 5 2 2" xfId="4667" xr:uid="{00000000-0005-0000-0000-000079100000}"/>
    <cellStyle name="Currency 2 5 2 2 5 5 3" xfId="4668" xr:uid="{00000000-0005-0000-0000-00007A100000}"/>
    <cellStyle name="Currency 2 5 2 2 5 6" xfId="4669" xr:uid="{00000000-0005-0000-0000-00007B100000}"/>
    <cellStyle name="Currency 2 5 2 2 5 6 2" xfId="4670" xr:uid="{00000000-0005-0000-0000-00007C100000}"/>
    <cellStyle name="Currency 2 5 2 2 5 6 2 2" xfId="4671" xr:uid="{00000000-0005-0000-0000-00007D100000}"/>
    <cellStyle name="Currency 2 5 2 2 5 6 3" xfId="4672" xr:uid="{00000000-0005-0000-0000-00007E100000}"/>
    <cellStyle name="Currency 2 5 2 2 5 7" xfId="4673" xr:uid="{00000000-0005-0000-0000-00007F100000}"/>
    <cellStyle name="Currency 2 5 2 2 5 7 2" xfId="4674" xr:uid="{00000000-0005-0000-0000-000080100000}"/>
    <cellStyle name="Currency 2 5 2 2 5 8" xfId="4675" xr:uid="{00000000-0005-0000-0000-000081100000}"/>
    <cellStyle name="Currency 2 5 2 2 5 8 2" xfId="4676" xr:uid="{00000000-0005-0000-0000-000082100000}"/>
    <cellStyle name="Currency 2 5 2 2 5 9" xfId="4677" xr:uid="{00000000-0005-0000-0000-000083100000}"/>
    <cellStyle name="Currency 2 5 2 2 6" xfId="4678" xr:uid="{00000000-0005-0000-0000-000084100000}"/>
    <cellStyle name="Currency 2 5 2 2 6 2" xfId="4679" xr:uid="{00000000-0005-0000-0000-000085100000}"/>
    <cellStyle name="Currency 2 5 2 2 6 3" xfId="4680" xr:uid="{00000000-0005-0000-0000-000086100000}"/>
    <cellStyle name="Currency 2 5 2 2 7" xfId="4681" xr:uid="{00000000-0005-0000-0000-000087100000}"/>
    <cellStyle name="Currency 2 5 2 2 8" xfId="4682" xr:uid="{00000000-0005-0000-0000-000088100000}"/>
    <cellStyle name="Currency 2 5 2 2 8 2" xfId="4683" xr:uid="{00000000-0005-0000-0000-000089100000}"/>
    <cellStyle name="Currency 2 5 2 2 8 2 2" xfId="4684" xr:uid="{00000000-0005-0000-0000-00008A100000}"/>
    <cellStyle name="Currency 2 5 2 2 8 3" xfId="4685" xr:uid="{00000000-0005-0000-0000-00008B100000}"/>
    <cellStyle name="Currency 2 5 2 2 8 4" xfId="4686" xr:uid="{00000000-0005-0000-0000-00008C100000}"/>
    <cellStyle name="Currency 2 5 2 2 9" xfId="4687" xr:uid="{00000000-0005-0000-0000-00008D100000}"/>
    <cellStyle name="Currency 2 5 2 2 9 2" xfId="4688" xr:uid="{00000000-0005-0000-0000-00008E100000}"/>
    <cellStyle name="Currency 2 5 2 2 9 2 2" xfId="4689" xr:uid="{00000000-0005-0000-0000-00008F100000}"/>
    <cellStyle name="Currency 2 5 2 2 9 3" xfId="4690" xr:uid="{00000000-0005-0000-0000-000090100000}"/>
    <cellStyle name="Currency 2 5 2 3" xfId="220" xr:uid="{00000000-0005-0000-0000-000091100000}"/>
    <cellStyle name="Currency 2 5 2 3 10" xfId="4691" xr:uid="{00000000-0005-0000-0000-000092100000}"/>
    <cellStyle name="Currency 2 5 2 3 10 2" xfId="4692" xr:uid="{00000000-0005-0000-0000-000093100000}"/>
    <cellStyle name="Currency 2 5 2 3 10 2 2" xfId="4693" xr:uid="{00000000-0005-0000-0000-000094100000}"/>
    <cellStyle name="Currency 2 5 2 3 10 3" xfId="4694" xr:uid="{00000000-0005-0000-0000-000095100000}"/>
    <cellStyle name="Currency 2 5 2 3 11" xfId="4695" xr:uid="{00000000-0005-0000-0000-000096100000}"/>
    <cellStyle name="Currency 2 5 2 3 11 2" xfId="4696" xr:uid="{00000000-0005-0000-0000-000097100000}"/>
    <cellStyle name="Currency 2 5 2 3 12" xfId="4697" xr:uid="{00000000-0005-0000-0000-000098100000}"/>
    <cellStyle name="Currency 2 5 2 3 12 2" xfId="4698" xr:uid="{00000000-0005-0000-0000-000099100000}"/>
    <cellStyle name="Currency 2 5 2 3 13" xfId="4699" xr:uid="{00000000-0005-0000-0000-00009A100000}"/>
    <cellStyle name="Currency 2 5 2 3 14" xfId="4700" xr:uid="{00000000-0005-0000-0000-00009B100000}"/>
    <cellStyle name="Currency 2 5 2 3 15" xfId="4701" xr:uid="{00000000-0005-0000-0000-00009C100000}"/>
    <cellStyle name="Currency 2 5 2 3 2" xfId="221" xr:uid="{00000000-0005-0000-0000-00009D100000}"/>
    <cellStyle name="Currency 2 5 2 3 2 2" xfId="4702" xr:uid="{00000000-0005-0000-0000-00009E100000}"/>
    <cellStyle name="Currency 2 5 2 3 2 2 2" xfId="4703" xr:uid="{00000000-0005-0000-0000-00009F100000}"/>
    <cellStyle name="Currency 2 5 2 3 2 2 3" xfId="4704" xr:uid="{00000000-0005-0000-0000-0000A0100000}"/>
    <cellStyle name="Currency 2 5 2 3 2 2 3 2" xfId="4705" xr:uid="{00000000-0005-0000-0000-0000A1100000}"/>
    <cellStyle name="Currency 2 5 2 3 2 2 3 3" xfId="4706" xr:uid="{00000000-0005-0000-0000-0000A2100000}"/>
    <cellStyle name="Currency 2 5 2 3 2 2 4" xfId="4707" xr:uid="{00000000-0005-0000-0000-0000A3100000}"/>
    <cellStyle name="Currency 2 5 2 3 2 2 4 2" xfId="4708" xr:uid="{00000000-0005-0000-0000-0000A4100000}"/>
    <cellStyle name="Currency 2 5 2 3 2 2 4 2 2" xfId="4709" xr:uid="{00000000-0005-0000-0000-0000A5100000}"/>
    <cellStyle name="Currency 2 5 2 3 2 2 4 3" xfId="4710" xr:uid="{00000000-0005-0000-0000-0000A6100000}"/>
    <cellStyle name="Currency 2 5 2 3 2 2 5" xfId="4711" xr:uid="{00000000-0005-0000-0000-0000A7100000}"/>
    <cellStyle name="Currency 2 5 2 3 2 2 5 2" xfId="4712" xr:uid="{00000000-0005-0000-0000-0000A8100000}"/>
    <cellStyle name="Currency 2 5 2 3 2 2 5 2 2" xfId="4713" xr:uid="{00000000-0005-0000-0000-0000A9100000}"/>
    <cellStyle name="Currency 2 5 2 3 2 2 5 3" xfId="4714" xr:uid="{00000000-0005-0000-0000-0000AA100000}"/>
    <cellStyle name="Currency 2 5 2 3 2 2 6" xfId="4715" xr:uid="{00000000-0005-0000-0000-0000AB100000}"/>
    <cellStyle name="Currency 2 5 2 3 2 2 6 2" xfId="4716" xr:uid="{00000000-0005-0000-0000-0000AC100000}"/>
    <cellStyle name="Currency 2 5 2 3 2 2 6 2 2" xfId="4717" xr:uid="{00000000-0005-0000-0000-0000AD100000}"/>
    <cellStyle name="Currency 2 5 2 3 2 2 6 3" xfId="4718" xr:uid="{00000000-0005-0000-0000-0000AE100000}"/>
    <cellStyle name="Currency 2 5 2 3 2 2 7" xfId="4719" xr:uid="{00000000-0005-0000-0000-0000AF100000}"/>
    <cellStyle name="Currency 2 5 2 3 2 2 7 2" xfId="4720" xr:uid="{00000000-0005-0000-0000-0000B0100000}"/>
    <cellStyle name="Currency 2 5 2 3 2 2 8" xfId="4721" xr:uid="{00000000-0005-0000-0000-0000B1100000}"/>
    <cellStyle name="Currency 2 5 2 3 2 2 8 2" xfId="4722" xr:uid="{00000000-0005-0000-0000-0000B2100000}"/>
    <cellStyle name="Currency 2 5 2 3 2 2 9" xfId="4723" xr:uid="{00000000-0005-0000-0000-0000B3100000}"/>
    <cellStyle name="Currency 2 5 2 3 2 3" xfId="4724" xr:uid="{00000000-0005-0000-0000-0000B4100000}"/>
    <cellStyle name="Currency 2 5 2 3 2 3 2" xfId="4725" xr:uid="{00000000-0005-0000-0000-0000B5100000}"/>
    <cellStyle name="Currency 2 5 2 3 2 3 3" xfId="4726" xr:uid="{00000000-0005-0000-0000-0000B6100000}"/>
    <cellStyle name="Currency 2 5 2 3 2 3 3 2" xfId="4727" xr:uid="{00000000-0005-0000-0000-0000B7100000}"/>
    <cellStyle name="Currency 2 5 2 3 2 3 3 3" xfId="4728" xr:uid="{00000000-0005-0000-0000-0000B8100000}"/>
    <cellStyle name="Currency 2 5 2 3 2 3 4" xfId="4729" xr:uid="{00000000-0005-0000-0000-0000B9100000}"/>
    <cellStyle name="Currency 2 5 2 3 2 3 4 2" xfId="4730" xr:uid="{00000000-0005-0000-0000-0000BA100000}"/>
    <cellStyle name="Currency 2 5 2 3 2 3 4 2 2" xfId="4731" xr:uid="{00000000-0005-0000-0000-0000BB100000}"/>
    <cellStyle name="Currency 2 5 2 3 2 3 4 3" xfId="4732" xr:uid="{00000000-0005-0000-0000-0000BC100000}"/>
    <cellStyle name="Currency 2 5 2 3 2 3 5" xfId="4733" xr:uid="{00000000-0005-0000-0000-0000BD100000}"/>
    <cellStyle name="Currency 2 5 2 3 2 3 5 2" xfId="4734" xr:uid="{00000000-0005-0000-0000-0000BE100000}"/>
    <cellStyle name="Currency 2 5 2 3 2 3 5 2 2" xfId="4735" xr:uid="{00000000-0005-0000-0000-0000BF100000}"/>
    <cellStyle name="Currency 2 5 2 3 2 3 5 3" xfId="4736" xr:uid="{00000000-0005-0000-0000-0000C0100000}"/>
    <cellStyle name="Currency 2 5 2 3 2 3 6" xfId="4737" xr:uid="{00000000-0005-0000-0000-0000C1100000}"/>
    <cellStyle name="Currency 2 5 2 3 2 3 6 2" xfId="4738" xr:uid="{00000000-0005-0000-0000-0000C2100000}"/>
    <cellStyle name="Currency 2 5 2 3 2 3 6 2 2" xfId="4739" xr:uid="{00000000-0005-0000-0000-0000C3100000}"/>
    <cellStyle name="Currency 2 5 2 3 2 3 6 3" xfId="4740" xr:uid="{00000000-0005-0000-0000-0000C4100000}"/>
    <cellStyle name="Currency 2 5 2 3 2 3 7" xfId="4741" xr:uid="{00000000-0005-0000-0000-0000C5100000}"/>
    <cellStyle name="Currency 2 5 2 3 2 3 7 2" xfId="4742" xr:uid="{00000000-0005-0000-0000-0000C6100000}"/>
    <cellStyle name="Currency 2 5 2 3 2 3 8" xfId="4743" xr:uid="{00000000-0005-0000-0000-0000C7100000}"/>
    <cellStyle name="Currency 2 5 2 3 2 3 8 2" xfId="4744" xr:uid="{00000000-0005-0000-0000-0000C8100000}"/>
    <cellStyle name="Currency 2 5 2 3 2 3 9" xfId="4745" xr:uid="{00000000-0005-0000-0000-0000C9100000}"/>
    <cellStyle name="Currency 2 5 2 3 2 4" xfId="4746" xr:uid="{00000000-0005-0000-0000-0000CA100000}"/>
    <cellStyle name="Currency 2 5 2 3 2 4 2" xfId="4747" xr:uid="{00000000-0005-0000-0000-0000CB100000}"/>
    <cellStyle name="Currency 2 5 2 3 2 4 3" xfId="4748" xr:uid="{00000000-0005-0000-0000-0000CC100000}"/>
    <cellStyle name="Currency 2 5 2 3 2 4 3 2" xfId="4749" xr:uid="{00000000-0005-0000-0000-0000CD100000}"/>
    <cellStyle name="Currency 2 5 2 3 2 4 3 2 2" xfId="4750" xr:uid="{00000000-0005-0000-0000-0000CE100000}"/>
    <cellStyle name="Currency 2 5 2 3 2 4 3 3" xfId="4751" xr:uid="{00000000-0005-0000-0000-0000CF100000}"/>
    <cellStyle name="Currency 2 5 2 3 2 4 4" xfId="4752" xr:uid="{00000000-0005-0000-0000-0000D0100000}"/>
    <cellStyle name="Currency 2 5 2 3 2 4 4 2" xfId="4753" xr:uid="{00000000-0005-0000-0000-0000D1100000}"/>
    <cellStyle name="Currency 2 5 2 3 2 4 4 2 2" xfId="4754" xr:uid="{00000000-0005-0000-0000-0000D2100000}"/>
    <cellStyle name="Currency 2 5 2 3 2 4 4 3" xfId="4755" xr:uid="{00000000-0005-0000-0000-0000D3100000}"/>
    <cellStyle name="Currency 2 5 2 3 2 4 5" xfId="4756" xr:uid="{00000000-0005-0000-0000-0000D4100000}"/>
    <cellStyle name="Currency 2 5 2 3 2 4 5 2" xfId="4757" xr:uid="{00000000-0005-0000-0000-0000D5100000}"/>
    <cellStyle name="Currency 2 5 2 3 2 4 5 2 2" xfId="4758" xr:uid="{00000000-0005-0000-0000-0000D6100000}"/>
    <cellStyle name="Currency 2 5 2 3 2 4 5 3" xfId="4759" xr:uid="{00000000-0005-0000-0000-0000D7100000}"/>
    <cellStyle name="Currency 2 5 2 3 2 4 6" xfId="4760" xr:uid="{00000000-0005-0000-0000-0000D8100000}"/>
    <cellStyle name="Currency 2 5 2 3 2 4 6 2" xfId="4761" xr:uid="{00000000-0005-0000-0000-0000D9100000}"/>
    <cellStyle name="Currency 2 5 2 3 2 4 7" xfId="4762" xr:uid="{00000000-0005-0000-0000-0000DA100000}"/>
    <cellStyle name="Currency 2 5 2 3 2 4 7 2" xfId="4763" xr:uid="{00000000-0005-0000-0000-0000DB100000}"/>
    <cellStyle name="Currency 2 5 2 3 2 4 8" xfId="4764" xr:uid="{00000000-0005-0000-0000-0000DC100000}"/>
    <cellStyle name="Currency 2 5 2 3 2 4 9" xfId="4765" xr:uid="{00000000-0005-0000-0000-0000DD100000}"/>
    <cellStyle name="Currency 2 5 2 3 2 5" xfId="4766" xr:uid="{00000000-0005-0000-0000-0000DE100000}"/>
    <cellStyle name="Currency 2 5 2 3 2 5 2" xfId="4767" xr:uid="{00000000-0005-0000-0000-0000DF100000}"/>
    <cellStyle name="Currency 2 5 2 3 2 5 3" xfId="4768" xr:uid="{00000000-0005-0000-0000-0000E0100000}"/>
    <cellStyle name="Currency 2 5 2 3 2 6" xfId="4769" xr:uid="{00000000-0005-0000-0000-0000E1100000}"/>
    <cellStyle name="Currency 2 5 2 3 2 6 2" xfId="4770" xr:uid="{00000000-0005-0000-0000-0000E2100000}"/>
    <cellStyle name="Currency 2 5 2 3 2 6 2 2" xfId="4771" xr:uid="{00000000-0005-0000-0000-0000E3100000}"/>
    <cellStyle name="Currency 2 5 2 3 2 6 2 2 2" xfId="4772" xr:uid="{00000000-0005-0000-0000-0000E4100000}"/>
    <cellStyle name="Currency 2 5 2 3 2 6 2 3" xfId="4773" xr:uid="{00000000-0005-0000-0000-0000E5100000}"/>
    <cellStyle name="Currency 2 5 2 3 2 6 3" xfId="4774" xr:uid="{00000000-0005-0000-0000-0000E6100000}"/>
    <cellStyle name="Currency 2 5 2 3 2 6 3 2" xfId="4775" xr:uid="{00000000-0005-0000-0000-0000E7100000}"/>
    <cellStyle name="Currency 2 5 2 3 2 6 3 2 2" xfId="4776" xr:uid="{00000000-0005-0000-0000-0000E8100000}"/>
    <cellStyle name="Currency 2 5 2 3 2 6 3 3" xfId="4777" xr:uid="{00000000-0005-0000-0000-0000E9100000}"/>
    <cellStyle name="Currency 2 5 2 3 2 6 4" xfId="4778" xr:uid="{00000000-0005-0000-0000-0000EA100000}"/>
    <cellStyle name="Currency 2 5 2 3 2 6 4 2" xfId="4779" xr:uid="{00000000-0005-0000-0000-0000EB100000}"/>
    <cellStyle name="Currency 2 5 2 3 2 6 4 2 2" xfId="4780" xr:uid="{00000000-0005-0000-0000-0000EC100000}"/>
    <cellStyle name="Currency 2 5 2 3 2 6 4 3" xfId="4781" xr:uid="{00000000-0005-0000-0000-0000ED100000}"/>
    <cellStyle name="Currency 2 5 2 3 2 6 5" xfId="4782" xr:uid="{00000000-0005-0000-0000-0000EE100000}"/>
    <cellStyle name="Currency 2 5 2 3 2 6 5 2" xfId="4783" xr:uid="{00000000-0005-0000-0000-0000EF100000}"/>
    <cellStyle name="Currency 2 5 2 3 2 6 6" xfId="4784" xr:uid="{00000000-0005-0000-0000-0000F0100000}"/>
    <cellStyle name="Currency 2 5 2 3 2 6 6 2" xfId="4785" xr:uid="{00000000-0005-0000-0000-0000F1100000}"/>
    <cellStyle name="Currency 2 5 2 3 2 6 7" xfId="4786" xr:uid="{00000000-0005-0000-0000-0000F2100000}"/>
    <cellStyle name="Currency 2 5 2 3 2 7" xfId="4787" xr:uid="{00000000-0005-0000-0000-0000F3100000}"/>
    <cellStyle name="Currency 2 5 2 3 2 7 2" xfId="4788" xr:uid="{00000000-0005-0000-0000-0000F4100000}"/>
    <cellStyle name="Currency 2 5 2 3 2 7 2 2" xfId="4789" xr:uid="{00000000-0005-0000-0000-0000F5100000}"/>
    <cellStyle name="Currency 2 5 2 3 2 7 3" xfId="4790" xr:uid="{00000000-0005-0000-0000-0000F6100000}"/>
    <cellStyle name="Currency 2 5 2 3 2 8" xfId="4791" xr:uid="{00000000-0005-0000-0000-0000F7100000}"/>
    <cellStyle name="Currency 2 5 2 3 2 8 2" xfId="4792" xr:uid="{00000000-0005-0000-0000-0000F8100000}"/>
    <cellStyle name="Currency 2 5 2 3 2 8 2 2" xfId="4793" xr:uid="{00000000-0005-0000-0000-0000F9100000}"/>
    <cellStyle name="Currency 2 5 2 3 2 8 3" xfId="4794" xr:uid="{00000000-0005-0000-0000-0000FA100000}"/>
    <cellStyle name="Currency 2 5 2 3 3" xfId="222" xr:uid="{00000000-0005-0000-0000-0000FB100000}"/>
    <cellStyle name="Currency 2 5 2 3 3 10" xfId="4795" xr:uid="{00000000-0005-0000-0000-0000FC100000}"/>
    <cellStyle name="Currency 2 5 2 3 3 2" xfId="223" xr:uid="{00000000-0005-0000-0000-0000FD100000}"/>
    <cellStyle name="Currency 2 5 2 3 3 2 2" xfId="4796" xr:uid="{00000000-0005-0000-0000-0000FE100000}"/>
    <cellStyle name="Currency 2 5 2 3 3 2 3" xfId="4797" xr:uid="{00000000-0005-0000-0000-0000FF100000}"/>
    <cellStyle name="Currency 2 5 2 3 3 2 3 2" xfId="4798" xr:uid="{00000000-0005-0000-0000-000000110000}"/>
    <cellStyle name="Currency 2 5 2 3 3 2 3 3" xfId="4799" xr:uid="{00000000-0005-0000-0000-000001110000}"/>
    <cellStyle name="Currency 2 5 2 3 3 2 4" xfId="4800" xr:uid="{00000000-0005-0000-0000-000002110000}"/>
    <cellStyle name="Currency 2 5 2 3 3 2 4 2" xfId="4801" xr:uid="{00000000-0005-0000-0000-000003110000}"/>
    <cellStyle name="Currency 2 5 2 3 3 2 4 2 2" xfId="4802" xr:uid="{00000000-0005-0000-0000-000004110000}"/>
    <cellStyle name="Currency 2 5 2 3 3 2 4 3" xfId="4803" xr:uid="{00000000-0005-0000-0000-000005110000}"/>
    <cellStyle name="Currency 2 5 2 3 3 2 5" xfId="4804" xr:uid="{00000000-0005-0000-0000-000006110000}"/>
    <cellStyle name="Currency 2 5 2 3 3 2 5 2" xfId="4805" xr:uid="{00000000-0005-0000-0000-000007110000}"/>
    <cellStyle name="Currency 2 5 2 3 3 2 5 2 2" xfId="4806" xr:uid="{00000000-0005-0000-0000-000008110000}"/>
    <cellStyle name="Currency 2 5 2 3 3 2 5 3" xfId="4807" xr:uid="{00000000-0005-0000-0000-000009110000}"/>
    <cellStyle name="Currency 2 5 2 3 3 2 6" xfId="4808" xr:uid="{00000000-0005-0000-0000-00000A110000}"/>
    <cellStyle name="Currency 2 5 2 3 3 2 6 2" xfId="4809" xr:uid="{00000000-0005-0000-0000-00000B110000}"/>
    <cellStyle name="Currency 2 5 2 3 3 2 6 2 2" xfId="4810" xr:uid="{00000000-0005-0000-0000-00000C110000}"/>
    <cellStyle name="Currency 2 5 2 3 3 2 6 3" xfId="4811" xr:uid="{00000000-0005-0000-0000-00000D110000}"/>
    <cellStyle name="Currency 2 5 2 3 3 2 7" xfId="4812" xr:uid="{00000000-0005-0000-0000-00000E110000}"/>
    <cellStyle name="Currency 2 5 2 3 3 2 7 2" xfId="4813" xr:uid="{00000000-0005-0000-0000-00000F110000}"/>
    <cellStyle name="Currency 2 5 2 3 3 2 8" xfId="4814" xr:uid="{00000000-0005-0000-0000-000010110000}"/>
    <cellStyle name="Currency 2 5 2 3 3 2 8 2" xfId="4815" xr:uid="{00000000-0005-0000-0000-000011110000}"/>
    <cellStyle name="Currency 2 5 2 3 3 2 9" xfId="4816" xr:uid="{00000000-0005-0000-0000-000012110000}"/>
    <cellStyle name="Currency 2 5 2 3 3 3" xfId="224" xr:uid="{00000000-0005-0000-0000-000013110000}"/>
    <cellStyle name="Currency 2 5 2 3 3 4" xfId="4817" xr:uid="{00000000-0005-0000-0000-000014110000}"/>
    <cellStyle name="Currency 2 5 2 3 3 4 2" xfId="4818" xr:uid="{00000000-0005-0000-0000-000015110000}"/>
    <cellStyle name="Currency 2 5 2 3 3 4 3" xfId="4819" xr:uid="{00000000-0005-0000-0000-000016110000}"/>
    <cellStyle name="Currency 2 5 2 3 3 5" xfId="4820" xr:uid="{00000000-0005-0000-0000-000017110000}"/>
    <cellStyle name="Currency 2 5 2 3 3 5 2" xfId="4821" xr:uid="{00000000-0005-0000-0000-000018110000}"/>
    <cellStyle name="Currency 2 5 2 3 3 5 2 2" xfId="4822" xr:uid="{00000000-0005-0000-0000-000019110000}"/>
    <cellStyle name="Currency 2 5 2 3 3 5 3" xfId="4823" xr:uid="{00000000-0005-0000-0000-00001A110000}"/>
    <cellStyle name="Currency 2 5 2 3 3 6" xfId="4824" xr:uid="{00000000-0005-0000-0000-00001B110000}"/>
    <cellStyle name="Currency 2 5 2 3 3 6 2" xfId="4825" xr:uid="{00000000-0005-0000-0000-00001C110000}"/>
    <cellStyle name="Currency 2 5 2 3 3 6 2 2" xfId="4826" xr:uid="{00000000-0005-0000-0000-00001D110000}"/>
    <cellStyle name="Currency 2 5 2 3 3 6 3" xfId="4827" xr:uid="{00000000-0005-0000-0000-00001E110000}"/>
    <cellStyle name="Currency 2 5 2 3 3 7" xfId="4828" xr:uid="{00000000-0005-0000-0000-00001F110000}"/>
    <cellStyle name="Currency 2 5 2 3 3 7 2" xfId="4829" xr:uid="{00000000-0005-0000-0000-000020110000}"/>
    <cellStyle name="Currency 2 5 2 3 3 7 2 2" xfId="4830" xr:uid="{00000000-0005-0000-0000-000021110000}"/>
    <cellStyle name="Currency 2 5 2 3 3 7 3" xfId="4831" xr:uid="{00000000-0005-0000-0000-000022110000}"/>
    <cellStyle name="Currency 2 5 2 3 3 8" xfId="4832" xr:uid="{00000000-0005-0000-0000-000023110000}"/>
    <cellStyle name="Currency 2 5 2 3 3 8 2" xfId="4833" xr:uid="{00000000-0005-0000-0000-000024110000}"/>
    <cellStyle name="Currency 2 5 2 3 3 9" xfId="4834" xr:uid="{00000000-0005-0000-0000-000025110000}"/>
    <cellStyle name="Currency 2 5 2 3 3 9 2" xfId="4835" xr:uid="{00000000-0005-0000-0000-000026110000}"/>
    <cellStyle name="Currency 2 5 2 3 4" xfId="225" xr:uid="{00000000-0005-0000-0000-000027110000}"/>
    <cellStyle name="Currency 2 5 2 3 4 2" xfId="226" xr:uid="{00000000-0005-0000-0000-000028110000}"/>
    <cellStyle name="Currency 2 5 2 3 4 2 10" xfId="4836" xr:uid="{00000000-0005-0000-0000-000029110000}"/>
    <cellStyle name="Currency 2 5 2 3 4 2 2" xfId="4837" xr:uid="{00000000-0005-0000-0000-00002A110000}"/>
    <cellStyle name="Currency 2 5 2 3 4 2 3" xfId="4838" xr:uid="{00000000-0005-0000-0000-00002B110000}"/>
    <cellStyle name="Currency 2 5 2 3 4 2 4" xfId="4839" xr:uid="{00000000-0005-0000-0000-00002C110000}"/>
    <cellStyle name="Currency 2 5 2 3 4 2 4 2" xfId="4840" xr:uid="{00000000-0005-0000-0000-00002D110000}"/>
    <cellStyle name="Currency 2 5 2 3 4 2 4 2 2" xfId="4841" xr:uid="{00000000-0005-0000-0000-00002E110000}"/>
    <cellStyle name="Currency 2 5 2 3 4 2 4 3" xfId="4842" xr:uid="{00000000-0005-0000-0000-00002F110000}"/>
    <cellStyle name="Currency 2 5 2 3 4 2 5" xfId="4843" xr:uid="{00000000-0005-0000-0000-000030110000}"/>
    <cellStyle name="Currency 2 5 2 3 4 2 5 2" xfId="4844" xr:uid="{00000000-0005-0000-0000-000031110000}"/>
    <cellStyle name="Currency 2 5 2 3 4 2 5 2 2" xfId="4845" xr:uid="{00000000-0005-0000-0000-000032110000}"/>
    <cellStyle name="Currency 2 5 2 3 4 2 5 3" xfId="4846" xr:uid="{00000000-0005-0000-0000-000033110000}"/>
    <cellStyle name="Currency 2 5 2 3 4 2 6" xfId="4847" xr:uid="{00000000-0005-0000-0000-000034110000}"/>
    <cellStyle name="Currency 2 5 2 3 4 2 6 2" xfId="4848" xr:uid="{00000000-0005-0000-0000-000035110000}"/>
    <cellStyle name="Currency 2 5 2 3 4 2 6 2 2" xfId="4849" xr:uid="{00000000-0005-0000-0000-000036110000}"/>
    <cellStyle name="Currency 2 5 2 3 4 2 6 3" xfId="4850" xr:uid="{00000000-0005-0000-0000-000037110000}"/>
    <cellStyle name="Currency 2 5 2 3 4 2 7" xfId="4851" xr:uid="{00000000-0005-0000-0000-000038110000}"/>
    <cellStyle name="Currency 2 5 2 3 4 2 7 2" xfId="4852" xr:uid="{00000000-0005-0000-0000-000039110000}"/>
    <cellStyle name="Currency 2 5 2 3 4 2 8" xfId="4853" xr:uid="{00000000-0005-0000-0000-00003A110000}"/>
    <cellStyle name="Currency 2 5 2 3 4 2 8 2" xfId="4854" xr:uid="{00000000-0005-0000-0000-00003B110000}"/>
    <cellStyle name="Currency 2 5 2 3 4 2 9" xfId="4855" xr:uid="{00000000-0005-0000-0000-00003C110000}"/>
    <cellStyle name="Currency 2 5 2 3 4 3" xfId="227" xr:uid="{00000000-0005-0000-0000-00003D110000}"/>
    <cellStyle name="Currency 2 5 2 3 4 4" xfId="4856" xr:uid="{00000000-0005-0000-0000-00003E110000}"/>
    <cellStyle name="Currency 2 5 2 3 4 4 2" xfId="4857" xr:uid="{00000000-0005-0000-0000-00003F110000}"/>
    <cellStyle name="Currency 2 5 2 3 4 4 2 2" xfId="4858" xr:uid="{00000000-0005-0000-0000-000040110000}"/>
    <cellStyle name="Currency 2 5 2 3 4 4 3" xfId="4859" xr:uid="{00000000-0005-0000-0000-000041110000}"/>
    <cellStyle name="Currency 2 5 2 3 4 5" xfId="4860" xr:uid="{00000000-0005-0000-0000-000042110000}"/>
    <cellStyle name="Currency 2 5 2 3 4 5 2" xfId="4861" xr:uid="{00000000-0005-0000-0000-000043110000}"/>
    <cellStyle name="Currency 2 5 2 3 4 5 2 2" xfId="4862" xr:uid="{00000000-0005-0000-0000-000044110000}"/>
    <cellStyle name="Currency 2 5 2 3 4 5 3" xfId="4863" xr:uid="{00000000-0005-0000-0000-000045110000}"/>
    <cellStyle name="Currency 2 5 2 3 5" xfId="4864" xr:uid="{00000000-0005-0000-0000-000046110000}"/>
    <cellStyle name="Currency 2 5 2 3 5 2" xfId="4865" xr:uid="{00000000-0005-0000-0000-000047110000}"/>
    <cellStyle name="Currency 2 5 2 3 5 3" xfId="4866" xr:uid="{00000000-0005-0000-0000-000048110000}"/>
    <cellStyle name="Currency 2 5 2 3 5 3 2" xfId="4867" xr:uid="{00000000-0005-0000-0000-000049110000}"/>
    <cellStyle name="Currency 2 5 2 3 5 3 3" xfId="4868" xr:uid="{00000000-0005-0000-0000-00004A110000}"/>
    <cellStyle name="Currency 2 5 2 3 5 4" xfId="4869" xr:uid="{00000000-0005-0000-0000-00004B110000}"/>
    <cellStyle name="Currency 2 5 2 3 5 4 2" xfId="4870" xr:uid="{00000000-0005-0000-0000-00004C110000}"/>
    <cellStyle name="Currency 2 5 2 3 5 4 2 2" xfId="4871" xr:uid="{00000000-0005-0000-0000-00004D110000}"/>
    <cellStyle name="Currency 2 5 2 3 5 4 3" xfId="4872" xr:uid="{00000000-0005-0000-0000-00004E110000}"/>
    <cellStyle name="Currency 2 5 2 3 5 5" xfId="4873" xr:uid="{00000000-0005-0000-0000-00004F110000}"/>
    <cellStyle name="Currency 2 5 2 3 5 5 2" xfId="4874" xr:uid="{00000000-0005-0000-0000-000050110000}"/>
    <cellStyle name="Currency 2 5 2 3 5 5 2 2" xfId="4875" xr:uid="{00000000-0005-0000-0000-000051110000}"/>
    <cellStyle name="Currency 2 5 2 3 5 5 3" xfId="4876" xr:uid="{00000000-0005-0000-0000-000052110000}"/>
    <cellStyle name="Currency 2 5 2 3 5 6" xfId="4877" xr:uid="{00000000-0005-0000-0000-000053110000}"/>
    <cellStyle name="Currency 2 5 2 3 5 6 2" xfId="4878" xr:uid="{00000000-0005-0000-0000-000054110000}"/>
    <cellStyle name="Currency 2 5 2 3 5 6 2 2" xfId="4879" xr:uid="{00000000-0005-0000-0000-000055110000}"/>
    <cellStyle name="Currency 2 5 2 3 5 6 3" xfId="4880" xr:uid="{00000000-0005-0000-0000-000056110000}"/>
    <cellStyle name="Currency 2 5 2 3 5 7" xfId="4881" xr:uid="{00000000-0005-0000-0000-000057110000}"/>
    <cellStyle name="Currency 2 5 2 3 5 7 2" xfId="4882" xr:uid="{00000000-0005-0000-0000-000058110000}"/>
    <cellStyle name="Currency 2 5 2 3 5 8" xfId="4883" xr:uid="{00000000-0005-0000-0000-000059110000}"/>
    <cellStyle name="Currency 2 5 2 3 5 8 2" xfId="4884" xr:uid="{00000000-0005-0000-0000-00005A110000}"/>
    <cellStyle name="Currency 2 5 2 3 5 9" xfId="4885" xr:uid="{00000000-0005-0000-0000-00005B110000}"/>
    <cellStyle name="Currency 2 5 2 3 6" xfId="4886" xr:uid="{00000000-0005-0000-0000-00005C110000}"/>
    <cellStyle name="Currency 2 5 2 3 6 2" xfId="4887" xr:uid="{00000000-0005-0000-0000-00005D110000}"/>
    <cellStyle name="Currency 2 5 2 3 6 3" xfId="4888" xr:uid="{00000000-0005-0000-0000-00005E110000}"/>
    <cellStyle name="Currency 2 5 2 3 7" xfId="4889" xr:uid="{00000000-0005-0000-0000-00005F110000}"/>
    <cellStyle name="Currency 2 5 2 3 8" xfId="4890" xr:uid="{00000000-0005-0000-0000-000060110000}"/>
    <cellStyle name="Currency 2 5 2 3 8 2" xfId="4891" xr:uid="{00000000-0005-0000-0000-000061110000}"/>
    <cellStyle name="Currency 2 5 2 3 8 2 2" xfId="4892" xr:uid="{00000000-0005-0000-0000-000062110000}"/>
    <cellStyle name="Currency 2 5 2 3 8 3" xfId="4893" xr:uid="{00000000-0005-0000-0000-000063110000}"/>
    <cellStyle name="Currency 2 5 2 3 8 4" xfId="4894" xr:uid="{00000000-0005-0000-0000-000064110000}"/>
    <cellStyle name="Currency 2 5 2 3 9" xfId="4895" xr:uid="{00000000-0005-0000-0000-000065110000}"/>
    <cellStyle name="Currency 2 5 2 3 9 2" xfId="4896" xr:uid="{00000000-0005-0000-0000-000066110000}"/>
    <cellStyle name="Currency 2 5 2 3 9 2 2" xfId="4897" xr:uid="{00000000-0005-0000-0000-000067110000}"/>
    <cellStyle name="Currency 2 5 2 3 9 3" xfId="4898" xr:uid="{00000000-0005-0000-0000-000068110000}"/>
    <cellStyle name="Currency 2 5 2 4" xfId="228" xr:uid="{00000000-0005-0000-0000-000069110000}"/>
    <cellStyle name="Currency 2 5 2 4 2" xfId="4899" xr:uid="{00000000-0005-0000-0000-00006A110000}"/>
    <cellStyle name="Currency 2 5 2 4 2 2" xfId="4900" xr:uid="{00000000-0005-0000-0000-00006B110000}"/>
    <cellStyle name="Currency 2 5 2 4 2 3" xfId="4901" xr:uid="{00000000-0005-0000-0000-00006C110000}"/>
    <cellStyle name="Currency 2 5 2 4 2 3 2" xfId="4902" xr:uid="{00000000-0005-0000-0000-00006D110000}"/>
    <cellStyle name="Currency 2 5 2 4 2 3 3" xfId="4903" xr:uid="{00000000-0005-0000-0000-00006E110000}"/>
    <cellStyle name="Currency 2 5 2 4 2 4" xfId="4904" xr:uid="{00000000-0005-0000-0000-00006F110000}"/>
    <cellStyle name="Currency 2 5 2 4 2 4 2" xfId="4905" xr:uid="{00000000-0005-0000-0000-000070110000}"/>
    <cellStyle name="Currency 2 5 2 4 2 4 2 2" xfId="4906" xr:uid="{00000000-0005-0000-0000-000071110000}"/>
    <cellStyle name="Currency 2 5 2 4 2 4 3" xfId="4907" xr:uid="{00000000-0005-0000-0000-000072110000}"/>
    <cellStyle name="Currency 2 5 2 4 2 5" xfId="4908" xr:uid="{00000000-0005-0000-0000-000073110000}"/>
    <cellStyle name="Currency 2 5 2 4 2 5 2" xfId="4909" xr:uid="{00000000-0005-0000-0000-000074110000}"/>
    <cellStyle name="Currency 2 5 2 4 2 5 2 2" xfId="4910" xr:uid="{00000000-0005-0000-0000-000075110000}"/>
    <cellStyle name="Currency 2 5 2 4 2 5 3" xfId="4911" xr:uid="{00000000-0005-0000-0000-000076110000}"/>
    <cellStyle name="Currency 2 5 2 4 2 6" xfId="4912" xr:uid="{00000000-0005-0000-0000-000077110000}"/>
    <cellStyle name="Currency 2 5 2 4 2 6 2" xfId="4913" xr:uid="{00000000-0005-0000-0000-000078110000}"/>
    <cellStyle name="Currency 2 5 2 4 2 6 2 2" xfId="4914" xr:uid="{00000000-0005-0000-0000-000079110000}"/>
    <cellStyle name="Currency 2 5 2 4 2 6 3" xfId="4915" xr:uid="{00000000-0005-0000-0000-00007A110000}"/>
    <cellStyle name="Currency 2 5 2 4 2 7" xfId="4916" xr:uid="{00000000-0005-0000-0000-00007B110000}"/>
    <cellStyle name="Currency 2 5 2 4 2 7 2" xfId="4917" xr:uid="{00000000-0005-0000-0000-00007C110000}"/>
    <cellStyle name="Currency 2 5 2 4 2 8" xfId="4918" xr:uid="{00000000-0005-0000-0000-00007D110000}"/>
    <cellStyle name="Currency 2 5 2 4 2 8 2" xfId="4919" xr:uid="{00000000-0005-0000-0000-00007E110000}"/>
    <cellStyle name="Currency 2 5 2 4 2 9" xfId="4920" xr:uid="{00000000-0005-0000-0000-00007F110000}"/>
    <cellStyle name="Currency 2 5 2 4 3" xfId="4921" xr:uid="{00000000-0005-0000-0000-000080110000}"/>
    <cellStyle name="Currency 2 5 2 4 3 2" xfId="4922" xr:uid="{00000000-0005-0000-0000-000081110000}"/>
    <cellStyle name="Currency 2 5 2 4 3 3" xfId="4923" xr:uid="{00000000-0005-0000-0000-000082110000}"/>
    <cellStyle name="Currency 2 5 2 4 3 3 2" xfId="4924" xr:uid="{00000000-0005-0000-0000-000083110000}"/>
    <cellStyle name="Currency 2 5 2 4 3 3 3" xfId="4925" xr:uid="{00000000-0005-0000-0000-000084110000}"/>
    <cellStyle name="Currency 2 5 2 4 3 4" xfId="4926" xr:uid="{00000000-0005-0000-0000-000085110000}"/>
    <cellStyle name="Currency 2 5 2 4 3 4 2" xfId="4927" xr:uid="{00000000-0005-0000-0000-000086110000}"/>
    <cellStyle name="Currency 2 5 2 4 3 4 2 2" xfId="4928" xr:uid="{00000000-0005-0000-0000-000087110000}"/>
    <cellStyle name="Currency 2 5 2 4 3 4 3" xfId="4929" xr:uid="{00000000-0005-0000-0000-000088110000}"/>
    <cellStyle name="Currency 2 5 2 4 3 5" xfId="4930" xr:uid="{00000000-0005-0000-0000-000089110000}"/>
    <cellStyle name="Currency 2 5 2 4 3 5 2" xfId="4931" xr:uid="{00000000-0005-0000-0000-00008A110000}"/>
    <cellStyle name="Currency 2 5 2 4 3 5 2 2" xfId="4932" xr:uid="{00000000-0005-0000-0000-00008B110000}"/>
    <cellStyle name="Currency 2 5 2 4 3 5 3" xfId="4933" xr:uid="{00000000-0005-0000-0000-00008C110000}"/>
    <cellStyle name="Currency 2 5 2 4 3 6" xfId="4934" xr:uid="{00000000-0005-0000-0000-00008D110000}"/>
    <cellStyle name="Currency 2 5 2 4 3 6 2" xfId="4935" xr:uid="{00000000-0005-0000-0000-00008E110000}"/>
    <cellStyle name="Currency 2 5 2 4 3 6 2 2" xfId="4936" xr:uid="{00000000-0005-0000-0000-00008F110000}"/>
    <cellStyle name="Currency 2 5 2 4 3 6 3" xfId="4937" xr:uid="{00000000-0005-0000-0000-000090110000}"/>
    <cellStyle name="Currency 2 5 2 4 3 7" xfId="4938" xr:uid="{00000000-0005-0000-0000-000091110000}"/>
    <cellStyle name="Currency 2 5 2 4 3 7 2" xfId="4939" xr:uid="{00000000-0005-0000-0000-000092110000}"/>
    <cellStyle name="Currency 2 5 2 4 3 8" xfId="4940" xr:uid="{00000000-0005-0000-0000-000093110000}"/>
    <cellStyle name="Currency 2 5 2 4 3 8 2" xfId="4941" xr:uid="{00000000-0005-0000-0000-000094110000}"/>
    <cellStyle name="Currency 2 5 2 4 3 9" xfId="4942" xr:uid="{00000000-0005-0000-0000-000095110000}"/>
    <cellStyle name="Currency 2 5 2 4 4" xfId="4943" xr:uid="{00000000-0005-0000-0000-000096110000}"/>
    <cellStyle name="Currency 2 5 2 4 4 2" xfId="4944" xr:uid="{00000000-0005-0000-0000-000097110000}"/>
    <cellStyle name="Currency 2 5 2 4 4 3" xfId="4945" xr:uid="{00000000-0005-0000-0000-000098110000}"/>
    <cellStyle name="Currency 2 5 2 4 4 3 2" xfId="4946" xr:uid="{00000000-0005-0000-0000-000099110000}"/>
    <cellStyle name="Currency 2 5 2 4 4 3 2 2" xfId="4947" xr:uid="{00000000-0005-0000-0000-00009A110000}"/>
    <cellStyle name="Currency 2 5 2 4 4 3 3" xfId="4948" xr:uid="{00000000-0005-0000-0000-00009B110000}"/>
    <cellStyle name="Currency 2 5 2 4 4 4" xfId="4949" xr:uid="{00000000-0005-0000-0000-00009C110000}"/>
    <cellStyle name="Currency 2 5 2 4 4 4 2" xfId="4950" xr:uid="{00000000-0005-0000-0000-00009D110000}"/>
    <cellStyle name="Currency 2 5 2 4 4 4 2 2" xfId="4951" xr:uid="{00000000-0005-0000-0000-00009E110000}"/>
    <cellStyle name="Currency 2 5 2 4 4 4 3" xfId="4952" xr:uid="{00000000-0005-0000-0000-00009F110000}"/>
    <cellStyle name="Currency 2 5 2 4 4 5" xfId="4953" xr:uid="{00000000-0005-0000-0000-0000A0110000}"/>
    <cellStyle name="Currency 2 5 2 4 4 5 2" xfId="4954" xr:uid="{00000000-0005-0000-0000-0000A1110000}"/>
    <cellStyle name="Currency 2 5 2 4 4 5 2 2" xfId="4955" xr:uid="{00000000-0005-0000-0000-0000A2110000}"/>
    <cellStyle name="Currency 2 5 2 4 4 5 3" xfId="4956" xr:uid="{00000000-0005-0000-0000-0000A3110000}"/>
    <cellStyle name="Currency 2 5 2 4 4 6" xfId="4957" xr:uid="{00000000-0005-0000-0000-0000A4110000}"/>
    <cellStyle name="Currency 2 5 2 4 4 6 2" xfId="4958" xr:uid="{00000000-0005-0000-0000-0000A5110000}"/>
    <cellStyle name="Currency 2 5 2 4 4 7" xfId="4959" xr:uid="{00000000-0005-0000-0000-0000A6110000}"/>
    <cellStyle name="Currency 2 5 2 4 4 7 2" xfId="4960" xr:uid="{00000000-0005-0000-0000-0000A7110000}"/>
    <cellStyle name="Currency 2 5 2 4 4 8" xfId="4961" xr:uid="{00000000-0005-0000-0000-0000A8110000}"/>
    <cellStyle name="Currency 2 5 2 4 4 9" xfId="4962" xr:uid="{00000000-0005-0000-0000-0000A9110000}"/>
    <cellStyle name="Currency 2 5 2 4 5" xfId="4963" xr:uid="{00000000-0005-0000-0000-0000AA110000}"/>
    <cellStyle name="Currency 2 5 2 4 5 2" xfId="4964" xr:uid="{00000000-0005-0000-0000-0000AB110000}"/>
    <cellStyle name="Currency 2 5 2 4 5 3" xfId="4965" xr:uid="{00000000-0005-0000-0000-0000AC110000}"/>
    <cellStyle name="Currency 2 5 2 4 6" xfId="4966" xr:uid="{00000000-0005-0000-0000-0000AD110000}"/>
    <cellStyle name="Currency 2 5 2 4 6 2" xfId="4967" xr:uid="{00000000-0005-0000-0000-0000AE110000}"/>
    <cellStyle name="Currency 2 5 2 4 6 2 2" xfId="4968" xr:uid="{00000000-0005-0000-0000-0000AF110000}"/>
    <cellStyle name="Currency 2 5 2 4 6 2 2 2" xfId="4969" xr:uid="{00000000-0005-0000-0000-0000B0110000}"/>
    <cellStyle name="Currency 2 5 2 4 6 2 3" xfId="4970" xr:uid="{00000000-0005-0000-0000-0000B1110000}"/>
    <cellStyle name="Currency 2 5 2 4 6 3" xfId="4971" xr:uid="{00000000-0005-0000-0000-0000B2110000}"/>
    <cellStyle name="Currency 2 5 2 4 6 3 2" xfId="4972" xr:uid="{00000000-0005-0000-0000-0000B3110000}"/>
    <cellStyle name="Currency 2 5 2 4 6 3 2 2" xfId="4973" xr:uid="{00000000-0005-0000-0000-0000B4110000}"/>
    <cellStyle name="Currency 2 5 2 4 6 3 3" xfId="4974" xr:uid="{00000000-0005-0000-0000-0000B5110000}"/>
    <cellStyle name="Currency 2 5 2 4 6 4" xfId="4975" xr:uid="{00000000-0005-0000-0000-0000B6110000}"/>
    <cellStyle name="Currency 2 5 2 4 6 4 2" xfId="4976" xr:uid="{00000000-0005-0000-0000-0000B7110000}"/>
    <cellStyle name="Currency 2 5 2 4 6 4 2 2" xfId="4977" xr:uid="{00000000-0005-0000-0000-0000B8110000}"/>
    <cellStyle name="Currency 2 5 2 4 6 4 3" xfId="4978" xr:uid="{00000000-0005-0000-0000-0000B9110000}"/>
    <cellStyle name="Currency 2 5 2 4 6 5" xfId="4979" xr:uid="{00000000-0005-0000-0000-0000BA110000}"/>
    <cellStyle name="Currency 2 5 2 4 6 5 2" xfId="4980" xr:uid="{00000000-0005-0000-0000-0000BB110000}"/>
    <cellStyle name="Currency 2 5 2 4 6 6" xfId="4981" xr:uid="{00000000-0005-0000-0000-0000BC110000}"/>
    <cellStyle name="Currency 2 5 2 4 6 6 2" xfId="4982" xr:uid="{00000000-0005-0000-0000-0000BD110000}"/>
    <cellStyle name="Currency 2 5 2 4 6 7" xfId="4983" xr:uid="{00000000-0005-0000-0000-0000BE110000}"/>
    <cellStyle name="Currency 2 5 2 4 7" xfId="4984" xr:uid="{00000000-0005-0000-0000-0000BF110000}"/>
    <cellStyle name="Currency 2 5 2 4 7 2" xfId="4985" xr:uid="{00000000-0005-0000-0000-0000C0110000}"/>
    <cellStyle name="Currency 2 5 2 4 7 2 2" xfId="4986" xr:uid="{00000000-0005-0000-0000-0000C1110000}"/>
    <cellStyle name="Currency 2 5 2 4 7 3" xfId="4987" xr:uid="{00000000-0005-0000-0000-0000C2110000}"/>
    <cellStyle name="Currency 2 5 2 4 8" xfId="4988" xr:uid="{00000000-0005-0000-0000-0000C3110000}"/>
    <cellStyle name="Currency 2 5 2 4 8 2" xfId="4989" xr:uid="{00000000-0005-0000-0000-0000C4110000}"/>
    <cellStyle name="Currency 2 5 2 4 8 2 2" xfId="4990" xr:uid="{00000000-0005-0000-0000-0000C5110000}"/>
    <cellStyle name="Currency 2 5 2 4 8 3" xfId="4991" xr:uid="{00000000-0005-0000-0000-0000C6110000}"/>
    <cellStyle name="Currency 2 5 2 5" xfId="229" xr:uid="{00000000-0005-0000-0000-0000C7110000}"/>
    <cellStyle name="Currency 2 5 2 5 10" xfId="4992" xr:uid="{00000000-0005-0000-0000-0000C8110000}"/>
    <cellStyle name="Currency 2 5 2 5 2" xfId="230" xr:uid="{00000000-0005-0000-0000-0000C9110000}"/>
    <cellStyle name="Currency 2 5 2 5 2 2" xfId="4993" xr:uid="{00000000-0005-0000-0000-0000CA110000}"/>
    <cellStyle name="Currency 2 5 2 5 2 3" xfId="4994" xr:uid="{00000000-0005-0000-0000-0000CB110000}"/>
    <cellStyle name="Currency 2 5 2 5 2 3 2" xfId="4995" xr:uid="{00000000-0005-0000-0000-0000CC110000}"/>
    <cellStyle name="Currency 2 5 2 5 2 3 3" xfId="4996" xr:uid="{00000000-0005-0000-0000-0000CD110000}"/>
    <cellStyle name="Currency 2 5 2 5 2 4" xfId="4997" xr:uid="{00000000-0005-0000-0000-0000CE110000}"/>
    <cellStyle name="Currency 2 5 2 5 2 4 2" xfId="4998" xr:uid="{00000000-0005-0000-0000-0000CF110000}"/>
    <cellStyle name="Currency 2 5 2 5 2 4 2 2" xfId="4999" xr:uid="{00000000-0005-0000-0000-0000D0110000}"/>
    <cellStyle name="Currency 2 5 2 5 2 4 3" xfId="5000" xr:uid="{00000000-0005-0000-0000-0000D1110000}"/>
    <cellStyle name="Currency 2 5 2 5 2 5" xfId="5001" xr:uid="{00000000-0005-0000-0000-0000D2110000}"/>
    <cellStyle name="Currency 2 5 2 5 2 5 2" xfId="5002" xr:uid="{00000000-0005-0000-0000-0000D3110000}"/>
    <cellStyle name="Currency 2 5 2 5 2 5 2 2" xfId="5003" xr:uid="{00000000-0005-0000-0000-0000D4110000}"/>
    <cellStyle name="Currency 2 5 2 5 2 5 3" xfId="5004" xr:uid="{00000000-0005-0000-0000-0000D5110000}"/>
    <cellStyle name="Currency 2 5 2 5 2 6" xfId="5005" xr:uid="{00000000-0005-0000-0000-0000D6110000}"/>
    <cellStyle name="Currency 2 5 2 5 2 6 2" xfId="5006" xr:uid="{00000000-0005-0000-0000-0000D7110000}"/>
    <cellStyle name="Currency 2 5 2 5 2 6 2 2" xfId="5007" xr:uid="{00000000-0005-0000-0000-0000D8110000}"/>
    <cellStyle name="Currency 2 5 2 5 2 6 3" xfId="5008" xr:uid="{00000000-0005-0000-0000-0000D9110000}"/>
    <cellStyle name="Currency 2 5 2 5 2 7" xfId="5009" xr:uid="{00000000-0005-0000-0000-0000DA110000}"/>
    <cellStyle name="Currency 2 5 2 5 2 7 2" xfId="5010" xr:uid="{00000000-0005-0000-0000-0000DB110000}"/>
    <cellStyle name="Currency 2 5 2 5 2 8" xfId="5011" xr:uid="{00000000-0005-0000-0000-0000DC110000}"/>
    <cellStyle name="Currency 2 5 2 5 2 8 2" xfId="5012" xr:uid="{00000000-0005-0000-0000-0000DD110000}"/>
    <cellStyle name="Currency 2 5 2 5 2 9" xfId="5013" xr:uid="{00000000-0005-0000-0000-0000DE110000}"/>
    <cellStyle name="Currency 2 5 2 5 3" xfId="231" xr:uid="{00000000-0005-0000-0000-0000DF110000}"/>
    <cellStyle name="Currency 2 5 2 5 4" xfId="5014" xr:uid="{00000000-0005-0000-0000-0000E0110000}"/>
    <cellStyle name="Currency 2 5 2 5 4 2" xfId="5015" xr:uid="{00000000-0005-0000-0000-0000E1110000}"/>
    <cellStyle name="Currency 2 5 2 5 4 3" xfId="5016" xr:uid="{00000000-0005-0000-0000-0000E2110000}"/>
    <cellStyle name="Currency 2 5 2 5 5" xfId="5017" xr:uid="{00000000-0005-0000-0000-0000E3110000}"/>
    <cellStyle name="Currency 2 5 2 5 5 2" xfId="5018" xr:uid="{00000000-0005-0000-0000-0000E4110000}"/>
    <cellStyle name="Currency 2 5 2 5 5 2 2" xfId="5019" xr:uid="{00000000-0005-0000-0000-0000E5110000}"/>
    <cellStyle name="Currency 2 5 2 5 5 3" xfId="5020" xr:uid="{00000000-0005-0000-0000-0000E6110000}"/>
    <cellStyle name="Currency 2 5 2 5 6" xfId="5021" xr:uid="{00000000-0005-0000-0000-0000E7110000}"/>
    <cellStyle name="Currency 2 5 2 5 6 2" xfId="5022" xr:uid="{00000000-0005-0000-0000-0000E8110000}"/>
    <cellStyle name="Currency 2 5 2 5 6 2 2" xfId="5023" xr:uid="{00000000-0005-0000-0000-0000E9110000}"/>
    <cellStyle name="Currency 2 5 2 5 6 3" xfId="5024" xr:uid="{00000000-0005-0000-0000-0000EA110000}"/>
    <cellStyle name="Currency 2 5 2 5 7" xfId="5025" xr:uid="{00000000-0005-0000-0000-0000EB110000}"/>
    <cellStyle name="Currency 2 5 2 5 7 2" xfId="5026" xr:uid="{00000000-0005-0000-0000-0000EC110000}"/>
    <cellStyle name="Currency 2 5 2 5 7 2 2" xfId="5027" xr:uid="{00000000-0005-0000-0000-0000ED110000}"/>
    <cellStyle name="Currency 2 5 2 5 7 3" xfId="5028" xr:uid="{00000000-0005-0000-0000-0000EE110000}"/>
    <cellStyle name="Currency 2 5 2 5 8" xfId="5029" xr:uid="{00000000-0005-0000-0000-0000EF110000}"/>
    <cellStyle name="Currency 2 5 2 5 8 2" xfId="5030" xr:uid="{00000000-0005-0000-0000-0000F0110000}"/>
    <cellStyle name="Currency 2 5 2 5 9" xfId="5031" xr:uid="{00000000-0005-0000-0000-0000F1110000}"/>
    <cellStyle name="Currency 2 5 2 5 9 2" xfId="5032" xr:uid="{00000000-0005-0000-0000-0000F2110000}"/>
    <cellStyle name="Currency 2 5 2 6" xfId="232" xr:uid="{00000000-0005-0000-0000-0000F3110000}"/>
    <cellStyle name="Currency 2 5 2 6 2" xfId="233" xr:uid="{00000000-0005-0000-0000-0000F4110000}"/>
    <cellStyle name="Currency 2 5 2 6 2 10" xfId="5033" xr:uid="{00000000-0005-0000-0000-0000F5110000}"/>
    <cellStyle name="Currency 2 5 2 6 2 2" xfId="5034" xr:uid="{00000000-0005-0000-0000-0000F6110000}"/>
    <cellStyle name="Currency 2 5 2 6 2 3" xfId="5035" xr:uid="{00000000-0005-0000-0000-0000F7110000}"/>
    <cellStyle name="Currency 2 5 2 6 2 4" xfId="5036" xr:uid="{00000000-0005-0000-0000-0000F8110000}"/>
    <cellStyle name="Currency 2 5 2 6 2 4 2" xfId="5037" xr:uid="{00000000-0005-0000-0000-0000F9110000}"/>
    <cellStyle name="Currency 2 5 2 6 2 4 2 2" xfId="5038" xr:uid="{00000000-0005-0000-0000-0000FA110000}"/>
    <cellStyle name="Currency 2 5 2 6 2 4 3" xfId="5039" xr:uid="{00000000-0005-0000-0000-0000FB110000}"/>
    <cellStyle name="Currency 2 5 2 6 2 5" xfId="5040" xr:uid="{00000000-0005-0000-0000-0000FC110000}"/>
    <cellStyle name="Currency 2 5 2 6 2 5 2" xfId="5041" xr:uid="{00000000-0005-0000-0000-0000FD110000}"/>
    <cellStyle name="Currency 2 5 2 6 2 5 2 2" xfId="5042" xr:uid="{00000000-0005-0000-0000-0000FE110000}"/>
    <cellStyle name="Currency 2 5 2 6 2 5 3" xfId="5043" xr:uid="{00000000-0005-0000-0000-0000FF110000}"/>
    <cellStyle name="Currency 2 5 2 6 2 6" xfId="5044" xr:uid="{00000000-0005-0000-0000-000000120000}"/>
    <cellStyle name="Currency 2 5 2 6 2 6 2" xfId="5045" xr:uid="{00000000-0005-0000-0000-000001120000}"/>
    <cellStyle name="Currency 2 5 2 6 2 6 2 2" xfId="5046" xr:uid="{00000000-0005-0000-0000-000002120000}"/>
    <cellStyle name="Currency 2 5 2 6 2 6 3" xfId="5047" xr:uid="{00000000-0005-0000-0000-000003120000}"/>
    <cellStyle name="Currency 2 5 2 6 2 7" xfId="5048" xr:uid="{00000000-0005-0000-0000-000004120000}"/>
    <cellStyle name="Currency 2 5 2 6 2 7 2" xfId="5049" xr:uid="{00000000-0005-0000-0000-000005120000}"/>
    <cellStyle name="Currency 2 5 2 6 2 8" xfId="5050" xr:uid="{00000000-0005-0000-0000-000006120000}"/>
    <cellStyle name="Currency 2 5 2 6 2 8 2" xfId="5051" xr:uid="{00000000-0005-0000-0000-000007120000}"/>
    <cellStyle name="Currency 2 5 2 6 2 9" xfId="5052" xr:uid="{00000000-0005-0000-0000-000008120000}"/>
    <cellStyle name="Currency 2 5 2 6 3" xfId="234" xr:uid="{00000000-0005-0000-0000-000009120000}"/>
    <cellStyle name="Currency 2 5 2 6 4" xfId="5053" xr:uid="{00000000-0005-0000-0000-00000A120000}"/>
    <cellStyle name="Currency 2 5 2 6 4 2" xfId="5054" xr:uid="{00000000-0005-0000-0000-00000B120000}"/>
    <cellStyle name="Currency 2 5 2 6 4 2 2" xfId="5055" xr:uid="{00000000-0005-0000-0000-00000C120000}"/>
    <cellStyle name="Currency 2 5 2 6 4 3" xfId="5056" xr:uid="{00000000-0005-0000-0000-00000D120000}"/>
    <cellStyle name="Currency 2 5 2 6 5" xfId="5057" xr:uid="{00000000-0005-0000-0000-00000E120000}"/>
    <cellStyle name="Currency 2 5 2 6 5 2" xfId="5058" xr:uid="{00000000-0005-0000-0000-00000F120000}"/>
    <cellStyle name="Currency 2 5 2 6 5 2 2" xfId="5059" xr:uid="{00000000-0005-0000-0000-000010120000}"/>
    <cellStyle name="Currency 2 5 2 6 5 3" xfId="5060" xr:uid="{00000000-0005-0000-0000-000011120000}"/>
    <cellStyle name="Currency 2 5 2 7" xfId="5061" xr:uid="{00000000-0005-0000-0000-000012120000}"/>
    <cellStyle name="Currency 2 5 2 7 2" xfId="5062" xr:uid="{00000000-0005-0000-0000-000013120000}"/>
    <cellStyle name="Currency 2 5 2 7 3" xfId="5063" xr:uid="{00000000-0005-0000-0000-000014120000}"/>
    <cellStyle name="Currency 2 5 2 7 3 2" xfId="5064" xr:uid="{00000000-0005-0000-0000-000015120000}"/>
    <cellStyle name="Currency 2 5 2 7 3 3" xfId="5065" xr:uid="{00000000-0005-0000-0000-000016120000}"/>
    <cellStyle name="Currency 2 5 2 7 4" xfId="5066" xr:uid="{00000000-0005-0000-0000-000017120000}"/>
    <cellStyle name="Currency 2 5 2 7 4 2" xfId="5067" xr:uid="{00000000-0005-0000-0000-000018120000}"/>
    <cellStyle name="Currency 2 5 2 7 4 2 2" xfId="5068" xr:uid="{00000000-0005-0000-0000-000019120000}"/>
    <cellStyle name="Currency 2 5 2 7 4 3" xfId="5069" xr:uid="{00000000-0005-0000-0000-00001A120000}"/>
    <cellStyle name="Currency 2 5 2 7 5" xfId="5070" xr:uid="{00000000-0005-0000-0000-00001B120000}"/>
    <cellStyle name="Currency 2 5 2 7 5 2" xfId="5071" xr:uid="{00000000-0005-0000-0000-00001C120000}"/>
    <cellStyle name="Currency 2 5 2 7 5 2 2" xfId="5072" xr:uid="{00000000-0005-0000-0000-00001D120000}"/>
    <cellStyle name="Currency 2 5 2 7 5 3" xfId="5073" xr:uid="{00000000-0005-0000-0000-00001E120000}"/>
    <cellStyle name="Currency 2 5 2 7 6" xfId="5074" xr:uid="{00000000-0005-0000-0000-00001F120000}"/>
    <cellStyle name="Currency 2 5 2 7 6 2" xfId="5075" xr:uid="{00000000-0005-0000-0000-000020120000}"/>
    <cellStyle name="Currency 2 5 2 7 6 2 2" xfId="5076" xr:uid="{00000000-0005-0000-0000-000021120000}"/>
    <cellStyle name="Currency 2 5 2 7 6 3" xfId="5077" xr:uid="{00000000-0005-0000-0000-000022120000}"/>
    <cellStyle name="Currency 2 5 2 7 7" xfId="5078" xr:uid="{00000000-0005-0000-0000-000023120000}"/>
    <cellStyle name="Currency 2 5 2 7 7 2" xfId="5079" xr:uid="{00000000-0005-0000-0000-000024120000}"/>
    <cellStyle name="Currency 2 5 2 7 8" xfId="5080" xr:uid="{00000000-0005-0000-0000-000025120000}"/>
    <cellStyle name="Currency 2 5 2 7 8 2" xfId="5081" xr:uid="{00000000-0005-0000-0000-000026120000}"/>
    <cellStyle name="Currency 2 5 2 7 9" xfId="5082" xr:uid="{00000000-0005-0000-0000-000027120000}"/>
    <cellStyle name="Currency 2 5 2 8" xfId="5083" xr:uid="{00000000-0005-0000-0000-000028120000}"/>
    <cellStyle name="Currency 2 5 2 8 2" xfId="5084" xr:uid="{00000000-0005-0000-0000-000029120000}"/>
    <cellStyle name="Currency 2 5 2 8 3" xfId="5085" xr:uid="{00000000-0005-0000-0000-00002A120000}"/>
    <cellStyle name="Currency 2 5 2 9" xfId="5086" xr:uid="{00000000-0005-0000-0000-00002B120000}"/>
    <cellStyle name="Currency 2 5 3" xfId="235" xr:uid="{00000000-0005-0000-0000-00002C120000}"/>
    <cellStyle name="Currency 2 5 3 10" xfId="5087" xr:uid="{00000000-0005-0000-0000-00002D120000}"/>
    <cellStyle name="Currency 2 5 3 10 2" xfId="5088" xr:uid="{00000000-0005-0000-0000-00002E120000}"/>
    <cellStyle name="Currency 2 5 3 10 2 2" xfId="5089" xr:uid="{00000000-0005-0000-0000-00002F120000}"/>
    <cellStyle name="Currency 2 5 3 10 3" xfId="5090" xr:uid="{00000000-0005-0000-0000-000030120000}"/>
    <cellStyle name="Currency 2 5 3 10 4" xfId="5091" xr:uid="{00000000-0005-0000-0000-000031120000}"/>
    <cellStyle name="Currency 2 5 3 11" xfId="5092" xr:uid="{00000000-0005-0000-0000-000032120000}"/>
    <cellStyle name="Currency 2 5 3 11 2" xfId="5093" xr:uid="{00000000-0005-0000-0000-000033120000}"/>
    <cellStyle name="Currency 2 5 3 11 2 2" xfId="5094" xr:uid="{00000000-0005-0000-0000-000034120000}"/>
    <cellStyle name="Currency 2 5 3 11 3" xfId="5095" xr:uid="{00000000-0005-0000-0000-000035120000}"/>
    <cellStyle name="Currency 2 5 3 12" xfId="5096" xr:uid="{00000000-0005-0000-0000-000036120000}"/>
    <cellStyle name="Currency 2 5 3 12 2" xfId="5097" xr:uid="{00000000-0005-0000-0000-000037120000}"/>
    <cellStyle name="Currency 2 5 3 12 2 2" xfId="5098" xr:uid="{00000000-0005-0000-0000-000038120000}"/>
    <cellStyle name="Currency 2 5 3 12 3" xfId="5099" xr:uid="{00000000-0005-0000-0000-000039120000}"/>
    <cellStyle name="Currency 2 5 3 13" xfId="5100" xr:uid="{00000000-0005-0000-0000-00003A120000}"/>
    <cellStyle name="Currency 2 5 3 13 2" xfId="5101" xr:uid="{00000000-0005-0000-0000-00003B120000}"/>
    <cellStyle name="Currency 2 5 3 14" xfId="5102" xr:uid="{00000000-0005-0000-0000-00003C120000}"/>
    <cellStyle name="Currency 2 5 3 14 2" xfId="5103" xr:uid="{00000000-0005-0000-0000-00003D120000}"/>
    <cellStyle name="Currency 2 5 3 15" xfId="5104" xr:uid="{00000000-0005-0000-0000-00003E120000}"/>
    <cellStyle name="Currency 2 5 3 16" xfId="5105" xr:uid="{00000000-0005-0000-0000-00003F120000}"/>
    <cellStyle name="Currency 2 5 3 17" xfId="5106" xr:uid="{00000000-0005-0000-0000-000040120000}"/>
    <cellStyle name="Currency 2 5 3 2" xfId="236" xr:uid="{00000000-0005-0000-0000-000041120000}"/>
    <cellStyle name="Currency 2 5 3 2 10" xfId="5107" xr:uid="{00000000-0005-0000-0000-000042120000}"/>
    <cellStyle name="Currency 2 5 3 2 10 2" xfId="5108" xr:uid="{00000000-0005-0000-0000-000043120000}"/>
    <cellStyle name="Currency 2 5 3 2 10 2 2" xfId="5109" xr:uid="{00000000-0005-0000-0000-000044120000}"/>
    <cellStyle name="Currency 2 5 3 2 10 3" xfId="5110" xr:uid="{00000000-0005-0000-0000-000045120000}"/>
    <cellStyle name="Currency 2 5 3 2 11" xfId="5111" xr:uid="{00000000-0005-0000-0000-000046120000}"/>
    <cellStyle name="Currency 2 5 3 2 11 2" xfId="5112" xr:uid="{00000000-0005-0000-0000-000047120000}"/>
    <cellStyle name="Currency 2 5 3 2 12" xfId="5113" xr:uid="{00000000-0005-0000-0000-000048120000}"/>
    <cellStyle name="Currency 2 5 3 2 12 2" xfId="5114" xr:uid="{00000000-0005-0000-0000-000049120000}"/>
    <cellStyle name="Currency 2 5 3 2 13" xfId="5115" xr:uid="{00000000-0005-0000-0000-00004A120000}"/>
    <cellStyle name="Currency 2 5 3 2 14" xfId="5116" xr:uid="{00000000-0005-0000-0000-00004B120000}"/>
    <cellStyle name="Currency 2 5 3 2 15" xfId="5117" xr:uid="{00000000-0005-0000-0000-00004C120000}"/>
    <cellStyle name="Currency 2 5 3 2 2" xfId="237" xr:uid="{00000000-0005-0000-0000-00004D120000}"/>
    <cellStyle name="Currency 2 5 3 2 2 2" xfId="5118" xr:uid="{00000000-0005-0000-0000-00004E120000}"/>
    <cellStyle name="Currency 2 5 3 2 2 2 2" xfId="5119" xr:uid="{00000000-0005-0000-0000-00004F120000}"/>
    <cellStyle name="Currency 2 5 3 2 2 2 3" xfId="5120" xr:uid="{00000000-0005-0000-0000-000050120000}"/>
    <cellStyle name="Currency 2 5 3 2 2 2 3 2" xfId="5121" xr:uid="{00000000-0005-0000-0000-000051120000}"/>
    <cellStyle name="Currency 2 5 3 2 2 2 3 3" xfId="5122" xr:uid="{00000000-0005-0000-0000-000052120000}"/>
    <cellStyle name="Currency 2 5 3 2 2 2 4" xfId="5123" xr:uid="{00000000-0005-0000-0000-000053120000}"/>
    <cellStyle name="Currency 2 5 3 2 2 2 4 2" xfId="5124" xr:uid="{00000000-0005-0000-0000-000054120000}"/>
    <cellStyle name="Currency 2 5 3 2 2 2 4 2 2" xfId="5125" xr:uid="{00000000-0005-0000-0000-000055120000}"/>
    <cellStyle name="Currency 2 5 3 2 2 2 4 3" xfId="5126" xr:uid="{00000000-0005-0000-0000-000056120000}"/>
    <cellStyle name="Currency 2 5 3 2 2 2 5" xfId="5127" xr:uid="{00000000-0005-0000-0000-000057120000}"/>
    <cellStyle name="Currency 2 5 3 2 2 2 5 2" xfId="5128" xr:uid="{00000000-0005-0000-0000-000058120000}"/>
    <cellStyle name="Currency 2 5 3 2 2 2 5 2 2" xfId="5129" xr:uid="{00000000-0005-0000-0000-000059120000}"/>
    <cellStyle name="Currency 2 5 3 2 2 2 5 3" xfId="5130" xr:uid="{00000000-0005-0000-0000-00005A120000}"/>
    <cellStyle name="Currency 2 5 3 2 2 2 6" xfId="5131" xr:uid="{00000000-0005-0000-0000-00005B120000}"/>
    <cellStyle name="Currency 2 5 3 2 2 2 6 2" xfId="5132" xr:uid="{00000000-0005-0000-0000-00005C120000}"/>
    <cellStyle name="Currency 2 5 3 2 2 2 6 2 2" xfId="5133" xr:uid="{00000000-0005-0000-0000-00005D120000}"/>
    <cellStyle name="Currency 2 5 3 2 2 2 6 3" xfId="5134" xr:uid="{00000000-0005-0000-0000-00005E120000}"/>
    <cellStyle name="Currency 2 5 3 2 2 2 7" xfId="5135" xr:uid="{00000000-0005-0000-0000-00005F120000}"/>
    <cellStyle name="Currency 2 5 3 2 2 2 7 2" xfId="5136" xr:uid="{00000000-0005-0000-0000-000060120000}"/>
    <cellStyle name="Currency 2 5 3 2 2 2 8" xfId="5137" xr:uid="{00000000-0005-0000-0000-000061120000}"/>
    <cellStyle name="Currency 2 5 3 2 2 2 8 2" xfId="5138" xr:uid="{00000000-0005-0000-0000-000062120000}"/>
    <cellStyle name="Currency 2 5 3 2 2 2 9" xfId="5139" xr:uid="{00000000-0005-0000-0000-000063120000}"/>
    <cellStyle name="Currency 2 5 3 2 2 3" xfId="5140" xr:uid="{00000000-0005-0000-0000-000064120000}"/>
    <cellStyle name="Currency 2 5 3 2 2 3 2" xfId="5141" xr:uid="{00000000-0005-0000-0000-000065120000}"/>
    <cellStyle name="Currency 2 5 3 2 2 3 3" xfId="5142" xr:uid="{00000000-0005-0000-0000-000066120000}"/>
    <cellStyle name="Currency 2 5 3 2 2 3 3 2" xfId="5143" xr:uid="{00000000-0005-0000-0000-000067120000}"/>
    <cellStyle name="Currency 2 5 3 2 2 3 3 3" xfId="5144" xr:uid="{00000000-0005-0000-0000-000068120000}"/>
    <cellStyle name="Currency 2 5 3 2 2 3 4" xfId="5145" xr:uid="{00000000-0005-0000-0000-000069120000}"/>
    <cellStyle name="Currency 2 5 3 2 2 3 4 2" xfId="5146" xr:uid="{00000000-0005-0000-0000-00006A120000}"/>
    <cellStyle name="Currency 2 5 3 2 2 3 4 2 2" xfId="5147" xr:uid="{00000000-0005-0000-0000-00006B120000}"/>
    <cellStyle name="Currency 2 5 3 2 2 3 4 3" xfId="5148" xr:uid="{00000000-0005-0000-0000-00006C120000}"/>
    <cellStyle name="Currency 2 5 3 2 2 3 5" xfId="5149" xr:uid="{00000000-0005-0000-0000-00006D120000}"/>
    <cellStyle name="Currency 2 5 3 2 2 3 5 2" xfId="5150" xr:uid="{00000000-0005-0000-0000-00006E120000}"/>
    <cellStyle name="Currency 2 5 3 2 2 3 5 2 2" xfId="5151" xr:uid="{00000000-0005-0000-0000-00006F120000}"/>
    <cellStyle name="Currency 2 5 3 2 2 3 5 3" xfId="5152" xr:uid="{00000000-0005-0000-0000-000070120000}"/>
    <cellStyle name="Currency 2 5 3 2 2 3 6" xfId="5153" xr:uid="{00000000-0005-0000-0000-000071120000}"/>
    <cellStyle name="Currency 2 5 3 2 2 3 6 2" xfId="5154" xr:uid="{00000000-0005-0000-0000-000072120000}"/>
    <cellStyle name="Currency 2 5 3 2 2 3 6 2 2" xfId="5155" xr:uid="{00000000-0005-0000-0000-000073120000}"/>
    <cellStyle name="Currency 2 5 3 2 2 3 6 3" xfId="5156" xr:uid="{00000000-0005-0000-0000-000074120000}"/>
    <cellStyle name="Currency 2 5 3 2 2 3 7" xfId="5157" xr:uid="{00000000-0005-0000-0000-000075120000}"/>
    <cellStyle name="Currency 2 5 3 2 2 3 7 2" xfId="5158" xr:uid="{00000000-0005-0000-0000-000076120000}"/>
    <cellStyle name="Currency 2 5 3 2 2 3 8" xfId="5159" xr:uid="{00000000-0005-0000-0000-000077120000}"/>
    <cellStyle name="Currency 2 5 3 2 2 3 8 2" xfId="5160" xr:uid="{00000000-0005-0000-0000-000078120000}"/>
    <cellStyle name="Currency 2 5 3 2 2 3 9" xfId="5161" xr:uid="{00000000-0005-0000-0000-000079120000}"/>
    <cellStyle name="Currency 2 5 3 2 2 4" xfId="5162" xr:uid="{00000000-0005-0000-0000-00007A120000}"/>
    <cellStyle name="Currency 2 5 3 2 2 4 2" xfId="5163" xr:uid="{00000000-0005-0000-0000-00007B120000}"/>
    <cellStyle name="Currency 2 5 3 2 2 4 3" xfId="5164" xr:uid="{00000000-0005-0000-0000-00007C120000}"/>
    <cellStyle name="Currency 2 5 3 2 2 4 3 2" xfId="5165" xr:uid="{00000000-0005-0000-0000-00007D120000}"/>
    <cellStyle name="Currency 2 5 3 2 2 4 3 2 2" xfId="5166" xr:uid="{00000000-0005-0000-0000-00007E120000}"/>
    <cellStyle name="Currency 2 5 3 2 2 4 3 3" xfId="5167" xr:uid="{00000000-0005-0000-0000-00007F120000}"/>
    <cellStyle name="Currency 2 5 3 2 2 4 4" xfId="5168" xr:uid="{00000000-0005-0000-0000-000080120000}"/>
    <cellStyle name="Currency 2 5 3 2 2 4 4 2" xfId="5169" xr:uid="{00000000-0005-0000-0000-000081120000}"/>
    <cellStyle name="Currency 2 5 3 2 2 4 4 2 2" xfId="5170" xr:uid="{00000000-0005-0000-0000-000082120000}"/>
    <cellStyle name="Currency 2 5 3 2 2 4 4 3" xfId="5171" xr:uid="{00000000-0005-0000-0000-000083120000}"/>
    <cellStyle name="Currency 2 5 3 2 2 4 5" xfId="5172" xr:uid="{00000000-0005-0000-0000-000084120000}"/>
    <cellStyle name="Currency 2 5 3 2 2 4 5 2" xfId="5173" xr:uid="{00000000-0005-0000-0000-000085120000}"/>
    <cellStyle name="Currency 2 5 3 2 2 4 5 2 2" xfId="5174" xr:uid="{00000000-0005-0000-0000-000086120000}"/>
    <cellStyle name="Currency 2 5 3 2 2 4 5 3" xfId="5175" xr:uid="{00000000-0005-0000-0000-000087120000}"/>
    <cellStyle name="Currency 2 5 3 2 2 4 6" xfId="5176" xr:uid="{00000000-0005-0000-0000-000088120000}"/>
    <cellStyle name="Currency 2 5 3 2 2 4 6 2" xfId="5177" xr:uid="{00000000-0005-0000-0000-000089120000}"/>
    <cellStyle name="Currency 2 5 3 2 2 4 7" xfId="5178" xr:uid="{00000000-0005-0000-0000-00008A120000}"/>
    <cellStyle name="Currency 2 5 3 2 2 4 7 2" xfId="5179" xr:uid="{00000000-0005-0000-0000-00008B120000}"/>
    <cellStyle name="Currency 2 5 3 2 2 4 8" xfId="5180" xr:uid="{00000000-0005-0000-0000-00008C120000}"/>
    <cellStyle name="Currency 2 5 3 2 2 4 9" xfId="5181" xr:uid="{00000000-0005-0000-0000-00008D120000}"/>
    <cellStyle name="Currency 2 5 3 2 2 5" xfId="5182" xr:uid="{00000000-0005-0000-0000-00008E120000}"/>
    <cellStyle name="Currency 2 5 3 2 2 5 2" xfId="5183" xr:uid="{00000000-0005-0000-0000-00008F120000}"/>
    <cellStyle name="Currency 2 5 3 2 2 5 3" xfId="5184" xr:uid="{00000000-0005-0000-0000-000090120000}"/>
    <cellStyle name="Currency 2 5 3 2 2 6" xfId="5185" xr:uid="{00000000-0005-0000-0000-000091120000}"/>
    <cellStyle name="Currency 2 5 3 2 2 6 2" xfId="5186" xr:uid="{00000000-0005-0000-0000-000092120000}"/>
    <cellStyle name="Currency 2 5 3 2 2 6 2 2" xfId="5187" xr:uid="{00000000-0005-0000-0000-000093120000}"/>
    <cellStyle name="Currency 2 5 3 2 2 6 2 2 2" xfId="5188" xr:uid="{00000000-0005-0000-0000-000094120000}"/>
    <cellStyle name="Currency 2 5 3 2 2 6 2 3" xfId="5189" xr:uid="{00000000-0005-0000-0000-000095120000}"/>
    <cellStyle name="Currency 2 5 3 2 2 6 3" xfId="5190" xr:uid="{00000000-0005-0000-0000-000096120000}"/>
    <cellStyle name="Currency 2 5 3 2 2 6 3 2" xfId="5191" xr:uid="{00000000-0005-0000-0000-000097120000}"/>
    <cellStyle name="Currency 2 5 3 2 2 6 3 2 2" xfId="5192" xr:uid="{00000000-0005-0000-0000-000098120000}"/>
    <cellStyle name="Currency 2 5 3 2 2 6 3 3" xfId="5193" xr:uid="{00000000-0005-0000-0000-000099120000}"/>
    <cellStyle name="Currency 2 5 3 2 2 6 4" xfId="5194" xr:uid="{00000000-0005-0000-0000-00009A120000}"/>
    <cellStyle name="Currency 2 5 3 2 2 6 4 2" xfId="5195" xr:uid="{00000000-0005-0000-0000-00009B120000}"/>
    <cellStyle name="Currency 2 5 3 2 2 6 4 2 2" xfId="5196" xr:uid="{00000000-0005-0000-0000-00009C120000}"/>
    <cellStyle name="Currency 2 5 3 2 2 6 4 3" xfId="5197" xr:uid="{00000000-0005-0000-0000-00009D120000}"/>
    <cellStyle name="Currency 2 5 3 2 2 6 5" xfId="5198" xr:uid="{00000000-0005-0000-0000-00009E120000}"/>
    <cellStyle name="Currency 2 5 3 2 2 6 5 2" xfId="5199" xr:uid="{00000000-0005-0000-0000-00009F120000}"/>
    <cellStyle name="Currency 2 5 3 2 2 6 6" xfId="5200" xr:uid="{00000000-0005-0000-0000-0000A0120000}"/>
    <cellStyle name="Currency 2 5 3 2 2 6 6 2" xfId="5201" xr:uid="{00000000-0005-0000-0000-0000A1120000}"/>
    <cellStyle name="Currency 2 5 3 2 2 6 7" xfId="5202" xr:uid="{00000000-0005-0000-0000-0000A2120000}"/>
    <cellStyle name="Currency 2 5 3 2 2 7" xfId="5203" xr:uid="{00000000-0005-0000-0000-0000A3120000}"/>
    <cellStyle name="Currency 2 5 3 2 2 7 2" xfId="5204" xr:uid="{00000000-0005-0000-0000-0000A4120000}"/>
    <cellStyle name="Currency 2 5 3 2 2 7 2 2" xfId="5205" xr:uid="{00000000-0005-0000-0000-0000A5120000}"/>
    <cellStyle name="Currency 2 5 3 2 2 7 3" xfId="5206" xr:uid="{00000000-0005-0000-0000-0000A6120000}"/>
    <cellStyle name="Currency 2 5 3 2 2 8" xfId="5207" xr:uid="{00000000-0005-0000-0000-0000A7120000}"/>
    <cellStyle name="Currency 2 5 3 2 2 8 2" xfId="5208" xr:uid="{00000000-0005-0000-0000-0000A8120000}"/>
    <cellStyle name="Currency 2 5 3 2 2 8 2 2" xfId="5209" xr:uid="{00000000-0005-0000-0000-0000A9120000}"/>
    <cellStyle name="Currency 2 5 3 2 2 8 3" xfId="5210" xr:uid="{00000000-0005-0000-0000-0000AA120000}"/>
    <cellStyle name="Currency 2 5 3 2 3" xfId="238" xr:uid="{00000000-0005-0000-0000-0000AB120000}"/>
    <cellStyle name="Currency 2 5 3 2 3 10" xfId="5211" xr:uid="{00000000-0005-0000-0000-0000AC120000}"/>
    <cellStyle name="Currency 2 5 3 2 3 2" xfId="239" xr:uid="{00000000-0005-0000-0000-0000AD120000}"/>
    <cellStyle name="Currency 2 5 3 2 3 2 2" xfId="5212" xr:uid="{00000000-0005-0000-0000-0000AE120000}"/>
    <cellStyle name="Currency 2 5 3 2 3 2 3" xfId="5213" xr:uid="{00000000-0005-0000-0000-0000AF120000}"/>
    <cellStyle name="Currency 2 5 3 2 3 2 3 2" xfId="5214" xr:uid="{00000000-0005-0000-0000-0000B0120000}"/>
    <cellStyle name="Currency 2 5 3 2 3 2 3 3" xfId="5215" xr:uid="{00000000-0005-0000-0000-0000B1120000}"/>
    <cellStyle name="Currency 2 5 3 2 3 2 4" xfId="5216" xr:uid="{00000000-0005-0000-0000-0000B2120000}"/>
    <cellStyle name="Currency 2 5 3 2 3 2 4 2" xfId="5217" xr:uid="{00000000-0005-0000-0000-0000B3120000}"/>
    <cellStyle name="Currency 2 5 3 2 3 2 4 2 2" xfId="5218" xr:uid="{00000000-0005-0000-0000-0000B4120000}"/>
    <cellStyle name="Currency 2 5 3 2 3 2 4 3" xfId="5219" xr:uid="{00000000-0005-0000-0000-0000B5120000}"/>
    <cellStyle name="Currency 2 5 3 2 3 2 5" xfId="5220" xr:uid="{00000000-0005-0000-0000-0000B6120000}"/>
    <cellStyle name="Currency 2 5 3 2 3 2 5 2" xfId="5221" xr:uid="{00000000-0005-0000-0000-0000B7120000}"/>
    <cellStyle name="Currency 2 5 3 2 3 2 5 2 2" xfId="5222" xr:uid="{00000000-0005-0000-0000-0000B8120000}"/>
    <cellStyle name="Currency 2 5 3 2 3 2 5 3" xfId="5223" xr:uid="{00000000-0005-0000-0000-0000B9120000}"/>
    <cellStyle name="Currency 2 5 3 2 3 2 6" xfId="5224" xr:uid="{00000000-0005-0000-0000-0000BA120000}"/>
    <cellStyle name="Currency 2 5 3 2 3 2 6 2" xfId="5225" xr:uid="{00000000-0005-0000-0000-0000BB120000}"/>
    <cellStyle name="Currency 2 5 3 2 3 2 6 2 2" xfId="5226" xr:uid="{00000000-0005-0000-0000-0000BC120000}"/>
    <cellStyle name="Currency 2 5 3 2 3 2 6 3" xfId="5227" xr:uid="{00000000-0005-0000-0000-0000BD120000}"/>
    <cellStyle name="Currency 2 5 3 2 3 2 7" xfId="5228" xr:uid="{00000000-0005-0000-0000-0000BE120000}"/>
    <cellStyle name="Currency 2 5 3 2 3 2 7 2" xfId="5229" xr:uid="{00000000-0005-0000-0000-0000BF120000}"/>
    <cellStyle name="Currency 2 5 3 2 3 2 8" xfId="5230" xr:uid="{00000000-0005-0000-0000-0000C0120000}"/>
    <cellStyle name="Currency 2 5 3 2 3 2 8 2" xfId="5231" xr:uid="{00000000-0005-0000-0000-0000C1120000}"/>
    <cellStyle name="Currency 2 5 3 2 3 2 9" xfId="5232" xr:uid="{00000000-0005-0000-0000-0000C2120000}"/>
    <cellStyle name="Currency 2 5 3 2 3 3" xfId="240" xr:uid="{00000000-0005-0000-0000-0000C3120000}"/>
    <cellStyle name="Currency 2 5 3 2 3 4" xfId="5233" xr:uid="{00000000-0005-0000-0000-0000C4120000}"/>
    <cellStyle name="Currency 2 5 3 2 3 4 2" xfId="5234" xr:uid="{00000000-0005-0000-0000-0000C5120000}"/>
    <cellStyle name="Currency 2 5 3 2 3 4 3" xfId="5235" xr:uid="{00000000-0005-0000-0000-0000C6120000}"/>
    <cellStyle name="Currency 2 5 3 2 3 5" xfId="5236" xr:uid="{00000000-0005-0000-0000-0000C7120000}"/>
    <cellStyle name="Currency 2 5 3 2 3 5 2" xfId="5237" xr:uid="{00000000-0005-0000-0000-0000C8120000}"/>
    <cellStyle name="Currency 2 5 3 2 3 5 2 2" xfId="5238" xr:uid="{00000000-0005-0000-0000-0000C9120000}"/>
    <cellStyle name="Currency 2 5 3 2 3 5 3" xfId="5239" xr:uid="{00000000-0005-0000-0000-0000CA120000}"/>
    <cellStyle name="Currency 2 5 3 2 3 6" xfId="5240" xr:uid="{00000000-0005-0000-0000-0000CB120000}"/>
    <cellStyle name="Currency 2 5 3 2 3 6 2" xfId="5241" xr:uid="{00000000-0005-0000-0000-0000CC120000}"/>
    <cellStyle name="Currency 2 5 3 2 3 6 2 2" xfId="5242" xr:uid="{00000000-0005-0000-0000-0000CD120000}"/>
    <cellStyle name="Currency 2 5 3 2 3 6 3" xfId="5243" xr:uid="{00000000-0005-0000-0000-0000CE120000}"/>
    <cellStyle name="Currency 2 5 3 2 3 7" xfId="5244" xr:uid="{00000000-0005-0000-0000-0000CF120000}"/>
    <cellStyle name="Currency 2 5 3 2 3 7 2" xfId="5245" xr:uid="{00000000-0005-0000-0000-0000D0120000}"/>
    <cellStyle name="Currency 2 5 3 2 3 7 2 2" xfId="5246" xr:uid="{00000000-0005-0000-0000-0000D1120000}"/>
    <cellStyle name="Currency 2 5 3 2 3 7 3" xfId="5247" xr:uid="{00000000-0005-0000-0000-0000D2120000}"/>
    <cellStyle name="Currency 2 5 3 2 3 8" xfId="5248" xr:uid="{00000000-0005-0000-0000-0000D3120000}"/>
    <cellStyle name="Currency 2 5 3 2 3 8 2" xfId="5249" xr:uid="{00000000-0005-0000-0000-0000D4120000}"/>
    <cellStyle name="Currency 2 5 3 2 3 9" xfId="5250" xr:uid="{00000000-0005-0000-0000-0000D5120000}"/>
    <cellStyle name="Currency 2 5 3 2 3 9 2" xfId="5251" xr:uid="{00000000-0005-0000-0000-0000D6120000}"/>
    <cellStyle name="Currency 2 5 3 2 4" xfId="241" xr:uid="{00000000-0005-0000-0000-0000D7120000}"/>
    <cellStyle name="Currency 2 5 3 2 4 2" xfId="242" xr:uid="{00000000-0005-0000-0000-0000D8120000}"/>
    <cellStyle name="Currency 2 5 3 2 4 2 10" xfId="5252" xr:uid="{00000000-0005-0000-0000-0000D9120000}"/>
    <cellStyle name="Currency 2 5 3 2 4 2 2" xfId="5253" xr:uid="{00000000-0005-0000-0000-0000DA120000}"/>
    <cellStyle name="Currency 2 5 3 2 4 2 3" xfId="5254" xr:uid="{00000000-0005-0000-0000-0000DB120000}"/>
    <cellStyle name="Currency 2 5 3 2 4 2 4" xfId="5255" xr:uid="{00000000-0005-0000-0000-0000DC120000}"/>
    <cellStyle name="Currency 2 5 3 2 4 2 4 2" xfId="5256" xr:uid="{00000000-0005-0000-0000-0000DD120000}"/>
    <cellStyle name="Currency 2 5 3 2 4 2 4 2 2" xfId="5257" xr:uid="{00000000-0005-0000-0000-0000DE120000}"/>
    <cellStyle name="Currency 2 5 3 2 4 2 4 3" xfId="5258" xr:uid="{00000000-0005-0000-0000-0000DF120000}"/>
    <cellStyle name="Currency 2 5 3 2 4 2 5" xfId="5259" xr:uid="{00000000-0005-0000-0000-0000E0120000}"/>
    <cellStyle name="Currency 2 5 3 2 4 2 5 2" xfId="5260" xr:uid="{00000000-0005-0000-0000-0000E1120000}"/>
    <cellStyle name="Currency 2 5 3 2 4 2 5 2 2" xfId="5261" xr:uid="{00000000-0005-0000-0000-0000E2120000}"/>
    <cellStyle name="Currency 2 5 3 2 4 2 5 3" xfId="5262" xr:uid="{00000000-0005-0000-0000-0000E3120000}"/>
    <cellStyle name="Currency 2 5 3 2 4 2 6" xfId="5263" xr:uid="{00000000-0005-0000-0000-0000E4120000}"/>
    <cellStyle name="Currency 2 5 3 2 4 2 6 2" xfId="5264" xr:uid="{00000000-0005-0000-0000-0000E5120000}"/>
    <cellStyle name="Currency 2 5 3 2 4 2 6 2 2" xfId="5265" xr:uid="{00000000-0005-0000-0000-0000E6120000}"/>
    <cellStyle name="Currency 2 5 3 2 4 2 6 3" xfId="5266" xr:uid="{00000000-0005-0000-0000-0000E7120000}"/>
    <cellStyle name="Currency 2 5 3 2 4 2 7" xfId="5267" xr:uid="{00000000-0005-0000-0000-0000E8120000}"/>
    <cellStyle name="Currency 2 5 3 2 4 2 7 2" xfId="5268" xr:uid="{00000000-0005-0000-0000-0000E9120000}"/>
    <cellStyle name="Currency 2 5 3 2 4 2 8" xfId="5269" xr:uid="{00000000-0005-0000-0000-0000EA120000}"/>
    <cellStyle name="Currency 2 5 3 2 4 2 8 2" xfId="5270" xr:uid="{00000000-0005-0000-0000-0000EB120000}"/>
    <cellStyle name="Currency 2 5 3 2 4 2 9" xfId="5271" xr:uid="{00000000-0005-0000-0000-0000EC120000}"/>
    <cellStyle name="Currency 2 5 3 2 4 3" xfId="243" xr:uid="{00000000-0005-0000-0000-0000ED120000}"/>
    <cellStyle name="Currency 2 5 3 2 4 4" xfId="5272" xr:uid="{00000000-0005-0000-0000-0000EE120000}"/>
    <cellStyle name="Currency 2 5 3 2 4 4 2" xfId="5273" xr:uid="{00000000-0005-0000-0000-0000EF120000}"/>
    <cellStyle name="Currency 2 5 3 2 4 4 2 2" xfId="5274" xr:uid="{00000000-0005-0000-0000-0000F0120000}"/>
    <cellStyle name="Currency 2 5 3 2 4 4 3" xfId="5275" xr:uid="{00000000-0005-0000-0000-0000F1120000}"/>
    <cellStyle name="Currency 2 5 3 2 4 5" xfId="5276" xr:uid="{00000000-0005-0000-0000-0000F2120000}"/>
    <cellStyle name="Currency 2 5 3 2 4 5 2" xfId="5277" xr:uid="{00000000-0005-0000-0000-0000F3120000}"/>
    <cellStyle name="Currency 2 5 3 2 4 5 2 2" xfId="5278" xr:uid="{00000000-0005-0000-0000-0000F4120000}"/>
    <cellStyle name="Currency 2 5 3 2 4 5 3" xfId="5279" xr:uid="{00000000-0005-0000-0000-0000F5120000}"/>
    <cellStyle name="Currency 2 5 3 2 5" xfId="5280" xr:uid="{00000000-0005-0000-0000-0000F6120000}"/>
    <cellStyle name="Currency 2 5 3 2 5 2" xfId="5281" xr:uid="{00000000-0005-0000-0000-0000F7120000}"/>
    <cellStyle name="Currency 2 5 3 2 5 3" xfId="5282" xr:uid="{00000000-0005-0000-0000-0000F8120000}"/>
    <cellStyle name="Currency 2 5 3 2 5 3 2" xfId="5283" xr:uid="{00000000-0005-0000-0000-0000F9120000}"/>
    <cellStyle name="Currency 2 5 3 2 5 3 3" xfId="5284" xr:uid="{00000000-0005-0000-0000-0000FA120000}"/>
    <cellStyle name="Currency 2 5 3 2 5 4" xfId="5285" xr:uid="{00000000-0005-0000-0000-0000FB120000}"/>
    <cellStyle name="Currency 2 5 3 2 5 4 2" xfId="5286" xr:uid="{00000000-0005-0000-0000-0000FC120000}"/>
    <cellStyle name="Currency 2 5 3 2 5 4 2 2" xfId="5287" xr:uid="{00000000-0005-0000-0000-0000FD120000}"/>
    <cellStyle name="Currency 2 5 3 2 5 4 3" xfId="5288" xr:uid="{00000000-0005-0000-0000-0000FE120000}"/>
    <cellStyle name="Currency 2 5 3 2 5 5" xfId="5289" xr:uid="{00000000-0005-0000-0000-0000FF120000}"/>
    <cellStyle name="Currency 2 5 3 2 5 5 2" xfId="5290" xr:uid="{00000000-0005-0000-0000-000000130000}"/>
    <cellStyle name="Currency 2 5 3 2 5 5 2 2" xfId="5291" xr:uid="{00000000-0005-0000-0000-000001130000}"/>
    <cellStyle name="Currency 2 5 3 2 5 5 3" xfId="5292" xr:uid="{00000000-0005-0000-0000-000002130000}"/>
    <cellStyle name="Currency 2 5 3 2 5 6" xfId="5293" xr:uid="{00000000-0005-0000-0000-000003130000}"/>
    <cellStyle name="Currency 2 5 3 2 5 6 2" xfId="5294" xr:uid="{00000000-0005-0000-0000-000004130000}"/>
    <cellStyle name="Currency 2 5 3 2 5 6 2 2" xfId="5295" xr:uid="{00000000-0005-0000-0000-000005130000}"/>
    <cellStyle name="Currency 2 5 3 2 5 6 3" xfId="5296" xr:uid="{00000000-0005-0000-0000-000006130000}"/>
    <cellStyle name="Currency 2 5 3 2 5 7" xfId="5297" xr:uid="{00000000-0005-0000-0000-000007130000}"/>
    <cellStyle name="Currency 2 5 3 2 5 7 2" xfId="5298" xr:uid="{00000000-0005-0000-0000-000008130000}"/>
    <cellStyle name="Currency 2 5 3 2 5 8" xfId="5299" xr:uid="{00000000-0005-0000-0000-000009130000}"/>
    <cellStyle name="Currency 2 5 3 2 5 8 2" xfId="5300" xr:uid="{00000000-0005-0000-0000-00000A130000}"/>
    <cellStyle name="Currency 2 5 3 2 5 9" xfId="5301" xr:uid="{00000000-0005-0000-0000-00000B130000}"/>
    <cellStyle name="Currency 2 5 3 2 6" xfId="5302" xr:uid="{00000000-0005-0000-0000-00000C130000}"/>
    <cellStyle name="Currency 2 5 3 2 6 2" xfId="5303" xr:uid="{00000000-0005-0000-0000-00000D130000}"/>
    <cellStyle name="Currency 2 5 3 2 6 3" xfId="5304" xr:uid="{00000000-0005-0000-0000-00000E130000}"/>
    <cellStyle name="Currency 2 5 3 2 7" xfId="5305" xr:uid="{00000000-0005-0000-0000-00000F130000}"/>
    <cellStyle name="Currency 2 5 3 2 8" xfId="5306" xr:uid="{00000000-0005-0000-0000-000010130000}"/>
    <cellStyle name="Currency 2 5 3 2 8 2" xfId="5307" xr:uid="{00000000-0005-0000-0000-000011130000}"/>
    <cellStyle name="Currency 2 5 3 2 8 2 2" xfId="5308" xr:uid="{00000000-0005-0000-0000-000012130000}"/>
    <cellStyle name="Currency 2 5 3 2 8 3" xfId="5309" xr:uid="{00000000-0005-0000-0000-000013130000}"/>
    <cellStyle name="Currency 2 5 3 2 8 4" xfId="5310" xr:uid="{00000000-0005-0000-0000-000014130000}"/>
    <cellStyle name="Currency 2 5 3 2 9" xfId="5311" xr:uid="{00000000-0005-0000-0000-000015130000}"/>
    <cellStyle name="Currency 2 5 3 2 9 2" xfId="5312" xr:uid="{00000000-0005-0000-0000-000016130000}"/>
    <cellStyle name="Currency 2 5 3 2 9 2 2" xfId="5313" xr:uid="{00000000-0005-0000-0000-000017130000}"/>
    <cellStyle name="Currency 2 5 3 2 9 3" xfId="5314" xr:uid="{00000000-0005-0000-0000-000018130000}"/>
    <cellStyle name="Currency 2 5 3 3" xfId="244" xr:uid="{00000000-0005-0000-0000-000019130000}"/>
    <cellStyle name="Currency 2 5 3 3 10" xfId="5315" xr:uid="{00000000-0005-0000-0000-00001A130000}"/>
    <cellStyle name="Currency 2 5 3 3 10 2" xfId="5316" xr:uid="{00000000-0005-0000-0000-00001B130000}"/>
    <cellStyle name="Currency 2 5 3 3 10 2 2" xfId="5317" xr:uid="{00000000-0005-0000-0000-00001C130000}"/>
    <cellStyle name="Currency 2 5 3 3 10 3" xfId="5318" xr:uid="{00000000-0005-0000-0000-00001D130000}"/>
    <cellStyle name="Currency 2 5 3 3 11" xfId="5319" xr:uid="{00000000-0005-0000-0000-00001E130000}"/>
    <cellStyle name="Currency 2 5 3 3 11 2" xfId="5320" xr:uid="{00000000-0005-0000-0000-00001F130000}"/>
    <cellStyle name="Currency 2 5 3 3 12" xfId="5321" xr:uid="{00000000-0005-0000-0000-000020130000}"/>
    <cellStyle name="Currency 2 5 3 3 12 2" xfId="5322" xr:uid="{00000000-0005-0000-0000-000021130000}"/>
    <cellStyle name="Currency 2 5 3 3 13" xfId="5323" xr:uid="{00000000-0005-0000-0000-000022130000}"/>
    <cellStyle name="Currency 2 5 3 3 14" xfId="5324" xr:uid="{00000000-0005-0000-0000-000023130000}"/>
    <cellStyle name="Currency 2 5 3 3 15" xfId="5325" xr:uid="{00000000-0005-0000-0000-000024130000}"/>
    <cellStyle name="Currency 2 5 3 3 2" xfId="245" xr:uid="{00000000-0005-0000-0000-000025130000}"/>
    <cellStyle name="Currency 2 5 3 3 2 2" xfId="5326" xr:uid="{00000000-0005-0000-0000-000026130000}"/>
    <cellStyle name="Currency 2 5 3 3 2 2 2" xfId="5327" xr:uid="{00000000-0005-0000-0000-000027130000}"/>
    <cellStyle name="Currency 2 5 3 3 2 2 3" xfId="5328" xr:uid="{00000000-0005-0000-0000-000028130000}"/>
    <cellStyle name="Currency 2 5 3 3 2 2 3 2" xfId="5329" xr:uid="{00000000-0005-0000-0000-000029130000}"/>
    <cellStyle name="Currency 2 5 3 3 2 2 3 3" xfId="5330" xr:uid="{00000000-0005-0000-0000-00002A130000}"/>
    <cellStyle name="Currency 2 5 3 3 2 2 4" xfId="5331" xr:uid="{00000000-0005-0000-0000-00002B130000}"/>
    <cellStyle name="Currency 2 5 3 3 2 2 4 2" xfId="5332" xr:uid="{00000000-0005-0000-0000-00002C130000}"/>
    <cellStyle name="Currency 2 5 3 3 2 2 4 2 2" xfId="5333" xr:uid="{00000000-0005-0000-0000-00002D130000}"/>
    <cellStyle name="Currency 2 5 3 3 2 2 4 3" xfId="5334" xr:uid="{00000000-0005-0000-0000-00002E130000}"/>
    <cellStyle name="Currency 2 5 3 3 2 2 5" xfId="5335" xr:uid="{00000000-0005-0000-0000-00002F130000}"/>
    <cellStyle name="Currency 2 5 3 3 2 2 5 2" xfId="5336" xr:uid="{00000000-0005-0000-0000-000030130000}"/>
    <cellStyle name="Currency 2 5 3 3 2 2 5 2 2" xfId="5337" xr:uid="{00000000-0005-0000-0000-000031130000}"/>
    <cellStyle name="Currency 2 5 3 3 2 2 5 3" xfId="5338" xr:uid="{00000000-0005-0000-0000-000032130000}"/>
    <cellStyle name="Currency 2 5 3 3 2 2 6" xfId="5339" xr:uid="{00000000-0005-0000-0000-000033130000}"/>
    <cellStyle name="Currency 2 5 3 3 2 2 6 2" xfId="5340" xr:uid="{00000000-0005-0000-0000-000034130000}"/>
    <cellStyle name="Currency 2 5 3 3 2 2 6 2 2" xfId="5341" xr:uid="{00000000-0005-0000-0000-000035130000}"/>
    <cellStyle name="Currency 2 5 3 3 2 2 6 3" xfId="5342" xr:uid="{00000000-0005-0000-0000-000036130000}"/>
    <cellStyle name="Currency 2 5 3 3 2 2 7" xfId="5343" xr:uid="{00000000-0005-0000-0000-000037130000}"/>
    <cellStyle name="Currency 2 5 3 3 2 2 7 2" xfId="5344" xr:uid="{00000000-0005-0000-0000-000038130000}"/>
    <cellStyle name="Currency 2 5 3 3 2 2 8" xfId="5345" xr:uid="{00000000-0005-0000-0000-000039130000}"/>
    <cellStyle name="Currency 2 5 3 3 2 2 8 2" xfId="5346" xr:uid="{00000000-0005-0000-0000-00003A130000}"/>
    <cellStyle name="Currency 2 5 3 3 2 2 9" xfId="5347" xr:uid="{00000000-0005-0000-0000-00003B130000}"/>
    <cellStyle name="Currency 2 5 3 3 2 3" xfId="5348" xr:uid="{00000000-0005-0000-0000-00003C130000}"/>
    <cellStyle name="Currency 2 5 3 3 2 3 2" xfId="5349" xr:uid="{00000000-0005-0000-0000-00003D130000}"/>
    <cellStyle name="Currency 2 5 3 3 2 3 3" xfId="5350" xr:uid="{00000000-0005-0000-0000-00003E130000}"/>
    <cellStyle name="Currency 2 5 3 3 2 3 3 2" xfId="5351" xr:uid="{00000000-0005-0000-0000-00003F130000}"/>
    <cellStyle name="Currency 2 5 3 3 2 3 3 3" xfId="5352" xr:uid="{00000000-0005-0000-0000-000040130000}"/>
    <cellStyle name="Currency 2 5 3 3 2 3 4" xfId="5353" xr:uid="{00000000-0005-0000-0000-000041130000}"/>
    <cellStyle name="Currency 2 5 3 3 2 3 4 2" xfId="5354" xr:uid="{00000000-0005-0000-0000-000042130000}"/>
    <cellStyle name="Currency 2 5 3 3 2 3 4 2 2" xfId="5355" xr:uid="{00000000-0005-0000-0000-000043130000}"/>
    <cellStyle name="Currency 2 5 3 3 2 3 4 3" xfId="5356" xr:uid="{00000000-0005-0000-0000-000044130000}"/>
    <cellStyle name="Currency 2 5 3 3 2 3 5" xfId="5357" xr:uid="{00000000-0005-0000-0000-000045130000}"/>
    <cellStyle name="Currency 2 5 3 3 2 3 5 2" xfId="5358" xr:uid="{00000000-0005-0000-0000-000046130000}"/>
    <cellStyle name="Currency 2 5 3 3 2 3 5 2 2" xfId="5359" xr:uid="{00000000-0005-0000-0000-000047130000}"/>
    <cellStyle name="Currency 2 5 3 3 2 3 5 3" xfId="5360" xr:uid="{00000000-0005-0000-0000-000048130000}"/>
    <cellStyle name="Currency 2 5 3 3 2 3 6" xfId="5361" xr:uid="{00000000-0005-0000-0000-000049130000}"/>
    <cellStyle name="Currency 2 5 3 3 2 3 6 2" xfId="5362" xr:uid="{00000000-0005-0000-0000-00004A130000}"/>
    <cellStyle name="Currency 2 5 3 3 2 3 6 2 2" xfId="5363" xr:uid="{00000000-0005-0000-0000-00004B130000}"/>
    <cellStyle name="Currency 2 5 3 3 2 3 6 3" xfId="5364" xr:uid="{00000000-0005-0000-0000-00004C130000}"/>
    <cellStyle name="Currency 2 5 3 3 2 3 7" xfId="5365" xr:uid="{00000000-0005-0000-0000-00004D130000}"/>
    <cellStyle name="Currency 2 5 3 3 2 3 7 2" xfId="5366" xr:uid="{00000000-0005-0000-0000-00004E130000}"/>
    <cellStyle name="Currency 2 5 3 3 2 3 8" xfId="5367" xr:uid="{00000000-0005-0000-0000-00004F130000}"/>
    <cellStyle name="Currency 2 5 3 3 2 3 8 2" xfId="5368" xr:uid="{00000000-0005-0000-0000-000050130000}"/>
    <cellStyle name="Currency 2 5 3 3 2 3 9" xfId="5369" xr:uid="{00000000-0005-0000-0000-000051130000}"/>
    <cellStyle name="Currency 2 5 3 3 2 4" xfId="5370" xr:uid="{00000000-0005-0000-0000-000052130000}"/>
    <cellStyle name="Currency 2 5 3 3 2 4 2" xfId="5371" xr:uid="{00000000-0005-0000-0000-000053130000}"/>
    <cellStyle name="Currency 2 5 3 3 2 4 3" xfId="5372" xr:uid="{00000000-0005-0000-0000-000054130000}"/>
    <cellStyle name="Currency 2 5 3 3 2 4 3 2" xfId="5373" xr:uid="{00000000-0005-0000-0000-000055130000}"/>
    <cellStyle name="Currency 2 5 3 3 2 4 3 2 2" xfId="5374" xr:uid="{00000000-0005-0000-0000-000056130000}"/>
    <cellStyle name="Currency 2 5 3 3 2 4 3 3" xfId="5375" xr:uid="{00000000-0005-0000-0000-000057130000}"/>
    <cellStyle name="Currency 2 5 3 3 2 4 4" xfId="5376" xr:uid="{00000000-0005-0000-0000-000058130000}"/>
    <cellStyle name="Currency 2 5 3 3 2 4 4 2" xfId="5377" xr:uid="{00000000-0005-0000-0000-000059130000}"/>
    <cellStyle name="Currency 2 5 3 3 2 4 4 2 2" xfId="5378" xr:uid="{00000000-0005-0000-0000-00005A130000}"/>
    <cellStyle name="Currency 2 5 3 3 2 4 4 3" xfId="5379" xr:uid="{00000000-0005-0000-0000-00005B130000}"/>
    <cellStyle name="Currency 2 5 3 3 2 4 5" xfId="5380" xr:uid="{00000000-0005-0000-0000-00005C130000}"/>
    <cellStyle name="Currency 2 5 3 3 2 4 5 2" xfId="5381" xr:uid="{00000000-0005-0000-0000-00005D130000}"/>
    <cellStyle name="Currency 2 5 3 3 2 4 5 2 2" xfId="5382" xr:uid="{00000000-0005-0000-0000-00005E130000}"/>
    <cellStyle name="Currency 2 5 3 3 2 4 5 3" xfId="5383" xr:uid="{00000000-0005-0000-0000-00005F130000}"/>
    <cellStyle name="Currency 2 5 3 3 2 4 6" xfId="5384" xr:uid="{00000000-0005-0000-0000-000060130000}"/>
    <cellStyle name="Currency 2 5 3 3 2 4 6 2" xfId="5385" xr:uid="{00000000-0005-0000-0000-000061130000}"/>
    <cellStyle name="Currency 2 5 3 3 2 4 7" xfId="5386" xr:uid="{00000000-0005-0000-0000-000062130000}"/>
    <cellStyle name="Currency 2 5 3 3 2 4 7 2" xfId="5387" xr:uid="{00000000-0005-0000-0000-000063130000}"/>
    <cellStyle name="Currency 2 5 3 3 2 4 8" xfId="5388" xr:uid="{00000000-0005-0000-0000-000064130000}"/>
    <cellStyle name="Currency 2 5 3 3 2 4 9" xfId="5389" xr:uid="{00000000-0005-0000-0000-000065130000}"/>
    <cellStyle name="Currency 2 5 3 3 2 5" xfId="5390" xr:uid="{00000000-0005-0000-0000-000066130000}"/>
    <cellStyle name="Currency 2 5 3 3 2 5 2" xfId="5391" xr:uid="{00000000-0005-0000-0000-000067130000}"/>
    <cellStyle name="Currency 2 5 3 3 2 5 3" xfId="5392" xr:uid="{00000000-0005-0000-0000-000068130000}"/>
    <cellStyle name="Currency 2 5 3 3 2 6" xfId="5393" xr:uid="{00000000-0005-0000-0000-000069130000}"/>
    <cellStyle name="Currency 2 5 3 3 2 6 2" xfId="5394" xr:uid="{00000000-0005-0000-0000-00006A130000}"/>
    <cellStyle name="Currency 2 5 3 3 2 6 2 2" xfId="5395" xr:uid="{00000000-0005-0000-0000-00006B130000}"/>
    <cellStyle name="Currency 2 5 3 3 2 6 2 2 2" xfId="5396" xr:uid="{00000000-0005-0000-0000-00006C130000}"/>
    <cellStyle name="Currency 2 5 3 3 2 6 2 3" xfId="5397" xr:uid="{00000000-0005-0000-0000-00006D130000}"/>
    <cellStyle name="Currency 2 5 3 3 2 6 3" xfId="5398" xr:uid="{00000000-0005-0000-0000-00006E130000}"/>
    <cellStyle name="Currency 2 5 3 3 2 6 3 2" xfId="5399" xr:uid="{00000000-0005-0000-0000-00006F130000}"/>
    <cellStyle name="Currency 2 5 3 3 2 6 3 2 2" xfId="5400" xr:uid="{00000000-0005-0000-0000-000070130000}"/>
    <cellStyle name="Currency 2 5 3 3 2 6 3 3" xfId="5401" xr:uid="{00000000-0005-0000-0000-000071130000}"/>
    <cellStyle name="Currency 2 5 3 3 2 6 4" xfId="5402" xr:uid="{00000000-0005-0000-0000-000072130000}"/>
    <cellStyle name="Currency 2 5 3 3 2 6 4 2" xfId="5403" xr:uid="{00000000-0005-0000-0000-000073130000}"/>
    <cellStyle name="Currency 2 5 3 3 2 6 4 2 2" xfId="5404" xr:uid="{00000000-0005-0000-0000-000074130000}"/>
    <cellStyle name="Currency 2 5 3 3 2 6 4 3" xfId="5405" xr:uid="{00000000-0005-0000-0000-000075130000}"/>
    <cellStyle name="Currency 2 5 3 3 2 6 5" xfId="5406" xr:uid="{00000000-0005-0000-0000-000076130000}"/>
    <cellStyle name="Currency 2 5 3 3 2 6 5 2" xfId="5407" xr:uid="{00000000-0005-0000-0000-000077130000}"/>
    <cellStyle name="Currency 2 5 3 3 2 6 6" xfId="5408" xr:uid="{00000000-0005-0000-0000-000078130000}"/>
    <cellStyle name="Currency 2 5 3 3 2 6 6 2" xfId="5409" xr:uid="{00000000-0005-0000-0000-000079130000}"/>
    <cellStyle name="Currency 2 5 3 3 2 6 7" xfId="5410" xr:uid="{00000000-0005-0000-0000-00007A130000}"/>
    <cellStyle name="Currency 2 5 3 3 2 7" xfId="5411" xr:uid="{00000000-0005-0000-0000-00007B130000}"/>
    <cellStyle name="Currency 2 5 3 3 2 7 2" xfId="5412" xr:uid="{00000000-0005-0000-0000-00007C130000}"/>
    <cellStyle name="Currency 2 5 3 3 2 7 2 2" xfId="5413" xr:uid="{00000000-0005-0000-0000-00007D130000}"/>
    <cellStyle name="Currency 2 5 3 3 2 7 3" xfId="5414" xr:uid="{00000000-0005-0000-0000-00007E130000}"/>
    <cellStyle name="Currency 2 5 3 3 2 8" xfId="5415" xr:uid="{00000000-0005-0000-0000-00007F130000}"/>
    <cellStyle name="Currency 2 5 3 3 2 8 2" xfId="5416" xr:uid="{00000000-0005-0000-0000-000080130000}"/>
    <cellStyle name="Currency 2 5 3 3 2 8 2 2" xfId="5417" xr:uid="{00000000-0005-0000-0000-000081130000}"/>
    <cellStyle name="Currency 2 5 3 3 2 8 3" xfId="5418" xr:uid="{00000000-0005-0000-0000-000082130000}"/>
    <cellStyle name="Currency 2 5 3 3 3" xfId="246" xr:uid="{00000000-0005-0000-0000-000083130000}"/>
    <cellStyle name="Currency 2 5 3 3 3 10" xfId="5419" xr:uid="{00000000-0005-0000-0000-000084130000}"/>
    <cellStyle name="Currency 2 5 3 3 3 2" xfId="247" xr:uid="{00000000-0005-0000-0000-000085130000}"/>
    <cellStyle name="Currency 2 5 3 3 3 2 2" xfId="5420" xr:uid="{00000000-0005-0000-0000-000086130000}"/>
    <cellStyle name="Currency 2 5 3 3 3 2 3" xfId="5421" xr:uid="{00000000-0005-0000-0000-000087130000}"/>
    <cellStyle name="Currency 2 5 3 3 3 2 3 2" xfId="5422" xr:uid="{00000000-0005-0000-0000-000088130000}"/>
    <cellStyle name="Currency 2 5 3 3 3 2 3 3" xfId="5423" xr:uid="{00000000-0005-0000-0000-000089130000}"/>
    <cellStyle name="Currency 2 5 3 3 3 2 4" xfId="5424" xr:uid="{00000000-0005-0000-0000-00008A130000}"/>
    <cellStyle name="Currency 2 5 3 3 3 2 4 2" xfId="5425" xr:uid="{00000000-0005-0000-0000-00008B130000}"/>
    <cellStyle name="Currency 2 5 3 3 3 2 4 2 2" xfId="5426" xr:uid="{00000000-0005-0000-0000-00008C130000}"/>
    <cellStyle name="Currency 2 5 3 3 3 2 4 3" xfId="5427" xr:uid="{00000000-0005-0000-0000-00008D130000}"/>
    <cellStyle name="Currency 2 5 3 3 3 2 5" xfId="5428" xr:uid="{00000000-0005-0000-0000-00008E130000}"/>
    <cellStyle name="Currency 2 5 3 3 3 2 5 2" xfId="5429" xr:uid="{00000000-0005-0000-0000-00008F130000}"/>
    <cellStyle name="Currency 2 5 3 3 3 2 5 2 2" xfId="5430" xr:uid="{00000000-0005-0000-0000-000090130000}"/>
    <cellStyle name="Currency 2 5 3 3 3 2 5 3" xfId="5431" xr:uid="{00000000-0005-0000-0000-000091130000}"/>
    <cellStyle name="Currency 2 5 3 3 3 2 6" xfId="5432" xr:uid="{00000000-0005-0000-0000-000092130000}"/>
    <cellStyle name="Currency 2 5 3 3 3 2 6 2" xfId="5433" xr:uid="{00000000-0005-0000-0000-000093130000}"/>
    <cellStyle name="Currency 2 5 3 3 3 2 6 2 2" xfId="5434" xr:uid="{00000000-0005-0000-0000-000094130000}"/>
    <cellStyle name="Currency 2 5 3 3 3 2 6 3" xfId="5435" xr:uid="{00000000-0005-0000-0000-000095130000}"/>
    <cellStyle name="Currency 2 5 3 3 3 2 7" xfId="5436" xr:uid="{00000000-0005-0000-0000-000096130000}"/>
    <cellStyle name="Currency 2 5 3 3 3 2 7 2" xfId="5437" xr:uid="{00000000-0005-0000-0000-000097130000}"/>
    <cellStyle name="Currency 2 5 3 3 3 2 8" xfId="5438" xr:uid="{00000000-0005-0000-0000-000098130000}"/>
    <cellStyle name="Currency 2 5 3 3 3 2 8 2" xfId="5439" xr:uid="{00000000-0005-0000-0000-000099130000}"/>
    <cellStyle name="Currency 2 5 3 3 3 2 9" xfId="5440" xr:uid="{00000000-0005-0000-0000-00009A130000}"/>
    <cellStyle name="Currency 2 5 3 3 3 3" xfId="248" xr:uid="{00000000-0005-0000-0000-00009B130000}"/>
    <cellStyle name="Currency 2 5 3 3 3 4" xfId="5441" xr:uid="{00000000-0005-0000-0000-00009C130000}"/>
    <cellStyle name="Currency 2 5 3 3 3 4 2" xfId="5442" xr:uid="{00000000-0005-0000-0000-00009D130000}"/>
    <cellStyle name="Currency 2 5 3 3 3 4 3" xfId="5443" xr:uid="{00000000-0005-0000-0000-00009E130000}"/>
    <cellStyle name="Currency 2 5 3 3 3 5" xfId="5444" xr:uid="{00000000-0005-0000-0000-00009F130000}"/>
    <cellStyle name="Currency 2 5 3 3 3 5 2" xfId="5445" xr:uid="{00000000-0005-0000-0000-0000A0130000}"/>
    <cellStyle name="Currency 2 5 3 3 3 5 2 2" xfId="5446" xr:uid="{00000000-0005-0000-0000-0000A1130000}"/>
    <cellStyle name="Currency 2 5 3 3 3 5 3" xfId="5447" xr:uid="{00000000-0005-0000-0000-0000A2130000}"/>
    <cellStyle name="Currency 2 5 3 3 3 6" xfId="5448" xr:uid="{00000000-0005-0000-0000-0000A3130000}"/>
    <cellStyle name="Currency 2 5 3 3 3 6 2" xfId="5449" xr:uid="{00000000-0005-0000-0000-0000A4130000}"/>
    <cellStyle name="Currency 2 5 3 3 3 6 2 2" xfId="5450" xr:uid="{00000000-0005-0000-0000-0000A5130000}"/>
    <cellStyle name="Currency 2 5 3 3 3 6 3" xfId="5451" xr:uid="{00000000-0005-0000-0000-0000A6130000}"/>
    <cellStyle name="Currency 2 5 3 3 3 7" xfId="5452" xr:uid="{00000000-0005-0000-0000-0000A7130000}"/>
    <cellStyle name="Currency 2 5 3 3 3 7 2" xfId="5453" xr:uid="{00000000-0005-0000-0000-0000A8130000}"/>
    <cellStyle name="Currency 2 5 3 3 3 7 2 2" xfId="5454" xr:uid="{00000000-0005-0000-0000-0000A9130000}"/>
    <cellStyle name="Currency 2 5 3 3 3 7 3" xfId="5455" xr:uid="{00000000-0005-0000-0000-0000AA130000}"/>
    <cellStyle name="Currency 2 5 3 3 3 8" xfId="5456" xr:uid="{00000000-0005-0000-0000-0000AB130000}"/>
    <cellStyle name="Currency 2 5 3 3 3 8 2" xfId="5457" xr:uid="{00000000-0005-0000-0000-0000AC130000}"/>
    <cellStyle name="Currency 2 5 3 3 3 9" xfId="5458" xr:uid="{00000000-0005-0000-0000-0000AD130000}"/>
    <cellStyle name="Currency 2 5 3 3 3 9 2" xfId="5459" xr:uid="{00000000-0005-0000-0000-0000AE130000}"/>
    <cellStyle name="Currency 2 5 3 3 4" xfId="249" xr:uid="{00000000-0005-0000-0000-0000AF130000}"/>
    <cellStyle name="Currency 2 5 3 3 4 2" xfId="250" xr:uid="{00000000-0005-0000-0000-0000B0130000}"/>
    <cellStyle name="Currency 2 5 3 3 4 2 10" xfId="5460" xr:uid="{00000000-0005-0000-0000-0000B1130000}"/>
    <cellStyle name="Currency 2 5 3 3 4 2 2" xfId="5461" xr:uid="{00000000-0005-0000-0000-0000B2130000}"/>
    <cellStyle name="Currency 2 5 3 3 4 2 3" xfId="5462" xr:uid="{00000000-0005-0000-0000-0000B3130000}"/>
    <cellStyle name="Currency 2 5 3 3 4 2 4" xfId="5463" xr:uid="{00000000-0005-0000-0000-0000B4130000}"/>
    <cellStyle name="Currency 2 5 3 3 4 2 4 2" xfId="5464" xr:uid="{00000000-0005-0000-0000-0000B5130000}"/>
    <cellStyle name="Currency 2 5 3 3 4 2 4 2 2" xfId="5465" xr:uid="{00000000-0005-0000-0000-0000B6130000}"/>
    <cellStyle name="Currency 2 5 3 3 4 2 4 3" xfId="5466" xr:uid="{00000000-0005-0000-0000-0000B7130000}"/>
    <cellStyle name="Currency 2 5 3 3 4 2 5" xfId="5467" xr:uid="{00000000-0005-0000-0000-0000B8130000}"/>
    <cellStyle name="Currency 2 5 3 3 4 2 5 2" xfId="5468" xr:uid="{00000000-0005-0000-0000-0000B9130000}"/>
    <cellStyle name="Currency 2 5 3 3 4 2 5 2 2" xfId="5469" xr:uid="{00000000-0005-0000-0000-0000BA130000}"/>
    <cellStyle name="Currency 2 5 3 3 4 2 5 3" xfId="5470" xr:uid="{00000000-0005-0000-0000-0000BB130000}"/>
    <cellStyle name="Currency 2 5 3 3 4 2 6" xfId="5471" xr:uid="{00000000-0005-0000-0000-0000BC130000}"/>
    <cellStyle name="Currency 2 5 3 3 4 2 6 2" xfId="5472" xr:uid="{00000000-0005-0000-0000-0000BD130000}"/>
    <cellStyle name="Currency 2 5 3 3 4 2 6 2 2" xfId="5473" xr:uid="{00000000-0005-0000-0000-0000BE130000}"/>
    <cellStyle name="Currency 2 5 3 3 4 2 6 3" xfId="5474" xr:uid="{00000000-0005-0000-0000-0000BF130000}"/>
    <cellStyle name="Currency 2 5 3 3 4 2 7" xfId="5475" xr:uid="{00000000-0005-0000-0000-0000C0130000}"/>
    <cellStyle name="Currency 2 5 3 3 4 2 7 2" xfId="5476" xr:uid="{00000000-0005-0000-0000-0000C1130000}"/>
    <cellStyle name="Currency 2 5 3 3 4 2 8" xfId="5477" xr:uid="{00000000-0005-0000-0000-0000C2130000}"/>
    <cellStyle name="Currency 2 5 3 3 4 2 8 2" xfId="5478" xr:uid="{00000000-0005-0000-0000-0000C3130000}"/>
    <cellStyle name="Currency 2 5 3 3 4 2 9" xfId="5479" xr:uid="{00000000-0005-0000-0000-0000C4130000}"/>
    <cellStyle name="Currency 2 5 3 3 4 3" xfId="251" xr:uid="{00000000-0005-0000-0000-0000C5130000}"/>
    <cellStyle name="Currency 2 5 3 3 4 4" xfId="5480" xr:uid="{00000000-0005-0000-0000-0000C6130000}"/>
    <cellStyle name="Currency 2 5 3 3 4 4 2" xfId="5481" xr:uid="{00000000-0005-0000-0000-0000C7130000}"/>
    <cellStyle name="Currency 2 5 3 3 4 4 2 2" xfId="5482" xr:uid="{00000000-0005-0000-0000-0000C8130000}"/>
    <cellStyle name="Currency 2 5 3 3 4 4 3" xfId="5483" xr:uid="{00000000-0005-0000-0000-0000C9130000}"/>
    <cellStyle name="Currency 2 5 3 3 4 5" xfId="5484" xr:uid="{00000000-0005-0000-0000-0000CA130000}"/>
    <cellStyle name="Currency 2 5 3 3 4 5 2" xfId="5485" xr:uid="{00000000-0005-0000-0000-0000CB130000}"/>
    <cellStyle name="Currency 2 5 3 3 4 5 2 2" xfId="5486" xr:uid="{00000000-0005-0000-0000-0000CC130000}"/>
    <cellStyle name="Currency 2 5 3 3 4 5 3" xfId="5487" xr:uid="{00000000-0005-0000-0000-0000CD130000}"/>
    <cellStyle name="Currency 2 5 3 3 5" xfId="5488" xr:uid="{00000000-0005-0000-0000-0000CE130000}"/>
    <cellStyle name="Currency 2 5 3 3 5 2" xfId="5489" xr:uid="{00000000-0005-0000-0000-0000CF130000}"/>
    <cellStyle name="Currency 2 5 3 3 5 3" xfId="5490" xr:uid="{00000000-0005-0000-0000-0000D0130000}"/>
    <cellStyle name="Currency 2 5 3 3 5 3 2" xfId="5491" xr:uid="{00000000-0005-0000-0000-0000D1130000}"/>
    <cellStyle name="Currency 2 5 3 3 5 3 3" xfId="5492" xr:uid="{00000000-0005-0000-0000-0000D2130000}"/>
    <cellStyle name="Currency 2 5 3 3 5 4" xfId="5493" xr:uid="{00000000-0005-0000-0000-0000D3130000}"/>
    <cellStyle name="Currency 2 5 3 3 5 4 2" xfId="5494" xr:uid="{00000000-0005-0000-0000-0000D4130000}"/>
    <cellStyle name="Currency 2 5 3 3 5 4 2 2" xfId="5495" xr:uid="{00000000-0005-0000-0000-0000D5130000}"/>
    <cellStyle name="Currency 2 5 3 3 5 4 3" xfId="5496" xr:uid="{00000000-0005-0000-0000-0000D6130000}"/>
    <cellStyle name="Currency 2 5 3 3 5 5" xfId="5497" xr:uid="{00000000-0005-0000-0000-0000D7130000}"/>
    <cellStyle name="Currency 2 5 3 3 5 5 2" xfId="5498" xr:uid="{00000000-0005-0000-0000-0000D8130000}"/>
    <cellStyle name="Currency 2 5 3 3 5 5 2 2" xfId="5499" xr:uid="{00000000-0005-0000-0000-0000D9130000}"/>
    <cellStyle name="Currency 2 5 3 3 5 5 3" xfId="5500" xr:uid="{00000000-0005-0000-0000-0000DA130000}"/>
    <cellStyle name="Currency 2 5 3 3 5 6" xfId="5501" xr:uid="{00000000-0005-0000-0000-0000DB130000}"/>
    <cellStyle name="Currency 2 5 3 3 5 6 2" xfId="5502" xr:uid="{00000000-0005-0000-0000-0000DC130000}"/>
    <cellStyle name="Currency 2 5 3 3 5 6 2 2" xfId="5503" xr:uid="{00000000-0005-0000-0000-0000DD130000}"/>
    <cellStyle name="Currency 2 5 3 3 5 6 3" xfId="5504" xr:uid="{00000000-0005-0000-0000-0000DE130000}"/>
    <cellStyle name="Currency 2 5 3 3 5 7" xfId="5505" xr:uid="{00000000-0005-0000-0000-0000DF130000}"/>
    <cellStyle name="Currency 2 5 3 3 5 7 2" xfId="5506" xr:uid="{00000000-0005-0000-0000-0000E0130000}"/>
    <cellStyle name="Currency 2 5 3 3 5 8" xfId="5507" xr:uid="{00000000-0005-0000-0000-0000E1130000}"/>
    <cellStyle name="Currency 2 5 3 3 5 8 2" xfId="5508" xr:uid="{00000000-0005-0000-0000-0000E2130000}"/>
    <cellStyle name="Currency 2 5 3 3 5 9" xfId="5509" xr:uid="{00000000-0005-0000-0000-0000E3130000}"/>
    <cellStyle name="Currency 2 5 3 3 6" xfId="5510" xr:uid="{00000000-0005-0000-0000-0000E4130000}"/>
    <cellStyle name="Currency 2 5 3 3 6 2" xfId="5511" xr:uid="{00000000-0005-0000-0000-0000E5130000}"/>
    <cellStyle name="Currency 2 5 3 3 6 3" xfId="5512" xr:uid="{00000000-0005-0000-0000-0000E6130000}"/>
    <cellStyle name="Currency 2 5 3 3 7" xfId="5513" xr:uid="{00000000-0005-0000-0000-0000E7130000}"/>
    <cellStyle name="Currency 2 5 3 3 8" xfId="5514" xr:uid="{00000000-0005-0000-0000-0000E8130000}"/>
    <cellStyle name="Currency 2 5 3 3 8 2" xfId="5515" xr:uid="{00000000-0005-0000-0000-0000E9130000}"/>
    <cellStyle name="Currency 2 5 3 3 8 2 2" xfId="5516" xr:uid="{00000000-0005-0000-0000-0000EA130000}"/>
    <cellStyle name="Currency 2 5 3 3 8 3" xfId="5517" xr:uid="{00000000-0005-0000-0000-0000EB130000}"/>
    <cellStyle name="Currency 2 5 3 3 8 4" xfId="5518" xr:uid="{00000000-0005-0000-0000-0000EC130000}"/>
    <cellStyle name="Currency 2 5 3 3 9" xfId="5519" xr:uid="{00000000-0005-0000-0000-0000ED130000}"/>
    <cellStyle name="Currency 2 5 3 3 9 2" xfId="5520" xr:uid="{00000000-0005-0000-0000-0000EE130000}"/>
    <cellStyle name="Currency 2 5 3 3 9 2 2" xfId="5521" xr:uid="{00000000-0005-0000-0000-0000EF130000}"/>
    <cellStyle name="Currency 2 5 3 3 9 3" xfId="5522" xr:uid="{00000000-0005-0000-0000-0000F0130000}"/>
    <cellStyle name="Currency 2 5 3 4" xfId="252" xr:uid="{00000000-0005-0000-0000-0000F1130000}"/>
    <cellStyle name="Currency 2 5 3 4 2" xfId="5523" xr:uid="{00000000-0005-0000-0000-0000F2130000}"/>
    <cellStyle name="Currency 2 5 3 4 2 2" xfId="5524" xr:uid="{00000000-0005-0000-0000-0000F3130000}"/>
    <cellStyle name="Currency 2 5 3 4 2 3" xfId="5525" xr:uid="{00000000-0005-0000-0000-0000F4130000}"/>
    <cellStyle name="Currency 2 5 3 4 2 3 2" xfId="5526" xr:uid="{00000000-0005-0000-0000-0000F5130000}"/>
    <cellStyle name="Currency 2 5 3 4 2 3 3" xfId="5527" xr:uid="{00000000-0005-0000-0000-0000F6130000}"/>
    <cellStyle name="Currency 2 5 3 4 2 4" xfId="5528" xr:uid="{00000000-0005-0000-0000-0000F7130000}"/>
    <cellStyle name="Currency 2 5 3 4 2 4 2" xfId="5529" xr:uid="{00000000-0005-0000-0000-0000F8130000}"/>
    <cellStyle name="Currency 2 5 3 4 2 4 2 2" xfId="5530" xr:uid="{00000000-0005-0000-0000-0000F9130000}"/>
    <cellStyle name="Currency 2 5 3 4 2 4 3" xfId="5531" xr:uid="{00000000-0005-0000-0000-0000FA130000}"/>
    <cellStyle name="Currency 2 5 3 4 2 5" xfId="5532" xr:uid="{00000000-0005-0000-0000-0000FB130000}"/>
    <cellStyle name="Currency 2 5 3 4 2 5 2" xfId="5533" xr:uid="{00000000-0005-0000-0000-0000FC130000}"/>
    <cellStyle name="Currency 2 5 3 4 2 5 2 2" xfId="5534" xr:uid="{00000000-0005-0000-0000-0000FD130000}"/>
    <cellStyle name="Currency 2 5 3 4 2 5 3" xfId="5535" xr:uid="{00000000-0005-0000-0000-0000FE130000}"/>
    <cellStyle name="Currency 2 5 3 4 2 6" xfId="5536" xr:uid="{00000000-0005-0000-0000-0000FF130000}"/>
    <cellStyle name="Currency 2 5 3 4 2 6 2" xfId="5537" xr:uid="{00000000-0005-0000-0000-000000140000}"/>
    <cellStyle name="Currency 2 5 3 4 2 6 2 2" xfId="5538" xr:uid="{00000000-0005-0000-0000-000001140000}"/>
    <cellStyle name="Currency 2 5 3 4 2 6 3" xfId="5539" xr:uid="{00000000-0005-0000-0000-000002140000}"/>
    <cellStyle name="Currency 2 5 3 4 2 7" xfId="5540" xr:uid="{00000000-0005-0000-0000-000003140000}"/>
    <cellStyle name="Currency 2 5 3 4 2 7 2" xfId="5541" xr:uid="{00000000-0005-0000-0000-000004140000}"/>
    <cellStyle name="Currency 2 5 3 4 2 8" xfId="5542" xr:uid="{00000000-0005-0000-0000-000005140000}"/>
    <cellStyle name="Currency 2 5 3 4 2 8 2" xfId="5543" xr:uid="{00000000-0005-0000-0000-000006140000}"/>
    <cellStyle name="Currency 2 5 3 4 2 9" xfId="5544" xr:uid="{00000000-0005-0000-0000-000007140000}"/>
    <cellStyle name="Currency 2 5 3 4 3" xfId="5545" xr:uid="{00000000-0005-0000-0000-000008140000}"/>
    <cellStyle name="Currency 2 5 3 4 3 2" xfId="5546" xr:uid="{00000000-0005-0000-0000-000009140000}"/>
    <cellStyle name="Currency 2 5 3 4 3 3" xfId="5547" xr:uid="{00000000-0005-0000-0000-00000A140000}"/>
    <cellStyle name="Currency 2 5 3 4 3 3 2" xfId="5548" xr:uid="{00000000-0005-0000-0000-00000B140000}"/>
    <cellStyle name="Currency 2 5 3 4 3 3 3" xfId="5549" xr:uid="{00000000-0005-0000-0000-00000C140000}"/>
    <cellStyle name="Currency 2 5 3 4 3 4" xfId="5550" xr:uid="{00000000-0005-0000-0000-00000D140000}"/>
    <cellStyle name="Currency 2 5 3 4 3 4 2" xfId="5551" xr:uid="{00000000-0005-0000-0000-00000E140000}"/>
    <cellStyle name="Currency 2 5 3 4 3 4 2 2" xfId="5552" xr:uid="{00000000-0005-0000-0000-00000F140000}"/>
    <cellStyle name="Currency 2 5 3 4 3 4 3" xfId="5553" xr:uid="{00000000-0005-0000-0000-000010140000}"/>
    <cellStyle name="Currency 2 5 3 4 3 5" xfId="5554" xr:uid="{00000000-0005-0000-0000-000011140000}"/>
    <cellStyle name="Currency 2 5 3 4 3 5 2" xfId="5555" xr:uid="{00000000-0005-0000-0000-000012140000}"/>
    <cellStyle name="Currency 2 5 3 4 3 5 2 2" xfId="5556" xr:uid="{00000000-0005-0000-0000-000013140000}"/>
    <cellStyle name="Currency 2 5 3 4 3 5 3" xfId="5557" xr:uid="{00000000-0005-0000-0000-000014140000}"/>
    <cellStyle name="Currency 2 5 3 4 3 6" xfId="5558" xr:uid="{00000000-0005-0000-0000-000015140000}"/>
    <cellStyle name="Currency 2 5 3 4 3 6 2" xfId="5559" xr:uid="{00000000-0005-0000-0000-000016140000}"/>
    <cellStyle name="Currency 2 5 3 4 3 6 2 2" xfId="5560" xr:uid="{00000000-0005-0000-0000-000017140000}"/>
    <cellStyle name="Currency 2 5 3 4 3 6 3" xfId="5561" xr:uid="{00000000-0005-0000-0000-000018140000}"/>
    <cellStyle name="Currency 2 5 3 4 3 7" xfId="5562" xr:uid="{00000000-0005-0000-0000-000019140000}"/>
    <cellStyle name="Currency 2 5 3 4 3 7 2" xfId="5563" xr:uid="{00000000-0005-0000-0000-00001A140000}"/>
    <cellStyle name="Currency 2 5 3 4 3 8" xfId="5564" xr:uid="{00000000-0005-0000-0000-00001B140000}"/>
    <cellStyle name="Currency 2 5 3 4 3 8 2" xfId="5565" xr:uid="{00000000-0005-0000-0000-00001C140000}"/>
    <cellStyle name="Currency 2 5 3 4 3 9" xfId="5566" xr:uid="{00000000-0005-0000-0000-00001D140000}"/>
    <cellStyle name="Currency 2 5 3 4 4" xfId="5567" xr:uid="{00000000-0005-0000-0000-00001E140000}"/>
    <cellStyle name="Currency 2 5 3 4 4 2" xfId="5568" xr:uid="{00000000-0005-0000-0000-00001F140000}"/>
    <cellStyle name="Currency 2 5 3 4 4 3" xfId="5569" xr:uid="{00000000-0005-0000-0000-000020140000}"/>
    <cellStyle name="Currency 2 5 3 4 4 3 2" xfId="5570" xr:uid="{00000000-0005-0000-0000-000021140000}"/>
    <cellStyle name="Currency 2 5 3 4 4 3 2 2" xfId="5571" xr:uid="{00000000-0005-0000-0000-000022140000}"/>
    <cellStyle name="Currency 2 5 3 4 4 3 3" xfId="5572" xr:uid="{00000000-0005-0000-0000-000023140000}"/>
    <cellStyle name="Currency 2 5 3 4 4 4" xfId="5573" xr:uid="{00000000-0005-0000-0000-000024140000}"/>
    <cellStyle name="Currency 2 5 3 4 4 4 2" xfId="5574" xr:uid="{00000000-0005-0000-0000-000025140000}"/>
    <cellStyle name="Currency 2 5 3 4 4 4 2 2" xfId="5575" xr:uid="{00000000-0005-0000-0000-000026140000}"/>
    <cellStyle name="Currency 2 5 3 4 4 4 3" xfId="5576" xr:uid="{00000000-0005-0000-0000-000027140000}"/>
    <cellStyle name="Currency 2 5 3 4 4 5" xfId="5577" xr:uid="{00000000-0005-0000-0000-000028140000}"/>
    <cellStyle name="Currency 2 5 3 4 4 5 2" xfId="5578" xr:uid="{00000000-0005-0000-0000-000029140000}"/>
    <cellStyle name="Currency 2 5 3 4 4 5 2 2" xfId="5579" xr:uid="{00000000-0005-0000-0000-00002A140000}"/>
    <cellStyle name="Currency 2 5 3 4 4 5 3" xfId="5580" xr:uid="{00000000-0005-0000-0000-00002B140000}"/>
    <cellStyle name="Currency 2 5 3 4 4 6" xfId="5581" xr:uid="{00000000-0005-0000-0000-00002C140000}"/>
    <cellStyle name="Currency 2 5 3 4 4 6 2" xfId="5582" xr:uid="{00000000-0005-0000-0000-00002D140000}"/>
    <cellStyle name="Currency 2 5 3 4 4 7" xfId="5583" xr:uid="{00000000-0005-0000-0000-00002E140000}"/>
    <cellStyle name="Currency 2 5 3 4 4 7 2" xfId="5584" xr:uid="{00000000-0005-0000-0000-00002F140000}"/>
    <cellStyle name="Currency 2 5 3 4 4 8" xfId="5585" xr:uid="{00000000-0005-0000-0000-000030140000}"/>
    <cellStyle name="Currency 2 5 3 4 4 9" xfId="5586" xr:uid="{00000000-0005-0000-0000-000031140000}"/>
    <cellStyle name="Currency 2 5 3 4 5" xfId="5587" xr:uid="{00000000-0005-0000-0000-000032140000}"/>
    <cellStyle name="Currency 2 5 3 4 5 2" xfId="5588" xr:uid="{00000000-0005-0000-0000-000033140000}"/>
    <cellStyle name="Currency 2 5 3 4 5 3" xfId="5589" xr:uid="{00000000-0005-0000-0000-000034140000}"/>
    <cellStyle name="Currency 2 5 3 4 6" xfId="5590" xr:uid="{00000000-0005-0000-0000-000035140000}"/>
    <cellStyle name="Currency 2 5 3 4 6 2" xfId="5591" xr:uid="{00000000-0005-0000-0000-000036140000}"/>
    <cellStyle name="Currency 2 5 3 4 6 2 2" xfId="5592" xr:uid="{00000000-0005-0000-0000-000037140000}"/>
    <cellStyle name="Currency 2 5 3 4 6 2 2 2" xfId="5593" xr:uid="{00000000-0005-0000-0000-000038140000}"/>
    <cellStyle name="Currency 2 5 3 4 6 2 3" xfId="5594" xr:uid="{00000000-0005-0000-0000-000039140000}"/>
    <cellStyle name="Currency 2 5 3 4 6 3" xfId="5595" xr:uid="{00000000-0005-0000-0000-00003A140000}"/>
    <cellStyle name="Currency 2 5 3 4 6 3 2" xfId="5596" xr:uid="{00000000-0005-0000-0000-00003B140000}"/>
    <cellStyle name="Currency 2 5 3 4 6 3 2 2" xfId="5597" xr:uid="{00000000-0005-0000-0000-00003C140000}"/>
    <cellStyle name="Currency 2 5 3 4 6 3 3" xfId="5598" xr:uid="{00000000-0005-0000-0000-00003D140000}"/>
    <cellStyle name="Currency 2 5 3 4 6 4" xfId="5599" xr:uid="{00000000-0005-0000-0000-00003E140000}"/>
    <cellStyle name="Currency 2 5 3 4 6 4 2" xfId="5600" xr:uid="{00000000-0005-0000-0000-00003F140000}"/>
    <cellStyle name="Currency 2 5 3 4 6 4 2 2" xfId="5601" xr:uid="{00000000-0005-0000-0000-000040140000}"/>
    <cellStyle name="Currency 2 5 3 4 6 4 3" xfId="5602" xr:uid="{00000000-0005-0000-0000-000041140000}"/>
    <cellStyle name="Currency 2 5 3 4 6 5" xfId="5603" xr:uid="{00000000-0005-0000-0000-000042140000}"/>
    <cellStyle name="Currency 2 5 3 4 6 5 2" xfId="5604" xr:uid="{00000000-0005-0000-0000-000043140000}"/>
    <cellStyle name="Currency 2 5 3 4 6 6" xfId="5605" xr:uid="{00000000-0005-0000-0000-000044140000}"/>
    <cellStyle name="Currency 2 5 3 4 6 6 2" xfId="5606" xr:uid="{00000000-0005-0000-0000-000045140000}"/>
    <cellStyle name="Currency 2 5 3 4 6 7" xfId="5607" xr:uid="{00000000-0005-0000-0000-000046140000}"/>
    <cellStyle name="Currency 2 5 3 4 7" xfId="5608" xr:uid="{00000000-0005-0000-0000-000047140000}"/>
    <cellStyle name="Currency 2 5 3 4 7 2" xfId="5609" xr:uid="{00000000-0005-0000-0000-000048140000}"/>
    <cellStyle name="Currency 2 5 3 4 7 2 2" xfId="5610" xr:uid="{00000000-0005-0000-0000-000049140000}"/>
    <cellStyle name="Currency 2 5 3 4 7 3" xfId="5611" xr:uid="{00000000-0005-0000-0000-00004A140000}"/>
    <cellStyle name="Currency 2 5 3 4 8" xfId="5612" xr:uid="{00000000-0005-0000-0000-00004B140000}"/>
    <cellStyle name="Currency 2 5 3 4 8 2" xfId="5613" xr:uid="{00000000-0005-0000-0000-00004C140000}"/>
    <cellStyle name="Currency 2 5 3 4 8 2 2" xfId="5614" xr:uid="{00000000-0005-0000-0000-00004D140000}"/>
    <cellStyle name="Currency 2 5 3 4 8 3" xfId="5615" xr:uid="{00000000-0005-0000-0000-00004E140000}"/>
    <cellStyle name="Currency 2 5 3 5" xfId="253" xr:uid="{00000000-0005-0000-0000-00004F140000}"/>
    <cellStyle name="Currency 2 5 3 5 10" xfId="5616" xr:uid="{00000000-0005-0000-0000-000050140000}"/>
    <cellStyle name="Currency 2 5 3 5 2" xfId="254" xr:uid="{00000000-0005-0000-0000-000051140000}"/>
    <cellStyle name="Currency 2 5 3 5 2 2" xfId="5617" xr:uid="{00000000-0005-0000-0000-000052140000}"/>
    <cellStyle name="Currency 2 5 3 5 2 3" xfId="5618" xr:uid="{00000000-0005-0000-0000-000053140000}"/>
    <cellStyle name="Currency 2 5 3 5 2 3 2" xfId="5619" xr:uid="{00000000-0005-0000-0000-000054140000}"/>
    <cellStyle name="Currency 2 5 3 5 2 3 3" xfId="5620" xr:uid="{00000000-0005-0000-0000-000055140000}"/>
    <cellStyle name="Currency 2 5 3 5 2 4" xfId="5621" xr:uid="{00000000-0005-0000-0000-000056140000}"/>
    <cellStyle name="Currency 2 5 3 5 2 4 2" xfId="5622" xr:uid="{00000000-0005-0000-0000-000057140000}"/>
    <cellStyle name="Currency 2 5 3 5 2 4 2 2" xfId="5623" xr:uid="{00000000-0005-0000-0000-000058140000}"/>
    <cellStyle name="Currency 2 5 3 5 2 4 3" xfId="5624" xr:uid="{00000000-0005-0000-0000-000059140000}"/>
    <cellStyle name="Currency 2 5 3 5 2 5" xfId="5625" xr:uid="{00000000-0005-0000-0000-00005A140000}"/>
    <cellStyle name="Currency 2 5 3 5 2 5 2" xfId="5626" xr:uid="{00000000-0005-0000-0000-00005B140000}"/>
    <cellStyle name="Currency 2 5 3 5 2 5 2 2" xfId="5627" xr:uid="{00000000-0005-0000-0000-00005C140000}"/>
    <cellStyle name="Currency 2 5 3 5 2 5 3" xfId="5628" xr:uid="{00000000-0005-0000-0000-00005D140000}"/>
    <cellStyle name="Currency 2 5 3 5 2 6" xfId="5629" xr:uid="{00000000-0005-0000-0000-00005E140000}"/>
    <cellStyle name="Currency 2 5 3 5 2 6 2" xfId="5630" xr:uid="{00000000-0005-0000-0000-00005F140000}"/>
    <cellStyle name="Currency 2 5 3 5 2 6 2 2" xfId="5631" xr:uid="{00000000-0005-0000-0000-000060140000}"/>
    <cellStyle name="Currency 2 5 3 5 2 6 3" xfId="5632" xr:uid="{00000000-0005-0000-0000-000061140000}"/>
    <cellStyle name="Currency 2 5 3 5 2 7" xfId="5633" xr:uid="{00000000-0005-0000-0000-000062140000}"/>
    <cellStyle name="Currency 2 5 3 5 2 7 2" xfId="5634" xr:uid="{00000000-0005-0000-0000-000063140000}"/>
    <cellStyle name="Currency 2 5 3 5 2 8" xfId="5635" xr:uid="{00000000-0005-0000-0000-000064140000}"/>
    <cellStyle name="Currency 2 5 3 5 2 8 2" xfId="5636" xr:uid="{00000000-0005-0000-0000-000065140000}"/>
    <cellStyle name="Currency 2 5 3 5 2 9" xfId="5637" xr:uid="{00000000-0005-0000-0000-000066140000}"/>
    <cellStyle name="Currency 2 5 3 5 3" xfId="255" xr:uid="{00000000-0005-0000-0000-000067140000}"/>
    <cellStyle name="Currency 2 5 3 5 4" xfId="5638" xr:uid="{00000000-0005-0000-0000-000068140000}"/>
    <cellStyle name="Currency 2 5 3 5 4 2" xfId="5639" xr:uid="{00000000-0005-0000-0000-000069140000}"/>
    <cellStyle name="Currency 2 5 3 5 4 3" xfId="5640" xr:uid="{00000000-0005-0000-0000-00006A140000}"/>
    <cellStyle name="Currency 2 5 3 5 5" xfId="5641" xr:uid="{00000000-0005-0000-0000-00006B140000}"/>
    <cellStyle name="Currency 2 5 3 5 5 2" xfId="5642" xr:uid="{00000000-0005-0000-0000-00006C140000}"/>
    <cellStyle name="Currency 2 5 3 5 5 2 2" xfId="5643" xr:uid="{00000000-0005-0000-0000-00006D140000}"/>
    <cellStyle name="Currency 2 5 3 5 5 3" xfId="5644" xr:uid="{00000000-0005-0000-0000-00006E140000}"/>
    <cellStyle name="Currency 2 5 3 5 6" xfId="5645" xr:uid="{00000000-0005-0000-0000-00006F140000}"/>
    <cellStyle name="Currency 2 5 3 5 6 2" xfId="5646" xr:uid="{00000000-0005-0000-0000-000070140000}"/>
    <cellStyle name="Currency 2 5 3 5 6 2 2" xfId="5647" xr:uid="{00000000-0005-0000-0000-000071140000}"/>
    <cellStyle name="Currency 2 5 3 5 6 3" xfId="5648" xr:uid="{00000000-0005-0000-0000-000072140000}"/>
    <cellStyle name="Currency 2 5 3 5 7" xfId="5649" xr:uid="{00000000-0005-0000-0000-000073140000}"/>
    <cellStyle name="Currency 2 5 3 5 7 2" xfId="5650" xr:uid="{00000000-0005-0000-0000-000074140000}"/>
    <cellStyle name="Currency 2 5 3 5 7 2 2" xfId="5651" xr:uid="{00000000-0005-0000-0000-000075140000}"/>
    <cellStyle name="Currency 2 5 3 5 7 3" xfId="5652" xr:uid="{00000000-0005-0000-0000-000076140000}"/>
    <cellStyle name="Currency 2 5 3 5 8" xfId="5653" xr:uid="{00000000-0005-0000-0000-000077140000}"/>
    <cellStyle name="Currency 2 5 3 5 8 2" xfId="5654" xr:uid="{00000000-0005-0000-0000-000078140000}"/>
    <cellStyle name="Currency 2 5 3 5 9" xfId="5655" xr:uid="{00000000-0005-0000-0000-000079140000}"/>
    <cellStyle name="Currency 2 5 3 5 9 2" xfId="5656" xr:uid="{00000000-0005-0000-0000-00007A140000}"/>
    <cellStyle name="Currency 2 5 3 6" xfId="256" xr:uid="{00000000-0005-0000-0000-00007B140000}"/>
    <cellStyle name="Currency 2 5 3 6 2" xfId="257" xr:uid="{00000000-0005-0000-0000-00007C140000}"/>
    <cellStyle name="Currency 2 5 3 6 2 10" xfId="5657" xr:uid="{00000000-0005-0000-0000-00007D140000}"/>
    <cellStyle name="Currency 2 5 3 6 2 2" xfId="5658" xr:uid="{00000000-0005-0000-0000-00007E140000}"/>
    <cellStyle name="Currency 2 5 3 6 2 3" xfId="5659" xr:uid="{00000000-0005-0000-0000-00007F140000}"/>
    <cellStyle name="Currency 2 5 3 6 2 4" xfId="5660" xr:uid="{00000000-0005-0000-0000-000080140000}"/>
    <cellStyle name="Currency 2 5 3 6 2 4 2" xfId="5661" xr:uid="{00000000-0005-0000-0000-000081140000}"/>
    <cellStyle name="Currency 2 5 3 6 2 4 2 2" xfId="5662" xr:uid="{00000000-0005-0000-0000-000082140000}"/>
    <cellStyle name="Currency 2 5 3 6 2 4 3" xfId="5663" xr:uid="{00000000-0005-0000-0000-000083140000}"/>
    <cellStyle name="Currency 2 5 3 6 2 5" xfId="5664" xr:uid="{00000000-0005-0000-0000-000084140000}"/>
    <cellStyle name="Currency 2 5 3 6 2 5 2" xfId="5665" xr:uid="{00000000-0005-0000-0000-000085140000}"/>
    <cellStyle name="Currency 2 5 3 6 2 5 2 2" xfId="5666" xr:uid="{00000000-0005-0000-0000-000086140000}"/>
    <cellStyle name="Currency 2 5 3 6 2 5 3" xfId="5667" xr:uid="{00000000-0005-0000-0000-000087140000}"/>
    <cellStyle name="Currency 2 5 3 6 2 6" xfId="5668" xr:uid="{00000000-0005-0000-0000-000088140000}"/>
    <cellStyle name="Currency 2 5 3 6 2 6 2" xfId="5669" xr:uid="{00000000-0005-0000-0000-000089140000}"/>
    <cellStyle name="Currency 2 5 3 6 2 6 2 2" xfId="5670" xr:uid="{00000000-0005-0000-0000-00008A140000}"/>
    <cellStyle name="Currency 2 5 3 6 2 6 3" xfId="5671" xr:uid="{00000000-0005-0000-0000-00008B140000}"/>
    <cellStyle name="Currency 2 5 3 6 2 7" xfId="5672" xr:uid="{00000000-0005-0000-0000-00008C140000}"/>
    <cellStyle name="Currency 2 5 3 6 2 7 2" xfId="5673" xr:uid="{00000000-0005-0000-0000-00008D140000}"/>
    <cellStyle name="Currency 2 5 3 6 2 8" xfId="5674" xr:uid="{00000000-0005-0000-0000-00008E140000}"/>
    <cellStyle name="Currency 2 5 3 6 2 8 2" xfId="5675" xr:uid="{00000000-0005-0000-0000-00008F140000}"/>
    <cellStyle name="Currency 2 5 3 6 2 9" xfId="5676" xr:uid="{00000000-0005-0000-0000-000090140000}"/>
    <cellStyle name="Currency 2 5 3 6 3" xfId="258" xr:uid="{00000000-0005-0000-0000-000091140000}"/>
    <cellStyle name="Currency 2 5 3 6 4" xfId="5677" xr:uid="{00000000-0005-0000-0000-000092140000}"/>
    <cellStyle name="Currency 2 5 3 6 4 2" xfId="5678" xr:uid="{00000000-0005-0000-0000-000093140000}"/>
    <cellStyle name="Currency 2 5 3 6 4 2 2" xfId="5679" xr:uid="{00000000-0005-0000-0000-000094140000}"/>
    <cellStyle name="Currency 2 5 3 6 4 3" xfId="5680" xr:uid="{00000000-0005-0000-0000-000095140000}"/>
    <cellStyle name="Currency 2 5 3 6 5" xfId="5681" xr:uid="{00000000-0005-0000-0000-000096140000}"/>
    <cellStyle name="Currency 2 5 3 6 5 2" xfId="5682" xr:uid="{00000000-0005-0000-0000-000097140000}"/>
    <cellStyle name="Currency 2 5 3 6 5 2 2" xfId="5683" xr:uid="{00000000-0005-0000-0000-000098140000}"/>
    <cellStyle name="Currency 2 5 3 6 5 3" xfId="5684" xr:uid="{00000000-0005-0000-0000-000099140000}"/>
    <cellStyle name="Currency 2 5 3 7" xfId="5685" xr:uid="{00000000-0005-0000-0000-00009A140000}"/>
    <cellStyle name="Currency 2 5 3 7 2" xfId="5686" xr:uid="{00000000-0005-0000-0000-00009B140000}"/>
    <cellStyle name="Currency 2 5 3 7 3" xfId="5687" xr:uid="{00000000-0005-0000-0000-00009C140000}"/>
    <cellStyle name="Currency 2 5 3 7 3 2" xfId="5688" xr:uid="{00000000-0005-0000-0000-00009D140000}"/>
    <cellStyle name="Currency 2 5 3 7 3 3" xfId="5689" xr:uid="{00000000-0005-0000-0000-00009E140000}"/>
    <cellStyle name="Currency 2 5 3 7 4" xfId="5690" xr:uid="{00000000-0005-0000-0000-00009F140000}"/>
    <cellStyle name="Currency 2 5 3 7 4 2" xfId="5691" xr:uid="{00000000-0005-0000-0000-0000A0140000}"/>
    <cellStyle name="Currency 2 5 3 7 4 2 2" xfId="5692" xr:uid="{00000000-0005-0000-0000-0000A1140000}"/>
    <cellStyle name="Currency 2 5 3 7 4 3" xfId="5693" xr:uid="{00000000-0005-0000-0000-0000A2140000}"/>
    <cellStyle name="Currency 2 5 3 7 5" xfId="5694" xr:uid="{00000000-0005-0000-0000-0000A3140000}"/>
    <cellStyle name="Currency 2 5 3 7 5 2" xfId="5695" xr:uid="{00000000-0005-0000-0000-0000A4140000}"/>
    <cellStyle name="Currency 2 5 3 7 5 2 2" xfId="5696" xr:uid="{00000000-0005-0000-0000-0000A5140000}"/>
    <cellStyle name="Currency 2 5 3 7 5 3" xfId="5697" xr:uid="{00000000-0005-0000-0000-0000A6140000}"/>
    <cellStyle name="Currency 2 5 3 7 6" xfId="5698" xr:uid="{00000000-0005-0000-0000-0000A7140000}"/>
    <cellStyle name="Currency 2 5 3 7 6 2" xfId="5699" xr:uid="{00000000-0005-0000-0000-0000A8140000}"/>
    <cellStyle name="Currency 2 5 3 7 6 2 2" xfId="5700" xr:uid="{00000000-0005-0000-0000-0000A9140000}"/>
    <cellStyle name="Currency 2 5 3 7 6 3" xfId="5701" xr:uid="{00000000-0005-0000-0000-0000AA140000}"/>
    <cellStyle name="Currency 2 5 3 7 7" xfId="5702" xr:uid="{00000000-0005-0000-0000-0000AB140000}"/>
    <cellStyle name="Currency 2 5 3 7 7 2" xfId="5703" xr:uid="{00000000-0005-0000-0000-0000AC140000}"/>
    <cellStyle name="Currency 2 5 3 7 8" xfId="5704" xr:uid="{00000000-0005-0000-0000-0000AD140000}"/>
    <cellStyle name="Currency 2 5 3 7 8 2" xfId="5705" xr:uid="{00000000-0005-0000-0000-0000AE140000}"/>
    <cellStyle name="Currency 2 5 3 7 9" xfId="5706" xr:uid="{00000000-0005-0000-0000-0000AF140000}"/>
    <cellStyle name="Currency 2 5 3 8" xfId="5707" xr:uid="{00000000-0005-0000-0000-0000B0140000}"/>
    <cellStyle name="Currency 2 5 3 8 2" xfId="5708" xr:uid="{00000000-0005-0000-0000-0000B1140000}"/>
    <cellStyle name="Currency 2 5 3 8 3" xfId="5709" xr:uid="{00000000-0005-0000-0000-0000B2140000}"/>
    <cellStyle name="Currency 2 5 3 9" xfId="5710" xr:uid="{00000000-0005-0000-0000-0000B3140000}"/>
    <cellStyle name="Currency 2 5 4" xfId="259" xr:uid="{00000000-0005-0000-0000-0000B4140000}"/>
    <cellStyle name="Currency 2 5 4 10" xfId="5711" xr:uid="{00000000-0005-0000-0000-0000B5140000}"/>
    <cellStyle name="Currency 2 5 4 10 2" xfId="5712" xr:uid="{00000000-0005-0000-0000-0000B6140000}"/>
    <cellStyle name="Currency 2 5 4 10 2 2" xfId="5713" xr:uid="{00000000-0005-0000-0000-0000B7140000}"/>
    <cellStyle name="Currency 2 5 4 10 3" xfId="5714" xr:uid="{00000000-0005-0000-0000-0000B8140000}"/>
    <cellStyle name="Currency 2 5 4 11" xfId="5715" xr:uid="{00000000-0005-0000-0000-0000B9140000}"/>
    <cellStyle name="Currency 2 5 4 11 2" xfId="5716" xr:uid="{00000000-0005-0000-0000-0000BA140000}"/>
    <cellStyle name="Currency 2 5 4 12" xfId="5717" xr:uid="{00000000-0005-0000-0000-0000BB140000}"/>
    <cellStyle name="Currency 2 5 4 12 2" xfId="5718" xr:uid="{00000000-0005-0000-0000-0000BC140000}"/>
    <cellStyle name="Currency 2 5 4 13" xfId="5719" xr:uid="{00000000-0005-0000-0000-0000BD140000}"/>
    <cellStyle name="Currency 2 5 4 14" xfId="5720" xr:uid="{00000000-0005-0000-0000-0000BE140000}"/>
    <cellStyle name="Currency 2 5 4 15" xfId="5721" xr:uid="{00000000-0005-0000-0000-0000BF140000}"/>
    <cellStyle name="Currency 2 5 4 2" xfId="260" xr:uid="{00000000-0005-0000-0000-0000C0140000}"/>
    <cellStyle name="Currency 2 5 4 2 2" xfId="5722" xr:uid="{00000000-0005-0000-0000-0000C1140000}"/>
    <cellStyle name="Currency 2 5 4 2 2 2" xfId="5723" xr:uid="{00000000-0005-0000-0000-0000C2140000}"/>
    <cellStyle name="Currency 2 5 4 2 2 3" xfId="5724" xr:uid="{00000000-0005-0000-0000-0000C3140000}"/>
    <cellStyle name="Currency 2 5 4 2 2 3 2" xfId="5725" xr:uid="{00000000-0005-0000-0000-0000C4140000}"/>
    <cellStyle name="Currency 2 5 4 2 2 3 3" xfId="5726" xr:uid="{00000000-0005-0000-0000-0000C5140000}"/>
    <cellStyle name="Currency 2 5 4 2 2 4" xfId="5727" xr:uid="{00000000-0005-0000-0000-0000C6140000}"/>
    <cellStyle name="Currency 2 5 4 2 2 4 2" xfId="5728" xr:uid="{00000000-0005-0000-0000-0000C7140000}"/>
    <cellStyle name="Currency 2 5 4 2 2 4 2 2" xfId="5729" xr:uid="{00000000-0005-0000-0000-0000C8140000}"/>
    <cellStyle name="Currency 2 5 4 2 2 4 3" xfId="5730" xr:uid="{00000000-0005-0000-0000-0000C9140000}"/>
    <cellStyle name="Currency 2 5 4 2 2 5" xfId="5731" xr:uid="{00000000-0005-0000-0000-0000CA140000}"/>
    <cellStyle name="Currency 2 5 4 2 2 5 2" xfId="5732" xr:uid="{00000000-0005-0000-0000-0000CB140000}"/>
    <cellStyle name="Currency 2 5 4 2 2 5 2 2" xfId="5733" xr:uid="{00000000-0005-0000-0000-0000CC140000}"/>
    <cellStyle name="Currency 2 5 4 2 2 5 3" xfId="5734" xr:uid="{00000000-0005-0000-0000-0000CD140000}"/>
    <cellStyle name="Currency 2 5 4 2 2 6" xfId="5735" xr:uid="{00000000-0005-0000-0000-0000CE140000}"/>
    <cellStyle name="Currency 2 5 4 2 2 6 2" xfId="5736" xr:uid="{00000000-0005-0000-0000-0000CF140000}"/>
    <cellStyle name="Currency 2 5 4 2 2 6 2 2" xfId="5737" xr:uid="{00000000-0005-0000-0000-0000D0140000}"/>
    <cellStyle name="Currency 2 5 4 2 2 6 3" xfId="5738" xr:uid="{00000000-0005-0000-0000-0000D1140000}"/>
    <cellStyle name="Currency 2 5 4 2 2 7" xfId="5739" xr:uid="{00000000-0005-0000-0000-0000D2140000}"/>
    <cellStyle name="Currency 2 5 4 2 2 7 2" xfId="5740" xr:uid="{00000000-0005-0000-0000-0000D3140000}"/>
    <cellStyle name="Currency 2 5 4 2 2 8" xfId="5741" xr:uid="{00000000-0005-0000-0000-0000D4140000}"/>
    <cellStyle name="Currency 2 5 4 2 2 8 2" xfId="5742" xr:uid="{00000000-0005-0000-0000-0000D5140000}"/>
    <cellStyle name="Currency 2 5 4 2 2 9" xfId="5743" xr:uid="{00000000-0005-0000-0000-0000D6140000}"/>
    <cellStyle name="Currency 2 5 4 2 3" xfId="5744" xr:uid="{00000000-0005-0000-0000-0000D7140000}"/>
    <cellStyle name="Currency 2 5 4 2 3 2" xfId="5745" xr:uid="{00000000-0005-0000-0000-0000D8140000}"/>
    <cellStyle name="Currency 2 5 4 2 3 3" xfId="5746" xr:uid="{00000000-0005-0000-0000-0000D9140000}"/>
    <cellStyle name="Currency 2 5 4 2 3 3 2" xfId="5747" xr:uid="{00000000-0005-0000-0000-0000DA140000}"/>
    <cellStyle name="Currency 2 5 4 2 3 3 3" xfId="5748" xr:uid="{00000000-0005-0000-0000-0000DB140000}"/>
    <cellStyle name="Currency 2 5 4 2 3 4" xfId="5749" xr:uid="{00000000-0005-0000-0000-0000DC140000}"/>
    <cellStyle name="Currency 2 5 4 2 3 4 2" xfId="5750" xr:uid="{00000000-0005-0000-0000-0000DD140000}"/>
    <cellStyle name="Currency 2 5 4 2 3 4 2 2" xfId="5751" xr:uid="{00000000-0005-0000-0000-0000DE140000}"/>
    <cellStyle name="Currency 2 5 4 2 3 4 3" xfId="5752" xr:uid="{00000000-0005-0000-0000-0000DF140000}"/>
    <cellStyle name="Currency 2 5 4 2 3 5" xfId="5753" xr:uid="{00000000-0005-0000-0000-0000E0140000}"/>
    <cellStyle name="Currency 2 5 4 2 3 5 2" xfId="5754" xr:uid="{00000000-0005-0000-0000-0000E1140000}"/>
    <cellStyle name="Currency 2 5 4 2 3 5 2 2" xfId="5755" xr:uid="{00000000-0005-0000-0000-0000E2140000}"/>
    <cellStyle name="Currency 2 5 4 2 3 5 3" xfId="5756" xr:uid="{00000000-0005-0000-0000-0000E3140000}"/>
    <cellStyle name="Currency 2 5 4 2 3 6" xfId="5757" xr:uid="{00000000-0005-0000-0000-0000E4140000}"/>
    <cellStyle name="Currency 2 5 4 2 3 6 2" xfId="5758" xr:uid="{00000000-0005-0000-0000-0000E5140000}"/>
    <cellStyle name="Currency 2 5 4 2 3 6 2 2" xfId="5759" xr:uid="{00000000-0005-0000-0000-0000E6140000}"/>
    <cellStyle name="Currency 2 5 4 2 3 6 3" xfId="5760" xr:uid="{00000000-0005-0000-0000-0000E7140000}"/>
    <cellStyle name="Currency 2 5 4 2 3 7" xfId="5761" xr:uid="{00000000-0005-0000-0000-0000E8140000}"/>
    <cellStyle name="Currency 2 5 4 2 3 7 2" xfId="5762" xr:uid="{00000000-0005-0000-0000-0000E9140000}"/>
    <cellStyle name="Currency 2 5 4 2 3 8" xfId="5763" xr:uid="{00000000-0005-0000-0000-0000EA140000}"/>
    <cellStyle name="Currency 2 5 4 2 3 8 2" xfId="5764" xr:uid="{00000000-0005-0000-0000-0000EB140000}"/>
    <cellStyle name="Currency 2 5 4 2 3 9" xfId="5765" xr:uid="{00000000-0005-0000-0000-0000EC140000}"/>
    <cellStyle name="Currency 2 5 4 2 4" xfId="5766" xr:uid="{00000000-0005-0000-0000-0000ED140000}"/>
    <cellStyle name="Currency 2 5 4 2 4 2" xfId="5767" xr:uid="{00000000-0005-0000-0000-0000EE140000}"/>
    <cellStyle name="Currency 2 5 4 2 4 3" xfId="5768" xr:uid="{00000000-0005-0000-0000-0000EF140000}"/>
    <cellStyle name="Currency 2 5 4 2 4 3 2" xfId="5769" xr:uid="{00000000-0005-0000-0000-0000F0140000}"/>
    <cellStyle name="Currency 2 5 4 2 4 3 2 2" xfId="5770" xr:uid="{00000000-0005-0000-0000-0000F1140000}"/>
    <cellStyle name="Currency 2 5 4 2 4 3 3" xfId="5771" xr:uid="{00000000-0005-0000-0000-0000F2140000}"/>
    <cellStyle name="Currency 2 5 4 2 4 4" xfId="5772" xr:uid="{00000000-0005-0000-0000-0000F3140000}"/>
    <cellStyle name="Currency 2 5 4 2 4 4 2" xfId="5773" xr:uid="{00000000-0005-0000-0000-0000F4140000}"/>
    <cellStyle name="Currency 2 5 4 2 4 4 2 2" xfId="5774" xr:uid="{00000000-0005-0000-0000-0000F5140000}"/>
    <cellStyle name="Currency 2 5 4 2 4 4 3" xfId="5775" xr:uid="{00000000-0005-0000-0000-0000F6140000}"/>
    <cellStyle name="Currency 2 5 4 2 4 5" xfId="5776" xr:uid="{00000000-0005-0000-0000-0000F7140000}"/>
    <cellStyle name="Currency 2 5 4 2 4 5 2" xfId="5777" xr:uid="{00000000-0005-0000-0000-0000F8140000}"/>
    <cellStyle name="Currency 2 5 4 2 4 5 2 2" xfId="5778" xr:uid="{00000000-0005-0000-0000-0000F9140000}"/>
    <cellStyle name="Currency 2 5 4 2 4 5 3" xfId="5779" xr:uid="{00000000-0005-0000-0000-0000FA140000}"/>
    <cellStyle name="Currency 2 5 4 2 4 6" xfId="5780" xr:uid="{00000000-0005-0000-0000-0000FB140000}"/>
    <cellStyle name="Currency 2 5 4 2 4 6 2" xfId="5781" xr:uid="{00000000-0005-0000-0000-0000FC140000}"/>
    <cellStyle name="Currency 2 5 4 2 4 7" xfId="5782" xr:uid="{00000000-0005-0000-0000-0000FD140000}"/>
    <cellStyle name="Currency 2 5 4 2 4 7 2" xfId="5783" xr:uid="{00000000-0005-0000-0000-0000FE140000}"/>
    <cellStyle name="Currency 2 5 4 2 4 8" xfId="5784" xr:uid="{00000000-0005-0000-0000-0000FF140000}"/>
    <cellStyle name="Currency 2 5 4 2 4 9" xfId="5785" xr:uid="{00000000-0005-0000-0000-000000150000}"/>
    <cellStyle name="Currency 2 5 4 2 5" xfId="5786" xr:uid="{00000000-0005-0000-0000-000001150000}"/>
    <cellStyle name="Currency 2 5 4 2 5 2" xfId="5787" xr:uid="{00000000-0005-0000-0000-000002150000}"/>
    <cellStyle name="Currency 2 5 4 2 5 3" xfId="5788" xr:uid="{00000000-0005-0000-0000-000003150000}"/>
    <cellStyle name="Currency 2 5 4 2 6" xfId="5789" xr:uid="{00000000-0005-0000-0000-000004150000}"/>
    <cellStyle name="Currency 2 5 4 2 6 2" xfId="5790" xr:uid="{00000000-0005-0000-0000-000005150000}"/>
    <cellStyle name="Currency 2 5 4 2 6 2 2" xfId="5791" xr:uid="{00000000-0005-0000-0000-000006150000}"/>
    <cellStyle name="Currency 2 5 4 2 6 2 2 2" xfId="5792" xr:uid="{00000000-0005-0000-0000-000007150000}"/>
    <cellStyle name="Currency 2 5 4 2 6 2 3" xfId="5793" xr:uid="{00000000-0005-0000-0000-000008150000}"/>
    <cellStyle name="Currency 2 5 4 2 6 3" xfId="5794" xr:uid="{00000000-0005-0000-0000-000009150000}"/>
    <cellStyle name="Currency 2 5 4 2 6 3 2" xfId="5795" xr:uid="{00000000-0005-0000-0000-00000A150000}"/>
    <cellStyle name="Currency 2 5 4 2 6 3 2 2" xfId="5796" xr:uid="{00000000-0005-0000-0000-00000B150000}"/>
    <cellStyle name="Currency 2 5 4 2 6 3 3" xfId="5797" xr:uid="{00000000-0005-0000-0000-00000C150000}"/>
    <cellStyle name="Currency 2 5 4 2 6 4" xfId="5798" xr:uid="{00000000-0005-0000-0000-00000D150000}"/>
    <cellStyle name="Currency 2 5 4 2 6 4 2" xfId="5799" xr:uid="{00000000-0005-0000-0000-00000E150000}"/>
    <cellStyle name="Currency 2 5 4 2 6 4 2 2" xfId="5800" xr:uid="{00000000-0005-0000-0000-00000F150000}"/>
    <cellStyle name="Currency 2 5 4 2 6 4 3" xfId="5801" xr:uid="{00000000-0005-0000-0000-000010150000}"/>
    <cellStyle name="Currency 2 5 4 2 6 5" xfId="5802" xr:uid="{00000000-0005-0000-0000-000011150000}"/>
    <cellStyle name="Currency 2 5 4 2 6 5 2" xfId="5803" xr:uid="{00000000-0005-0000-0000-000012150000}"/>
    <cellStyle name="Currency 2 5 4 2 6 6" xfId="5804" xr:uid="{00000000-0005-0000-0000-000013150000}"/>
    <cellStyle name="Currency 2 5 4 2 6 6 2" xfId="5805" xr:uid="{00000000-0005-0000-0000-000014150000}"/>
    <cellStyle name="Currency 2 5 4 2 6 7" xfId="5806" xr:uid="{00000000-0005-0000-0000-000015150000}"/>
    <cellStyle name="Currency 2 5 4 2 7" xfId="5807" xr:uid="{00000000-0005-0000-0000-000016150000}"/>
    <cellStyle name="Currency 2 5 4 2 7 2" xfId="5808" xr:uid="{00000000-0005-0000-0000-000017150000}"/>
    <cellStyle name="Currency 2 5 4 2 7 2 2" xfId="5809" xr:uid="{00000000-0005-0000-0000-000018150000}"/>
    <cellStyle name="Currency 2 5 4 2 7 3" xfId="5810" xr:uid="{00000000-0005-0000-0000-000019150000}"/>
    <cellStyle name="Currency 2 5 4 2 8" xfId="5811" xr:uid="{00000000-0005-0000-0000-00001A150000}"/>
    <cellStyle name="Currency 2 5 4 2 8 2" xfId="5812" xr:uid="{00000000-0005-0000-0000-00001B150000}"/>
    <cellStyle name="Currency 2 5 4 2 8 2 2" xfId="5813" xr:uid="{00000000-0005-0000-0000-00001C150000}"/>
    <cellStyle name="Currency 2 5 4 2 8 3" xfId="5814" xr:uid="{00000000-0005-0000-0000-00001D150000}"/>
    <cellStyle name="Currency 2 5 4 3" xfId="261" xr:uid="{00000000-0005-0000-0000-00001E150000}"/>
    <cellStyle name="Currency 2 5 4 3 10" xfId="5815" xr:uid="{00000000-0005-0000-0000-00001F150000}"/>
    <cellStyle name="Currency 2 5 4 3 2" xfId="262" xr:uid="{00000000-0005-0000-0000-000020150000}"/>
    <cellStyle name="Currency 2 5 4 3 2 2" xfId="5816" xr:uid="{00000000-0005-0000-0000-000021150000}"/>
    <cellStyle name="Currency 2 5 4 3 2 3" xfId="5817" xr:uid="{00000000-0005-0000-0000-000022150000}"/>
    <cellStyle name="Currency 2 5 4 3 2 3 2" xfId="5818" xr:uid="{00000000-0005-0000-0000-000023150000}"/>
    <cellStyle name="Currency 2 5 4 3 2 3 3" xfId="5819" xr:uid="{00000000-0005-0000-0000-000024150000}"/>
    <cellStyle name="Currency 2 5 4 3 2 4" xfId="5820" xr:uid="{00000000-0005-0000-0000-000025150000}"/>
    <cellStyle name="Currency 2 5 4 3 2 4 2" xfId="5821" xr:uid="{00000000-0005-0000-0000-000026150000}"/>
    <cellStyle name="Currency 2 5 4 3 2 4 2 2" xfId="5822" xr:uid="{00000000-0005-0000-0000-000027150000}"/>
    <cellStyle name="Currency 2 5 4 3 2 4 3" xfId="5823" xr:uid="{00000000-0005-0000-0000-000028150000}"/>
    <cellStyle name="Currency 2 5 4 3 2 5" xfId="5824" xr:uid="{00000000-0005-0000-0000-000029150000}"/>
    <cellStyle name="Currency 2 5 4 3 2 5 2" xfId="5825" xr:uid="{00000000-0005-0000-0000-00002A150000}"/>
    <cellStyle name="Currency 2 5 4 3 2 5 2 2" xfId="5826" xr:uid="{00000000-0005-0000-0000-00002B150000}"/>
    <cellStyle name="Currency 2 5 4 3 2 5 3" xfId="5827" xr:uid="{00000000-0005-0000-0000-00002C150000}"/>
    <cellStyle name="Currency 2 5 4 3 2 6" xfId="5828" xr:uid="{00000000-0005-0000-0000-00002D150000}"/>
    <cellStyle name="Currency 2 5 4 3 2 6 2" xfId="5829" xr:uid="{00000000-0005-0000-0000-00002E150000}"/>
    <cellStyle name="Currency 2 5 4 3 2 6 2 2" xfId="5830" xr:uid="{00000000-0005-0000-0000-00002F150000}"/>
    <cellStyle name="Currency 2 5 4 3 2 6 3" xfId="5831" xr:uid="{00000000-0005-0000-0000-000030150000}"/>
    <cellStyle name="Currency 2 5 4 3 2 7" xfId="5832" xr:uid="{00000000-0005-0000-0000-000031150000}"/>
    <cellStyle name="Currency 2 5 4 3 2 7 2" xfId="5833" xr:uid="{00000000-0005-0000-0000-000032150000}"/>
    <cellStyle name="Currency 2 5 4 3 2 8" xfId="5834" xr:uid="{00000000-0005-0000-0000-000033150000}"/>
    <cellStyle name="Currency 2 5 4 3 2 8 2" xfId="5835" xr:uid="{00000000-0005-0000-0000-000034150000}"/>
    <cellStyle name="Currency 2 5 4 3 2 9" xfId="5836" xr:uid="{00000000-0005-0000-0000-000035150000}"/>
    <cellStyle name="Currency 2 5 4 3 3" xfId="263" xr:uid="{00000000-0005-0000-0000-000036150000}"/>
    <cellStyle name="Currency 2 5 4 3 4" xfId="5837" xr:uid="{00000000-0005-0000-0000-000037150000}"/>
    <cellStyle name="Currency 2 5 4 3 4 2" xfId="5838" xr:uid="{00000000-0005-0000-0000-000038150000}"/>
    <cellStyle name="Currency 2 5 4 3 4 3" xfId="5839" xr:uid="{00000000-0005-0000-0000-000039150000}"/>
    <cellStyle name="Currency 2 5 4 3 5" xfId="5840" xr:uid="{00000000-0005-0000-0000-00003A150000}"/>
    <cellStyle name="Currency 2 5 4 3 5 2" xfId="5841" xr:uid="{00000000-0005-0000-0000-00003B150000}"/>
    <cellStyle name="Currency 2 5 4 3 5 2 2" xfId="5842" xr:uid="{00000000-0005-0000-0000-00003C150000}"/>
    <cellStyle name="Currency 2 5 4 3 5 3" xfId="5843" xr:uid="{00000000-0005-0000-0000-00003D150000}"/>
    <cellStyle name="Currency 2 5 4 3 6" xfId="5844" xr:uid="{00000000-0005-0000-0000-00003E150000}"/>
    <cellStyle name="Currency 2 5 4 3 6 2" xfId="5845" xr:uid="{00000000-0005-0000-0000-00003F150000}"/>
    <cellStyle name="Currency 2 5 4 3 6 2 2" xfId="5846" xr:uid="{00000000-0005-0000-0000-000040150000}"/>
    <cellStyle name="Currency 2 5 4 3 6 3" xfId="5847" xr:uid="{00000000-0005-0000-0000-000041150000}"/>
    <cellStyle name="Currency 2 5 4 3 7" xfId="5848" xr:uid="{00000000-0005-0000-0000-000042150000}"/>
    <cellStyle name="Currency 2 5 4 3 7 2" xfId="5849" xr:uid="{00000000-0005-0000-0000-000043150000}"/>
    <cellStyle name="Currency 2 5 4 3 7 2 2" xfId="5850" xr:uid="{00000000-0005-0000-0000-000044150000}"/>
    <cellStyle name="Currency 2 5 4 3 7 3" xfId="5851" xr:uid="{00000000-0005-0000-0000-000045150000}"/>
    <cellStyle name="Currency 2 5 4 3 8" xfId="5852" xr:uid="{00000000-0005-0000-0000-000046150000}"/>
    <cellStyle name="Currency 2 5 4 3 8 2" xfId="5853" xr:uid="{00000000-0005-0000-0000-000047150000}"/>
    <cellStyle name="Currency 2 5 4 3 9" xfId="5854" xr:uid="{00000000-0005-0000-0000-000048150000}"/>
    <cellStyle name="Currency 2 5 4 3 9 2" xfId="5855" xr:uid="{00000000-0005-0000-0000-000049150000}"/>
    <cellStyle name="Currency 2 5 4 4" xfId="264" xr:uid="{00000000-0005-0000-0000-00004A150000}"/>
    <cellStyle name="Currency 2 5 4 4 2" xfId="265" xr:uid="{00000000-0005-0000-0000-00004B150000}"/>
    <cellStyle name="Currency 2 5 4 4 2 10" xfId="5856" xr:uid="{00000000-0005-0000-0000-00004C150000}"/>
    <cellStyle name="Currency 2 5 4 4 2 2" xfId="5857" xr:uid="{00000000-0005-0000-0000-00004D150000}"/>
    <cellStyle name="Currency 2 5 4 4 2 3" xfId="5858" xr:uid="{00000000-0005-0000-0000-00004E150000}"/>
    <cellStyle name="Currency 2 5 4 4 2 4" xfId="5859" xr:uid="{00000000-0005-0000-0000-00004F150000}"/>
    <cellStyle name="Currency 2 5 4 4 2 4 2" xfId="5860" xr:uid="{00000000-0005-0000-0000-000050150000}"/>
    <cellStyle name="Currency 2 5 4 4 2 4 2 2" xfId="5861" xr:uid="{00000000-0005-0000-0000-000051150000}"/>
    <cellStyle name="Currency 2 5 4 4 2 4 3" xfId="5862" xr:uid="{00000000-0005-0000-0000-000052150000}"/>
    <cellStyle name="Currency 2 5 4 4 2 5" xfId="5863" xr:uid="{00000000-0005-0000-0000-000053150000}"/>
    <cellStyle name="Currency 2 5 4 4 2 5 2" xfId="5864" xr:uid="{00000000-0005-0000-0000-000054150000}"/>
    <cellStyle name="Currency 2 5 4 4 2 5 2 2" xfId="5865" xr:uid="{00000000-0005-0000-0000-000055150000}"/>
    <cellStyle name="Currency 2 5 4 4 2 5 3" xfId="5866" xr:uid="{00000000-0005-0000-0000-000056150000}"/>
    <cellStyle name="Currency 2 5 4 4 2 6" xfId="5867" xr:uid="{00000000-0005-0000-0000-000057150000}"/>
    <cellStyle name="Currency 2 5 4 4 2 6 2" xfId="5868" xr:uid="{00000000-0005-0000-0000-000058150000}"/>
    <cellStyle name="Currency 2 5 4 4 2 6 2 2" xfId="5869" xr:uid="{00000000-0005-0000-0000-000059150000}"/>
    <cellStyle name="Currency 2 5 4 4 2 6 3" xfId="5870" xr:uid="{00000000-0005-0000-0000-00005A150000}"/>
    <cellStyle name="Currency 2 5 4 4 2 7" xfId="5871" xr:uid="{00000000-0005-0000-0000-00005B150000}"/>
    <cellStyle name="Currency 2 5 4 4 2 7 2" xfId="5872" xr:uid="{00000000-0005-0000-0000-00005C150000}"/>
    <cellStyle name="Currency 2 5 4 4 2 8" xfId="5873" xr:uid="{00000000-0005-0000-0000-00005D150000}"/>
    <cellStyle name="Currency 2 5 4 4 2 8 2" xfId="5874" xr:uid="{00000000-0005-0000-0000-00005E150000}"/>
    <cellStyle name="Currency 2 5 4 4 2 9" xfId="5875" xr:uid="{00000000-0005-0000-0000-00005F150000}"/>
    <cellStyle name="Currency 2 5 4 4 3" xfId="266" xr:uid="{00000000-0005-0000-0000-000060150000}"/>
    <cellStyle name="Currency 2 5 4 4 4" xfId="5876" xr:uid="{00000000-0005-0000-0000-000061150000}"/>
    <cellStyle name="Currency 2 5 4 4 4 2" xfId="5877" xr:uid="{00000000-0005-0000-0000-000062150000}"/>
    <cellStyle name="Currency 2 5 4 4 4 2 2" xfId="5878" xr:uid="{00000000-0005-0000-0000-000063150000}"/>
    <cellStyle name="Currency 2 5 4 4 4 3" xfId="5879" xr:uid="{00000000-0005-0000-0000-000064150000}"/>
    <cellStyle name="Currency 2 5 4 4 5" xfId="5880" xr:uid="{00000000-0005-0000-0000-000065150000}"/>
    <cellStyle name="Currency 2 5 4 4 5 2" xfId="5881" xr:uid="{00000000-0005-0000-0000-000066150000}"/>
    <cellStyle name="Currency 2 5 4 4 5 2 2" xfId="5882" xr:uid="{00000000-0005-0000-0000-000067150000}"/>
    <cellStyle name="Currency 2 5 4 4 5 3" xfId="5883" xr:uid="{00000000-0005-0000-0000-000068150000}"/>
    <cellStyle name="Currency 2 5 4 5" xfId="5884" xr:uid="{00000000-0005-0000-0000-000069150000}"/>
    <cellStyle name="Currency 2 5 4 5 2" xfId="5885" xr:uid="{00000000-0005-0000-0000-00006A150000}"/>
    <cellStyle name="Currency 2 5 4 5 3" xfId="5886" xr:uid="{00000000-0005-0000-0000-00006B150000}"/>
    <cellStyle name="Currency 2 5 4 5 3 2" xfId="5887" xr:uid="{00000000-0005-0000-0000-00006C150000}"/>
    <cellStyle name="Currency 2 5 4 5 3 3" xfId="5888" xr:uid="{00000000-0005-0000-0000-00006D150000}"/>
    <cellStyle name="Currency 2 5 4 5 4" xfId="5889" xr:uid="{00000000-0005-0000-0000-00006E150000}"/>
    <cellStyle name="Currency 2 5 4 5 4 2" xfId="5890" xr:uid="{00000000-0005-0000-0000-00006F150000}"/>
    <cellStyle name="Currency 2 5 4 5 4 2 2" xfId="5891" xr:uid="{00000000-0005-0000-0000-000070150000}"/>
    <cellStyle name="Currency 2 5 4 5 4 3" xfId="5892" xr:uid="{00000000-0005-0000-0000-000071150000}"/>
    <cellStyle name="Currency 2 5 4 5 5" xfId="5893" xr:uid="{00000000-0005-0000-0000-000072150000}"/>
    <cellStyle name="Currency 2 5 4 5 5 2" xfId="5894" xr:uid="{00000000-0005-0000-0000-000073150000}"/>
    <cellStyle name="Currency 2 5 4 5 5 2 2" xfId="5895" xr:uid="{00000000-0005-0000-0000-000074150000}"/>
    <cellStyle name="Currency 2 5 4 5 5 3" xfId="5896" xr:uid="{00000000-0005-0000-0000-000075150000}"/>
    <cellStyle name="Currency 2 5 4 5 6" xfId="5897" xr:uid="{00000000-0005-0000-0000-000076150000}"/>
    <cellStyle name="Currency 2 5 4 5 6 2" xfId="5898" xr:uid="{00000000-0005-0000-0000-000077150000}"/>
    <cellStyle name="Currency 2 5 4 5 6 2 2" xfId="5899" xr:uid="{00000000-0005-0000-0000-000078150000}"/>
    <cellStyle name="Currency 2 5 4 5 6 3" xfId="5900" xr:uid="{00000000-0005-0000-0000-000079150000}"/>
    <cellStyle name="Currency 2 5 4 5 7" xfId="5901" xr:uid="{00000000-0005-0000-0000-00007A150000}"/>
    <cellStyle name="Currency 2 5 4 5 7 2" xfId="5902" xr:uid="{00000000-0005-0000-0000-00007B150000}"/>
    <cellStyle name="Currency 2 5 4 5 8" xfId="5903" xr:uid="{00000000-0005-0000-0000-00007C150000}"/>
    <cellStyle name="Currency 2 5 4 5 8 2" xfId="5904" xr:uid="{00000000-0005-0000-0000-00007D150000}"/>
    <cellStyle name="Currency 2 5 4 5 9" xfId="5905" xr:uid="{00000000-0005-0000-0000-00007E150000}"/>
    <cellStyle name="Currency 2 5 4 6" xfId="5906" xr:uid="{00000000-0005-0000-0000-00007F150000}"/>
    <cellStyle name="Currency 2 5 4 6 2" xfId="5907" xr:uid="{00000000-0005-0000-0000-000080150000}"/>
    <cellStyle name="Currency 2 5 4 6 3" xfId="5908" xr:uid="{00000000-0005-0000-0000-000081150000}"/>
    <cellStyle name="Currency 2 5 4 7" xfId="5909" xr:uid="{00000000-0005-0000-0000-000082150000}"/>
    <cellStyle name="Currency 2 5 4 8" xfId="5910" xr:uid="{00000000-0005-0000-0000-000083150000}"/>
    <cellStyle name="Currency 2 5 4 8 2" xfId="5911" xr:uid="{00000000-0005-0000-0000-000084150000}"/>
    <cellStyle name="Currency 2 5 4 8 2 2" xfId="5912" xr:uid="{00000000-0005-0000-0000-000085150000}"/>
    <cellStyle name="Currency 2 5 4 8 3" xfId="5913" xr:uid="{00000000-0005-0000-0000-000086150000}"/>
    <cellStyle name="Currency 2 5 4 8 4" xfId="5914" xr:uid="{00000000-0005-0000-0000-000087150000}"/>
    <cellStyle name="Currency 2 5 4 9" xfId="5915" xr:uid="{00000000-0005-0000-0000-000088150000}"/>
    <cellStyle name="Currency 2 5 4 9 2" xfId="5916" xr:uid="{00000000-0005-0000-0000-000089150000}"/>
    <cellStyle name="Currency 2 5 4 9 2 2" xfId="5917" xr:uid="{00000000-0005-0000-0000-00008A150000}"/>
    <cellStyle name="Currency 2 5 4 9 3" xfId="5918" xr:uid="{00000000-0005-0000-0000-00008B150000}"/>
    <cellStyle name="Currency 2 5 5" xfId="267" xr:uid="{00000000-0005-0000-0000-00008C150000}"/>
    <cellStyle name="Currency 2 5 5 10" xfId="5919" xr:uid="{00000000-0005-0000-0000-00008D150000}"/>
    <cellStyle name="Currency 2 5 5 10 2" xfId="5920" xr:uid="{00000000-0005-0000-0000-00008E150000}"/>
    <cellStyle name="Currency 2 5 5 10 2 2" xfId="5921" xr:uid="{00000000-0005-0000-0000-00008F150000}"/>
    <cellStyle name="Currency 2 5 5 10 3" xfId="5922" xr:uid="{00000000-0005-0000-0000-000090150000}"/>
    <cellStyle name="Currency 2 5 5 11" xfId="5923" xr:uid="{00000000-0005-0000-0000-000091150000}"/>
    <cellStyle name="Currency 2 5 5 11 2" xfId="5924" xr:uid="{00000000-0005-0000-0000-000092150000}"/>
    <cellStyle name="Currency 2 5 5 12" xfId="5925" xr:uid="{00000000-0005-0000-0000-000093150000}"/>
    <cellStyle name="Currency 2 5 5 12 2" xfId="5926" xr:uid="{00000000-0005-0000-0000-000094150000}"/>
    <cellStyle name="Currency 2 5 5 13" xfId="5927" xr:uid="{00000000-0005-0000-0000-000095150000}"/>
    <cellStyle name="Currency 2 5 5 14" xfId="5928" xr:uid="{00000000-0005-0000-0000-000096150000}"/>
    <cellStyle name="Currency 2 5 5 15" xfId="5929" xr:uid="{00000000-0005-0000-0000-000097150000}"/>
    <cellStyle name="Currency 2 5 5 2" xfId="268" xr:uid="{00000000-0005-0000-0000-000098150000}"/>
    <cellStyle name="Currency 2 5 5 2 2" xfId="5930" xr:uid="{00000000-0005-0000-0000-000099150000}"/>
    <cellStyle name="Currency 2 5 5 2 2 2" xfId="5931" xr:uid="{00000000-0005-0000-0000-00009A150000}"/>
    <cellStyle name="Currency 2 5 5 2 2 3" xfId="5932" xr:uid="{00000000-0005-0000-0000-00009B150000}"/>
    <cellStyle name="Currency 2 5 5 2 2 3 2" xfId="5933" xr:uid="{00000000-0005-0000-0000-00009C150000}"/>
    <cellStyle name="Currency 2 5 5 2 2 3 3" xfId="5934" xr:uid="{00000000-0005-0000-0000-00009D150000}"/>
    <cellStyle name="Currency 2 5 5 2 2 4" xfId="5935" xr:uid="{00000000-0005-0000-0000-00009E150000}"/>
    <cellStyle name="Currency 2 5 5 2 2 4 2" xfId="5936" xr:uid="{00000000-0005-0000-0000-00009F150000}"/>
    <cellStyle name="Currency 2 5 5 2 2 4 2 2" xfId="5937" xr:uid="{00000000-0005-0000-0000-0000A0150000}"/>
    <cellStyle name="Currency 2 5 5 2 2 4 3" xfId="5938" xr:uid="{00000000-0005-0000-0000-0000A1150000}"/>
    <cellStyle name="Currency 2 5 5 2 2 5" xfId="5939" xr:uid="{00000000-0005-0000-0000-0000A2150000}"/>
    <cellStyle name="Currency 2 5 5 2 2 5 2" xfId="5940" xr:uid="{00000000-0005-0000-0000-0000A3150000}"/>
    <cellStyle name="Currency 2 5 5 2 2 5 2 2" xfId="5941" xr:uid="{00000000-0005-0000-0000-0000A4150000}"/>
    <cellStyle name="Currency 2 5 5 2 2 5 3" xfId="5942" xr:uid="{00000000-0005-0000-0000-0000A5150000}"/>
    <cellStyle name="Currency 2 5 5 2 2 6" xfId="5943" xr:uid="{00000000-0005-0000-0000-0000A6150000}"/>
    <cellStyle name="Currency 2 5 5 2 2 6 2" xfId="5944" xr:uid="{00000000-0005-0000-0000-0000A7150000}"/>
    <cellStyle name="Currency 2 5 5 2 2 6 2 2" xfId="5945" xr:uid="{00000000-0005-0000-0000-0000A8150000}"/>
    <cellStyle name="Currency 2 5 5 2 2 6 3" xfId="5946" xr:uid="{00000000-0005-0000-0000-0000A9150000}"/>
    <cellStyle name="Currency 2 5 5 2 2 7" xfId="5947" xr:uid="{00000000-0005-0000-0000-0000AA150000}"/>
    <cellStyle name="Currency 2 5 5 2 2 7 2" xfId="5948" xr:uid="{00000000-0005-0000-0000-0000AB150000}"/>
    <cellStyle name="Currency 2 5 5 2 2 8" xfId="5949" xr:uid="{00000000-0005-0000-0000-0000AC150000}"/>
    <cellStyle name="Currency 2 5 5 2 2 8 2" xfId="5950" xr:uid="{00000000-0005-0000-0000-0000AD150000}"/>
    <cellStyle name="Currency 2 5 5 2 2 9" xfId="5951" xr:uid="{00000000-0005-0000-0000-0000AE150000}"/>
    <cellStyle name="Currency 2 5 5 2 3" xfId="5952" xr:uid="{00000000-0005-0000-0000-0000AF150000}"/>
    <cellStyle name="Currency 2 5 5 2 3 2" xfId="5953" xr:uid="{00000000-0005-0000-0000-0000B0150000}"/>
    <cellStyle name="Currency 2 5 5 2 3 3" xfId="5954" xr:uid="{00000000-0005-0000-0000-0000B1150000}"/>
    <cellStyle name="Currency 2 5 5 2 3 3 2" xfId="5955" xr:uid="{00000000-0005-0000-0000-0000B2150000}"/>
    <cellStyle name="Currency 2 5 5 2 3 3 3" xfId="5956" xr:uid="{00000000-0005-0000-0000-0000B3150000}"/>
    <cellStyle name="Currency 2 5 5 2 3 4" xfId="5957" xr:uid="{00000000-0005-0000-0000-0000B4150000}"/>
    <cellStyle name="Currency 2 5 5 2 3 4 2" xfId="5958" xr:uid="{00000000-0005-0000-0000-0000B5150000}"/>
    <cellStyle name="Currency 2 5 5 2 3 4 2 2" xfId="5959" xr:uid="{00000000-0005-0000-0000-0000B6150000}"/>
    <cellStyle name="Currency 2 5 5 2 3 4 3" xfId="5960" xr:uid="{00000000-0005-0000-0000-0000B7150000}"/>
    <cellStyle name="Currency 2 5 5 2 3 5" xfId="5961" xr:uid="{00000000-0005-0000-0000-0000B8150000}"/>
    <cellStyle name="Currency 2 5 5 2 3 5 2" xfId="5962" xr:uid="{00000000-0005-0000-0000-0000B9150000}"/>
    <cellStyle name="Currency 2 5 5 2 3 5 2 2" xfId="5963" xr:uid="{00000000-0005-0000-0000-0000BA150000}"/>
    <cellStyle name="Currency 2 5 5 2 3 5 3" xfId="5964" xr:uid="{00000000-0005-0000-0000-0000BB150000}"/>
    <cellStyle name="Currency 2 5 5 2 3 6" xfId="5965" xr:uid="{00000000-0005-0000-0000-0000BC150000}"/>
    <cellStyle name="Currency 2 5 5 2 3 6 2" xfId="5966" xr:uid="{00000000-0005-0000-0000-0000BD150000}"/>
    <cellStyle name="Currency 2 5 5 2 3 6 2 2" xfId="5967" xr:uid="{00000000-0005-0000-0000-0000BE150000}"/>
    <cellStyle name="Currency 2 5 5 2 3 6 3" xfId="5968" xr:uid="{00000000-0005-0000-0000-0000BF150000}"/>
    <cellStyle name="Currency 2 5 5 2 3 7" xfId="5969" xr:uid="{00000000-0005-0000-0000-0000C0150000}"/>
    <cellStyle name="Currency 2 5 5 2 3 7 2" xfId="5970" xr:uid="{00000000-0005-0000-0000-0000C1150000}"/>
    <cellStyle name="Currency 2 5 5 2 3 8" xfId="5971" xr:uid="{00000000-0005-0000-0000-0000C2150000}"/>
    <cellStyle name="Currency 2 5 5 2 3 8 2" xfId="5972" xr:uid="{00000000-0005-0000-0000-0000C3150000}"/>
    <cellStyle name="Currency 2 5 5 2 3 9" xfId="5973" xr:uid="{00000000-0005-0000-0000-0000C4150000}"/>
    <cellStyle name="Currency 2 5 5 2 4" xfId="5974" xr:uid="{00000000-0005-0000-0000-0000C5150000}"/>
    <cellStyle name="Currency 2 5 5 2 4 2" xfId="5975" xr:uid="{00000000-0005-0000-0000-0000C6150000}"/>
    <cellStyle name="Currency 2 5 5 2 4 3" xfId="5976" xr:uid="{00000000-0005-0000-0000-0000C7150000}"/>
    <cellStyle name="Currency 2 5 5 2 4 3 2" xfId="5977" xr:uid="{00000000-0005-0000-0000-0000C8150000}"/>
    <cellStyle name="Currency 2 5 5 2 4 3 2 2" xfId="5978" xr:uid="{00000000-0005-0000-0000-0000C9150000}"/>
    <cellStyle name="Currency 2 5 5 2 4 3 3" xfId="5979" xr:uid="{00000000-0005-0000-0000-0000CA150000}"/>
    <cellStyle name="Currency 2 5 5 2 4 4" xfId="5980" xr:uid="{00000000-0005-0000-0000-0000CB150000}"/>
    <cellStyle name="Currency 2 5 5 2 4 4 2" xfId="5981" xr:uid="{00000000-0005-0000-0000-0000CC150000}"/>
    <cellStyle name="Currency 2 5 5 2 4 4 2 2" xfId="5982" xr:uid="{00000000-0005-0000-0000-0000CD150000}"/>
    <cellStyle name="Currency 2 5 5 2 4 4 3" xfId="5983" xr:uid="{00000000-0005-0000-0000-0000CE150000}"/>
    <cellStyle name="Currency 2 5 5 2 4 5" xfId="5984" xr:uid="{00000000-0005-0000-0000-0000CF150000}"/>
    <cellStyle name="Currency 2 5 5 2 4 5 2" xfId="5985" xr:uid="{00000000-0005-0000-0000-0000D0150000}"/>
    <cellStyle name="Currency 2 5 5 2 4 5 2 2" xfId="5986" xr:uid="{00000000-0005-0000-0000-0000D1150000}"/>
    <cellStyle name="Currency 2 5 5 2 4 5 3" xfId="5987" xr:uid="{00000000-0005-0000-0000-0000D2150000}"/>
    <cellStyle name="Currency 2 5 5 2 4 6" xfId="5988" xr:uid="{00000000-0005-0000-0000-0000D3150000}"/>
    <cellStyle name="Currency 2 5 5 2 4 6 2" xfId="5989" xr:uid="{00000000-0005-0000-0000-0000D4150000}"/>
    <cellStyle name="Currency 2 5 5 2 4 7" xfId="5990" xr:uid="{00000000-0005-0000-0000-0000D5150000}"/>
    <cellStyle name="Currency 2 5 5 2 4 7 2" xfId="5991" xr:uid="{00000000-0005-0000-0000-0000D6150000}"/>
    <cellStyle name="Currency 2 5 5 2 4 8" xfId="5992" xr:uid="{00000000-0005-0000-0000-0000D7150000}"/>
    <cellStyle name="Currency 2 5 5 2 4 9" xfId="5993" xr:uid="{00000000-0005-0000-0000-0000D8150000}"/>
    <cellStyle name="Currency 2 5 5 2 5" xfId="5994" xr:uid="{00000000-0005-0000-0000-0000D9150000}"/>
    <cellStyle name="Currency 2 5 5 2 5 2" xfId="5995" xr:uid="{00000000-0005-0000-0000-0000DA150000}"/>
    <cellStyle name="Currency 2 5 5 2 5 3" xfId="5996" xr:uid="{00000000-0005-0000-0000-0000DB150000}"/>
    <cellStyle name="Currency 2 5 5 2 6" xfId="5997" xr:uid="{00000000-0005-0000-0000-0000DC150000}"/>
    <cellStyle name="Currency 2 5 5 2 6 2" xfId="5998" xr:uid="{00000000-0005-0000-0000-0000DD150000}"/>
    <cellStyle name="Currency 2 5 5 2 6 2 2" xfId="5999" xr:uid="{00000000-0005-0000-0000-0000DE150000}"/>
    <cellStyle name="Currency 2 5 5 2 6 2 2 2" xfId="6000" xr:uid="{00000000-0005-0000-0000-0000DF150000}"/>
    <cellStyle name="Currency 2 5 5 2 6 2 3" xfId="6001" xr:uid="{00000000-0005-0000-0000-0000E0150000}"/>
    <cellStyle name="Currency 2 5 5 2 6 3" xfId="6002" xr:uid="{00000000-0005-0000-0000-0000E1150000}"/>
    <cellStyle name="Currency 2 5 5 2 6 3 2" xfId="6003" xr:uid="{00000000-0005-0000-0000-0000E2150000}"/>
    <cellStyle name="Currency 2 5 5 2 6 3 2 2" xfId="6004" xr:uid="{00000000-0005-0000-0000-0000E3150000}"/>
    <cellStyle name="Currency 2 5 5 2 6 3 3" xfId="6005" xr:uid="{00000000-0005-0000-0000-0000E4150000}"/>
    <cellStyle name="Currency 2 5 5 2 6 4" xfId="6006" xr:uid="{00000000-0005-0000-0000-0000E5150000}"/>
    <cellStyle name="Currency 2 5 5 2 6 4 2" xfId="6007" xr:uid="{00000000-0005-0000-0000-0000E6150000}"/>
    <cellStyle name="Currency 2 5 5 2 6 4 2 2" xfId="6008" xr:uid="{00000000-0005-0000-0000-0000E7150000}"/>
    <cellStyle name="Currency 2 5 5 2 6 4 3" xfId="6009" xr:uid="{00000000-0005-0000-0000-0000E8150000}"/>
    <cellStyle name="Currency 2 5 5 2 6 5" xfId="6010" xr:uid="{00000000-0005-0000-0000-0000E9150000}"/>
    <cellStyle name="Currency 2 5 5 2 6 5 2" xfId="6011" xr:uid="{00000000-0005-0000-0000-0000EA150000}"/>
    <cellStyle name="Currency 2 5 5 2 6 6" xfId="6012" xr:uid="{00000000-0005-0000-0000-0000EB150000}"/>
    <cellStyle name="Currency 2 5 5 2 6 6 2" xfId="6013" xr:uid="{00000000-0005-0000-0000-0000EC150000}"/>
    <cellStyle name="Currency 2 5 5 2 6 7" xfId="6014" xr:uid="{00000000-0005-0000-0000-0000ED150000}"/>
    <cellStyle name="Currency 2 5 5 2 7" xfId="6015" xr:uid="{00000000-0005-0000-0000-0000EE150000}"/>
    <cellStyle name="Currency 2 5 5 2 7 2" xfId="6016" xr:uid="{00000000-0005-0000-0000-0000EF150000}"/>
    <cellStyle name="Currency 2 5 5 2 7 2 2" xfId="6017" xr:uid="{00000000-0005-0000-0000-0000F0150000}"/>
    <cellStyle name="Currency 2 5 5 2 7 3" xfId="6018" xr:uid="{00000000-0005-0000-0000-0000F1150000}"/>
    <cellStyle name="Currency 2 5 5 2 8" xfId="6019" xr:uid="{00000000-0005-0000-0000-0000F2150000}"/>
    <cellStyle name="Currency 2 5 5 2 8 2" xfId="6020" xr:uid="{00000000-0005-0000-0000-0000F3150000}"/>
    <cellStyle name="Currency 2 5 5 2 8 2 2" xfId="6021" xr:uid="{00000000-0005-0000-0000-0000F4150000}"/>
    <cellStyle name="Currency 2 5 5 2 8 3" xfId="6022" xr:uid="{00000000-0005-0000-0000-0000F5150000}"/>
    <cellStyle name="Currency 2 5 5 3" xfId="269" xr:uid="{00000000-0005-0000-0000-0000F6150000}"/>
    <cellStyle name="Currency 2 5 5 3 10" xfId="6023" xr:uid="{00000000-0005-0000-0000-0000F7150000}"/>
    <cellStyle name="Currency 2 5 5 3 2" xfId="270" xr:uid="{00000000-0005-0000-0000-0000F8150000}"/>
    <cellStyle name="Currency 2 5 5 3 2 2" xfId="6024" xr:uid="{00000000-0005-0000-0000-0000F9150000}"/>
    <cellStyle name="Currency 2 5 5 3 2 3" xfId="6025" xr:uid="{00000000-0005-0000-0000-0000FA150000}"/>
    <cellStyle name="Currency 2 5 5 3 2 3 2" xfId="6026" xr:uid="{00000000-0005-0000-0000-0000FB150000}"/>
    <cellStyle name="Currency 2 5 5 3 2 3 3" xfId="6027" xr:uid="{00000000-0005-0000-0000-0000FC150000}"/>
    <cellStyle name="Currency 2 5 5 3 2 4" xfId="6028" xr:uid="{00000000-0005-0000-0000-0000FD150000}"/>
    <cellStyle name="Currency 2 5 5 3 2 4 2" xfId="6029" xr:uid="{00000000-0005-0000-0000-0000FE150000}"/>
    <cellStyle name="Currency 2 5 5 3 2 4 2 2" xfId="6030" xr:uid="{00000000-0005-0000-0000-0000FF150000}"/>
    <cellStyle name="Currency 2 5 5 3 2 4 3" xfId="6031" xr:uid="{00000000-0005-0000-0000-000000160000}"/>
    <cellStyle name="Currency 2 5 5 3 2 5" xfId="6032" xr:uid="{00000000-0005-0000-0000-000001160000}"/>
    <cellStyle name="Currency 2 5 5 3 2 5 2" xfId="6033" xr:uid="{00000000-0005-0000-0000-000002160000}"/>
    <cellStyle name="Currency 2 5 5 3 2 5 2 2" xfId="6034" xr:uid="{00000000-0005-0000-0000-000003160000}"/>
    <cellStyle name="Currency 2 5 5 3 2 5 3" xfId="6035" xr:uid="{00000000-0005-0000-0000-000004160000}"/>
    <cellStyle name="Currency 2 5 5 3 2 6" xfId="6036" xr:uid="{00000000-0005-0000-0000-000005160000}"/>
    <cellStyle name="Currency 2 5 5 3 2 6 2" xfId="6037" xr:uid="{00000000-0005-0000-0000-000006160000}"/>
    <cellStyle name="Currency 2 5 5 3 2 6 2 2" xfId="6038" xr:uid="{00000000-0005-0000-0000-000007160000}"/>
    <cellStyle name="Currency 2 5 5 3 2 6 3" xfId="6039" xr:uid="{00000000-0005-0000-0000-000008160000}"/>
    <cellStyle name="Currency 2 5 5 3 2 7" xfId="6040" xr:uid="{00000000-0005-0000-0000-000009160000}"/>
    <cellStyle name="Currency 2 5 5 3 2 7 2" xfId="6041" xr:uid="{00000000-0005-0000-0000-00000A160000}"/>
    <cellStyle name="Currency 2 5 5 3 2 8" xfId="6042" xr:uid="{00000000-0005-0000-0000-00000B160000}"/>
    <cellStyle name="Currency 2 5 5 3 2 8 2" xfId="6043" xr:uid="{00000000-0005-0000-0000-00000C160000}"/>
    <cellStyle name="Currency 2 5 5 3 2 9" xfId="6044" xr:uid="{00000000-0005-0000-0000-00000D160000}"/>
    <cellStyle name="Currency 2 5 5 3 3" xfId="271" xr:uid="{00000000-0005-0000-0000-00000E160000}"/>
    <cellStyle name="Currency 2 5 5 3 4" xfId="6045" xr:uid="{00000000-0005-0000-0000-00000F160000}"/>
    <cellStyle name="Currency 2 5 5 3 4 2" xfId="6046" xr:uid="{00000000-0005-0000-0000-000010160000}"/>
    <cellStyle name="Currency 2 5 5 3 4 3" xfId="6047" xr:uid="{00000000-0005-0000-0000-000011160000}"/>
    <cellStyle name="Currency 2 5 5 3 5" xfId="6048" xr:uid="{00000000-0005-0000-0000-000012160000}"/>
    <cellStyle name="Currency 2 5 5 3 5 2" xfId="6049" xr:uid="{00000000-0005-0000-0000-000013160000}"/>
    <cellStyle name="Currency 2 5 5 3 5 2 2" xfId="6050" xr:uid="{00000000-0005-0000-0000-000014160000}"/>
    <cellStyle name="Currency 2 5 5 3 5 3" xfId="6051" xr:uid="{00000000-0005-0000-0000-000015160000}"/>
    <cellStyle name="Currency 2 5 5 3 6" xfId="6052" xr:uid="{00000000-0005-0000-0000-000016160000}"/>
    <cellStyle name="Currency 2 5 5 3 6 2" xfId="6053" xr:uid="{00000000-0005-0000-0000-000017160000}"/>
    <cellStyle name="Currency 2 5 5 3 6 2 2" xfId="6054" xr:uid="{00000000-0005-0000-0000-000018160000}"/>
    <cellStyle name="Currency 2 5 5 3 6 3" xfId="6055" xr:uid="{00000000-0005-0000-0000-000019160000}"/>
    <cellStyle name="Currency 2 5 5 3 7" xfId="6056" xr:uid="{00000000-0005-0000-0000-00001A160000}"/>
    <cellStyle name="Currency 2 5 5 3 7 2" xfId="6057" xr:uid="{00000000-0005-0000-0000-00001B160000}"/>
    <cellStyle name="Currency 2 5 5 3 7 2 2" xfId="6058" xr:uid="{00000000-0005-0000-0000-00001C160000}"/>
    <cellStyle name="Currency 2 5 5 3 7 3" xfId="6059" xr:uid="{00000000-0005-0000-0000-00001D160000}"/>
    <cellStyle name="Currency 2 5 5 3 8" xfId="6060" xr:uid="{00000000-0005-0000-0000-00001E160000}"/>
    <cellStyle name="Currency 2 5 5 3 8 2" xfId="6061" xr:uid="{00000000-0005-0000-0000-00001F160000}"/>
    <cellStyle name="Currency 2 5 5 3 9" xfId="6062" xr:uid="{00000000-0005-0000-0000-000020160000}"/>
    <cellStyle name="Currency 2 5 5 3 9 2" xfId="6063" xr:uid="{00000000-0005-0000-0000-000021160000}"/>
    <cellStyle name="Currency 2 5 5 4" xfId="272" xr:uid="{00000000-0005-0000-0000-000022160000}"/>
    <cellStyle name="Currency 2 5 5 4 2" xfId="273" xr:uid="{00000000-0005-0000-0000-000023160000}"/>
    <cellStyle name="Currency 2 5 5 4 2 10" xfId="6064" xr:uid="{00000000-0005-0000-0000-000024160000}"/>
    <cellStyle name="Currency 2 5 5 4 2 2" xfId="6065" xr:uid="{00000000-0005-0000-0000-000025160000}"/>
    <cellStyle name="Currency 2 5 5 4 2 3" xfId="6066" xr:uid="{00000000-0005-0000-0000-000026160000}"/>
    <cellStyle name="Currency 2 5 5 4 2 4" xfId="6067" xr:uid="{00000000-0005-0000-0000-000027160000}"/>
    <cellStyle name="Currency 2 5 5 4 2 4 2" xfId="6068" xr:uid="{00000000-0005-0000-0000-000028160000}"/>
    <cellStyle name="Currency 2 5 5 4 2 4 2 2" xfId="6069" xr:uid="{00000000-0005-0000-0000-000029160000}"/>
    <cellStyle name="Currency 2 5 5 4 2 4 3" xfId="6070" xr:uid="{00000000-0005-0000-0000-00002A160000}"/>
    <cellStyle name="Currency 2 5 5 4 2 5" xfId="6071" xr:uid="{00000000-0005-0000-0000-00002B160000}"/>
    <cellStyle name="Currency 2 5 5 4 2 5 2" xfId="6072" xr:uid="{00000000-0005-0000-0000-00002C160000}"/>
    <cellStyle name="Currency 2 5 5 4 2 5 2 2" xfId="6073" xr:uid="{00000000-0005-0000-0000-00002D160000}"/>
    <cellStyle name="Currency 2 5 5 4 2 5 3" xfId="6074" xr:uid="{00000000-0005-0000-0000-00002E160000}"/>
    <cellStyle name="Currency 2 5 5 4 2 6" xfId="6075" xr:uid="{00000000-0005-0000-0000-00002F160000}"/>
    <cellStyle name="Currency 2 5 5 4 2 6 2" xfId="6076" xr:uid="{00000000-0005-0000-0000-000030160000}"/>
    <cellStyle name="Currency 2 5 5 4 2 6 2 2" xfId="6077" xr:uid="{00000000-0005-0000-0000-000031160000}"/>
    <cellStyle name="Currency 2 5 5 4 2 6 3" xfId="6078" xr:uid="{00000000-0005-0000-0000-000032160000}"/>
    <cellStyle name="Currency 2 5 5 4 2 7" xfId="6079" xr:uid="{00000000-0005-0000-0000-000033160000}"/>
    <cellStyle name="Currency 2 5 5 4 2 7 2" xfId="6080" xr:uid="{00000000-0005-0000-0000-000034160000}"/>
    <cellStyle name="Currency 2 5 5 4 2 8" xfId="6081" xr:uid="{00000000-0005-0000-0000-000035160000}"/>
    <cellStyle name="Currency 2 5 5 4 2 8 2" xfId="6082" xr:uid="{00000000-0005-0000-0000-000036160000}"/>
    <cellStyle name="Currency 2 5 5 4 2 9" xfId="6083" xr:uid="{00000000-0005-0000-0000-000037160000}"/>
    <cellStyle name="Currency 2 5 5 4 3" xfId="274" xr:uid="{00000000-0005-0000-0000-000038160000}"/>
    <cellStyle name="Currency 2 5 5 4 4" xfId="6084" xr:uid="{00000000-0005-0000-0000-000039160000}"/>
    <cellStyle name="Currency 2 5 5 4 4 2" xfId="6085" xr:uid="{00000000-0005-0000-0000-00003A160000}"/>
    <cellStyle name="Currency 2 5 5 4 4 2 2" xfId="6086" xr:uid="{00000000-0005-0000-0000-00003B160000}"/>
    <cellStyle name="Currency 2 5 5 4 4 3" xfId="6087" xr:uid="{00000000-0005-0000-0000-00003C160000}"/>
    <cellStyle name="Currency 2 5 5 4 5" xfId="6088" xr:uid="{00000000-0005-0000-0000-00003D160000}"/>
    <cellStyle name="Currency 2 5 5 4 5 2" xfId="6089" xr:uid="{00000000-0005-0000-0000-00003E160000}"/>
    <cellStyle name="Currency 2 5 5 4 5 2 2" xfId="6090" xr:uid="{00000000-0005-0000-0000-00003F160000}"/>
    <cellStyle name="Currency 2 5 5 4 5 3" xfId="6091" xr:uid="{00000000-0005-0000-0000-000040160000}"/>
    <cellStyle name="Currency 2 5 5 5" xfId="6092" xr:uid="{00000000-0005-0000-0000-000041160000}"/>
    <cellStyle name="Currency 2 5 5 5 2" xfId="6093" xr:uid="{00000000-0005-0000-0000-000042160000}"/>
    <cellStyle name="Currency 2 5 5 5 3" xfId="6094" xr:uid="{00000000-0005-0000-0000-000043160000}"/>
    <cellStyle name="Currency 2 5 5 5 3 2" xfId="6095" xr:uid="{00000000-0005-0000-0000-000044160000}"/>
    <cellStyle name="Currency 2 5 5 5 3 3" xfId="6096" xr:uid="{00000000-0005-0000-0000-000045160000}"/>
    <cellStyle name="Currency 2 5 5 5 4" xfId="6097" xr:uid="{00000000-0005-0000-0000-000046160000}"/>
    <cellStyle name="Currency 2 5 5 5 4 2" xfId="6098" xr:uid="{00000000-0005-0000-0000-000047160000}"/>
    <cellStyle name="Currency 2 5 5 5 4 2 2" xfId="6099" xr:uid="{00000000-0005-0000-0000-000048160000}"/>
    <cellStyle name="Currency 2 5 5 5 4 3" xfId="6100" xr:uid="{00000000-0005-0000-0000-000049160000}"/>
    <cellStyle name="Currency 2 5 5 5 5" xfId="6101" xr:uid="{00000000-0005-0000-0000-00004A160000}"/>
    <cellStyle name="Currency 2 5 5 5 5 2" xfId="6102" xr:uid="{00000000-0005-0000-0000-00004B160000}"/>
    <cellStyle name="Currency 2 5 5 5 5 2 2" xfId="6103" xr:uid="{00000000-0005-0000-0000-00004C160000}"/>
    <cellStyle name="Currency 2 5 5 5 5 3" xfId="6104" xr:uid="{00000000-0005-0000-0000-00004D160000}"/>
    <cellStyle name="Currency 2 5 5 5 6" xfId="6105" xr:uid="{00000000-0005-0000-0000-00004E160000}"/>
    <cellStyle name="Currency 2 5 5 5 6 2" xfId="6106" xr:uid="{00000000-0005-0000-0000-00004F160000}"/>
    <cellStyle name="Currency 2 5 5 5 6 2 2" xfId="6107" xr:uid="{00000000-0005-0000-0000-000050160000}"/>
    <cellStyle name="Currency 2 5 5 5 6 3" xfId="6108" xr:uid="{00000000-0005-0000-0000-000051160000}"/>
    <cellStyle name="Currency 2 5 5 5 7" xfId="6109" xr:uid="{00000000-0005-0000-0000-000052160000}"/>
    <cellStyle name="Currency 2 5 5 5 7 2" xfId="6110" xr:uid="{00000000-0005-0000-0000-000053160000}"/>
    <cellStyle name="Currency 2 5 5 5 8" xfId="6111" xr:uid="{00000000-0005-0000-0000-000054160000}"/>
    <cellStyle name="Currency 2 5 5 5 8 2" xfId="6112" xr:uid="{00000000-0005-0000-0000-000055160000}"/>
    <cellStyle name="Currency 2 5 5 5 9" xfId="6113" xr:uid="{00000000-0005-0000-0000-000056160000}"/>
    <cellStyle name="Currency 2 5 5 6" xfId="6114" xr:uid="{00000000-0005-0000-0000-000057160000}"/>
    <cellStyle name="Currency 2 5 5 6 2" xfId="6115" xr:uid="{00000000-0005-0000-0000-000058160000}"/>
    <cellStyle name="Currency 2 5 5 6 3" xfId="6116" xr:uid="{00000000-0005-0000-0000-000059160000}"/>
    <cellStyle name="Currency 2 5 5 7" xfId="6117" xr:uid="{00000000-0005-0000-0000-00005A160000}"/>
    <cellStyle name="Currency 2 5 5 8" xfId="6118" xr:uid="{00000000-0005-0000-0000-00005B160000}"/>
    <cellStyle name="Currency 2 5 5 8 2" xfId="6119" xr:uid="{00000000-0005-0000-0000-00005C160000}"/>
    <cellStyle name="Currency 2 5 5 8 2 2" xfId="6120" xr:uid="{00000000-0005-0000-0000-00005D160000}"/>
    <cellStyle name="Currency 2 5 5 8 3" xfId="6121" xr:uid="{00000000-0005-0000-0000-00005E160000}"/>
    <cellStyle name="Currency 2 5 5 8 4" xfId="6122" xr:uid="{00000000-0005-0000-0000-00005F160000}"/>
    <cellStyle name="Currency 2 5 5 9" xfId="6123" xr:uid="{00000000-0005-0000-0000-000060160000}"/>
    <cellStyle name="Currency 2 5 5 9 2" xfId="6124" xr:uid="{00000000-0005-0000-0000-000061160000}"/>
    <cellStyle name="Currency 2 5 5 9 2 2" xfId="6125" xr:uid="{00000000-0005-0000-0000-000062160000}"/>
    <cellStyle name="Currency 2 5 5 9 3" xfId="6126" xr:uid="{00000000-0005-0000-0000-000063160000}"/>
    <cellStyle name="Currency 2 5 6" xfId="275" xr:uid="{00000000-0005-0000-0000-000064160000}"/>
    <cellStyle name="Currency 2 5 6 2" xfId="6127" xr:uid="{00000000-0005-0000-0000-000065160000}"/>
    <cellStyle name="Currency 2 5 6 2 2" xfId="6128" xr:uid="{00000000-0005-0000-0000-000066160000}"/>
    <cellStyle name="Currency 2 5 6 2 3" xfId="6129" xr:uid="{00000000-0005-0000-0000-000067160000}"/>
    <cellStyle name="Currency 2 5 6 2 3 2" xfId="6130" xr:uid="{00000000-0005-0000-0000-000068160000}"/>
    <cellStyle name="Currency 2 5 6 2 3 3" xfId="6131" xr:uid="{00000000-0005-0000-0000-000069160000}"/>
    <cellStyle name="Currency 2 5 6 2 4" xfId="6132" xr:uid="{00000000-0005-0000-0000-00006A160000}"/>
    <cellStyle name="Currency 2 5 6 2 4 2" xfId="6133" xr:uid="{00000000-0005-0000-0000-00006B160000}"/>
    <cellStyle name="Currency 2 5 6 2 4 2 2" xfId="6134" xr:uid="{00000000-0005-0000-0000-00006C160000}"/>
    <cellStyle name="Currency 2 5 6 2 4 3" xfId="6135" xr:uid="{00000000-0005-0000-0000-00006D160000}"/>
    <cellStyle name="Currency 2 5 6 2 5" xfId="6136" xr:uid="{00000000-0005-0000-0000-00006E160000}"/>
    <cellStyle name="Currency 2 5 6 2 5 2" xfId="6137" xr:uid="{00000000-0005-0000-0000-00006F160000}"/>
    <cellStyle name="Currency 2 5 6 2 5 2 2" xfId="6138" xr:uid="{00000000-0005-0000-0000-000070160000}"/>
    <cellStyle name="Currency 2 5 6 2 5 3" xfId="6139" xr:uid="{00000000-0005-0000-0000-000071160000}"/>
    <cellStyle name="Currency 2 5 6 2 6" xfId="6140" xr:uid="{00000000-0005-0000-0000-000072160000}"/>
    <cellStyle name="Currency 2 5 6 2 6 2" xfId="6141" xr:uid="{00000000-0005-0000-0000-000073160000}"/>
    <cellStyle name="Currency 2 5 6 2 6 2 2" xfId="6142" xr:uid="{00000000-0005-0000-0000-000074160000}"/>
    <cellStyle name="Currency 2 5 6 2 6 3" xfId="6143" xr:uid="{00000000-0005-0000-0000-000075160000}"/>
    <cellStyle name="Currency 2 5 6 2 7" xfId="6144" xr:uid="{00000000-0005-0000-0000-000076160000}"/>
    <cellStyle name="Currency 2 5 6 2 7 2" xfId="6145" xr:uid="{00000000-0005-0000-0000-000077160000}"/>
    <cellStyle name="Currency 2 5 6 2 8" xfId="6146" xr:uid="{00000000-0005-0000-0000-000078160000}"/>
    <cellStyle name="Currency 2 5 6 2 8 2" xfId="6147" xr:uid="{00000000-0005-0000-0000-000079160000}"/>
    <cellStyle name="Currency 2 5 6 2 9" xfId="6148" xr:uid="{00000000-0005-0000-0000-00007A160000}"/>
    <cellStyle name="Currency 2 5 6 3" xfId="6149" xr:uid="{00000000-0005-0000-0000-00007B160000}"/>
    <cellStyle name="Currency 2 5 6 3 2" xfId="6150" xr:uid="{00000000-0005-0000-0000-00007C160000}"/>
    <cellStyle name="Currency 2 5 6 3 3" xfId="6151" xr:uid="{00000000-0005-0000-0000-00007D160000}"/>
    <cellStyle name="Currency 2 5 6 3 3 2" xfId="6152" xr:uid="{00000000-0005-0000-0000-00007E160000}"/>
    <cellStyle name="Currency 2 5 6 3 3 3" xfId="6153" xr:uid="{00000000-0005-0000-0000-00007F160000}"/>
    <cellStyle name="Currency 2 5 6 3 4" xfId="6154" xr:uid="{00000000-0005-0000-0000-000080160000}"/>
    <cellStyle name="Currency 2 5 6 3 4 2" xfId="6155" xr:uid="{00000000-0005-0000-0000-000081160000}"/>
    <cellStyle name="Currency 2 5 6 3 4 2 2" xfId="6156" xr:uid="{00000000-0005-0000-0000-000082160000}"/>
    <cellStyle name="Currency 2 5 6 3 4 3" xfId="6157" xr:uid="{00000000-0005-0000-0000-000083160000}"/>
    <cellStyle name="Currency 2 5 6 3 5" xfId="6158" xr:uid="{00000000-0005-0000-0000-000084160000}"/>
    <cellStyle name="Currency 2 5 6 3 5 2" xfId="6159" xr:uid="{00000000-0005-0000-0000-000085160000}"/>
    <cellStyle name="Currency 2 5 6 3 5 2 2" xfId="6160" xr:uid="{00000000-0005-0000-0000-000086160000}"/>
    <cellStyle name="Currency 2 5 6 3 5 3" xfId="6161" xr:uid="{00000000-0005-0000-0000-000087160000}"/>
    <cellStyle name="Currency 2 5 6 3 6" xfId="6162" xr:uid="{00000000-0005-0000-0000-000088160000}"/>
    <cellStyle name="Currency 2 5 6 3 6 2" xfId="6163" xr:uid="{00000000-0005-0000-0000-000089160000}"/>
    <cellStyle name="Currency 2 5 6 3 6 2 2" xfId="6164" xr:uid="{00000000-0005-0000-0000-00008A160000}"/>
    <cellStyle name="Currency 2 5 6 3 6 3" xfId="6165" xr:uid="{00000000-0005-0000-0000-00008B160000}"/>
    <cellStyle name="Currency 2 5 6 3 7" xfId="6166" xr:uid="{00000000-0005-0000-0000-00008C160000}"/>
    <cellStyle name="Currency 2 5 6 3 7 2" xfId="6167" xr:uid="{00000000-0005-0000-0000-00008D160000}"/>
    <cellStyle name="Currency 2 5 6 3 8" xfId="6168" xr:uid="{00000000-0005-0000-0000-00008E160000}"/>
    <cellStyle name="Currency 2 5 6 3 8 2" xfId="6169" xr:uid="{00000000-0005-0000-0000-00008F160000}"/>
    <cellStyle name="Currency 2 5 6 3 9" xfId="6170" xr:uid="{00000000-0005-0000-0000-000090160000}"/>
    <cellStyle name="Currency 2 5 6 4" xfId="6171" xr:uid="{00000000-0005-0000-0000-000091160000}"/>
    <cellStyle name="Currency 2 5 6 4 2" xfId="6172" xr:uid="{00000000-0005-0000-0000-000092160000}"/>
    <cellStyle name="Currency 2 5 6 4 3" xfId="6173" xr:uid="{00000000-0005-0000-0000-000093160000}"/>
    <cellStyle name="Currency 2 5 6 4 3 2" xfId="6174" xr:uid="{00000000-0005-0000-0000-000094160000}"/>
    <cellStyle name="Currency 2 5 6 4 3 2 2" xfId="6175" xr:uid="{00000000-0005-0000-0000-000095160000}"/>
    <cellStyle name="Currency 2 5 6 4 3 3" xfId="6176" xr:uid="{00000000-0005-0000-0000-000096160000}"/>
    <cellStyle name="Currency 2 5 6 4 4" xfId="6177" xr:uid="{00000000-0005-0000-0000-000097160000}"/>
    <cellStyle name="Currency 2 5 6 4 4 2" xfId="6178" xr:uid="{00000000-0005-0000-0000-000098160000}"/>
    <cellStyle name="Currency 2 5 6 4 4 2 2" xfId="6179" xr:uid="{00000000-0005-0000-0000-000099160000}"/>
    <cellStyle name="Currency 2 5 6 4 4 3" xfId="6180" xr:uid="{00000000-0005-0000-0000-00009A160000}"/>
    <cellStyle name="Currency 2 5 6 4 5" xfId="6181" xr:uid="{00000000-0005-0000-0000-00009B160000}"/>
    <cellStyle name="Currency 2 5 6 4 5 2" xfId="6182" xr:uid="{00000000-0005-0000-0000-00009C160000}"/>
    <cellStyle name="Currency 2 5 6 4 5 2 2" xfId="6183" xr:uid="{00000000-0005-0000-0000-00009D160000}"/>
    <cellStyle name="Currency 2 5 6 4 5 3" xfId="6184" xr:uid="{00000000-0005-0000-0000-00009E160000}"/>
    <cellStyle name="Currency 2 5 6 4 6" xfId="6185" xr:uid="{00000000-0005-0000-0000-00009F160000}"/>
    <cellStyle name="Currency 2 5 6 4 6 2" xfId="6186" xr:uid="{00000000-0005-0000-0000-0000A0160000}"/>
    <cellStyle name="Currency 2 5 6 4 7" xfId="6187" xr:uid="{00000000-0005-0000-0000-0000A1160000}"/>
    <cellStyle name="Currency 2 5 6 4 7 2" xfId="6188" xr:uid="{00000000-0005-0000-0000-0000A2160000}"/>
    <cellStyle name="Currency 2 5 6 4 8" xfId="6189" xr:uid="{00000000-0005-0000-0000-0000A3160000}"/>
    <cellStyle name="Currency 2 5 6 4 9" xfId="6190" xr:uid="{00000000-0005-0000-0000-0000A4160000}"/>
    <cellStyle name="Currency 2 5 6 5" xfId="6191" xr:uid="{00000000-0005-0000-0000-0000A5160000}"/>
    <cellStyle name="Currency 2 5 6 5 2" xfId="6192" xr:uid="{00000000-0005-0000-0000-0000A6160000}"/>
    <cellStyle name="Currency 2 5 6 5 3" xfId="6193" xr:uid="{00000000-0005-0000-0000-0000A7160000}"/>
    <cellStyle name="Currency 2 5 6 6" xfId="6194" xr:uid="{00000000-0005-0000-0000-0000A8160000}"/>
    <cellStyle name="Currency 2 5 6 6 2" xfId="6195" xr:uid="{00000000-0005-0000-0000-0000A9160000}"/>
    <cellStyle name="Currency 2 5 6 6 2 2" xfId="6196" xr:uid="{00000000-0005-0000-0000-0000AA160000}"/>
    <cellStyle name="Currency 2 5 6 6 2 2 2" xfId="6197" xr:uid="{00000000-0005-0000-0000-0000AB160000}"/>
    <cellStyle name="Currency 2 5 6 6 2 3" xfId="6198" xr:uid="{00000000-0005-0000-0000-0000AC160000}"/>
    <cellStyle name="Currency 2 5 6 6 3" xfId="6199" xr:uid="{00000000-0005-0000-0000-0000AD160000}"/>
    <cellStyle name="Currency 2 5 6 6 3 2" xfId="6200" xr:uid="{00000000-0005-0000-0000-0000AE160000}"/>
    <cellStyle name="Currency 2 5 6 6 3 2 2" xfId="6201" xr:uid="{00000000-0005-0000-0000-0000AF160000}"/>
    <cellStyle name="Currency 2 5 6 6 3 3" xfId="6202" xr:uid="{00000000-0005-0000-0000-0000B0160000}"/>
    <cellStyle name="Currency 2 5 6 6 4" xfId="6203" xr:uid="{00000000-0005-0000-0000-0000B1160000}"/>
    <cellStyle name="Currency 2 5 6 6 4 2" xfId="6204" xr:uid="{00000000-0005-0000-0000-0000B2160000}"/>
    <cellStyle name="Currency 2 5 6 6 4 2 2" xfId="6205" xr:uid="{00000000-0005-0000-0000-0000B3160000}"/>
    <cellStyle name="Currency 2 5 6 6 4 3" xfId="6206" xr:uid="{00000000-0005-0000-0000-0000B4160000}"/>
    <cellStyle name="Currency 2 5 6 6 5" xfId="6207" xr:uid="{00000000-0005-0000-0000-0000B5160000}"/>
    <cellStyle name="Currency 2 5 6 6 5 2" xfId="6208" xr:uid="{00000000-0005-0000-0000-0000B6160000}"/>
    <cellStyle name="Currency 2 5 6 6 6" xfId="6209" xr:uid="{00000000-0005-0000-0000-0000B7160000}"/>
    <cellStyle name="Currency 2 5 6 6 6 2" xfId="6210" xr:uid="{00000000-0005-0000-0000-0000B8160000}"/>
    <cellStyle name="Currency 2 5 6 6 7" xfId="6211" xr:uid="{00000000-0005-0000-0000-0000B9160000}"/>
    <cellStyle name="Currency 2 5 6 7" xfId="6212" xr:uid="{00000000-0005-0000-0000-0000BA160000}"/>
    <cellStyle name="Currency 2 5 6 7 2" xfId="6213" xr:uid="{00000000-0005-0000-0000-0000BB160000}"/>
    <cellStyle name="Currency 2 5 6 7 2 2" xfId="6214" xr:uid="{00000000-0005-0000-0000-0000BC160000}"/>
    <cellStyle name="Currency 2 5 6 7 3" xfId="6215" xr:uid="{00000000-0005-0000-0000-0000BD160000}"/>
    <cellStyle name="Currency 2 5 6 8" xfId="6216" xr:uid="{00000000-0005-0000-0000-0000BE160000}"/>
    <cellStyle name="Currency 2 5 6 8 2" xfId="6217" xr:uid="{00000000-0005-0000-0000-0000BF160000}"/>
    <cellStyle name="Currency 2 5 6 8 2 2" xfId="6218" xr:uid="{00000000-0005-0000-0000-0000C0160000}"/>
    <cellStyle name="Currency 2 5 6 8 3" xfId="6219" xr:uid="{00000000-0005-0000-0000-0000C1160000}"/>
    <cellStyle name="Currency 2 5 7" xfId="276" xr:uid="{00000000-0005-0000-0000-0000C2160000}"/>
    <cellStyle name="Currency 2 5 7 10" xfId="6220" xr:uid="{00000000-0005-0000-0000-0000C3160000}"/>
    <cellStyle name="Currency 2 5 7 2" xfId="277" xr:uid="{00000000-0005-0000-0000-0000C4160000}"/>
    <cellStyle name="Currency 2 5 7 2 2" xfId="6221" xr:uid="{00000000-0005-0000-0000-0000C5160000}"/>
    <cellStyle name="Currency 2 5 7 2 3" xfId="6222" xr:uid="{00000000-0005-0000-0000-0000C6160000}"/>
    <cellStyle name="Currency 2 5 7 2 3 2" xfId="6223" xr:uid="{00000000-0005-0000-0000-0000C7160000}"/>
    <cellStyle name="Currency 2 5 7 2 3 3" xfId="6224" xr:uid="{00000000-0005-0000-0000-0000C8160000}"/>
    <cellStyle name="Currency 2 5 7 2 4" xfId="6225" xr:uid="{00000000-0005-0000-0000-0000C9160000}"/>
    <cellStyle name="Currency 2 5 7 2 4 2" xfId="6226" xr:uid="{00000000-0005-0000-0000-0000CA160000}"/>
    <cellStyle name="Currency 2 5 7 2 4 2 2" xfId="6227" xr:uid="{00000000-0005-0000-0000-0000CB160000}"/>
    <cellStyle name="Currency 2 5 7 2 4 3" xfId="6228" xr:uid="{00000000-0005-0000-0000-0000CC160000}"/>
    <cellStyle name="Currency 2 5 7 2 5" xfId="6229" xr:uid="{00000000-0005-0000-0000-0000CD160000}"/>
    <cellStyle name="Currency 2 5 7 2 5 2" xfId="6230" xr:uid="{00000000-0005-0000-0000-0000CE160000}"/>
    <cellStyle name="Currency 2 5 7 2 5 2 2" xfId="6231" xr:uid="{00000000-0005-0000-0000-0000CF160000}"/>
    <cellStyle name="Currency 2 5 7 2 5 3" xfId="6232" xr:uid="{00000000-0005-0000-0000-0000D0160000}"/>
    <cellStyle name="Currency 2 5 7 2 6" xfId="6233" xr:uid="{00000000-0005-0000-0000-0000D1160000}"/>
    <cellStyle name="Currency 2 5 7 2 6 2" xfId="6234" xr:uid="{00000000-0005-0000-0000-0000D2160000}"/>
    <cellStyle name="Currency 2 5 7 2 6 2 2" xfId="6235" xr:uid="{00000000-0005-0000-0000-0000D3160000}"/>
    <cellStyle name="Currency 2 5 7 2 6 3" xfId="6236" xr:uid="{00000000-0005-0000-0000-0000D4160000}"/>
    <cellStyle name="Currency 2 5 7 2 7" xfId="6237" xr:uid="{00000000-0005-0000-0000-0000D5160000}"/>
    <cellStyle name="Currency 2 5 7 2 7 2" xfId="6238" xr:uid="{00000000-0005-0000-0000-0000D6160000}"/>
    <cellStyle name="Currency 2 5 7 2 8" xfId="6239" xr:uid="{00000000-0005-0000-0000-0000D7160000}"/>
    <cellStyle name="Currency 2 5 7 2 8 2" xfId="6240" xr:uid="{00000000-0005-0000-0000-0000D8160000}"/>
    <cellStyle name="Currency 2 5 7 2 9" xfId="6241" xr:uid="{00000000-0005-0000-0000-0000D9160000}"/>
    <cellStyle name="Currency 2 5 7 3" xfId="278" xr:uid="{00000000-0005-0000-0000-0000DA160000}"/>
    <cellStyle name="Currency 2 5 7 4" xfId="6242" xr:uid="{00000000-0005-0000-0000-0000DB160000}"/>
    <cellStyle name="Currency 2 5 7 4 2" xfId="6243" xr:uid="{00000000-0005-0000-0000-0000DC160000}"/>
    <cellStyle name="Currency 2 5 7 4 3" xfId="6244" xr:uid="{00000000-0005-0000-0000-0000DD160000}"/>
    <cellStyle name="Currency 2 5 7 5" xfId="6245" xr:uid="{00000000-0005-0000-0000-0000DE160000}"/>
    <cellStyle name="Currency 2 5 7 5 2" xfId="6246" xr:uid="{00000000-0005-0000-0000-0000DF160000}"/>
    <cellStyle name="Currency 2 5 7 5 2 2" xfId="6247" xr:uid="{00000000-0005-0000-0000-0000E0160000}"/>
    <cellStyle name="Currency 2 5 7 5 3" xfId="6248" xr:uid="{00000000-0005-0000-0000-0000E1160000}"/>
    <cellStyle name="Currency 2 5 7 6" xfId="6249" xr:uid="{00000000-0005-0000-0000-0000E2160000}"/>
    <cellStyle name="Currency 2 5 7 6 2" xfId="6250" xr:uid="{00000000-0005-0000-0000-0000E3160000}"/>
    <cellStyle name="Currency 2 5 7 6 2 2" xfId="6251" xr:uid="{00000000-0005-0000-0000-0000E4160000}"/>
    <cellStyle name="Currency 2 5 7 6 3" xfId="6252" xr:uid="{00000000-0005-0000-0000-0000E5160000}"/>
    <cellStyle name="Currency 2 5 7 7" xfId="6253" xr:uid="{00000000-0005-0000-0000-0000E6160000}"/>
    <cellStyle name="Currency 2 5 7 7 2" xfId="6254" xr:uid="{00000000-0005-0000-0000-0000E7160000}"/>
    <cellStyle name="Currency 2 5 7 7 2 2" xfId="6255" xr:uid="{00000000-0005-0000-0000-0000E8160000}"/>
    <cellStyle name="Currency 2 5 7 7 3" xfId="6256" xr:uid="{00000000-0005-0000-0000-0000E9160000}"/>
    <cellStyle name="Currency 2 5 7 8" xfId="6257" xr:uid="{00000000-0005-0000-0000-0000EA160000}"/>
    <cellStyle name="Currency 2 5 7 8 2" xfId="6258" xr:uid="{00000000-0005-0000-0000-0000EB160000}"/>
    <cellStyle name="Currency 2 5 7 9" xfId="6259" xr:uid="{00000000-0005-0000-0000-0000EC160000}"/>
    <cellStyle name="Currency 2 5 7 9 2" xfId="6260" xr:uid="{00000000-0005-0000-0000-0000ED160000}"/>
    <cellStyle name="Currency 2 5 8" xfId="279" xr:uid="{00000000-0005-0000-0000-0000EE160000}"/>
    <cellStyle name="Currency 2 5 8 2" xfId="280" xr:uid="{00000000-0005-0000-0000-0000EF160000}"/>
    <cellStyle name="Currency 2 5 8 2 10" xfId="6261" xr:uid="{00000000-0005-0000-0000-0000F0160000}"/>
    <cellStyle name="Currency 2 5 8 2 2" xfId="6262" xr:uid="{00000000-0005-0000-0000-0000F1160000}"/>
    <cellStyle name="Currency 2 5 8 2 3" xfId="6263" xr:uid="{00000000-0005-0000-0000-0000F2160000}"/>
    <cellStyle name="Currency 2 5 8 2 4" xfId="6264" xr:uid="{00000000-0005-0000-0000-0000F3160000}"/>
    <cellStyle name="Currency 2 5 8 2 4 2" xfId="6265" xr:uid="{00000000-0005-0000-0000-0000F4160000}"/>
    <cellStyle name="Currency 2 5 8 2 4 2 2" xfId="6266" xr:uid="{00000000-0005-0000-0000-0000F5160000}"/>
    <cellStyle name="Currency 2 5 8 2 4 3" xfId="6267" xr:uid="{00000000-0005-0000-0000-0000F6160000}"/>
    <cellStyle name="Currency 2 5 8 2 5" xfId="6268" xr:uid="{00000000-0005-0000-0000-0000F7160000}"/>
    <cellStyle name="Currency 2 5 8 2 5 2" xfId="6269" xr:uid="{00000000-0005-0000-0000-0000F8160000}"/>
    <cellStyle name="Currency 2 5 8 2 5 2 2" xfId="6270" xr:uid="{00000000-0005-0000-0000-0000F9160000}"/>
    <cellStyle name="Currency 2 5 8 2 5 3" xfId="6271" xr:uid="{00000000-0005-0000-0000-0000FA160000}"/>
    <cellStyle name="Currency 2 5 8 2 6" xfId="6272" xr:uid="{00000000-0005-0000-0000-0000FB160000}"/>
    <cellStyle name="Currency 2 5 8 2 6 2" xfId="6273" xr:uid="{00000000-0005-0000-0000-0000FC160000}"/>
    <cellStyle name="Currency 2 5 8 2 6 2 2" xfId="6274" xr:uid="{00000000-0005-0000-0000-0000FD160000}"/>
    <cellStyle name="Currency 2 5 8 2 6 3" xfId="6275" xr:uid="{00000000-0005-0000-0000-0000FE160000}"/>
    <cellStyle name="Currency 2 5 8 2 7" xfId="6276" xr:uid="{00000000-0005-0000-0000-0000FF160000}"/>
    <cellStyle name="Currency 2 5 8 2 7 2" xfId="6277" xr:uid="{00000000-0005-0000-0000-000000170000}"/>
    <cellStyle name="Currency 2 5 8 2 8" xfId="6278" xr:uid="{00000000-0005-0000-0000-000001170000}"/>
    <cellStyle name="Currency 2 5 8 2 8 2" xfId="6279" xr:uid="{00000000-0005-0000-0000-000002170000}"/>
    <cellStyle name="Currency 2 5 8 2 9" xfId="6280" xr:uid="{00000000-0005-0000-0000-000003170000}"/>
    <cellStyle name="Currency 2 5 8 3" xfId="281" xr:uid="{00000000-0005-0000-0000-000004170000}"/>
    <cellStyle name="Currency 2 5 8 4" xfId="6281" xr:uid="{00000000-0005-0000-0000-000005170000}"/>
    <cellStyle name="Currency 2 5 8 4 2" xfId="6282" xr:uid="{00000000-0005-0000-0000-000006170000}"/>
    <cellStyle name="Currency 2 5 8 4 2 2" xfId="6283" xr:uid="{00000000-0005-0000-0000-000007170000}"/>
    <cellStyle name="Currency 2 5 8 4 3" xfId="6284" xr:uid="{00000000-0005-0000-0000-000008170000}"/>
    <cellStyle name="Currency 2 5 8 5" xfId="6285" xr:uid="{00000000-0005-0000-0000-000009170000}"/>
    <cellStyle name="Currency 2 5 8 5 2" xfId="6286" xr:uid="{00000000-0005-0000-0000-00000A170000}"/>
    <cellStyle name="Currency 2 5 8 5 2 2" xfId="6287" xr:uid="{00000000-0005-0000-0000-00000B170000}"/>
    <cellStyle name="Currency 2 5 8 5 3" xfId="6288" xr:uid="{00000000-0005-0000-0000-00000C170000}"/>
    <cellStyle name="Currency 2 5 9" xfId="6289" xr:uid="{00000000-0005-0000-0000-00000D170000}"/>
    <cellStyle name="Currency 2 5 9 2" xfId="6290" xr:uid="{00000000-0005-0000-0000-00000E170000}"/>
    <cellStyle name="Currency 2 5 9 3" xfId="6291" xr:uid="{00000000-0005-0000-0000-00000F170000}"/>
    <cellStyle name="Currency 2 5 9 3 2" xfId="6292" xr:uid="{00000000-0005-0000-0000-000010170000}"/>
    <cellStyle name="Currency 2 5 9 3 3" xfId="6293" xr:uid="{00000000-0005-0000-0000-000011170000}"/>
    <cellStyle name="Currency 2 5 9 4" xfId="6294" xr:uid="{00000000-0005-0000-0000-000012170000}"/>
    <cellStyle name="Currency 2 5 9 4 2" xfId="6295" xr:uid="{00000000-0005-0000-0000-000013170000}"/>
    <cellStyle name="Currency 2 5 9 4 2 2" xfId="6296" xr:uid="{00000000-0005-0000-0000-000014170000}"/>
    <cellStyle name="Currency 2 5 9 4 3" xfId="6297" xr:uid="{00000000-0005-0000-0000-000015170000}"/>
    <cellStyle name="Currency 2 5 9 5" xfId="6298" xr:uid="{00000000-0005-0000-0000-000016170000}"/>
    <cellStyle name="Currency 2 5 9 5 2" xfId="6299" xr:uid="{00000000-0005-0000-0000-000017170000}"/>
    <cellStyle name="Currency 2 5 9 5 2 2" xfId="6300" xr:uid="{00000000-0005-0000-0000-000018170000}"/>
    <cellStyle name="Currency 2 5 9 5 3" xfId="6301" xr:uid="{00000000-0005-0000-0000-000019170000}"/>
    <cellStyle name="Currency 2 5 9 6" xfId="6302" xr:uid="{00000000-0005-0000-0000-00001A170000}"/>
    <cellStyle name="Currency 2 5 9 6 2" xfId="6303" xr:uid="{00000000-0005-0000-0000-00001B170000}"/>
    <cellStyle name="Currency 2 5 9 6 2 2" xfId="6304" xr:uid="{00000000-0005-0000-0000-00001C170000}"/>
    <cellStyle name="Currency 2 5 9 6 3" xfId="6305" xr:uid="{00000000-0005-0000-0000-00001D170000}"/>
    <cellStyle name="Currency 2 5 9 7" xfId="6306" xr:uid="{00000000-0005-0000-0000-00001E170000}"/>
    <cellStyle name="Currency 2 5 9 7 2" xfId="6307" xr:uid="{00000000-0005-0000-0000-00001F170000}"/>
    <cellStyle name="Currency 2 5 9 8" xfId="6308" xr:uid="{00000000-0005-0000-0000-000020170000}"/>
    <cellStyle name="Currency 2 5 9 8 2" xfId="6309" xr:uid="{00000000-0005-0000-0000-000021170000}"/>
    <cellStyle name="Currency 2 5 9 9" xfId="6310" xr:uid="{00000000-0005-0000-0000-000022170000}"/>
    <cellStyle name="Currency 2 6" xfId="282" xr:uid="{00000000-0005-0000-0000-000023170000}"/>
    <cellStyle name="Currency 2 6 10" xfId="6311" xr:uid="{00000000-0005-0000-0000-000024170000}"/>
    <cellStyle name="Currency 2 6 10 10" xfId="6312" xr:uid="{00000000-0005-0000-0000-000025170000}"/>
    <cellStyle name="Currency 2 6 10 11" xfId="6313" xr:uid="{00000000-0005-0000-0000-000026170000}"/>
    <cellStyle name="Currency 2 6 10 12" xfId="6314" xr:uid="{00000000-0005-0000-0000-000027170000}"/>
    <cellStyle name="Currency 2 6 10 2" xfId="6315" xr:uid="{00000000-0005-0000-0000-000028170000}"/>
    <cellStyle name="Currency 2 6 10 2 2" xfId="6316" xr:uid="{00000000-0005-0000-0000-000029170000}"/>
    <cellStyle name="Currency 2 6 10 2 3" xfId="6317" xr:uid="{00000000-0005-0000-0000-00002A170000}"/>
    <cellStyle name="Currency 2 6 10 3" xfId="6318" xr:uid="{00000000-0005-0000-0000-00002B170000}"/>
    <cellStyle name="Currency 2 6 10 3 2" xfId="6319" xr:uid="{00000000-0005-0000-0000-00002C170000}"/>
    <cellStyle name="Currency 2 6 10 3 3" xfId="6320" xr:uid="{00000000-0005-0000-0000-00002D170000}"/>
    <cellStyle name="Currency 2 6 10 4" xfId="6321" xr:uid="{00000000-0005-0000-0000-00002E170000}"/>
    <cellStyle name="Currency 2 6 10 5" xfId="6322" xr:uid="{00000000-0005-0000-0000-00002F170000}"/>
    <cellStyle name="Currency 2 6 10 5 2" xfId="6323" xr:uid="{00000000-0005-0000-0000-000030170000}"/>
    <cellStyle name="Currency 2 6 10 5 2 2" xfId="6324" xr:uid="{00000000-0005-0000-0000-000031170000}"/>
    <cellStyle name="Currency 2 6 10 5 3" xfId="6325" xr:uid="{00000000-0005-0000-0000-000032170000}"/>
    <cellStyle name="Currency 2 6 10 6" xfId="6326" xr:uid="{00000000-0005-0000-0000-000033170000}"/>
    <cellStyle name="Currency 2 6 10 6 2" xfId="6327" xr:uid="{00000000-0005-0000-0000-000034170000}"/>
    <cellStyle name="Currency 2 6 10 6 2 2" xfId="6328" xr:uid="{00000000-0005-0000-0000-000035170000}"/>
    <cellStyle name="Currency 2 6 10 6 3" xfId="6329" xr:uid="{00000000-0005-0000-0000-000036170000}"/>
    <cellStyle name="Currency 2 6 10 7" xfId="6330" xr:uid="{00000000-0005-0000-0000-000037170000}"/>
    <cellStyle name="Currency 2 6 10 7 2" xfId="6331" xr:uid="{00000000-0005-0000-0000-000038170000}"/>
    <cellStyle name="Currency 2 6 10 7 2 2" xfId="6332" xr:uid="{00000000-0005-0000-0000-000039170000}"/>
    <cellStyle name="Currency 2 6 10 7 3" xfId="6333" xr:uid="{00000000-0005-0000-0000-00003A170000}"/>
    <cellStyle name="Currency 2 6 10 8" xfId="6334" xr:uid="{00000000-0005-0000-0000-00003B170000}"/>
    <cellStyle name="Currency 2 6 10 8 2" xfId="6335" xr:uid="{00000000-0005-0000-0000-00003C170000}"/>
    <cellStyle name="Currency 2 6 10 9" xfId="6336" xr:uid="{00000000-0005-0000-0000-00003D170000}"/>
    <cellStyle name="Currency 2 6 10 9 2" xfId="6337" xr:uid="{00000000-0005-0000-0000-00003E170000}"/>
    <cellStyle name="Currency 2 6 11" xfId="6338" xr:uid="{00000000-0005-0000-0000-00003F170000}"/>
    <cellStyle name="Currency 2 6 11 2" xfId="6339" xr:uid="{00000000-0005-0000-0000-000040170000}"/>
    <cellStyle name="Currency 2 6 11 3" xfId="6340" xr:uid="{00000000-0005-0000-0000-000041170000}"/>
    <cellStyle name="Currency 2 6 12" xfId="6341" xr:uid="{00000000-0005-0000-0000-000042170000}"/>
    <cellStyle name="Currency 2 6 12 2" xfId="6342" xr:uid="{00000000-0005-0000-0000-000043170000}"/>
    <cellStyle name="Currency 2 6 12 2 2" xfId="6343" xr:uid="{00000000-0005-0000-0000-000044170000}"/>
    <cellStyle name="Currency 2 6 12 3" xfId="6344" xr:uid="{00000000-0005-0000-0000-000045170000}"/>
    <cellStyle name="Currency 2 6 12 4" xfId="6345" xr:uid="{00000000-0005-0000-0000-000046170000}"/>
    <cellStyle name="Currency 2 6 13" xfId="6346" xr:uid="{00000000-0005-0000-0000-000047170000}"/>
    <cellStyle name="Currency 2 6 13 2" xfId="6347" xr:uid="{00000000-0005-0000-0000-000048170000}"/>
    <cellStyle name="Currency 2 6 13 2 2" xfId="6348" xr:uid="{00000000-0005-0000-0000-000049170000}"/>
    <cellStyle name="Currency 2 6 13 3" xfId="6349" xr:uid="{00000000-0005-0000-0000-00004A170000}"/>
    <cellStyle name="Currency 2 6 14" xfId="6350" xr:uid="{00000000-0005-0000-0000-00004B170000}"/>
    <cellStyle name="Currency 2 6 14 2" xfId="6351" xr:uid="{00000000-0005-0000-0000-00004C170000}"/>
    <cellStyle name="Currency 2 6 14 2 2" xfId="6352" xr:uid="{00000000-0005-0000-0000-00004D170000}"/>
    <cellStyle name="Currency 2 6 14 3" xfId="6353" xr:uid="{00000000-0005-0000-0000-00004E170000}"/>
    <cellStyle name="Currency 2 6 15" xfId="6354" xr:uid="{00000000-0005-0000-0000-00004F170000}"/>
    <cellStyle name="Currency 2 6 15 2" xfId="6355" xr:uid="{00000000-0005-0000-0000-000050170000}"/>
    <cellStyle name="Currency 2 6 16" xfId="6356" xr:uid="{00000000-0005-0000-0000-000051170000}"/>
    <cellStyle name="Currency 2 6 16 2" xfId="6357" xr:uid="{00000000-0005-0000-0000-000052170000}"/>
    <cellStyle name="Currency 2 6 17" xfId="6358" xr:uid="{00000000-0005-0000-0000-000053170000}"/>
    <cellStyle name="Currency 2 6 18" xfId="6359" xr:uid="{00000000-0005-0000-0000-000054170000}"/>
    <cellStyle name="Currency 2 6 19" xfId="6360" xr:uid="{00000000-0005-0000-0000-000055170000}"/>
    <cellStyle name="Currency 2 6 2" xfId="283" xr:uid="{00000000-0005-0000-0000-000056170000}"/>
    <cellStyle name="Currency 2 6 2 10" xfId="6361" xr:uid="{00000000-0005-0000-0000-000057170000}"/>
    <cellStyle name="Currency 2 6 2 10 2" xfId="6362" xr:uid="{00000000-0005-0000-0000-000058170000}"/>
    <cellStyle name="Currency 2 6 2 10 2 2" xfId="6363" xr:uid="{00000000-0005-0000-0000-000059170000}"/>
    <cellStyle name="Currency 2 6 2 10 3" xfId="6364" xr:uid="{00000000-0005-0000-0000-00005A170000}"/>
    <cellStyle name="Currency 2 6 2 10 4" xfId="6365" xr:uid="{00000000-0005-0000-0000-00005B170000}"/>
    <cellStyle name="Currency 2 6 2 11" xfId="6366" xr:uid="{00000000-0005-0000-0000-00005C170000}"/>
    <cellStyle name="Currency 2 6 2 11 2" xfId="6367" xr:uid="{00000000-0005-0000-0000-00005D170000}"/>
    <cellStyle name="Currency 2 6 2 11 2 2" xfId="6368" xr:uid="{00000000-0005-0000-0000-00005E170000}"/>
    <cellStyle name="Currency 2 6 2 11 3" xfId="6369" xr:uid="{00000000-0005-0000-0000-00005F170000}"/>
    <cellStyle name="Currency 2 6 2 12" xfId="6370" xr:uid="{00000000-0005-0000-0000-000060170000}"/>
    <cellStyle name="Currency 2 6 2 12 2" xfId="6371" xr:uid="{00000000-0005-0000-0000-000061170000}"/>
    <cellStyle name="Currency 2 6 2 12 2 2" xfId="6372" xr:uid="{00000000-0005-0000-0000-000062170000}"/>
    <cellStyle name="Currency 2 6 2 12 3" xfId="6373" xr:uid="{00000000-0005-0000-0000-000063170000}"/>
    <cellStyle name="Currency 2 6 2 13" xfId="6374" xr:uid="{00000000-0005-0000-0000-000064170000}"/>
    <cellStyle name="Currency 2 6 2 13 2" xfId="6375" xr:uid="{00000000-0005-0000-0000-000065170000}"/>
    <cellStyle name="Currency 2 6 2 14" xfId="6376" xr:uid="{00000000-0005-0000-0000-000066170000}"/>
    <cellStyle name="Currency 2 6 2 14 2" xfId="6377" xr:uid="{00000000-0005-0000-0000-000067170000}"/>
    <cellStyle name="Currency 2 6 2 15" xfId="6378" xr:uid="{00000000-0005-0000-0000-000068170000}"/>
    <cellStyle name="Currency 2 6 2 16" xfId="6379" xr:uid="{00000000-0005-0000-0000-000069170000}"/>
    <cellStyle name="Currency 2 6 2 17" xfId="6380" xr:uid="{00000000-0005-0000-0000-00006A170000}"/>
    <cellStyle name="Currency 2 6 2 18" xfId="6381" xr:uid="{00000000-0005-0000-0000-00006B170000}"/>
    <cellStyle name="Currency 2 6 2 2" xfId="284" xr:uid="{00000000-0005-0000-0000-00006C170000}"/>
    <cellStyle name="Currency 2 6 2 2 10" xfId="6382" xr:uid="{00000000-0005-0000-0000-00006D170000}"/>
    <cellStyle name="Currency 2 6 2 2 10 2" xfId="6383" xr:uid="{00000000-0005-0000-0000-00006E170000}"/>
    <cellStyle name="Currency 2 6 2 2 10 2 2" xfId="6384" xr:uid="{00000000-0005-0000-0000-00006F170000}"/>
    <cellStyle name="Currency 2 6 2 2 10 3" xfId="6385" xr:uid="{00000000-0005-0000-0000-000070170000}"/>
    <cellStyle name="Currency 2 6 2 2 11" xfId="6386" xr:uid="{00000000-0005-0000-0000-000071170000}"/>
    <cellStyle name="Currency 2 6 2 2 11 2" xfId="6387" xr:uid="{00000000-0005-0000-0000-000072170000}"/>
    <cellStyle name="Currency 2 6 2 2 12" xfId="6388" xr:uid="{00000000-0005-0000-0000-000073170000}"/>
    <cellStyle name="Currency 2 6 2 2 12 2" xfId="6389" xr:uid="{00000000-0005-0000-0000-000074170000}"/>
    <cellStyle name="Currency 2 6 2 2 13" xfId="6390" xr:uid="{00000000-0005-0000-0000-000075170000}"/>
    <cellStyle name="Currency 2 6 2 2 14" xfId="6391" xr:uid="{00000000-0005-0000-0000-000076170000}"/>
    <cellStyle name="Currency 2 6 2 2 15" xfId="6392" xr:uid="{00000000-0005-0000-0000-000077170000}"/>
    <cellStyle name="Currency 2 6 2 2 16" xfId="6393" xr:uid="{00000000-0005-0000-0000-000078170000}"/>
    <cellStyle name="Currency 2 6 2 2 2" xfId="285" xr:uid="{00000000-0005-0000-0000-000079170000}"/>
    <cellStyle name="Currency 2 6 2 2 2 2" xfId="6394" xr:uid="{00000000-0005-0000-0000-00007A170000}"/>
    <cellStyle name="Currency 2 6 2 2 2 2 10" xfId="6395" xr:uid="{00000000-0005-0000-0000-00007B170000}"/>
    <cellStyle name="Currency 2 6 2 2 2 2 2" xfId="6396" xr:uid="{00000000-0005-0000-0000-00007C170000}"/>
    <cellStyle name="Currency 2 6 2 2 2 2 2 2" xfId="6397" xr:uid="{00000000-0005-0000-0000-00007D170000}"/>
    <cellStyle name="Currency 2 6 2 2 2 2 2 3" xfId="6398" xr:uid="{00000000-0005-0000-0000-00007E170000}"/>
    <cellStyle name="Currency 2 6 2 2 2 2 3" xfId="6399" xr:uid="{00000000-0005-0000-0000-00007F170000}"/>
    <cellStyle name="Currency 2 6 2 2 2 2 3 2" xfId="6400" xr:uid="{00000000-0005-0000-0000-000080170000}"/>
    <cellStyle name="Currency 2 6 2 2 2 2 3 3" xfId="6401" xr:uid="{00000000-0005-0000-0000-000081170000}"/>
    <cellStyle name="Currency 2 6 2 2 2 2 4" xfId="6402" xr:uid="{00000000-0005-0000-0000-000082170000}"/>
    <cellStyle name="Currency 2 6 2 2 2 2 4 2" xfId="6403" xr:uid="{00000000-0005-0000-0000-000083170000}"/>
    <cellStyle name="Currency 2 6 2 2 2 2 4 2 2" xfId="6404" xr:uid="{00000000-0005-0000-0000-000084170000}"/>
    <cellStyle name="Currency 2 6 2 2 2 2 4 3" xfId="6405" xr:uid="{00000000-0005-0000-0000-000085170000}"/>
    <cellStyle name="Currency 2 6 2 2 2 2 5" xfId="6406" xr:uid="{00000000-0005-0000-0000-000086170000}"/>
    <cellStyle name="Currency 2 6 2 2 2 2 5 2" xfId="6407" xr:uid="{00000000-0005-0000-0000-000087170000}"/>
    <cellStyle name="Currency 2 6 2 2 2 2 5 2 2" xfId="6408" xr:uid="{00000000-0005-0000-0000-000088170000}"/>
    <cellStyle name="Currency 2 6 2 2 2 2 5 3" xfId="6409" xr:uid="{00000000-0005-0000-0000-000089170000}"/>
    <cellStyle name="Currency 2 6 2 2 2 2 6" xfId="6410" xr:uid="{00000000-0005-0000-0000-00008A170000}"/>
    <cellStyle name="Currency 2 6 2 2 2 2 6 2" xfId="6411" xr:uid="{00000000-0005-0000-0000-00008B170000}"/>
    <cellStyle name="Currency 2 6 2 2 2 2 6 2 2" xfId="6412" xr:uid="{00000000-0005-0000-0000-00008C170000}"/>
    <cellStyle name="Currency 2 6 2 2 2 2 6 3" xfId="6413" xr:uid="{00000000-0005-0000-0000-00008D170000}"/>
    <cellStyle name="Currency 2 6 2 2 2 2 7" xfId="6414" xr:uid="{00000000-0005-0000-0000-00008E170000}"/>
    <cellStyle name="Currency 2 6 2 2 2 2 7 2" xfId="6415" xr:uid="{00000000-0005-0000-0000-00008F170000}"/>
    <cellStyle name="Currency 2 6 2 2 2 2 8" xfId="6416" xr:uid="{00000000-0005-0000-0000-000090170000}"/>
    <cellStyle name="Currency 2 6 2 2 2 2 8 2" xfId="6417" xr:uid="{00000000-0005-0000-0000-000091170000}"/>
    <cellStyle name="Currency 2 6 2 2 2 2 9" xfId="6418" xr:uid="{00000000-0005-0000-0000-000092170000}"/>
    <cellStyle name="Currency 2 6 2 2 2 3" xfId="6419" xr:uid="{00000000-0005-0000-0000-000093170000}"/>
    <cellStyle name="Currency 2 6 2 2 2 3 10" xfId="6420" xr:uid="{00000000-0005-0000-0000-000094170000}"/>
    <cellStyle name="Currency 2 6 2 2 2 3 2" xfId="6421" xr:uid="{00000000-0005-0000-0000-000095170000}"/>
    <cellStyle name="Currency 2 6 2 2 2 3 2 2" xfId="6422" xr:uid="{00000000-0005-0000-0000-000096170000}"/>
    <cellStyle name="Currency 2 6 2 2 2 3 2 3" xfId="6423" xr:uid="{00000000-0005-0000-0000-000097170000}"/>
    <cellStyle name="Currency 2 6 2 2 2 3 3" xfId="6424" xr:uid="{00000000-0005-0000-0000-000098170000}"/>
    <cellStyle name="Currency 2 6 2 2 2 3 3 2" xfId="6425" xr:uid="{00000000-0005-0000-0000-000099170000}"/>
    <cellStyle name="Currency 2 6 2 2 2 3 3 3" xfId="6426" xr:uid="{00000000-0005-0000-0000-00009A170000}"/>
    <cellStyle name="Currency 2 6 2 2 2 3 4" xfId="6427" xr:uid="{00000000-0005-0000-0000-00009B170000}"/>
    <cellStyle name="Currency 2 6 2 2 2 3 4 2" xfId="6428" xr:uid="{00000000-0005-0000-0000-00009C170000}"/>
    <cellStyle name="Currency 2 6 2 2 2 3 4 2 2" xfId="6429" xr:uid="{00000000-0005-0000-0000-00009D170000}"/>
    <cellStyle name="Currency 2 6 2 2 2 3 4 3" xfId="6430" xr:uid="{00000000-0005-0000-0000-00009E170000}"/>
    <cellStyle name="Currency 2 6 2 2 2 3 5" xfId="6431" xr:uid="{00000000-0005-0000-0000-00009F170000}"/>
    <cellStyle name="Currency 2 6 2 2 2 3 5 2" xfId="6432" xr:uid="{00000000-0005-0000-0000-0000A0170000}"/>
    <cellStyle name="Currency 2 6 2 2 2 3 5 2 2" xfId="6433" xr:uid="{00000000-0005-0000-0000-0000A1170000}"/>
    <cellStyle name="Currency 2 6 2 2 2 3 5 3" xfId="6434" xr:uid="{00000000-0005-0000-0000-0000A2170000}"/>
    <cellStyle name="Currency 2 6 2 2 2 3 6" xfId="6435" xr:uid="{00000000-0005-0000-0000-0000A3170000}"/>
    <cellStyle name="Currency 2 6 2 2 2 3 6 2" xfId="6436" xr:uid="{00000000-0005-0000-0000-0000A4170000}"/>
    <cellStyle name="Currency 2 6 2 2 2 3 6 2 2" xfId="6437" xr:uid="{00000000-0005-0000-0000-0000A5170000}"/>
    <cellStyle name="Currency 2 6 2 2 2 3 6 3" xfId="6438" xr:uid="{00000000-0005-0000-0000-0000A6170000}"/>
    <cellStyle name="Currency 2 6 2 2 2 3 7" xfId="6439" xr:uid="{00000000-0005-0000-0000-0000A7170000}"/>
    <cellStyle name="Currency 2 6 2 2 2 3 7 2" xfId="6440" xr:uid="{00000000-0005-0000-0000-0000A8170000}"/>
    <cellStyle name="Currency 2 6 2 2 2 3 8" xfId="6441" xr:uid="{00000000-0005-0000-0000-0000A9170000}"/>
    <cellStyle name="Currency 2 6 2 2 2 3 8 2" xfId="6442" xr:uid="{00000000-0005-0000-0000-0000AA170000}"/>
    <cellStyle name="Currency 2 6 2 2 2 3 9" xfId="6443" xr:uid="{00000000-0005-0000-0000-0000AB170000}"/>
    <cellStyle name="Currency 2 6 2 2 2 4" xfId="6444" xr:uid="{00000000-0005-0000-0000-0000AC170000}"/>
    <cellStyle name="Currency 2 6 2 2 2 4 10" xfId="6445" xr:uid="{00000000-0005-0000-0000-0000AD170000}"/>
    <cellStyle name="Currency 2 6 2 2 2 4 2" xfId="6446" xr:uid="{00000000-0005-0000-0000-0000AE170000}"/>
    <cellStyle name="Currency 2 6 2 2 2 4 3" xfId="6447" xr:uid="{00000000-0005-0000-0000-0000AF170000}"/>
    <cellStyle name="Currency 2 6 2 2 2 4 3 2" xfId="6448" xr:uid="{00000000-0005-0000-0000-0000B0170000}"/>
    <cellStyle name="Currency 2 6 2 2 2 4 3 2 2" xfId="6449" xr:uid="{00000000-0005-0000-0000-0000B1170000}"/>
    <cellStyle name="Currency 2 6 2 2 2 4 3 3" xfId="6450" xr:uid="{00000000-0005-0000-0000-0000B2170000}"/>
    <cellStyle name="Currency 2 6 2 2 2 4 4" xfId="6451" xr:uid="{00000000-0005-0000-0000-0000B3170000}"/>
    <cellStyle name="Currency 2 6 2 2 2 4 4 2" xfId="6452" xr:uid="{00000000-0005-0000-0000-0000B4170000}"/>
    <cellStyle name="Currency 2 6 2 2 2 4 4 2 2" xfId="6453" xr:uid="{00000000-0005-0000-0000-0000B5170000}"/>
    <cellStyle name="Currency 2 6 2 2 2 4 4 3" xfId="6454" xr:uid="{00000000-0005-0000-0000-0000B6170000}"/>
    <cellStyle name="Currency 2 6 2 2 2 4 5" xfId="6455" xr:uid="{00000000-0005-0000-0000-0000B7170000}"/>
    <cellStyle name="Currency 2 6 2 2 2 4 5 2" xfId="6456" xr:uid="{00000000-0005-0000-0000-0000B8170000}"/>
    <cellStyle name="Currency 2 6 2 2 2 4 5 2 2" xfId="6457" xr:uid="{00000000-0005-0000-0000-0000B9170000}"/>
    <cellStyle name="Currency 2 6 2 2 2 4 5 3" xfId="6458" xr:uid="{00000000-0005-0000-0000-0000BA170000}"/>
    <cellStyle name="Currency 2 6 2 2 2 4 6" xfId="6459" xr:uid="{00000000-0005-0000-0000-0000BB170000}"/>
    <cellStyle name="Currency 2 6 2 2 2 4 6 2" xfId="6460" xr:uid="{00000000-0005-0000-0000-0000BC170000}"/>
    <cellStyle name="Currency 2 6 2 2 2 4 7" xfId="6461" xr:uid="{00000000-0005-0000-0000-0000BD170000}"/>
    <cellStyle name="Currency 2 6 2 2 2 4 7 2" xfId="6462" xr:uid="{00000000-0005-0000-0000-0000BE170000}"/>
    <cellStyle name="Currency 2 6 2 2 2 4 8" xfId="6463" xr:uid="{00000000-0005-0000-0000-0000BF170000}"/>
    <cellStyle name="Currency 2 6 2 2 2 4 9" xfId="6464" xr:uid="{00000000-0005-0000-0000-0000C0170000}"/>
    <cellStyle name="Currency 2 6 2 2 2 5" xfId="6465" xr:uid="{00000000-0005-0000-0000-0000C1170000}"/>
    <cellStyle name="Currency 2 6 2 2 2 5 2" xfId="6466" xr:uid="{00000000-0005-0000-0000-0000C2170000}"/>
    <cellStyle name="Currency 2 6 2 2 2 5 3" xfId="6467" xr:uid="{00000000-0005-0000-0000-0000C3170000}"/>
    <cellStyle name="Currency 2 6 2 2 2 5 4" xfId="25505" xr:uid="{00000000-0005-0000-0000-0000C4170000}"/>
    <cellStyle name="Currency 2 6 2 2 2 6" xfId="6468" xr:uid="{00000000-0005-0000-0000-0000C5170000}"/>
    <cellStyle name="Currency 2 6 2 2 2 6 2" xfId="6469" xr:uid="{00000000-0005-0000-0000-0000C6170000}"/>
    <cellStyle name="Currency 2 6 2 2 2 6 2 2" xfId="6470" xr:uid="{00000000-0005-0000-0000-0000C7170000}"/>
    <cellStyle name="Currency 2 6 2 2 2 6 2 2 2" xfId="6471" xr:uid="{00000000-0005-0000-0000-0000C8170000}"/>
    <cellStyle name="Currency 2 6 2 2 2 6 2 3" xfId="6472" xr:uid="{00000000-0005-0000-0000-0000C9170000}"/>
    <cellStyle name="Currency 2 6 2 2 2 6 3" xfId="6473" xr:uid="{00000000-0005-0000-0000-0000CA170000}"/>
    <cellStyle name="Currency 2 6 2 2 2 6 3 2" xfId="6474" xr:uid="{00000000-0005-0000-0000-0000CB170000}"/>
    <cellStyle name="Currency 2 6 2 2 2 6 3 2 2" xfId="6475" xr:uid="{00000000-0005-0000-0000-0000CC170000}"/>
    <cellStyle name="Currency 2 6 2 2 2 6 3 3" xfId="6476" xr:uid="{00000000-0005-0000-0000-0000CD170000}"/>
    <cellStyle name="Currency 2 6 2 2 2 6 4" xfId="6477" xr:uid="{00000000-0005-0000-0000-0000CE170000}"/>
    <cellStyle name="Currency 2 6 2 2 2 6 4 2" xfId="6478" xr:uid="{00000000-0005-0000-0000-0000CF170000}"/>
    <cellStyle name="Currency 2 6 2 2 2 6 4 2 2" xfId="6479" xr:uid="{00000000-0005-0000-0000-0000D0170000}"/>
    <cellStyle name="Currency 2 6 2 2 2 6 4 3" xfId="6480" xr:uid="{00000000-0005-0000-0000-0000D1170000}"/>
    <cellStyle name="Currency 2 6 2 2 2 6 5" xfId="6481" xr:uid="{00000000-0005-0000-0000-0000D2170000}"/>
    <cellStyle name="Currency 2 6 2 2 2 6 5 2" xfId="6482" xr:uid="{00000000-0005-0000-0000-0000D3170000}"/>
    <cellStyle name="Currency 2 6 2 2 2 6 6" xfId="6483" xr:uid="{00000000-0005-0000-0000-0000D4170000}"/>
    <cellStyle name="Currency 2 6 2 2 2 6 6 2" xfId="6484" xr:uid="{00000000-0005-0000-0000-0000D5170000}"/>
    <cellStyle name="Currency 2 6 2 2 2 6 7" xfId="6485" xr:uid="{00000000-0005-0000-0000-0000D6170000}"/>
    <cellStyle name="Currency 2 6 2 2 2 7" xfId="6486" xr:uid="{00000000-0005-0000-0000-0000D7170000}"/>
    <cellStyle name="Currency 2 6 2 2 2 7 2" xfId="6487" xr:uid="{00000000-0005-0000-0000-0000D8170000}"/>
    <cellStyle name="Currency 2 6 2 2 2 7 2 2" xfId="6488" xr:uid="{00000000-0005-0000-0000-0000D9170000}"/>
    <cellStyle name="Currency 2 6 2 2 2 7 3" xfId="6489" xr:uid="{00000000-0005-0000-0000-0000DA170000}"/>
    <cellStyle name="Currency 2 6 2 2 2 8" xfId="6490" xr:uid="{00000000-0005-0000-0000-0000DB170000}"/>
    <cellStyle name="Currency 2 6 2 2 2 8 2" xfId="6491" xr:uid="{00000000-0005-0000-0000-0000DC170000}"/>
    <cellStyle name="Currency 2 6 2 2 2 8 2 2" xfId="6492" xr:uid="{00000000-0005-0000-0000-0000DD170000}"/>
    <cellStyle name="Currency 2 6 2 2 2 8 3" xfId="6493" xr:uid="{00000000-0005-0000-0000-0000DE170000}"/>
    <cellStyle name="Currency 2 6 2 2 2 9" xfId="6494" xr:uid="{00000000-0005-0000-0000-0000DF170000}"/>
    <cellStyle name="Currency 2 6 2 2 3" xfId="286" xr:uid="{00000000-0005-0000-0000-0000E0170000}"/>
    <cellStyle name="Currency 2 6 2 2 3 10" xfId="6495" xr:uid="{00000000-0005-0000-0000-0000E1170000}"/>
    <cellStyle name="Currency 2 6 2 2 3 11" xfId="6496" xr:uid="{00000000-0005-0000-0000-0000E2170000}"/>
    <cellStyle name="Currency 2 6 2 2 3 12" xfId="6497" xr:uid="{00000000-0005-0000-0000-0000E3170000}"/>
    <cellStyle name="Currency 2 6 2 2 3 13" xfId="6498" xr:uid="{00000000-0005-0000-0000-0000E4170000}"/>
    <cellStyle name="Currency 2 6 2 2 3 2" xfId="287" xr:uid="{00000000-0005-0000-0000-0000E5170000}"/>
    <cellStyle name="Currency 2 6 2 2 3 2 10" xfId="6499" xr:uid="{00000000-0005-0000-0000-0000E6170000}"/>
    <cellStyle name="Currency 2 6 2 2 3 2 2" xfId="6500" xr:uid="{00000000-0005-0000-0000-0000E7170000}"/>
    <cellStyle name="Currency 2 6 2 2 3 2 2 2" xfId="6501" xr:uid="{00000000-0005-0000-0000-0000E8170000}"/>
    <cellStyle name="Currency 2 6 2 2 3 2 2 3" xfId="6502" xr:uid="{00000000-0005-0000-0000-0000E9170000}"/>
    <cellStyle name="Currency 2 6 2 2 3 2 3" xfId="6503" xr:uid="{00000000-0005-0000-0000-0000EA170000}"/>
    <cellStyle name="Currency 2 6 2 2 3 2 3 2" xfId="6504" xr:uid="{00000000-0005-0000-0000-0000EB170000}"/>
    <cellStyle name="Currency 2 6 2 2 3 2 3 3" xfId="6505" xr:uid="{00000000-0005-0000-0000-0000EC170000}"/>
    <cellStyle name="Currency 2 6 2 2 3 2 3 4" xfId="25507" xr:uid="{00000000-0005-0000-0000-0000ED170000}"/>
    <cellStyle name="Currency 2 6 2 2 3 2 4" xfId="6506" xr:uid="{00000000-0005-0000-0000-0000EE170000}"/>
    <cellStyle name="Currency 2 6 2 2 3 2 4 2" xfId="6507" xr:uid="{00000000-0005-0000-0000-0000EF170000}"/>
    <cellStyle name="Currency 2 6 2 2 3 2 4 2 2" xfId="6508" xr:uid="{00000000-0005-0000-0000-0000F0170000}"/>
    <cellStyle name="Currency 2 6 2 2 3 2 4 3" xfId="6509" xr:uid="{00000000-0005-0000-0000-0000F1170000}"/>
    <cellStyle name="Currency 2 6 2 2 3 2 5" xfId="6510" xr:uid="{00000000-0005-0000-0000-0000F2170000}"/>
    <cellStyle name="Currency 2 6 2 2 3 2 5 2" xfId="6511" xr:uid="{00000000-0005-0000-0000-0000F3170000}"/>
    <cellStyle name="Currency 2 6 2 2 3 2 5 2 2" xfId="6512" xr:uid="{00000000-0005-0000-0000-0000F4170000}"/>
    <cellStyle name="Currency 2 6 2 2 3 2 5 3" xfId="6513" xr:uid="{00000000-0005-0000-0000-0000F5170000}"/>
    <cellStyle name="Currency 2 6 2 2 3 2 6" xfId="6514" xr:uid="{00000000-0005-0000-0000-0000F6170000}"/>
    <cellStyle name="Currency 2 6 2 2 3 2 6 2" xfId="6515" xr:uid="{00000000-0005-0000-0000-0000F7170000}"/>
    <cellStyle name="Currency 2 6 2 2 3 2 6 2 2" xfId="6516" xr:uid="{00000000-0005-0000-0000-0000F8170000}"/>
    <cellStyle name="Currency 2 6 2 2 3 2 6 3" xfId="6517" xr:uid="{00000000-0005-0000-0000-0000F9170000}"/>
    <cellStyle name="Currency 2 6 2 2 3 2 7" xfId="6518" xr:uid="{00000000-0005-0000-0000-0000FA170000}"/>
    <cellStyle name="Currency 2 6 2 2 3 2 7 2" xfId="6519" xr:uid="{00000000-0005-0000-0000-0000FB170000}"/>
    <cellStyle name="Currency 2 6 2 2 3 2 8" xfId="6520" xr:uid="{00000000-0005-0000-0000-0000FC170000}"/>
    <cellStyle name="Currency 2 6 2 2 3 2 8 2" xfId="6521" xr:uid="{00000000-0005-0000-0000-0000FD170000}"/>
    <cellStyle name="Currency 2 6 2 2 3 2 9" xfId="6522" xr:uid="{00000000-0005-0000-0000-0000FE170000}"/>
    <cellStyle name="Currency 2 6 2 2 3 3" xfId="288" xr:uid="{00000000-0005-0000-0000-0000FF170000}"/>
    <cellStyle name="Currency 2 6 2 2 3 3 2" xfId="6523" xr:uid="{00000000-0005-0000-0000-000000180000}"/>
    <cellStyle name="Currency 2 6 2 2 3 3 2 2" xfId="25508" xr:uid="{00000000-0005-0000-0000-000001180000}"/>
    <cellStyle name="Currency 2 6 2 2 3 3 2 3" xfId="25623" xr:uid="{00000000-0005-0000-0000-000002180000}"/>
    <cellStyle name="Currency 2 6 2 2 3 3 3" xfId="6524" xr:uid="{00000000-0005-0000-0000-000003180000}"/>
    <cellStyle name="Currency 2 6 2 2 3 4" xfId="6525" xr:uid="{00000000-0005-0000-0000-000004180000}"/>
    <cellStyle name="Currency 2 6 2 2 3 4 2" xfId="6526" xr:uid="{00000000-0005-0000-0000-000005180000}"/>
    <cellStyle name="Currency 2 6 2 2 3 4 3" xfId="6527" xr:uid="{00000000-0005-0000-0000-000006180000}"/>
    <cellStyle name="Currency 2 6 2 2 3 4 4" xfId="25506" xr:uid="{00000000-0005-0000-0000-000007180000}"/>
    <cellStyle name="Currency 2 6 2 2 3 5" xfId="6528" xr:uid="{00000000-0005-0000-0000-000008180000}"/>
    <cellStyle name="Currency 2 6 2 2 3 5 2" xfId="6529" xr:uid="{00000000-0005-0000-0000-000009180000}"/>
    <cellStyle name="Currency 2 6 2 2 3 5 2 2" xfId="6530" xr:uid="{00000000-0005-0000-0000-00000A180000}"/>
    <cellStyle name="Currency 2 6 2 2 3 5 3" xfId="6531" xr:uid="{00000000-0005-0000-0000-00000B180000}"/>
    <cellStyle name="Currency 2 6 2 2 3 6" xfId="6532" xr:uid="{00000000-0005-0000-0000-00000C180000}"/>
    <cellStyle name="Currency 2 6 2 2 3 6 2" xfId="6533" xr:uid="{00000000-0005-0000-0000-00000D180000}"/>
    <cellStyle name="Currency 2 6 2 2 3 6 2 2" xfId="6534" xr:uid="{00000000-0005-0000-0000-00000E180000}"/>
    <cellStyle name="Currency 2 6 2 2 3 6 3" xfId="6535" xr:uid="{00000000-0005-0000-0000-00000F180000}"/>
    <cellStyle name="Currency 2 6 2 2 3 7" xfId="6536" xr:uid="{00000000-0005-0000-0000-000010180000}"/>
    <cellStyle name="Currency 2 6 2 2 3 7 2" xfId="6537" xr:uid="{00000000-0005-0000-0000-000011180000}"/>
    <cellStyle name="Currency 2 6 2 2 3 7 2 2" xfId="6538" xr:uid="{00000000-0005-0000-0000-000012180000}"/>
    <cellStyle name="Currency 2 6 2 2 3 7 3" xfId="6539" xr:uid="{00000000-0005-0000-0000-000013180000}"/>
    <cellStyle name="Currency 2 6 2 2 3 8" xfId="6540" xr:uid="{00000000-0005-0000-0000-000014180000}"/>
    <cellStyle name="Currency 2 6 2 2 3 8 2" xfId="6541" xr:uid="{00000000-0005-0000-0000-000015180000}"/>
    <cellStyle name="Currency 2 6 2 2 3 9" xfId="6542" xr:uid="{00000000-0005-0000-0000-000016180000}"/>
    <cellStyle name="Currency 2 6 2 2 3 9 2" xfId="6543" xr:uid="{00000000-0005-0000-0000-000017180000}"/>
    <cellStyle name="Currency 2 6 2 2 4" xfId="289" xr:uid="{00000000-0005-0000-0000-000018180000}"/>
    <cellStyle name="Currency 2 6 2 2 4 2" xfId="290" xr:uid="{00000000-0005-0000-0000-000019180000}"/>
    <cellStyle name="Currency 2 6 2 2 4 2 10" xfId="6544" xr:uid="{00000000-0005-0000-0000-00001A180000}"/>
    <cellStyle name="Currency 2 6 2 2 4 2 11" xfId="6545" xr:uid="{00000000-0005-0000-0000-00001B180000}"/>
    <cellStyle name="Currency 2 6 2 2 4 2 2" xfId="6546" xr:uid="{00000000-0005-0000-0000-00001C180000}"/>
    <cellStyle name="Currency 2 6 2 2 4 2 2 2" xfId="6547" xr:uid="{00000000-0005-0000-0000-00001D180000}"/>
    <cellStyle name="Currency 2 6 2 2 4 2 2 3" xfId="6548" xr:uid="{00000000-0005-0000-0000-00001E180000}"/>
    <cellStyle name="Currency 2 6 2 2 4 2 3" xfId="6549" xr:uid="{00000000-0005-0000-0000-00001F180000}"/>
    <cellStyle name="Currency 2 6 2 2 4 2 3 2" xfId="25510" xr:uid="{00000000-0005-0000-0000-000020180000}"/>
    <cellStyle name="Currency 2 6 2 2 4 2 3 3" xfId="25624" xr:uid="{00000000-0005-0000-0000-000021180000}"/>
    <cellStyle name="Currency 2 6 2 2 4 2 4" xfId="6550" xr:uid="{00000000-0005-0000-0000-000022180000}"/>
    <cellStyle name="Currency 2 6 2 2 4 2 4 2" xfId="6551" xr:uid="{00000000-0005-0000-0000-000023180000}"/>
    <cellStyle name="Currency 2 6 2 2 4 2 4 2 2" xfId="6552" xr:uid="{00000000-0005-0000-0000-000024180000}"/>
    <cellStyle name="Currency 2 6 2 2 4 2 4 3" xfId="6553" xr:uid="{00000000-0005-0000-0000-000025180000}"/>
    <cellStyle name="Currency 2 6 2 2 4 2 5" xfId="6554" xr:uid="{00000000-0005-0000-0000-000026180000}"/>
    <cellStyle name="Currency 2 6 2 2 4 2 5 2" xfId="6555" xr:uid="{00000000-0005-0000-0000-000027180000}"/>
    <cellStyle name="Currency 2 6 2 2 4 2 5 2 2" xfId="6556" xr:uid="{00000000-0005-0000-0000-000028180000}"/>
    <cellStyle name="Currency 2 6 2 2 4 2 5 3" xfId="6557" xr:uid="{00000000-0005-0000-0000-000029180000}"/>
    <cellStyle name="Currency 2 6 2 2 4 2 6" xfId="6558" xr:uid="{00000000-0005-0000-0000-00002A180000}"/>
    <cellStyle name="Currency 2 6 2 2 4 2 6 2" xfId="6559" xr:uid="{00000000-0005-0000-0000-00002B180000}"/>
    <cellStyle name="Currency 2 6 2 2 4 2 6 2 2" xfId="6560" xr:uid="{00000000-0005-0000-0000-00002C180000}"/>
    <cellStyle name="Currency 2 6 2 2 4 2 6 3" xfId="6561" xr:uid="{00000000-0005-0000-0000-00002D180000}"/>
    <cellStyle name="Currency 2 6 2 2 4 2 7" xfId="6562" xr:uid="{00000000-0005-0000-0000-00002E180000}"/>
    <cellStyle name="Currency 2 6 2 2 4 2 7 2" xfId="6563" xr:uid="{00000000-0005-0000-0000-00002F180000}"/>
    <cellStyle name="Currency 2 6 2 2 4 2 8" xfId="6564" xr:uid="{00000000-0005-0000-0000-000030180000}"/>
    <cellStyle name="Currency 2 6 2 2 4 2 8 2" xfId="6565" xr:uid="{00000000-0005-0000-0000-000031180000}"/>
    <cellStyle name="Currency 2 6 2 2 4 2 9" xfId="6566" xr:uid="{00000000-0005-0000-0000-000032180000}"/>
    <cellStyle name="Currency 2 6 2 2 4 3" xfId="291" xr:uid="{00000000-0005-0000-0000-000033180000}"/>
    <cellStyle name="Currency 2 6 2 2 4 3 2" xfId="6567" xr:uid="{00000000-0005-0000-0000-000034180000}"/>
    <cellStyle name="Currency 2 6 2 2 4 3 2 2" xfId="25511" xr:uid="{00000000-0005-0000-0000-000035180000}"/>
    <cellStyle name="Currency 2 6 2 2 4 3 2 3" xfId="25625" xr:uid="{00000000-0005-0000-0000-000036180000}"/>
    <cellStyle name="Currency 2 6 2 2 4 3 3" xfId="6568" xr:uid="{00000000-0005-0000-0000-000037180000}"/>
    <cellStyle name="Currency 2 6 2 2 4 4" xfId="6569" xr:uid="{00000000-0005-0000-0000-000038180000}"/>
    <cellStyle name="Currency 2 6 2 2 4 4 2" xfId="6570" xr:uid="{00000000-0005-0000-0000-000039180000}"/>
    <cellStyle name="Currency 2 6 2 2 4 4 2 2" xfId="6571" xr:uid="{00000000-0005-0000-0000-00003A180000}"/>
    <cellStyle name="Currency 2 6 2 2 4 4 3" xfId="6572" xr:uid="{00000000-0005-0000-0000-00003B180000}"/>
    <cellStyle name="Currency 2 6 2 2 4 4 4" xfId="25509" xr:uid="{00000000-0005-0000-0000-00003C180000}"/>
    <cellStyle name="Currency 2 6 2 2 4 5" xfId="6573" xr:uid="{00000000-0005-0000-0000-00003D180000}"/>
    <cellStyle name="Currency 2 6 2 2 4 5 2" xfId="6574" xr:uid="{00000000-0005-0000-0000-00003E180000}"/>
    <cellStyle name="Currency 2 6 2 2 4 5 2 2" xfId="6575" xr:uid="{00000000-0005-0000-0000-00003F180000}"/>
    <cellStyle name="Currency 2 6 2 2 4 5 3" xfId="6576" xr:uid="{00000000-0005-0000-0000-000040180000}"/>
    <cellStyle name="Currency 2 6 2 2 4 6" xfId="6577" xr:uid="{00000000-0005-0000-0000-000041180000}"/>
    <cellStyle name="Currency 2 6 2 2 4 7" xfId="6578" xr:uid="{00000000-0005-0000-0000-000042180000}"/>
    <cellStyle name="Currency 2 6 2 2 5" xfId="6579" xr:uid="{00000000-0005-0000-0000-000043180000}"/>
    <cellStyle name="Currency 2 6 2 2 5 10" xfId="6580" xr:uid="{00000000-0005-0000-0000-000044180000}"/>
    <cellStyle name="Currency 2 6 2 2 5 2" xfId="6581" xr:uid="{00000000-0005-0000-0000-000045180000}"/>
    <cellStyle name="Currency 2 6 2 2 5 2 2" xfId="6582" xr:uid="{00000000-0005-0000-0000-000046180000}"/>
    <cellStyle name="Currency 2 6 2 2 5 2 3" xfId="6583" xr:uid="{00000000-0005-0000-0000-000047180000}"/>
    <cellStyle name="Currency 2 6 2 2 5 3" xfId="6584" xr:uid="{00000000-0005-0000-0000-000048180000}"/>
    <cellStyle name="Currency 2 6 2 2 5 3 2" xfId="6585" xr:uid="{00000000-0005-0000-0000-000049180000}"/>
    <cellStyle name="Currency 2 6 2 2 5 3 3" xfId="6586" xr:uid="{00000000-0005-0000-0000-00004A180000}"/>
    <cellStyle name="Currency 2 6 2 2 5 4" xfId="6587" xr:uid="{00000000-0005-0000-0000-00004B180000}"/>
    <cellStyle name="Currency 2 6 2 2 5 4 2" xfId="6588" xr:uid="{00000000-0005-0000-0000-00004C180000}"/>
    <cellStyle name="Currency 2 6 2 2 5 4 2 2" xfId="6589" xr:uid="{00000000-0005-0000-0000-00004D180000}"/>
    <cellStyle name="Currency 2 6 2 2 5 4 3" xfId="6590" xr:uid="{00000000-0005-0000-0000-00004E180000}"/>
    <cellStyle name="Currency 2 6 2 2 5 5" xfId="6591" xr:uid="{00000000-0005-0000-0000-00004F180000}"/>
    <cellStyle name="Currency 2 6 2 2 5 5 2" xfId="6592" xr:uid="{00000000-0005-0000-0000-000050180000}"/>
    <cellStyle name="Currency 2 6 2 2 5 5 2 2" xfId="6593" xr:uid="{00000000-0005-0000-0000-000051180000}"/>
    <cellStyle name="Currency 2 6 2 2 5 5 3" xfId="6594" xr:uid="{00000000-0005-0000-0000-000052180000}"/>
    <cellStyle name="Currency 2 6 2 2 5 6" xfId="6595" xr:uid="{00000000-0005-0000-0000-000053180000}"/>
    <cellStyle name="Currency 2 6 2 2 5 6 2" xfId="6596" xr:uid="{00000000-0005-0000-0000-000054180000}"/>
    <cellStyle name="Currency 2 6 2 2 5 6 2 2" xfId="6597" xr:uid="{00000000-0005-0000-0000-000055180000}"/>
    <cellStyle name="Currency 2 6 2 2 5 6 3" xfId="6598" xr:uid="{00000000-0005-0000-0000-000056180000}"/>
    <cellStyle name="Currency 2 6 2 2 5 7" xfId="6599" xr:uid="{00000000-0005-0000-0000-000057180000}"/>
    <cellStyle name="Currency 2 6 2 2 5 7 2" xfId="6600" xr:uid="{00000000-0005-0000-0000-000058180000}"/>
    <cellStyle name="Currency 2 6 2 2 5 8" xfId="6601" xr:uid="{00000000-0005-0000-0000-000059180000}"/>
    <cellStyle name="Currency 2 6 2 2 5 8 2" xfId="6602" xr:uid="{00000000-0005-0000-0000-00005A180000}"/>
    <cellStyle name="Currency 2 6 2 2 5 9" xfId="6603" xr:uid="{00000000-0005-0000-0000-00005B180000}"/>
    <cellStyle name="Currency 2 6 2 2 6" xfId="6604" xr:uid="{00000000-0005-0000-0000-00005C180000}"/>
    <cellStyle name="Currency 2 6 2 2 6 10" xfId="6605" xr:uid="{00000000-0005-0000-0000-00005D180000}"/>
    <cellStyle name="Currency 2 6 2 2 6 11" xfId="6606" xr:uid="{00000000-0005-0000-0000-00005E180000}"/>
    <cellStyle name="Currency 2 6 2 2 6 12" xfId="6607" xr:uid="{00000000-0005-0000-0000-00005F180000}"/>
    <cellStyle name="Currency 2 6 2 2 6 2" xfId="6608" xr:uid="{00000000-0005-0000-0000-000060180000}"/>
    <cellStyle name="Currency 2 6 2 2 6 2 2" xfId="6609" xr:uid="{00000000-0005-0000-0000-000061180000}"/>
    <cellStyle name="Currency 2 6 2 2 6 2 3" xfId="6610" xr:uid="{00000000-0005-0000-0000-000062180000}"/>
    <cellStyle name="Currency 2 6 2 2 6 3" xfId="6611" xr:uid="{00000000-0005-0000-0000-000063180000}"/>
    <cellStyle name="Currency 2 6 2 2 6 3 2" xfId="6612" xr:uid="{00000000-0005-0000-0000-000064180000}"/>
    <cellStyle name="Currency 2 6 2 2 6 3 3" xfId="6613" xr:uid="{00000000-0005-0000-0000-000065180000}"/>
    <cellStyle name="Currency 2 6 2 2 6 4" xfId="6614" xr:uid="{00000000-0005-0000-0000-000066180000}"/>
    <cellStyle name="Currency 2 6 2 2 6 5" xfId="6615" xr:uid="{00000000-0005-0000-0000-000067180000}"/>
    <cellStyle name="Currency 2 6 2 2 6 5 2" xfId="6616" xr:uid="{00000000-0005-0000-0000-000068180000}"/>
    <cellStyle name="Currency 2 6 2 2 6 5 2 2" xfId="6617" xr:uid="{00000000-0005-0000-0000-000069180000}"/>
    <cellStyle name="Currency 2 6 2 2 6 5 3" xfId="6618" xr:uid="{00000000-0005-0000-0000-00006A180000}"/>
    <cellStyle name="Currency 2 6 2 2 6 6" xfId="6619" xr:uid="{00000000-0005-0000-0000-00006B180000}"/>
    <cellStyle name="Currency 2 6 2 2 6 6 2" xfId="6620" xr:uid="{00000000-0005-0000-0000-00006C180000}"/>
    <cellStyle name="Currency 2 6 2 2 6 6 2 2" xfId="6621" xr:uid="{00000000-0005-0000-0000-00006D180000}"/>
    <cellStyle name="Currency 2 6 2 2 6 6 3" xfId="6622" xr:uid="{00000000-0005-0000-0000-00006E180000}"/>
    <cellStyle name="Currency 2 6 2 2 6 7" xfId="6623" xr:uid="{00000000-0005-0000-0000-00006F180000}"/>
    <cellStyle name="Currency 2 6 2 2 6 7 2" xfId="6624" xr:uid="{00000000-0005-0000-0000-000070180000}"/>
    <cellStyle name="Currency 2 6 2 2 6 7 2 2" xfId="6625" xr:uid="{00000000-0005-0000-0000-000071180000}"/>
    <cellStyle name="Currency 2 6 2 2 6 7 3" xfId="6626" xr:uid="{00000000-0005-0000-0000-000072180000}"/>
    <cellStyle name="Currency 2 6 2 2 6 8" xfId="6627" xr:uid="{00000000-0005-0000-0000-000073180000}"/>
    <cellStyle name="Currency 2 6 2 2 6 8 2" xfId="6628" xr:uid="{00000000-0005-0000-0000-000074180000}"/>
    <cellStyle name="Currency 2 6 2 2 6 9" xfId="6629" xr:uid="{00000000-0005-0000-0000-000075180000}"/>
    <cellStyle name="Currency 2 6 2 2 6 9 2" xfId="6630" xr:uid="{00000000-0005-0000-0000-000076180000}"/>
    <cellStyle name="Currency 2 6 2 2 7" xfId="6631" xr:uid="{00000000-0005-0000-0000-000077180000}"/>
    <cellStyle name="Currency 2 6 2 2 7 2" xfId="6632" xr:uid="{00000000-0005-0000-0000-000078180000}"/>
    <cellStyle name="Currency 2 6 2 2 7 3" xfId="6633" xr:uid="{00000000-0005-0000-0000-000079180000}"/>
    <cellStyle name="Currency 2 6 2 2 8" xfId="6634" xr:uid="{00000000-0005-0000-0000-00007A180000}"/>
    <cellStyle name="Currency 2 6 2 2 8 2" xfId="6635" xr:uid="{00000000-0005-0000-0000-00007B180000}"/>
    <cellStyle name="Currency 2 6 2 2 8 2 2" xfId="6636" xr:uid="{00000000-0005-0000-0000-00007C180000}"/>
    <cellStyle name="Currency 2 6 2 2 8 3" xfId="6637" xr:uid="{00000000-0005-0000-0000-00007D180000}"/>
    <cellStyle name="Currency 2 6 2 2 8 4" xfId="6638" xr:uid="{00000000-0005-0000-0000-00007E180000}"/>
    <cellStyle name="Currency 2 6 2 2 9" xfId="6639" xr:uid="{00000000-0005-0000-0000-00007F180000}"/>
    <cellStyle name="Currency 2 6 2 2 9 2" xfId="6640" xr:uid="{00000000-0005-0000-0000-000080180000}"/>
    <cellStyle name="Currency 2 6 2 2 9 2 2" xfId="6641" xr:uid="{00000000-0005-0000-0000-000081180000}"/>
    <cellStyle name="Currency 2 6 2 2 9 3" xfId="6642" xr:uid="{00000000-0005-0000-0000-000082180000}"/>
    <cellStyle name="Currency 2 6 2 3" xfId="292" xr:uid="{00000000-0005-0000-0000-000083180000}"/>
    <cellStyle name="Currency 2 6 2 3 10" xfId="6643" xr:uid="{00000000-0005-0000-0000-000084180000}"/>
    <cellStyle name="Currency 2 6 2 3 10 2" xfId="6644" xr:uid="{00000000-0005-0000-0000-000085180000}"/>
    <cellStyle name="Currency 2 6 2 3 10 2 2" xfId="6645" xr:uid="{00000000-0005-0000-0000-000086180000}"/>
    <cellStyle name="Currency 2 6 2 3 10 3" xfId="6646" xr:uid="{00000000-0005-0000-0000-000087180000}"/>
    <cellStyle name="Currency 2 6 2 3 11" xfId="6647" xr:uid="{00000000-0005-0000-0000-000088180000}"/>
    <cellStyle name="Currency 2 6 2 3 11 2" xfId="6648" xr:uid="{00000000-0005-0000-0000-000089180000}"/>
    <cellStyle name="Currency 2 6 2 3 12" xfId="6649" xr:uid="{00000000-0005-0000-0000-00008A180000}"/>
    <cellStyle name="Currency 2 6 2 3 12 2" xfId="6650" xr:uid="{00000000-0005-0000-0000-00008B180000}"/>
    <cellStyle name="Currency 2 6 2 3 13" xfId="6651" xr:uid="{00000000-0005-0000-0000-00008C180000}"/>
    <cellStyle name="Currency 2 6 2 3 14" xfId="6652" xr:uid="{00000000-0005-0000-0000-00008D180000}"/>
    <cellStyle name="Currency 2 6 2 3 15" xfId="6653" xr:uid="{00000000-0005-0000-0000-00008E180000}"/>
    <cellStyle name="Currency 2 6 2 3 16" xfId="6654" xr:uid="{00000000-0005-0000-0000-00008F180000}"/>
    <cellStyle name="Currency 2 6 2 3 2" xfId="293" xr:uid="{00000000-0005-0000-0000-000090180000}"/>
    <cellStyle name="Currency 2 6 2 3 2 2" xfId="6655" xr:uid="{00000000-0005-0000-0000-000091180000}"/>
    <cellStyle name="Currency 2 6 2 3 2 2 10" xfId="6656" xr:uid="{00000000-0005-0000-0000-000092180000}"/>
    <cellStyle name="Currency 2 6 2 3 2 2 2" xfId="6657" xr:uid="{00000000-0005-0000-0000-000093180000}"/>
    <cellStyle name="Currency 2 6 2 3 2 2 2 2" xfId="6658" xr:uid="{00000000-0005-0000-0000-000094180000}"/>
    <cellStyle name="Currency 2 6 2 3 2 2 2 3" xfId="6659" xr:uid="{00000000-0005-0000-0000-000095180000}"/>
    <cellStyle name="Currency 2 6 2 3 2 2 3" xfId="6660" xr:uid="{00000000-0005-0000-0000-000096180000}"/>
    <cellStyle name="Currency 2 6 2 3 2 2 3 2" xfId="6661" xr:uid="{00000000-0005-0000-0000-000097180000}"/>
    <cellStyle name="Currency 2 6 2 3 2 2 3 3" xfId="6662" xr:uid="{00000000-0005-0000-0000-000098180000}"/>
    <cellStyle name="Currency 2 6 2 3 2 2 4" xfId="6663" xr:uid="{00000000-0005-0000-0000-000099180000}"/>
    <cellStyle name="Currency 2 6 2 3 2 2 4 2" xfId="6664" xr:uid="{00000000-0005-0000-0000-00009A180000}"/>
    <cellStyle name="Currency 2 6 2 3 2 2 4 2 2" xfId="6665" xr:uid="{00000000-0005-0000-0000-00009B180000}"/>
    <cellStyle name="Currency 2 6 2 3 2 2 4 3" xfId="6666" xr:uid="{00000000-0005-0000-0000-00009C180000}"/>
    <cellStyle name="Currency 2 6 2 3 2 2 5" xfId="6667" xr:uid="{00000000-0005-0000-0000-00009D180000}"/>
    <cellStyle name="Currency 2 6 2 3 2 2 5 2" xfId="6668" xr:uid="{00000000-0005-0000-0000-00009E180000}"/>
    <cellStyle name="Currency 2 6 2 3 2 2 5 2 2" xfId="6669" xr:uid="{00000000-0005-0000-0000-00009F180000}"/>
    <cellStyle name="Currency 2 6 2 3 2 2 5 3" xfId="6670" xr:uid="{00000000-0005-0000-0000-0000A0180000}"/>
    <cellStyle name="Currency 2 6 2 3 2 2 6" xfId="6671" xr:uid="{00000000-0005-0000-0000-0000A1180000}"/>
    <cellStyle name="Currency 2 6 2 3 2 2 6 2" xfId="6672" xr:uid="{00000000-0005-0000-0000-0000A2180000}"/>
    <cellStyle name="Currency 2 6 2 3 2 2 6 2 2" xfId="6673" xr:uid="{00000000-0005-0000-0000-0000A3180000}"/>
    <cellStyle name="Currency 2 6 2 3 2 2 6 3" xfId="6674" xr:uid="{00000000-0005-0000-0000-0000A4180000}"/>
    <cellStyle name="Currency 2 6 2 3 2 2 7" xfId="6675" xr:uid="{00000000-0005-0000-0000-0000A5180000}"/>
    <cellStyle name="Currency 2 6 2 3 2 2 7 2" xfId="6676" xr:uid="{00000000-0005-0000-0000-0000A6180000}"/>
    <cellStyle name="Currency 2 6 2 3 2 2 8" xfId="6677" xr:uid="{00000000-0005-0000-0000-0000A7180000}"/>
    <cellStyle name="Currency 2 6 2 3 2 2 8 2" xfId="6678" xr:uid="{00000000-0005-0000-0000-0000A8180000}"/>
    <cellStyle name="Currency 2 6 2 3 2 2 9" xfId="6679" xr:uid="{00000000-0005-0000-0000-0000A9180000}"/>
    <cellStyle name="Currency 2 6 2 3 2 3" xfId="6680" xr:uid="{00000000-0005-0000-0000-0000AA180000}"/>
    <cellStyle name="Currency 2 6 2 3 2 3 10" xfId="6681" xr:uid="{00000000-0005-0000-0000-0000AB180000}"/>
    <cellStyle name="Currency 2 6 2 3 2 3 2" xfId="6682" xr:uid="{00000000-0005-0000-0000-0000AC180000}"/>
    <cellStyle name="Currency 2 6 2 3 2 3 2 2" xfId="6683" xr:uid="{00000000-0005-0000-0000-0000AD180000}"/>
    <cellStyle name="Currency 2 6 2 3 2 3 2 3" xfId="6684" xr:uid="{00000000-0005-0000-0000-0000AE180000}"/>
    <cellStyle name="Currency 2 6 2 3 2 3 3" xfId="6685" xr:uid="{00000000-0005-0000-0000-0000AF180000}"/>
    <cellStyle name="Currency 2 6 2 3 2 3 3 2" xfId="6686" xr:uid="{00000000-0005-0000-0000-0000B0180000}"/>
    <cellStyle name="Currency 2 6 2 3 2 3 3 3" xfId="6687" xr:uid="{00000000-0005-0000-0000-0000B1180000}"/>
    <cellStyle name="Currency 2 6 2 3 2 3 4" xfId="6688" xr:uid="{00000000-0005-0000-0000-0000B2180000}"/>
    <cellStyle name="Currency 2 6 2 3 2 3 4 2" xfId="6689" xr:uid="{00000000-0005-0000-0000-0000B3180000}"/>
    <cellStyle name="Currency 2 6 2 3 2 3 4 2 2" xfId="6690" xr:uid="{00000000-0005-0000-0000-0000B4180000}"/>
    <cellStyle name="Currency 2 6 2 3 2 3 4 3" xfId="6691" xr:uid="{00000000-0005-0000-0000-0000B5180000}"/>
    <cellStyle name="Currency 2 6 2 3 2 3 5" xfId="6692" xr:uid="{00000000-0005-0000-0000-0000B6180000}"/>
    <cellStyle name="Currency 2 6 2 3 2 3 5 2" xfId="6693" xr:uid="{00000000-0005-0000-0000-0000B7180000}"/>
    <cellStyle name="Currency 2 6 2 3 2 3 5 2 2" xfId="6694" xr:uid="{00000000-0005-0000-0000-0000B8180000}"/>
    <cellStyle name="Currency 2 6 2 3 2 3 5 3" xfId="6695" xr:uid="{00000000-0005-0000-0000-0000B9180000}"/>
    <cellStyle name="Currency 2 6 2 3 2 3 6" xfId="6696" xr:uid="{00000000-0005-0000-0000-0000BA180000}"/>
    <cellStyle name="Currency 2 6 2 3 2 3 6 2" xfId="6697" xr:uid="{00000000-0005-0000-0000-0000BB180000}"/>
    <cellStyle name="Currency 2 6 2 3 2 3 6 2 2" xfId="6698" xr:uid="{00000000-0005-0000-0000-0000BC180000}"/>
    <cellStyle name="Currency 2 6 2 3 2 3 6 3" xfId="6699" xr:uid="{00000000-0005-0000-0000-0000BD180000}"/>
    <cellStyle name="Currency 2 6 2 3 2 3 7" xfId="6700" xr:uid="{00000000-0005-0000-0000-0000BE180000}"/>
    <cellStyle name="Currency 2 6 2 3 2 3 7 2" xfId="6701" xr:uid="{00000000-0005-0000-0000-0000BF180000}"/>
    <cellStyle name="Currency 2 6 2 3 2 3 8" xfId="6702" xr:uid="{00000000-0005-0000-0000-0000C0180000}"/>
    <cellStyle name="Currency 2 6 2 3 2 3 8 2" xfId="6703" xr:uid="{00000000-0005-0000-0000-0000C1180000}"/>
    <cellStyle name="Currency 2 6 2 3 2 3 9" xfId="6704" xr:uid="{00000000-0005-0000-0000-0000C2180000}"/>
    <cellStyle name="Currency 2 6 2 3 2 4" xfId="6705" xr:uid="{00000000-0005-0000-0000-0000C3180000}"/>
    <cellStyle name="Currency 2 6 2 3 2 4 10" xfId="6706" xr:uid="{00000000-0005-0000-0000-0000C4180000}"/>
    <cellStyle name="Currency 2 6 2 3 2 4 2" xfId="6707" xr:uid="{00000000-0005-0000-0000-0000C5180000}"/>
    <cellStyle name="Currency 2 6 2 3 2 4 3" xfId="6708" xr:uid="{00000000-0005-0000-0000-0000C6180000}"/>
    <cellStyle name="Currency 2 6 2 3 2 4 3 2" xfId="6709" xr:uid="{00000000-0005-0000-0000-0000C7180000}"/>
    <cellStyle name="Currency 2 6 2 3 2 4 3 2 2" xfId="6710" xr:uid="{00000000-0005-0000-0000-0000C8180000}"/>
    <cellStyle name="Currency 2 6 2 3 2 4 3 3" xfId="6711" xr:uid="{00000000-0005-0000-0000-0000C9180000}"/>
    <cellStyle name="Currency 2 6 2 3 2 4 4" xfId="6712" xr:uid="{00000000-0005-0000-0000-0000CA180000}"/>
    <cellStyle name="Currency 2 6 2 3 2 4 4 2" xfId="6713" xr:uid="{00000000-0005-0000-0000-0000CB180000}"/>
    <cellStyle name="Currency 2 6 2 3 2 4 4 2 2" xfId="6714" xr:uid="{00000000-0005-0000-0000-0000CC180000}"/>
    <cellStyle name="Currency 2 6 2 3 2 4 4 3" xfId="6715" xr:uid="{00000000-0005-0000-0000-0000CD180000}"/>
    <cellStyle name="Currency 2 6 2 3 2 4 5" xfId="6716" xr:uid="{00000000-0005-0000-0000-0000CE180000}"/>
    <cellStyle name="Currency 2 6 2 3 2 4 5 2" xfId="6717" xr:uid="{00000000-0005-0000-0000-0000CF180000}"/>
    <cellStyle name="Currency 2 6 2 3 2 4 5 2 2" xfId="6718" xr:uid="{00000000-0005-0000-0000-0000D0180000}"/>
    <cellStyle name="Currency 2 6 2 3 2 4 5 3" xfId="6719" xr:uid="{00000000-0005-0000-0000-0000D1180000}"/>
    <cellStyle name="Currency 2 6 2 3 2 4 6" xfId="6720" xr:uid="{00000000-0005-0000-0000-0000D2180000}"/>
    <cellStyle name="Currency 2 6 2 3 2 4 6 2" xfId="6721" xr:uid="{00000000-0005-0000-0000-0000D3180000}"/>
    <cellStyle name="Currency 2 6 2 3 2 4 7" xfId="6722" xr:uid="{00000000-0005-0000-0000-0000D4180000}"/>
    <cellStyle name="Currency 2 6 2 3 2 4 7 2" xfId="6723" xr:uid="{00000000-0005-0000-0000-0000D5180000}"/>
    <cellStyle name="Currency 2 6 2 3 2 4 8" xfId="6724" xr:uid="{00000000-0005-0000-0000-0000D6180000}"/>
    <cellStyle name="Currency 2 6 2 3 2 4 9" xfId="6725" xr:uid="{00000000-0005-0000-0000-0000D7180000}"/>
    <cellStyle name="Currency 2 6 2 3 2 5" xfId="6726" xr:uid="{00000000-0005-0000-0000-0000D8180000}"/>
    <cellStyle name="Currency 2 6 2 3 2 5 2" xfId="6727" xr:uid="{00000000-0005-0000-0000-0000D9180000}"/>
    <cellStyle name="Currency 2 6 2 3 2 5 3" xfId="6728" xr:uid="{00000000-0005-0000-0000-0000DA180000}"/>
    <cellStyle name="Currency 2 6 2 3 2 5 4" xfId="25512" xr:uid="{00000000-0005-0000-0000-0000DB180000}"/>
    <cellStyle name="Currency 2 6 2 3 2 6" xfId="6729" xr:uid="{00000000-0005-0000-0000-0000DC180000}"/>
    <cellStyle name="Currency 2 6 2 3 2 6 2" xfId="6730" xr:uid="{00000000-0005-0000-0000-0000DD180000}"/>
    <cellStyle name="Currency 2 6 2 3 2 6 2 2" xfId="6731" xr:uid="{00000000-0005-0000-0000-0000DE180000}"/>
    <cellStyle name="Currency 2 6 2 3 2 6 2 2 2" xfId="6732" xr:uid="{00000000-0005-0000-0000-0000DF180000}"/>
    <cellStyle name="Currency 2 6 2 3 2 6 2 3" xfId="6733" xr:uid="{00000000-0005-0000-0000-0000E0180000}"/>
    <cellStyle name="Currency 2 6 2 3 2 6 3" xfId="6734" xr:uid="{00000000-0005-0000-0000-0000E1180000}"/>
    <cellStyle name="Currency 2 6 2 3 2 6 3 2" xfId="6735" xr:uid="{00000000-0005-0000-0000-0000E2180000}"/>
    <cellStyle name="Currency 2 6 2 3 2 6 3 2 2" xfId="6736" xr:uid="{00000000-0005-0000-0000-0000E3180000}"/>
    <cellStyle name="Currency 2 6 2 3 2 6 3 3" xfId="6737" xr:uid="{00000000-0005-0000-0000-0000E4180000}"/>
    <cellStyle name="Currency 2 6 2 3 2 6 4" xfId="6738" xr:uid="{00000000-0005-0000-0000-0000E5180000}"/>
    <cellStyle name="Currency 2 6 2 3 2 6 4 2" xfId="6739" xr:uid="{00000000-0005-0000-0000-0000E6180000}"/>
    <cellStyle name="Currency 2 6 2 3 2 6 4 2 2" xfId="6740" xr:uid="{00000000-0005-0000-0000-0000E7180000}"/>
    <cellStyle name="Currency 2 6 2 3 2 6 4 3" xfId="6741" xr:uid="{00000000-0005-0000-0000-0000E8180000}"/>
    <cellStyle name="Currency 2 6 2 3 2 6 5" xfId="6742" xr:uid="{00000000-0005-0000-0000-0000E9180000}"/>
    <cellStyle name="Currency 2 6 2 3 2 6 5 2" xfId="6743" xr:uid="{00000000-0005-0000-0000-0000EA180000}"/>
    <cellStyle name="Currency 2 6 2 3 2 6 6" xfId="6744" xr:uid="{00000000-0005-0000-0000-0000EB180000}"/>
    <cellStyle name="Currency 2 6 2 3 2 6 6 2" xfId="6745" xr:uid="{00000000-0005-0000-0000-0000EC180000}"/>
    <cellStyle name="Currency 2 6 2 3 2 6 7" xfId="6746" xr:uid="{00000000-0005-0000-0000-0000ED180000}"/>
    <cellStyle name="Currency 2 6 2 3 2 7" xfId="6747" xr:uid="{00000000-0005-0000-0000-0000EE180000}"/>
    <cellStyle name="Currency 2 6 2 3 2 7 2" xfId="6748" xr:uid="{00000000-0005-0000-0000-0000EF180000}"/>
    <cellStyle name="Currency 2 6 2 3 2 7 2 2" xfId="6749" xr:uid="{00000000-0005-0000-0000-0000F0180000}"/>
    <cellStyle name="Currency 2 6 2 3 2 7 3" xfId="6750" xr:uid="{00000000-0005-0000-0000-0000F1180000}"/>
    <cellStyle name="Currency 2 6 2 3 2 8" xfId="6751" xr:uid="{00000000-0005-0000-0000-0000F2180000}"/>
    <cellStyle name="Currency 2 6 2 3 2 8 2" xfId="6752" xr:uid="{00000000-0005-0000-0000-0000F3180000}"/>
    <cellStyle name="Currency 2 6 2 3 2 8 2 2" xfId="6753" xr:uid="{00000000-0005-0000-0000-0000F4180000}"/>
    <cellStyle name="Currency 2 6 2 3 2 8 3" xfId="6754" xr:uid="{00000000-0005-0000-0000-0000F5180000}"/>
    <cellStyle name="Currency 2 6 2 3 2 9" xfId="6755" xr:uid="{00000000-0005-0000-0000-0000F6180000}"/>
    <cellStyle name="Currency 2 6 2 3 3" xfId="294" xr:uid="{00000000-0005-0000-0000-0000F7180000}"/>
    <cellStyle name="Currency 2 6 2 3 3 10" xfId="6756" xr:uid="{00000000-0005-0000-0000-0000F8180000}"/>
    <cellStyle name="Currency 2 6 2 3 3 11" xfId="6757" xr:uid="{00000000-0005-0000-0000-0000F9180000}"/>
    <cellStyle name="Currency 2 6 2 3 3 12" xfId="6758" xr:uid="{00000000-0005-0000-0000-0000FA180000}"/>
    <cellStyle name="Currency 2 6 2 3 3 13" xfId="6759" xr:uid="{00000000-0005-0000-0000-0000FB180000}"/>
    <cellStyle name="Currency 2 6 2 3 3 2" xfId="295" xr:uid="{00000000-0005-0000-0000-0000FC180000}"/>
    <cellStyle name="Currency 2 6 2 3 3 2 10" xfId="6760" xr:uid="{00000000-0005-0000-0000-0000FD180000}"/>
    <cellStyle name="Currency 2 6 2 3 3 2 2" xfId="6761" xr:uid="{00000000-0005-0000-0000-0000FE180000}"/>
    <cellStyle name="Currency 2 6 2 3 3 2 2 2" xfId="6762" xr:uid="{00000000-0005-0000-0000-0000FF180000}"/>
    <cellStyle name="Currency 2 6 2 3 3 2 2 3" xfId="6763" xr:uid="{00000000-0005-0000-0000-000000190000}"/>
    <cellStyle name="Currency 2 6 2 3 3 2 3" xfId="6764" xr:uid="{00000000-0005-0000-0000-000001190000}"/>
    <cellStyle name="Currency 2 6 2 3 3 2 3 2" xfId="6765" xr:uid="{00000000-0005-0000-0000-000002190000}"/>
    <cellStyle name="Currency 2 6 2 3 3 2 3 3" xfId="6766" xr:uid="{00000000-0005-0000-0000-000003190000}"/>
    <cellStyle name="Currency 2 6 2 3 3 2 3 4" xfId="25514" xr:uid="{00000000-0005-0000-0000-000004190000}"/>
    <cellStyle name="Currency 2 6 2 3 3 2 4" xfId="6767" xr:uid="{00000000-0005-0000-0000-000005190000}"/>
    <cellStyle name="Currency 2 6 2 3 3 2 4 2" xfId="6768" xr:uid="{00000000-0005-0000-0000-000006190000}"/>
    <cellStyle name="Currency 2 6 2 3 3 2 4 2 2" xfId="6769" xr:uid="{00000000-0005-0000-0000-000007190000}"/>
    <cellStyle name="Currency 2 6 2 3 3 2 4 3" xfId="6770" xr:uid="{00000000-0005-0000-0000-000008190000}"/>
    <cellStyle name="Currency 2 6 2 3 3 2 5" xfId="6771" xr:uid="{00000000-0005-0000-0000-000009190000}"/>
    <cellStyle name="Currency 2 6 2 3 3 2 5 2" xfId="6772" xr:uid="{00000000-0005-0000-0000-00000A190000}"/>
    <cellStyle name="Currency 2 6 2 3 3 2 5 2 2" xfId="6773" xr:uid="{00000000-0005-0000-0000-00000B190000}"/>
    <cellStyle name="Currency 2 6 2 3 3 2 5 3" xfId="6774" xr:uid="{00000000-0005-0000-0000-00000C190000}"/>
    <cellStyle name="Currency 2 6 2 3 3 2 6" xfId="6775" xr:uid="{00000000-0005-0000-0000-00000D190000}"/>
    <cellStyle name="Currency 2 6 2 3 3 2 6 2" xfId="6776" xr:uid="{00000000-0005-0000-0000-00000E190000}"/>
    <cellStyle name="Currency 2 6 2 3 3 2 6 2 2" xfId="6777" xr:uid="{00000000-0005-0000-0000-00000F190000}"/>
    <cellStyle name="Currency 2 6 2 3 3 2 6 3" xfId="6778" xr:uid="{00000000-0005-0000-0000-000010190000}"/>
    <cellStyle name="Currency 2 6 2 3 3 2 7" xfId="6779" xr:uid="{00000000-0005-0000-0000-000011190000}"/>
    <cellStyle name="Currency 2 6 2 3 3 2 7 2" xfId="6780" xr:uid="{00000000-0005-0000-0000-000012190000}"/>
    <cellStyle name="Currency 2 6 2 3 3 2 8" xfId="6781" xr:uid="{00000000-0005-0000-0000-000013190000}"/>
    <cellStyle name="Currency 2 6 2 3 3 2 8 2" xfId="6782" xr:uid="{00000000-0005-0000-0000-000014190000}"/>
    <cellStyle name="Currency 2 6 2 3 3 2 9" xfId="6783" xr:uid="{00000000-0005-0000-0000-000015190000}"/>
    <cellStyle name="Currency 2 6 2 3 3 3" xfId="296" xr:uid="{00000000-0005-0000-0000-000016190000}"/>
    <cellStyle name="Currency 2 6 2 3 3 3 2" xfId="6784" xr:uid="{00000000-0005-0000-0000-000017190000}"/>
    <cellStyle name="Currency 2 6 2 3 3 3 2 2" xfId="25515" xr:uid="{00000000-0005-0000-0000-000018190000}"/>
    <cellStyle name="Currency 2 6 2 3 3 3 2 3" xfId="25626" xr:uid="{00000000-0005-0000-0000-000019190000}"/>
    <cellStyle name="Currency 2 6 2 3 3 3 3" xfId="6785" xr:uid="{00000000-0005-0000-0000-00001A190000}"/>
    <cellStyle name="Currency 2 6 2 3 3 4" xfId="6786" xr:uid="{00000000-0005-0000-0000-00001B190000}"/>
    <cellStyle name="Currency 2 6 2 3 3 4 2" xfId="6787" xr:uid="{00000000-0005-0000-0000-00001C190000}"/>
    <cellStyle name="Currency 2 6 2 3 3 4 3" xfId="6788" xr:uid="{00000000-0005-0000-0000-00001D190000}"/>
    <cellStyle name="Currency 2 6 2 3 3 4 4" xfId="25513" xr:uid="{00000000-0005-0000-0000-00001E190000}"/>
    <cellStyle name="Currency 2 6 2 3 3 5" xfId="6789" xr:uid="{00000000-0005-0000-0000-00001F190000}"/>
    <cellStyle name="Currency 2 6 2 3 3 5 2" xfId="6790" xr:uid="{00000000-0005-0000-0000-000020190000}"/>
    <cellStyle name="Currency 2 6 2 3 3 5 2 2" xfId="6791" xr:uid="{00000000-0005-0000-0000-000021190000}"/>
    <cellStyle name="Currency 2 6 2 3 3 5 3" xfId="6792" xr:uid="{00000000-0005-0000-0000-000022190000}"/>
    <cellStyle name="Currency 2 6 2 3 3 6" xfId="6793" xr:uid="{00000000-0005-0000-0000-000023190000}"/>
    <cellStyle name="Currency 2 6 2 3 3 6 2" xfId="6794" xr:uid="{00000000-0005-0000-0000-000024190000}"/>
    <cellStyle name="Currency 2 6 2 3 3 6 2 2" xfId="6795" xr:uid="{00000000-0005-0000-0000-000025190000}"/>
    <cellStyle name="Currency 2 6 2 3 3 6 3" xfId="6796" xr:uid="{00000000-0005-0000-0000-000026190000}"/>
    <cellStyle name="Currency 2 6 2 3 3 7" xfId="6797" xr:uid="{00000000-0005-0000-0000-000027190000}"/>
    <cellStyle name="Currency 2 6 2 3 3 7 2" xfId="6798" xr:uid="{00000000-0005-0000-0000-000028190000}"/>
    <cellStyle name="Currency 2 6 2 3 3 7 2 2" xfId="6799" xr:uid="{00000000-0005-0000-0000-000029190000}"/>
    <cellStyle name="Currency 2 6 2 3 3 7 3" xfId="6800" xr:uid="{00000000-0005-0000-0000-00002A190000}"/>
    <cellStyle name="Currency 2 6 2 3 3 8" xfId="6801" xr:uid="{00000000-0005-0000-0000-00002B190000}"/>
    <cellStyle name="Currency 2 6 2 3 3 8 2" xfId="6802" xr:uid="{00000000-0005-0000-0000-00002C190000}"/>
    <cellStyle name="Currency 2 6 2 3 3 9" xfId="6803" xr:uid="{00000000-0005-0000-0000-00002D190000}"/>
    <cellStyle name="Currency 2 6 2 3 3 9 2" xfId="6804" xr:uid="{00000000-0005-0000-0000-00002E190000}"/>
    <cellStyle name="Currency 2 6 2 3 4" xfId="297" xr:uid="{00000000-0005-0000-0000-00002F190000}"/>
    <cellStyle name="Currency 2 6 2 3 4 2" xfId="298" xr:uid="{00000000-0005-0000-0000-000030190000}"/>
    <cellStyle name="Currency 2 6 2 3 4 2 10" xfId="6805" xr:uid="{00000000-0005-0000-0000-000031190000}"/>
    <cellStyle name="Currency 2 6 2 3 4 2 11" xfId="6806" xr:uid="{00000000-0005-0000-0000-000032190000}"/>
    <cellStyle name="Currency 2 6 2 3 4 2 2" xfId="6807" xr:uid="{00000000-0005-0000-0000-000033190000}"/>
    <cellStyle name="Currency 2 6 2 3 4 2 2 2" xfId="6808" xr:uid="{00000000-0005-0000-0000-000034190000}"/>
    <cellStyle name="Currency 2 6 2 3 4 2 2 3" xfId="6809" xr:uid="{00000000-0005-0000-0000-000035190000}"/>
    <cellStyle name="Currency 2 6 2 3 4 2 3" xfId="6810" xr:uid="{00000000-0005-0000-0000-000036190000}"/>
    <cellStyle name="Currency 2 6 2 3 4 2 3 2" xfId="25517" xr:uid="{00000000-0005-0000-0000-000037190000}"/>
    <cellStyle name="Currency 2 6 2 3 4 2 3 3" xfId="25627" xr:uid="{00000000-0005-0000-0000-000038190000}"/>
    <cellStyle name="Currency 2 6 2 3 4 2 4" xfId="6811" xr:uid="{00000000-0005-0000-0000-000039190000}"/>
    <cellStyle name="Currency 2 6 2 3 4 2 4 2" xfId="6812" xr:uid="{00000000-0005-0000-0000-00003A190000}"/>
    <cellStyle name="Currency 2 6 2 3 4 2 4 2 2" xfId="6813" xr:uid="{00000000-0005-0000-0000-00003B190000}"/>
    <cellStyle name="Currency 2 6 2 3 4 2 4 3" xfId="6814" xr:uid="{00000000-0005-0000-0000-00003C190000}"/>
    <cellStyle name="Currency 2 6 2 3 4 2 5" xfId="6815" xr:uid="{00000000-0005-0000-0000-00003D190000}"/>
    <cellStyle name="Currency 2 6 2 3 4 2 5 2" xfId="6816" xr:uid="{00000000-0005-0000-0000-00003E190000}"/>
    <cellStyle name="Currency 2 6 2 3 4 2 5 2 2" xfId="6817" xr:uid="{00000000-0005-0000-0000-00003F190000}"/>
    <cellStyle name="Currency 2 6 2 3 4 2 5 3" xfId="6818" xr:uid="{00000000-0005-0000-0000-000040190000}"/>
    <cellStyle name="Currency 2 6 2 3 4 2 6" xfId="6819" xr:uid="{00000000-0005-0000-0000-000041190000}"/>
    <cellStyle name="Currency 2 6 2 3 4 2 6 2" xfId="6820" xr:uid="{00000000-0005-0000-0000-000042190000}"/>
    <cellStyle name="Currency 2 6 2 3 4 2 6 2 2" xfId="6821" xr:uid="{00000000-0005-0000-0000-000043190000}"/>
    <cellStyle name="Currency 2 6 2 3 4 2 6 3" xfId="6822" xr:uid="{00000000-0005-0000-0000-000044190000}"/>
    <cellStyle name="Currency 2 6 2 3 4 2 7" xfId="6823" xr:uid="{00000000-0005-0000-0000-000045190000}"/>
    <cellStyle name="Currency 2 6 2 3 4 2 7 2" xfId="6824" xr:uid="{00000000-0005-0000-0000-000046190000}"/>
    <cellStyle name="Currency 2 6 2 3 4 2 8" xfId="6825" xr:uid="{00000000-0005-0000-0000-000047190000}"/>
    <cellStyle name="Currency 2 6 2 3 4 2 8 2" xfId="6826" xr:uid="{00000000-0005-0000-0000-000048190000}"/>
    <cellStyle name="Currency 2 6 2 3 4 2 9" xfId="6827" xr:uid="{00000000-0005-0000-0000-000049190000}"/>
    <cellStyle name="Currency 2 6 2 3 4 3" xfId="299" xr:uid="{00000000-0005-0000-0000-00004A190000}"/>
    <cellStyle name="Currency 2 6 2 3 4 3 2" xfId="6828" xr:uid="{00000000-0005-0000-0000-00004B190000}"/>
    <cellStyle name="Currency 2 6 2 3 4 3 2 2" xfId="25518" xr:uid="{00000000-0005-0000-0000-00004C190000}"/>
    <cellStyle name="Currency 2 6 2 3 4 3 2 3" xfId="25628" xr:uid="{00000000-0005-0000-0000-00004D190000}"/>
    <cellStyle name="Currency 2 6 2 3 4 3 3" xfId="6829" xr:uid="{00000000-0005-0000-0000-00004E190000}"/>
    <cellStyle name="Currency 2 6 2 3 4 4" xfId="6830" xr:uid="{00000000-0005-0000-0000-00004F190000}"/>
    <cellStyle name="Currency 2 6 2 3 4 4 2" xfId="6831" xr:uid="{00000000-0005-0000-0000-000050190000}"/>
    <cellStyle name="Currency 2 6 2 3 4 4 2 2" xfId="6832" xr:uid="{00000000-0005-0000-0000-000051190000}"/>
    <cellStyle name="Currency 2 6 2 3 4 4 3" xfId="6833" xr:uid="{00000000-0005-0000-0000-000052190000}"/>
    <cellStyle name="Currency 2 6 2 3 4 4 4" xfId="25516" xr:uid="{00000000-0005-0000-0000-000053190000}"/>
    <cellStyle name="Currency 2 6 2 3 4 5" xfId="6834" xr:uid="{00000000-0005-0000-0000-000054190000}"/>
    <cellStyle name="Currency 2 6 2 3 4 5 2" xfId="6835" xr:uid="{00000000-0005-0000-0000-000055190000}"/>
    <cellStyle name="Currency 2 6 2 3 4 5 2 2" xfId="6836" xr:uid="{00000000-0005-0000-0000-000056190000}"/>
    <cellStyle name="Currency 2 6 2 3 4 5 3" xfId="6837" xr:uid="{00000000-0005-0000-0000-000057190000}"/>
    <cellStyle name="Currency 2 6 2 3 4 6" xfId="6838" xr:uid="{00000000-0005-0000-0000-000058190000}"/>
    <cellStyle name="Currency 2 6 2 3 4 7" xfId="6839" xr:uid="{00000000-0005-0000-0000-000059190000}"/>
    <cellStyle name="Currency 2 6 2 3 5" xfId="6840" xr:uid="{00000000-0005-0000-0000-00005A190000}"/>
    <cellStyle name="Currency 2 6 2 3 5 10" xfId="6841" xr:uid="{00000000-0005-0000-0000-00005B190000}"/>
    <cellStyle name="Currency 2 6 2 3 5 2" xfId="6842" xr:uid="{00000000-0005-0000-0000-00005C190000}"/>
    <cellStyle name="Currency 2 6 2 3 5 2 2" xfId="6843" xr:uid="{00000000-0005-0000-0000-00005D190000}"/>
    <cellStyle name="Currency 2 6 2 3 5 2 3" xfId="6844" xr:uid="{00000000-0005-0000-0000-00005E190000}"/>
    <cellStyle name="Currency 2 6 2 3 5 3" xfId="6845" xr:uid="{00000000-0005-0000-0000-00005F190000}"/>
    <cellStyle name="Currency 2 6 2 3 5 3 2" xfId="6846" xr:uid="{00000000-0005-0000-0000-000060190000}"/>
    <cellStyle name="Currency 2 6 2 3 5 3 3" xfId="6847" xr:uid="{00000000-0005-0000-0000-000061190000}"/>
    <cellStyle name="Currency 2 6 2 3 5 4" xfId="6848" xr:uid="{00000000-0005-0000-0000-000062190000}"/>
    <cellStyle name="Currency 2 6 2 3 5 4 2" xfId="6849" xr:uid="{00000000-0005-0000-0000-000063190000}"/>
    <cellStyle name="Currency 2 6 2 3 5 4 2 2" xfId="6850" xr:uid="{00000000-0005-0000-0000-000064190000}"/>
    <cellStyle name="Currency 2 6 2 3 5 4 3" xfId="6851" xr:uid="{00000000-0005-0000-0000-000065190000}"/>
    <cellStyle name="Currency 2 6 2 3 5 5" xfId="6852" xr:uid="{00000000-0005-0000-0000-000066190000}"/>
    <cellStyle name="Currency 2 6 2 3 5 5 2" xfId="6853" xr:uid="{00000000-0005-0000-0000-000067190000}"/>
    <cellStyle name="Currency 2 6 2 3 5 5 2 2" xfId="6854" xr:uid="{00000000-0005-0000-0000-000068190000}"/>
    <cellStyle name="Currency 2 6 2 3 5 5 3" xfId="6855" xr:uid="{00000000-0005-0000-0000-000069190000}"/>
    <cellStyle name="Currency 2 6 2 3 5 6" xfId="6856" xr:uid="{00000000-0005-0000-0000-00006A190000}"/>
    <cellStyle name="Currency 2 6 2 3 5 6 2" xfId="6857" xr:uid="{00000000-0005-0000-0000-00006B190000}"/>
    <cellStyle name="Currency 2 6 2 3 5 6 2 2" xfId="6858" xr:uid="{00000000-0005-0000-0000-00006C190000}"/>
    <cellStyle name="Currency 2 6 2 3 5 6 3" xfId="6859" xr:uid="{00000000-0005-0000-0000-00006D190000}"/>
    <cellStyle name="Currency 2 6 2 3 5 7" xfId="6860" xr:uid="{00000000-0005-0000-0000-00006E190000}"/>
    <cellStyle name="Currency 2 6 2 3 5 7 2" xfId="6861" xr:uid="{00000000-0005-0000-0000-00006F190000}"/>
    <cellStyle name="Currency 2 6 2 3 5 8" xfId="6862" xr:uid="{00000000-0005-0000-0000-000070190000}"/>
    <cellStyle name="Currency 2 6 2 3 5 8 2" xfId="6863" xr:uid="{00000000-0005-0000-0000-000071190000}"/>
    <cellStyle name="Currency 2 6 2 3 5 9" xfId="6864" xr:uid="{00000000-0005-0000-0000-000072190000}"/>
    <cellStyle name="Currency 2 6 2 3 6" xfId="6865" xr:uid="{00000000-0005-0000-0000-000073190000}"/>
    <cellStyle name="Currency 2 6 2 3 6 10" xfId="6866" xr:uid="{00000000-0005-0000-0000-000074190000}"/>
    <cellStyle name="Currency 2 6 2 3 6 11" xfId="6867" xr:uid="{00000000-0005-0000-0000-000075190000}"/>
    <cellStyle name="Currency 2 6 2 3 6 12" xfId="6868" xr:uid="{00000000-0005-0000-0000-000076190000}"/>
    <cellStyle name="Currency 2 6 2 3 6 2" xfId="6869" xr:uid="{00000000-0005-0000-0000-000077190000}"/>
    <cellStyle name="Currency 2 6 2 3 6 2 2" xfId="6870" xr:uid="{00000000-0005-0000-0000-000078190000}"/>
    <cellStyle name="Currency 2 6 2 3 6 2 3" xfId="6871" xr:uid="{00000000-0005-0000-0000-000079190000}"/>
    <cellStyle name="Currency 2 6 2 3 6 3" xfId="6872" xr:uid="{00000000-0005-0000-0000-00007A190000}"/>
    <cellStyle name="Currency 2 6 2 3 6 3 2" xfId="6873" xr:uid="{00000000-0005-0000-0000-00007B190000}"/>
    <cellStyle name="Currency 2 6 2 3 6 3 3" xfId="6874" xr:uid="{00000000-0005-0000-0000-00007C190000}"/>
    <cellStyle name="Currency 2 6 2 3 6 4" xfId="6875" xr:uid="{00000000-0005-0000-0000-00007D190000}"/>
    <cellStyle name="Currency 2 6 2 3 6 5" xfId="6876" xr:uid="{00000000-0005-0000-0000-00007E190000}"/>
    <cellStyle name="Currency 2 6 2 3 6 5 2" xfId="6877" xr:uid="{00000000-0005-0000-0000-00007F190000}"/>
    <cellStyle name="Currency 2 6 2 3 6 5 2 2" xfId="6878" xr:uid="{00000000-0005-0000-0000-000080190000}"/>
    <cellStyle name="Currency 2 6 2 3 6 5 3" xfId="6879" xr:uid="{00000000-0005-0000-0000-000081190000}"/>
    <cellStyle name="Currency 2 6 2 3 6 6" xfId="6880" xr:uid="{00000000-0005-0000-0000-000082190000}"/>
    <cellStyle name="Currency 2 6 2 3 6 6 2" xfId="6881" xr:uid="{00000000-0005-0000-0000-000083190000}"/>
    <cellStyle name="Currency 2 6 2 3 6 6 2 2" xfId="6882" xr:uid="{00000000-0005-0000-0000-000084190000}"/>
    <cellStyle name="Currency 2 6 2 3 6 6 3" xfId="6883" xr:uid="{00000000-0005-0000-0000-000085190000}"/>
    <cellStyle name="Currency 2 6 2 3 6 7" xfId="6884" xr:uid="{00000000-0005-0000-0000-000086190000}"/>
    <cellStyle name="Currency 2 6 2 3 6 7 2" xfId="6885" xr:uid="{00000000-0005-0000-0000-000087190000}"/>
    <cellStyle name="Currency 2 6 2 3 6 7 2 2" xfId="6886" xr:uid="{00000000-0005-0000-0000-000088190000}"/>
    <cellStyle name="Currency 2 6 2 3 6 7 3" xfId="6887" xr:uid="{00000000-0005-0000-0000-000089190000}"/>
    <cellStyle name="Currency 2 6 2 3 6 8" xfId="6888" xr:uid="{00000000-0005-0000-0000-00008A190000}"/>
    <cellStyle name="Currency 2 6 2 3 6 8 2" xfId="6889" xr:uid="{00000000-0005-0000-0000-00008B190000}"/>
    <cellStyle name="Currency 2 6 2 3 6 9" xfId="6890" xr:uid="{00000000-0005-0000-0000-00008C190000}"/>
    <cellStyle name="Currency 2 6 2 3 6 9 2" xfId="6891" xr:uid="{00000000-0005-0000-0000-00008D190000}"/>
    <cellStyle name="Currency 2 6 2 3 7" xfId="6892" xr:uid="{00000000-0005-0000-0000-00008E190000}"/>
    <cellStyle name="Currency 2 6 2 3 7 2" xfId="6893" xr:uid="{00000000-0005-0000-0000-00008F190000}"/>
    <cellStyle name="Currency 2 6 2 3 7 3" xfId="6894" xr:uid="{00000000-0005-0000-0000-000090190000}"/>
    <cellStyle name="Currency 2 6 2 3 8" xfId="6895" xr:uid="{00000000-0005-0000-0000-000091190000}"/>
    <cellStyle name="Currency 2 6 2 3 8 2" xfId="6896" xr:uid="{00000000-0005-0000-0000-000092190000}"/>
    <cellStyle name="Currency 2 6 2 3 8 2 2" xfId="6897" xr:uid="{00000000-0005-0000-0000-000093190000}"/>
    <cellStyle name="Currency 2 6 2 3 8 3" xfId="6898" xr:uid="{00000000-0005-0000-0000-000094190000}"/>
    <cellStyle name="Currency 2 6 2 3 8 4" xfId="6899" xr:uid="{00000000-0005-0000-0000-000095190000}"/>
    <cellStyle name="Currency 2 6 2 3 9" xfId="6900" xr:uid="{00000000-0005-0000-0000-000096190000}"/>
    <cellStyle name="Currency 2 6 2 3 9 2" xfId="6901" xr:uid="{00000000-0005-0000-0000-000097190000}"/>
    <cellStyle name="Currency 2 6 2 3 9 2 2" xfId="6902" xr:uid="{00000000-0005-0000-0000-000098190000}"/>
    <cellStyle name="Currency 2 6 2 3 9 3" xfId="6903" xr:uid="{00000000-0005-0000-0000-000099190000}"/>
    <cellStyle name="Currency 2 6 2 4" xfId="300" xr:uid="{00000000-0005-0000-0000-00009A190000}"/>
    <cellStyle name="Currency 2 6 2 4 2" xfId="6904" xr:uid="{00000000-0005-0000-0000-00009B190000}"/>
    <cellStyle name="Currency 2 6 2 4 2 10" xfId="6905" xr:uid="{00000000-0005-0000-0000-00009C190000}"/>
    <cellStyle name="Currency 2 6 2 4 2 2" xfId="6906" xr:uid="{00000000-0005-0000-0000-00009D190000}"/>
    <cellStyle name="Currency 2 6 2 4 2 2 2" xfId="6907" xr:uid="{00000000-0005-0000-0000-00009E190000}"/>
    <cellStyle name="Currency 2 6 2 4 2 2 3" xfId="6908" xr:uid="{00000000-0005-0000-0000-00009F190000}"/>
    <cellStyle name="Currency 2 6 2 4 2 3" xfId="6909" xr:uid="{00000000-0005-0000-0000-0000A0190000}"/>
    <cellStyle name="Currency 2 6 2 4 2 3 2" xfId="6910" xr:uid="{00000000-0005-0000-0000-0000A1190000}"/>
    <cellStyle name="Currency 2 6 2 4 2 3 3" xfId="6911" xr:uid="{00000000-0005-0000-0000-0000A2190000}"/>
    <cellStyle name="Currency 2 6 2 4 2 4" xfId="6912" xr:uid="{00000000-0005-0000-0000-0000A3190000}"/>
    <cellStyle name="Currency 2 6 2 4 2 4 2" xfId="6913" xr:uid="{00000000-0005-0000-0000-0000A4190000}"/>
    <cellStyle name="Currency 2 6 2 4 2 4 2 2" xfId="6914" xr:uid="{00000000-0005-0000-0000-0000A5190000}"/>
    <cellStyle name="Currency 2 6 2 4 2 4 3" xfId="6915" xr:uid="{00000000-0005-0000-0000-0000A6190000}"/>
    <cellStyle name="Currency 2 6 2 4 2 5" xfId="6916" xr:uid="{00000000-0005-0000-0000-0000A7190000}"/>
    <cellStyle name="Currency 2 6 2 4 2 5 2" xfId="6917" xr:uid="{00000000-0005-0000-0000-0000A8190000}"/>
    <cellStyle name="Currency 2 6 2 4 2 5 2 2" xfId="6918" xr:uid="{00000000-0005-0000-0000-0000A9190000}"/>
    <cellStyle name="Currency 2 6 2 4 2 5 3" xfId="6919" xr:uid="{00000000-0005-0000-0000-0000AA190000}"/>
    <cellStyle name="Currency 2 6 2 4 2 6" xfId="6920" xr:uid="{00000000-0005-0000-0000-0000AB190000}"/>
    <cellStyle name="Currency 2 6 2 4 2 6 2" xfId="6921" xr:uid="{00000000-0005-0000-0000-0000AC190000}"/>
    <cellStyle name="Currency 2 6 2 4 2 6 2 2" xfId="6922" xr:uid="{00000000-0005-0000-0000-0000AD190000}"/>
    <cellStyle name="Currency 2 6 2 4 2 6 3" xfId="6923" xr:uid="{00000000-0005-0000-0000-0000AE190000}"/>
    <cellStyle name="Currency 2 6 2 4 2 7" xfId="6924" xr:uid="{00000000-0005-0000-0000-0000AF190000}"/>
    <cellStyle name="Currency 2 6 2 4 2 7 2" xfId="6925" xr:uid="{00000000-0005-0000-0000-0000B0190000}"/>
    <cellStyle name="Currency 2 6 2 4 2 8" xfId="6926" xr:uid="{00000000-0005-0000-0000-0000B1190000}"/>
    <cellStyle name="Currency 2 6 2 4 2 8 2" xfId="6927" xr:uid="{00000000-0005-0000-0000-0000B2190000}"/>
    <cellStyle name="Currency 2 6 2 4 2 9" xfId="6928" xr:uid="{00000000-0005-0000-0000-0000B3190000}"/>
    <cellStyle name="Currency 2 6 2 4 3" xfId="6929" xr:uid="{00000000-0005-0000-0000-0000B4190000}"/>
    <cellStyle name="Currency 2 6 2 4 3 10" xfId="6930" xr:uid="{00000000-0005-0000-0000-0000B5190000}"/>
    <cellStyle name="Currency 2 6 2 4 3 2" xfId="6931" xr:uid="{00000000-0005-0000-0000-0000B6190000}"/>
    <cellStyle name="Currency 2 6 2 4 3 2 2" xfId="6932" xr:uid="{00000000-0005-0000-0000-0000B7190000}"/>
    <cellStyle name="Currency 2 6 2 4 3 2 3" xfId="6933" xr:uid="{00000000-0005-0000-0000-0000B8190000}"/>
    <cellStyle name="Currency 2 6 2 4 3 3" xfId="6934" xr:uid="{00000000-0005-0000-0000-0000B9190000}"/>
    <cellStyle name="Currency 2 6 2 4 3 3 2" xfId="6935" xr:uid="{00000000-0005-0000-0000-0000BA190000}"/>
    <cellStyle name="Currency 2 6 2 4 3 3 3" xfId="6936" xr:uid="{00000000-0005-0000-0000-0000BB190000}"/>
    <cellStyle name="Currency 2 6 2 4 3 4" xfId="6937" xr:uid="{00000000-0005-0000-0000-0000BC190000}"/>
    <cellStyle name="Currency 2 6 2 4 3 4 2" xfId="6938" xr:uid="{00000000-0005-0000-0000-0000BD190000}"/>
    <cellStyle name="Currency 2 6 2 4 3 4 2 2" xfId="6939" xr:uid="{00000000-0005-0000-0000-0000BE190000}"/>
    <cellStyle name="Currency 2 6 2 4 3 4 3" xfId="6940" xr:uid="{00000000-0005-0000-0000-0000BF190000}"/>
    <cellStyle name="Currency 2 6 2 4 3 5" xfId="6941" xr:uid="{00000000-0005-0000-0000-0000C0190000}"/>
    <cellStyle name="Currency 2 6 2 4 3 5 2" xfId="6942" xr:uid="{00000000-0005-0000-0000-0000C1190000}"/>
    <cellStyle name="Currency 2 6 2 4 3 5 2 2" xfId="6943" xr:uid="{00000000-0005-0000-0000-0000C2190000}"/>
    <cellStyle name="Currency 2 6 2 4 3 5 3" xfId="6944" xr:uid="{00000000-0005-0000-0000-0000C3190000}"/>
    <cellStyle name="Currency 2 6 2 4 3 6" xfId="6945" xr:uid="{00000000-0005-0000-0000-0000C4190000}"/>
    <cellStyle name="Currency 2 6 2 4 3 6 2" xfId="6946" xr:uid="{00000000-0005-0000-0000-0000C5190000}"/>
    <cellStyle name="Currency 2 6 2 4 3 6 2 2" xfId="6947" xr:uid="{00000000-0005-0000-0000-0000C6190000}"/>
    <cellStyle name="Currency 2 6 2 4 3 6 3" xfId="6948" xr:uid="{00000000-0005-0000-0000-0000C7190000}"/>
    <cellStyle name="Currency 2 6 2 4 3 7" xfId="6949" xr:uid="{00000000-0005-0000-0000-0000C8190000}"/>
    <cellStyle name="Currency 2 6 2 4 3 7 2" xfId="6950" xr:uid="{00000000-0005-0000-0000-0000C9190000}"/>
    <cellStyle name="Currency 2 6 2 4 3 8" xfId="6951" xr:uid="{00000000-0005-0000-0000-0000CA190000}"/>
    <cellStyle name="Currency 2 6 2 4 3 8 2" xfId="6952" xr:uid="{00000000-0005-0000-0000-0000CB190000}"/>
    <cellStyle name="Currency 2 6 2 4 3 9" xfId="6953" xr:uid="{00000000-0005-0000-0000-0000CC190000}"/>
    <cellStyle name="Currency 2 6 2 4 4" xfId="6954" xr:uid="{00000000-0005-0000-0000-0000CD190000}"/>
    <cellStyle name="Currency 2 6 2 4 4 10" xfId="6955" xr:uid="{00000000-0005-0000-0000-0000CE190000}"/>
    <cellStyle name="Currency 2 6 2 4 4 2" xfId="6956" xr:uid="{00000000-0005-0000-0000-0000CF190000}"/>
    <cellStyle name="Currency 2 6 2 4 4 3" xfId="6957" xr:uid="{00000000-0005-0000-0000-0000D0190000}"/>
    <cellStyle name="Currency 2 6 2 4 4 3 2" xfId="6958" xr:uid="{00000000-0005-0000-0000-0000D1190000}"/>
    <cellStyle name="Currency 2 6 2 4 4 3 2 2" xfId="6959" xr:uid="{00000000-0005-0000-0000-0000D2190000}"/>
    <cellStyle name="Currency 2 6 2 4 4 3 3" xfId="6960" xr:uid="{00000000-0005-0000-0000-0000D3190000}"/>
    <cellStyle name="Currency 2 6 2 4 4 4" xfId="6961" xr:uid="{00000000-0005-0000-0000-0000D4190000}"/>
    <cellStyle name="Currency 2 6 2 4 4 4 2" xfId="6962" xr:uid="{00000000-0005-0000-0000-0000D5190000}"/>
    <cellStyle name="Currency 2 6 2 4 4 4 2 2" xfId="6963" xr:uid="{00000000-0005-0000-0000-0000D6190000}"/>
    <cellStyle name="Currency 2 6 2 4 4 4 3" xfId="6964" xr:uid="{00000000-0005-0000-0000-0000D7190000}"/>
    <cellStyle name="Currency 2 6 2 4 4 5" xfId="6965" xr:uid="{00000000-0005-0000-0000-0000D8190000}"/>
    <cellStyle name="Currency 2 6 2 4 4 5 2" xfId="6966" xr:uid="{00000000-0005-0000-0000-0000D9190000}"/>
    <cellStyle name="Currency 2 6 2 4 4 5 2 2" xfId="6967" xr:uid="{00000000-0005-0000-0000-0000DA190000}"/>
    <cellStyle name="Currency 2 6 2 4 4 5 3" xfId="6968" xr:uid="{00000000-0005-0000-0000-0000DB190000}"/>
    <cellStyle name="Currency 2 6 2 4 4 6" xfId="6969" xr:uid="{00000000-0005-0000-0000-0000DC190000}"/>
    <cellStyle name="Currency 2 6 2 4 4 6 2" xfId="6970" xr:uid="{00000000-0005-0000-0000-0000DD190000}"/>
    <cellStyle name="Currency 2 6 2 4 4 7" xfId="6971" xr:uid="{00000000-0005-0000-0000-0000DE190000}"/>
    <cellStyle name="Currency 2 6 2 4 4 7 2" xfId="6972" xr:uid="{00000000-0005-0000-0000-0000DF190000}"/>
    <cellStyle name="Currency 2 6 2 4 4 8" xfId="6973" xr:uid="{00000000-0005-0000-0000-0000E0190000}"/>
    <cellStyle name="Currency 2 6 2 4 4 9" xfId="6974" xr:uid="{00000000-0005-0000-0000-0000E1190000}"/>
    <cellStyle name="Currency 2 6 2 4 5" xfId="6975" xr:uid="{00000000-0005-0000-0000-0000E2190000}"/>
    <cellStyle name="Currency 2 6 2 4 5 2" xfId="6976" xr:uid="{00000000-0005-0000-0000-0000E3190000}"/>
    <cellStyle name="Currency 2 6 2 4 5 3" xfId="6977" xr:uid="{00000000-0005-0000-0000-0000E4190000}"/>
    <cellStyle name="Currency 2 6 2 4 5 4" xfId="25519" xr:uid="{00000000-0005-0000-0000-0000E5190000}"/>
    <cellStyle name="Currency 2 6 2 4 6" xfId="6978" xr:uid="{00000000-0005-0000-0000-0000E6190000}"/>
    <cellStyle name="Currency 2 6 2 4 6 2" xfId="6979" xr:uid="{00000000-0005-0000-0000-0000E7190000}"/>
    <cellStyle name="Currency 2 6 2 4 6 2 2" xfId="6980" xr:uid="{00000000-0005-0000-0000-0000E8190000}"/>
    <cellStyle name="Currency 2 6 2 4 6 2 2 2" xfId="6981" xr:uid="{00000000-0005-0000-0000-0000E9190000}"/>
    <cellStyle name="Currency 2 6 2 4 6 2 3" xfId="6982" xr:uid="{00000000-0005-0000-0000-0000EA190000}"/>
    <cellStyle name="Currency 2 6 2 4 6 3" xfId="6983" xr:uid="{00000000-0005-0000-0000-0000EB190000}"/>
    <cellStyle name="Currency 2 6 2 4 6 3 2" xfId="6984" xr:uid="{00000000-0005-0000-0000-0000EC190000}"/>
    <cellStyle name="Currency 2 6 2 4 6 3 2 2" xfId="6985" xr:uid="{00000000-0005-0000-0000-0000ED190000}"/>
    <cellStyle name="Currency 2 6 2 4 6 3 3" xfId="6986" xr:uid="{00000000-0005-0000-0000-0000EE190000}"/>
    <cellStyle name="Currency 2 6 2 4 6 4" xfId="6987" xr:uid="{00000000-0005-0000-0000-0000EF190000}"/>
    <cellStyle name="Currency 2 6 2 4 6 4 2" xfId="6988" xr:uid="{00000000-0005-0000-0000-0000F0190000}"/>
    <cellStyle name="Currency 2 6 2 4 6 4 2 2" xfId="6989" xr:uid="{00000000-0005-0000-0000-0000F1190000}"/>
    <cellStyle name="Currency 2 6 2 4 6 4 3" xfId="6990" xr:uid="{00000000-0005-0000-0000-0000F2190000}"/>
    <cellStyle name="Currency 2 6 2 4 6 5" xfId="6991" xr:uid="{00000000-0005-0000-0000-0000F3190000}"/>
    <cellStyle name="Currency 2 6 2 4 6 5 2" xfId="6992" xr:uid="{00000000-0005-0000-0000-0000F4190000}"/>
    <cellStyle name="Currency 2 6 2 4 6 6" xfId="6993" xr:uid="{00000000-0005-0000-0000-0000F5190000}"/>
    <cellStyle name="Currency 2 6 2 4 6 6 2" xfId="6994" xr:uid="{00000000-0005-0000-0000-0000F6190000}"/>
    <cellStyle name="Currency 2 6 2 4 6 7" xfId="6995" xr:uid="{00000000-0005-0000-0000-0000F7190000}"/>
    <cellStyle name="Currency 2 6 2 4 7" xfId="6996" xr:uid="{00000000-0005-0000-0000-0000F8190000}"/>
    <cellStyle name="Currency 2 6 2 4 7 2" xfId="6997" xr:uid="{00000000-0005-0000-0000-0000F9190000}"/>
    <cellStyle name="Currency 2 6 2 4 7 2 2" xfId="6998" xr:uid="{00000000-0005-0000-0000-0000FA190000}"/>
    <cellStyle name="Currency 2 6 2 4 7 3" xfId="6999" xr:uid="{00000000-0005-0000-0000-0000FB190000}"/>
    <cellStyle name="Currency 2 6 2 4 8" xfId="7000" xr:uid="{00000000-0005-0000-0000-0000FC190000}"/>
    <cellStyle name="Currency 2 6 2 4 8 2" xfId="7001" xr:uid="{00000000-0005-0000-0000-0000FD190000}"/>
    <cellStyle name="Currency 2 6 2 4 8 2 2" xfId="7002" xr:uid="{00000000-0005-0000-0000-0000FE190000}"/>
    <cellStyle name="Currency 2 6 2 4 8 3" xfId="7003" xr:uid="{00000000-0005-0000-0000-0000FF190000}"/>
    <cellStyle name="Currency 2 6 2 4 9" xfId="7004" xr:uid="{00000000-0005-0000-0000-0000001A0000}"/>
    <cellStyle name="Currency 2 6 2 5" xfId="301" xr:uid="{00000000-0005-0000-0000-0000011A0000}"/>
    <cellStyle name="Currency 2 6 2 5 10" xfId="7005" xr:uid="{00000000-0005-0000-0000-0000021A0000}"/>
    <cellStyle name="Currency 2 6 2 5 11" xfId="7006" xr:uid="{00000000-0005-0000-0000-0000031A0000}"/>
    <cellStyle name="Currency 2 6 2 5 12" xfId="7007" xr:uid="{00000000-0005-0000-0000-0000041A0000}"/>
    <cellStyle name="Currency 2 6 2 5 13" xfId="7008" xr:uid="{00000000-0005-0000-0000-0000051A0000}"/>
    <cellStyle name="Currency 2 6 2 5 2" xfId="302" xr:uid="{00000000-0005-0000-0000-0000061A0000}"/>
    <cellStyle name="Currency 2 6 2 5 2 10" xfId="7009" xr:uid="{00000000-0005-0000-0000-0000071A0000}"/>
    <cellStyle name="Currency 2 6 2 5 2 2" xfId="7010" xr:uid="{00000000-0005-0000-0000-0000081A0000}"/>
    <cellStyle name="Currency 2 6 2 5 2 2 2" xfId="7011" xr:uid="{00000000-0005-0000-0000-0000091A0000}"/>
    <cellStyle name="Currency 2 6 2 5 2 2 3" xfId="7012" xr:uid="{00000000-0005-0000-0000-00000A1A0000}"/>
    <cellStyle name="Currency 2 6 2 5 2 3" xfId="7013" xr:uid="{00000000-0005-0000-0000-00000B1A0000}"/>
    <cellStyle name="Currency 2 6 2 5 2 3 2" xfId="7014" xr:uid="{00000000-0005-0000-0000-00000C1A0000}"/>
    <cellStyle name="Currency 2 6 2 5 2 3 3" xfId="7015" xr:uid="{00000000-0005-0000-0000-00000D1A0000}"/>
    <cellStyle name="Currency 2 6 2 5 2 3 4" xfId="25521" xr:uid="{00000000-0005-0000-0000-00000E1A0000}"/>
    <cellStyle name="Currency 2 6 2 5 2 4" xfId="7016" xr:uid="{00000000-0005-0000-0000-00000F1A0000}"/>
    <cellStyle name="Currency 2 6 2 5 2 4 2" xfId="7017" xr:uid="{00000000-0005-0000-0000-0000101A0000}"/>
    <cellStyle name="Currency 2 6 2 5 2 4 2 2" xfId="7018" xr:uid="{00000000-0005-0000-0000-0000111A0000}"/>
    <cellStyle name="Currency 2 6 2 5 2 4 3" xfId="7019" xr:uid="{00000000-0005-0000-0000-0000121A0000}"/>
    <cellStyle name="Currency 2 6 2 5 2 5" xfId="7020" xr:uid="{00000000-0005-0000-0000-0000131A0000}"/>
    <cellStyle name="Currency 2 6 2 5 2 5 2" xfId="7021" xr:uid="{00000000-0005-0000-0000-0000141A0000}"/>
    <cellStyle name="Currency 2 6 2 5 2 5 2 2" xfId="7022" xr:uid="{00000000-0005-0000-0000-0000151A0000}"/>
    <cellStyle name="Currency 2 6 2 5 2 5 3" xfId="7023" xr:uid="{00000000-0005-0000-0000-0000161A0000}"/>
    <cellStyle name="Currency 2 6 2 5 2 6" xfId="7024" xr:uid="{00000000-0005-0000-0000-0000171A0000}"/>
    <cellStyle name="Currency 2 6 2 5 2 6 2" xfId="7025" xr:uid="{00000000-0005-0000-0000-0000181A0000}"/>
    <cellStyle name="Currency 2 6 2 5 2 6 2 2" xfId="7026" xr:uid="{00000000-0005-0000-0000-0000191A0000}"/>
    <cellStyle name="Currency 2 6 2 5 2 6 3" xfId="7027" xr:uid="{00000000-0005-0000-0000-00001A1A0000}"/>
    <cellStyle name="Currency 2 6 2 5 2 7" xfId="7028" xr:uid="{00000000-0005-0000-0000-00001B1A0000}"/>
    <cellStyle name="Currency 2 6 2 5 2 7 2" xfId="7029" xr:uid="{00000000-0005-0000-0000-00001C1A0000}"/>
    <cellStyle name="Currency 2 6 2 5 2 8" xfId="7030" xr:uid="{00000000-0005-0000-0000-00001D1A0000}"/>
    <cellStyle name="Currency 2 6 2 5 2 8 2" xfId="7031" xr:uid="{00000000-0005-0000-0000-00001E1A0000}"/>
    <cellStyle name="Currency 2 6 2 5 2 9" xfId="7032" xr:uid="{00000000-0005-0000-0000-00001F1A0000}"/>
    <cellStyle name="Currency 2 6 2 5 3" xfId="303" xr:uid="{00000000-0005-0000-0000-0000201A0000}"/>
    <cellStyle name="Currency 2 6 2 5 3 2" xfId="7033" xr:uid="{00000000-0005-0000-0000-0000211A0000}"/>
    <cellStyle name="Currency 2 6 2 5 3 2 2" xfId="25522" xr:uid="{00000000-0005-0000-0000-0000221A0000}"/>
    <cellStyle name="Currency 2 6 2 5 3 2 3" xfId="25629" xr:uid="{00000000-0005-0000-0000-0000231A0000}"/>
    <cellStyle name="Currency 2 6 2 5 3 3" xfId="7034" xr:uid="{00000000-0005-0000-0000-0000241A0000}"/>
    <cellStyle name="Currency 2 6 2 5 4" xfId="7035" xr:uid="{00000000-0005-0000-0000-0000251A0000}"/>
    <cellStyle name="Currency 2 6 2 5 4 2" xfId="7036" xr:uid="{00000000-0005-0000-0000-0000261A0000}"/>
    <cellStyle name="Currency 2 6 2 5 4 3" xfId="7037" xr:uid="{00000000-0005-0000-0000-0000271A0000}"/>
    <cellStyle name="Currency 2 6 2 5 4 4" xfId="25520" xr:uid="{00000000-0005-0000-0000-0000281A0000}"/>
    <cellStyle name="Currency 2 6 2 5 5" xfId="7038" xr:uid="{00000000-0005-0000-0000-0000291A0000}"/>
    <cellStyle name="Currency 2 6 2 5 5 2" xfId="7039" xr:uid="{00000000-0005-0000-0000-00002A1A0000}"/>
    <cellStyle name="Currency 2 6 2 5 5 2 2" xfId="7040" xr:uid="{00000000-0005-0000-0000-00002B1A0000}"/>
    <cellStyle name="Currency 2 6 2 5 5 3" xfId="7041" xr:uid="{00000000-0005-0000-0000-00002C1A0000}"/>
    <cellStyle name="Currency 2 6 2 5 6" xfId="7042" xr:uid="{00000000-0005-0000-0000-00002D1A0000}"/>
    <cellStyle name="Currency 2 6 2 5 6 2" xfId="7043" xr:uid="{00000000-0005-0000-0000-00002E1A0000}"/>
    <cellStyle name="Currency 2 6 2 5 6 2 2" xfId="7044" xr:uid="{00000000-0005-0000-0000-00002F1A0000}"/>
    <cellStyle name="Currency 2 6 2 5 6 3" xfId="7045" xr:uid="{00000000-0005-0000-0000-0000301A0000}"/>
    <cellStyle name="Currency 2 6 2 5 7" xfId="7046" xr:uid="{00000000-0005-0000-0000-0000311A0000}"/>
    <cellStyle name="Currency 2 6 2 5 7 2" xfId="7047" xr:uid="{00000000-0005-0000-0000-0000321A0000}"/>
    <cellStyle name="Currency 2 6 2 5 7 2 2" xfId="7048" xr:uid="{00000000-0005-0000-0000-0000331A0000}"/>
    <cellStyle name="Currency 2 6 2 5 7 3" xfId="7049" xr:uid="{00000000-0005-0000-0000-0000341A0000}"/>
    <cellStyle name="Currency 2 6 2 5 8" xfId="7050" xr:uid="{00000000-0005-0000-0000-0000351A0000}"/>
    <cellStyle name="Currency 2 6 2 5 8 2" xfId="7051" xr:uid="{00000000-0005-0000-0000-0000361A0000}"/>
    <cellStyle name="Currency 2 6 2 5 9" xfId="7052" xr:uid="{00000000-0005-0000-0000-0000371A0000}"/>
    <cellStyle name="Currency 2 6 2 5 9 2" xfId="7053" xr:uid="{00000000-0005-0000-0000-0000381A0000}"/>
    <cellStyle name="Currency 2 6 2 6" xfId="304" xr:uid="{00000000-0005-0000-0000-0000391A0000}"/>
    <cellStyle name="Currency 2 6 2 6 2" xfId="305" xr:uid="{00000000-0005-0000-0000-00003A1A0000}"/>
    <cellStyle name="Currency 2 6 2 6 2 10" xfId="7054" xr:uid="{00000000-0005-0000-0000-00003B1A0000}"/>
    <cellStyle name="Currency 2 6 2 6 2 11" xfId="7055" xr:uid="{00000000-0005-0000-0000-00003C1A0000}"/>
    <cellStyle name="Currency 2 6 2 6 2 2" xfId="7056" xr:uid="{00000000-0005-0000-0000-00003D1A0000}"/>
    <cellStyle name="Currency 2 6 2 6 2 2 2" xfId="7057" xr:uid="{00000000-0005-0000-0000-00003E1A0000}"/>
    <cellStyle name="Currency 2 6 2 6 2 2 3" xfId="7058" xr:uid="{00000000-0005-0000-0000-00003F1A0000}"/>
    <cellStyle name="Currency 2 6 2 6 2 3" xfId="7059" xr:uid="{00000000-0005-0000-0000-0000401A0000}"/>
    <cellStyle name="Currency 2 6 2 6 2 3 2" xfId="25524" xr:uid="{00000000-0005-0000-0000-0000411A0000}"/>
    <cellStyle name="Currency 2 6 2 6 2 3 3" xfId="25630" xr:uid="{00000000-0005-0000-0000-0000421A0000}"/>
    <cellStyle name="Currency 2 6 2 6 2 4" xfId="7060" xr:uid="{00000000-0005-0000-0000-0000431A0000}"/>
    <cellStyle name="Currency 2 6 2 6 2 4 2" xfId="7061" xr:uid="{00000000-0005-0000-0000-0000441A0000}"/>
    <cellStyle name="Currency 2 6 2 6 2 4 2 2" xfId="7062" xr:uid="{00000000-0005-0000-0000-0000451A0000}"/>
    <cellStyle name="Currency 2 6 2 6 2 4 3" xfId="7063" xr:uid="{00000000-0005-0000-0000-0000461A0000}"/>
    <cellStyle name="Currency 2 6 2 6 2 5" xfId="7064" xr:uid="{00000000-0005-0000-0000-0000471A0000}"/>
    <cellStyle name="Currency 2 6 2 6 2 5 2" xfId="7065" xr:uid="{00000000-0005-0000-0000-0000481A0000}"/>
    <cellStyle name="Currency 2 6 2 6 2 5 2 2" xfId="7066" xr:uid="{00000000-0005-0000-0000-0000491A0000}"/>
    <cellStyle name="Currency 2 6 2 6 2 5 3" xfId="7067" xr:uid="{00000000-0005-0000-0000-00004A1A0000}"/>
    <cellStyle name="Currency 2 6 2 6 2 6" xfId="7068" xr:uid="{00000000-0005-0000-0000-00004B1A0000}"/>
    <cellStyle name="Currency 2 6 2 6 2 6 2" xfId="7069" xr:uid="{00000000-0005-0000-0000-00004C1A0000}"/>
    <cellStyle name="Currency 2 6 2 6 2 6 2 2" xfId="7070" xr:uid="{00000000-0005-0000-0000-00004D1A0000}"/>
    <cellStyle name="Currency 2 6 2 6 2 6 3" xfId="7071" xr:uid="{00000000-0005-0000-0000-00004E1A0000}"/>
    <cellStyle name="Currency 2 6 2 6 2 7" xfId="7072" xr:uid="{00000000-0005-0000-0000-00004F1A0000}"/>
    <cellStyle name="Currency 2 6 2 6 2 7 2" xfId="7073" xr:uid="{00000000-0005-0000-0000-0000501A0000}"/>
    <cellStyle name="Currency 2 6 2 6 2 8" xfId="7074" xr:uid="{00000000-0005-0000-0000-0000511A0000}"/>
    <cellStyle name="Currency 2 6 2 6 2 8 2" xfId="7075" xr:uid="{00000000-0005-0000-0000-0000521A0000}"/>
    <cellStyle name="Currency 2 6 2 6 2 9" xfId="7076" xr:uid="{00000000-0005-0000-0000-0000531A0000}"/>
    <cellStyle name="Currency 2 6 2 6 3" xfId="306" xr:uid="{00000000-0005-0000-0000-0000541A0000}"/>
    <cellStyle name="Currency 2 6 2 6 3 2" xfId="7077" xr:uid="{00000000-0005-0000-0000-0000551A0000}"/>
    <cellStyle name="Currency 2 6 2 6 3 2 2" xfId="25525" xr:uid="{00000000-0005-0000-0000-0000561A0000}"/>
    <cellStyle name="Currency 2 6 2 6 3 2 3" xfId="25631" xr:uid="{00000000-0005-0000-0000-0000571A0000}"/>
    <cellStyle name="Currency 2 6 2 6 3 3" xfId="7078" xr:uid="{00000000-0005-0000-0000-0000581A0000}"/>
    <cellStyle name="Currency 2 6 2 6 4" xfId="7079" xr:uid="{00000000-0005-0000-0000-0000591A0000}"/>
    <cellStyle name="Currency 2 6 2 6 4 2" xfId="7080" xr:uid="{00000000-0005-0000-0000-00005A1A0000}"/>
    <cellStyle name="Currency 2 6 2 6 4 2 2" xfId="7081" xr:uid="{00000000-0005-0000-0000-00005B1A0000}"/>
    <cellStyle name="Currency 2 6 2 6 4 3" xfId="7082" xr:uid="{00000000-0005-0000-0000-00005C1A0000}"/>
    <cellStyle name="Currency 2 6 2 6 4 4" xfId="25523" xr:uid="{00000000-0005-0000-0000-00005D1A0000}"/>
    <cellStyle name="Currency 2 6 2 6 5" xfId="7083" xr:uid="{00000000-0005-0000-0000-00005E1A0000}"/>
    <cellStyle name="Currency 2 6 2 6 5 2" xfId="7084" xr:uid="{00000000-0005-0000-0000-00005F1A0000}"/>
    <cellStyle name="Currency 2 6 2 6 5 2 2" xfId="7085" xr:uid="{00000000-0005-0000-0000-0000601A0000}"/>
    <cellStyle name="Currency 2 6 2 6 5 3" xfId="7086" xr:uid="{00000000-0005-0000-0000-0000611A0000}"/>
    <cellStyle name="Currency 2 6 2 6 6" xfId="7087" xr:uid="{00000000-0005-0000-0000-0000621A0000}"/>
    <cellStyle name="Currency 2 6 2 6 7" xfId="7088" xr:uid="{00000000-0005-0000-0000-0000631A0000}"/>
    <cellStyle name="Currency 2 6 2 7" xfId="7089" xr:uid="{00000000-0005-0000-0000-0000641A0000}"/>
    <cellStyle name="Currency 2 6 2 7 10" xfId="7090" xr:uid="{00000000-0005-0000-0000-0000651A0000}"/>
    <cellStyle name="Currency 2 6 2 7 2" xfId="7091" xr:uid="{00000000-0005-0000-0000-0000661A0000}"/>
    <cellStyle name="Currency 2 6 2 7 2 2" xfId="7092" xr:uid="{00000000-0005-0000-0000-0000671A0000}"/>
    <cellStyle name="Currency 2 6 2 7 2 3" xfId="7093" xr:uid="{00000000-0005-0000-0000-0000681A0000}"/>
    <cellStyle name="Currency 2 6 2 7 3" xfId="7094" xr:uid="{00000000-0005-0000-0000-0000691A0000}"/>
    <cellStyle name="Currency 2 6 2 7 3 2" xfId="7095" xr:uid="{00000000-0005-0000-0000-00006A1A0000}"/>
    <cellStyle name="Currency 2 6 2 7 3 3" xfId="7096" xr:uid="{00000000-0005-0000-0000-00006B1A0000}"/>
    <cellStyle name="Currency 2 6 2 7 4" xfId="7097" xr:uid="{00000000-0005-0000-0000-00006C1A0000}"/>
    <cellStyle name="Currency 2 6 2 7 4 2" xfId="7098" xr:uid="{00000000-0005-0000-0000-00006D1A0000}"/>
    <cellStyle name="Currency 2 6 2 7 4 2 2" xfId="7099" xr:uid="{00000000-0005-0000-0000-00006E1A0000}"/>
    <cellStyle name="Currency 2 6 2 7 4 3" xfId="7100" xr:uid="{00000000-0005-0000-0000-00006F1A0000}"/>
    <cellStyle name="Currency 2 6 2 7 5" xfId="7101" xr:uid="{00000000-0005-0000-0000-0000701A0000}"/>
    <cellStyle name="Currency 2 6 2 7 5 2" xfId="7102" xr:uid="{00000000-0005-0000-0000-0000711A0000}"/>
    <cellStyle name="Currency 2 6 2 7 5 2 2" xfId="7103" xr:uid="{00000000-0005-0000-0000-0000721A0000}"/>
    <cellStyle name="Currency 2 6 2 7 5 3" xfId="7104" xr:uid="{00000000-0005-0000-0000-0000731A0000}"/>
    <cellStyle name="Currency 2 6 2 7 6" xfId="7105" xr:uid="{00000000-0005-0000-0000-0000741A0000}"/>
    <cellStyle name="Currency 2 6 2 7 6 2" xfId="7106" xr:uid="{00000000-0005-0000-0000-0000751A0000}"/>
    <cellStyle name="Currency 2 6 2 7 6 2 2" xfId="7107" xr:uid="{00000000-0005-0000-0000-0000761A0000}"/>
    <cellStyle name="Currency 2 6 2 7 6 3" xfId="7108" xr:uid="{00000000-0005-0000-0000-0000771A0000}"/>
    <cellStyle name="Currency 2 6 2 7 7" xfId="7109" xr:uid="{00000000-0005-0000-0000-0000781A0000}"/>
    <cellStyle name="Currency 2 6 2 7 7 2" xfId="7110" xr:uid="{00000000-0005-0000-0000-0000791A0000}"/>
    <cellStyle name="Currency 2 6 2 7 8" xfId="7111" xr:uid="{00000000-0005-0000-0000-00007A1A0000}"/>
    <cellStyle name="Currency 2 6 2 7 8 2" xfId="7112" xr:uid="{00000000-0005-0000-0000-00007B1A0000}"/>
    <cellStyle name="Currency 2 6 2 7 9" xfId="7113" xr:uid="{00000000-0005-0000-0000-00007C1A0000}"/>
    <cellStyle name="Currency 2 6 2 8" xfId="7114" xr:uid="{00000000-0005-0000-0000-00007D1A0000}"/>
    <cellStyle name="Currency 2 6 2 8 10" xfId="7115" xr:uid="{00000000-0005-0000-0000-00007E1A0000}"/>
    <cellStyle name="Currency 2 6 2 8 11" xfId="7116" xr:uid="{00000000-0005-0000-0000-00007F1A0000}"/>
    <cellStyle name="Currency 2 6 2 8 12" xfId="7117" xr:uid="{00000000-0005-0000-0000-0000801A0000}"/>
    <cellStyle name="Currency 2 6 2 8 2" xfId="7118" xr:uid="{00000000-0005-0000-0000-0000811A0000}"/>
    <cellStyle name="Currency 2 6 2 8 2 2" xfId="7119" xr:uid="{00000000-0005-0000-0000-0000821A0000}"/>
    <cellStyle name="Currency 2 6 2 8 2 3" xfId="7120" xr:uid="{00000000-0005-0000-0000-0000831A0000}"/>
    <cellStyle name="Currency 2 6 2 8 3" xfId="7121" xr:uid="{00000000-0005-0000-0000-0000841A0000}"/>
    <cellStyle name="Currency 2 6 2 8 3 2" xfId="7122" xr:uid="{00000000-0005-0000-0000-0000851A0000}"/>
    <cellStyle name="Currency 2 6 2 8 3 3" xfId="7123" xr:uid="{00000000-0005-0000-0000-0000861A0000}"/>
    <cellStyle name="Currency 2 6 2 8 4" xfId="7124" xr:uid="{00000000-0005-0000-0000-0000871A0000}"/>
    <cellStyle name="Currency 2 6 2 8 5" xfId="7125" xr:uid="{00000000-0005-0000-0000-0000881A0000}"/>
    <cellStyle name="Currency 2 6 2 8 5 2" xfId="7126" xr:uid="{00000000-0005-0000-0000-0000891A0000}"/>
    <cellStyle name="Currency 2 6 2 8 5 2 2" xfId="7127" xr:uid="{00000000-0005-0000-0000-00008A1A0000}"/>
    <cellStyle name="Currency 2 6 2 8 5 3" xfId="7128" xr:uid="{00000000-0005-0000-0000-00008B1A0000}"/>
    <cellStyle name="Currency 2 6 2 8 6" xfId="7129" xr:uid="{00000000-0005-0000-0000-00008C1A0000}"/>
    <cellStyle name="Currency 2 6 2 8 6 2" xfId="7130" xr:uid="{00000000-0005-0000-0000-00008D1A0000}"/>
    <cellStyle name="Currency 2 6 2 8 6 2 2" xfId="7131" xr:uid="{00000000-0005-0000-0000-00008E1A0000}"/>
    <cellStyle name="Currency 2 6 2 8 6 3" xfId="7132" xr:uid="{00000000-0005-0000-0000-00008F1A0000}"/>
    <cellStyle name="Currency 2 6 2 8 7" xfId="7133" xr:uid="{00000000-0005-0000-0000-0000901A0000}"/>
    <cellStyle name="Currency 2 6 2 8 7 2" xfId="7134" xr:uid="{00000000-0005-0000-0000-0000911A0000}"/>
    <cellStyle name="Currency 2 6 2 8 7 2 2" xfId="7135" xr:uid="{00000000-0005-0000-0000-0000921A0000}"/>
    <cellStyle name="Currency 2 6 2 8 7 3" xfId="7136" xr:uid="{00000000-0005-0000-0000-0000931A0000}"/>
    <cellStyle name="Currency 2 6 2 8 8" xfId="7137" xr:uid="{00000000-0005-0000-0000-0000941A0000}"/>
    <cellStyle name="Currency 2 6 2 8 8 2" xfId="7138" xr:uid="{00000000-0005-0000-0000-0000951A0000}"/>
    <cellStyle name="Currency 2 6 2 8 9" xfId="7139" xr:uid="{00000000-0005-0000-0000-0000961A0000}"/>
    <cellStyle name="Currency 2 6 2 8 9 2" xfId="7140" xr:uid="{00000000-0005-0000-0000-0000971A0000}"/>
    <cellStyle name="Currency 2 6 2 9" xfId="7141" xr:uid="{00000000-0005-0000-0000-0000981A0000}"/>
    <cellStyle name="Currency 2 6 2 9 2" xfId="7142" xr:uid="{00000000-0005-0000-0000-0000991A0000}"/>
    <cellStyle name="Currency 2 6 2 9 3" xfId="7143" xr:uid="{00000000-0005-0000-0000-00009A1A0000}"/>
    <cellStyle name="Currency 2 6 20" xfId="7144" xr:uid="{00000000-0005-0000-0000-00009B1A0000}"/>
    <cellStyle name="Currency 2 6 3" xfId="307" xr:uid="{00000000-0005-0000-0000-00009C1A0000}"/>
    <cellStyle name="Currency 2 6 3 10" xfId="7145" xr:uid="{00000000-0005-0000-0000-00009D1A0000}"/>
    <cellStyle name="Currency 2 6 3 10 2" xfId="7146" xr:uid="{00000000-0005-0000-0000-00009E1A0000}"/>
    <cellStyle name="Currency 2 6 3 10 2 2" xfId="7147" xr:uid="{00000000-0005-0000-0000-00009F1A0000}"/>
    <cellStyle name="Currency 2 6 3 10 3" xfId="7148" xr:uid="{00000000-0005-0000-0000-0000A01A0000}"/>
    <cellStyle name="Currency 2 6 3 10 4" xfId="7149" xr:uid="{00000000-0005-0000-0000-0000A11A0000}"/>
    <cellStyle name="Currency 2 6 3 11" xfId="7150" xr:uid="{00000000-0005-0000-0000-0000A21A0000}"/>
    <cellStyle name="Currency 2 6 3 11 2" xfId="7151" xr:uid="{00000000-0005-0000-0000-0000A31A0000}"/>
    <cellStyle name="Currency 2 6 3 11 2 2" xfId="7152" xr:uid="{00000000-0005-0000-0000-0000A41A0000}"/>
    <cellStyle name="Currency 2 6 3 11 3" xfId="7153" xr:uid="{00000000-0005-0000-0000-0000A51A0000}"/>
    <cellStyle name="Currency 2 6 3 12" xfId="7154" xr:uid="{00000000-0005-0000-0000-0000A61A0000}"/>
    <cellStyle name="Currency 2 6 3 12 2" xfId="7155" xr:uid="{00000000-0005-0000-0000-0000A71A0000}"/>
    <cellStyle name="Currency 2 6 3 12 2 2" xfId="7156" xr:uid="{00000000-0005-0000-0000-0000A81A0000}"/>
    <cellStyle name="Currency 2 6 3 12 3" xfId="7157" xr:uid="{00000000-0005-0000-0000-0000A91A0000}"/>
    <cellStyle name="Currency 2 6 3 13" xfId="7158" xr:uid="{00000000-0005-0000-0000-0000AA1A0000}"/>
    <cellStyle name="Currency 2 6 3 13 2" xfId="7159" xr:uid="{00000000-0005-0000-0000-0000AB1A0000}"/>
    <cellStyle name="Currency 2 6 3 14" xfId="7160" xr:uid="{00000000-0005-0000-0000-0000AC1A0000}"/>
    <cellStyle name="Currency 2 6 3 14 2" xfId="7161" xr:uid="{00000000-0005-0000-0000-0000AD1A0000}"/>
    <cellStyle name="Currency 2 6 3 15" xfId="7162" xr:uid="{00000000-0005-0000-0000-0000AE1A0000}"/>
    <cellStyle name="Currency 2 6 3 16" xfId="7163" xr:uid="{00000000-0005-0000-0000-0000AF1A0000}"/>
    <cellStyle name="Currency 2 6 3 17" xfId="7164" xr:uid="{00000000-0005-0000-0000-0000B01A0000}"/>
    <cellStyle name="Currency 2 6 3 18" xfId="7165" xr:uid="{00000000-0005-0000-0000-0000B11A0000}"/>
    <cellStyle name="Currency 2 6 3 2" xfId="308" xr:uid="{00000000-0005-0000-0000-0000B21A0000}"/>
    <cellStyle name="Currency 2 6 3 2 10" xfId="7166" xr:uid="{00000000-0005-0000-0000-0000B31A0000}"/>
    <cellStyle name="Currency 2 6 3 2 10 2" xfId="7167" xr:uid="{00000000-0005-0000-0000-0000B41A0000}"/>
    <cellStyle name="Currency 2 6 3 2 10 2 2" xfId="7168" xr:uid="{00000000-0005-0000-0000-0000B51A0000}"/>
    <cellStyle name="Currency 2 6 3 2 10 3" xfId="7169" xr:uid="{00000000-0005-0000-0000-0000B61A0000}"/>
    <cellStyle name="Currency 2 6 3 2 11" xfId="7170" xr:uid="{00000000-0005-0000-0000-0000B71A0000}"/>
    <cellStyle name="Currency 2 6 3 2 11 2" xfId="7171" xr:uid="{00000000-0005-0000-0000-0000B81A0000}"/>
    <cellStyle name="Currency 2 6 3 2 12" xfId="7172" xr:uid="{00000000-0005-0000-0000-0000B91A0000}"/>
    <cellStyle name="Currency 2 6 3 2 12 2" xfId="7173" xr:uid="{00000000-0005-0000-0000-0000BA1A0000}"/>
    <cellStyle name="Currency 2 6 3 2 13" xfId="7174" xr:uid="{00000000-0005-0000-0000-0000BB1A0000}"/>
    <cellStyle name="Currency 2 6 3 2 14" xfId="7175" xr:uid="{00000000-0005-0000-0000-0000BC1A0000}"/>
    <cellStyle name="Currency 2 6 3 2 15" xfId="7176" xr:uid="{00000000-0005-0000-0000-0000BD1A0000}"/>
    <cellStyle name="Currency 2 6 3 2 16" xfId="7177" xr:uid="{00000000-0005-0000-0000-0000BE1A0000}"/>
    <cellStyle name="Currency 2 6 3 2 2" xfId="309" xr:uid="{00000000-0005-0000-0000-0000BF1A0000}"/>
    <cellStyle name="Currency 2 6 3 2 2 2" xfId="7178" xr:uid="{00000000-0005-0000-0000-0000C01A0000}"/>
    <cellStyle name="Currency 2 6 3 2 2 2 10" xfId="7179" xr:uid="{00000000-0005-0000-0000-0000C11A0000}"/>
    <cellStyle name="Currency 2 6 3 2 2 2 2" xfId="7180" xr:uid="{00000000-0005-0000-0000-0000C21A0000}"/>
    <cellStyle name="Currency 2 6 3 2 2 2 2 2" xfId="7181" xr:uid="{00000000-0005-0000-0000-0000C31A0000}"/>
    <cellStyle name="Currency 2 6 3 2 2 2 2 3" xfId="7182" xr:uid="{00000000-0005-0000-0000-0000C41A0000}"/>
    <cellStyle name="Currency 2 6 3 2 2 2 3" xfId="7183" xr:uid="{00000000-0005-0000-0000-0000C51A0000}"/>
    <cellStyle name="Currency 2 6 3 2 2 2 3 2" xfId="7184" xr:uid="{00000000-0005-0000-0000-0000C61A0000}"/>
    <cellStyle name="Currency 2 6 3 2 2 2 3 3" xfId="7185" xr:uid="{00000000-0005-0000-0000-0000C71A0000}"/>
    <cellStyle name="Currency 2 6 3 2 2 2 4" xfId="7186" xr:uid="{00000000-0005-0000-0000-0000C81A0000}"/>
    <cellStyle name="Currency 2 6 3 2 2 2 4 2" xfId="7187" xr:uid="{00000000-0005-0000-0000-0000C91A0000}"/>
    <cellStyle name="Currency 2 6 3 2 2 2 4 2 2" xfId="7188" xr:uid="{00000000-0005-0000-0000-0000CA1A0000}"/>
    <cellStyle name="Currency 2 6 3 2 2 2 4 3" xfId="7189" xr:uid="{00000000-0005-0000-0000-0000CB1A0000}"/>
    <cellStyle name="Currency 2 6 3 2 2 2 5" xfId="7190" xr:uid="{00000000-0005-0000-0000-0000CC1A0000}"/>
    <cellStyle name="Currency 2 6 3 2 2 2 5 2" xfId="7191" xr:uid="{00000000-0005-0000-0000-0000CD1A0000}"/>
    <cellStyle name="Currency 2 6 3 2 2 2 5 2 2" xfId="7192" xr:uid="{00000000-0005-0000-0000-0000CE1A0000}"/>
    <cellStyle name="Currency 2 6 3 2 2 2 5 3" xfId="7193" xr:uid="{00000000-0005-0000-0000-0000CF1A0000}"/>
    <cellStyle name="Currency 2 6 3 2 2 2 6" xfId="7194" xr:uid="{00000000-0005-0000-0000-0000D01A0000}"/>
    <cellStyle name="Currency 2 6 3 2 2 2 6 2" xfId="7195" xr:uid="{00000000-0005-0000-0000-0000D11A0000}"/>
    <cellStyle name="Currency 2 6 3 2 2 2 6 2 2" xfId="7196" xr:uid="{00000000-0005-0000-0000-0000D21A0000}"/>
    <cellStyle name="Currency 2 6 3 2 2 2 6 3" xfId="7197" xr:uid="{00000000-0005-0000-0000-0000D31A0000}"/>
    <cellStyle name="Currency 2 6 3 2 2 2 7" xfId="7198" xr:uid="{00000000-0005-0000-0000-0000D41A0000}"/>
    <cellStyle name="Currency 2 6 3 2 2 2 7 2" xfId="7199" xr:uid="{00000000-0005-0000-0000-0000D51A0000}"/>
    <cellStyle name="Currency 2 6 3 2 2 2 8" xfId="7200" xr:uid="{00000000-0005-0000-0000-0000D61A0000}"/>
    <cellStyle name="Currency 2 6 3 2 2 2 8 2" xfId="7201" xr:uid="{00000000-0005-0000-0000-0000D71A0000}"/>
    <cellStyle name="Currency 2 6 3 2 2 2 9" xfId="7202" xr:uid="{00000000-0005-0000-0000-0000D81A0000}"/>
    <cellStyle name="Currency 2 6 3 2 2 3" xfId="7203" xr:uid="{00000000-0005-0000-0000-0000D91A0000}"/>
    <cellStyle name="Currency 2 6 3 2 2 3 10" xfId="7204" xr:uid="{00000000-0005-0000-0000-0000DA1A0000}"/>
    <cellStyle name="Currency 2 6 3 2 2 3 2" xfId="7205" xr:uid="{00000000-0005-0000-0000-0000DB1A0000}"/>
    <cellStyle name="Currency 2 6 3 2 2 3 2 2" xfId="7206" xr:uid="{00000000-0005-0000-0000-0000DC1A0000}"/>
    <cellStyle name="Currency 2 6 3 2 2 3 2 3" xfId="7207" xr:uid="{00000000-0005-0000-0000-0000DD1A0000}"/>
    <cellStyle name="Currency 2 6 3 2 2 3 3" xfId="7208" xr:uid="{00000000-0005-0000-0000-0000DE1A0000}"/>
    <cellStyle name="Currency 2 6 3 2 2 3 3 2" xfId="7209" xr:uid="{00000000-0005-0000-0000-0000DF1A0000}"/>
    <cellStyle name="Currency 2 6 3 2 2 3 3 3" xfId="7210" xr:uid="{00000000-0005-0000-0000-0000E01A0000}"/>
    <cellStyle name="Currency 2 6 3 2 2 3 4" xfId="7211" xr:uid="{00000000-0005-0000-0000-0000E11A0000}"/>
    <cellStyle name="Currency 2 6 3 2 2 3 4 2" xfId="7212" xr:uid="{00000000-0005-0000-0000-0000E21A0000}"/>
    <cellStyle name="Currency 2 6 3 2 2 3 4 2 2" xfId="7213" xr:uid="{00000000-0005-0000-0000-0000E31A0000}"/>
    <cellStyle name="Currency 2 6 3 2 2 3 4 3" xfId="7214" xr:uid="{00000000-0005-0000-0000-0000E41A0000}"/>
    <cellStyle name="Currency 2 6 3 2 2 3 5" xfId="7215" xr:uid="{00000000-0005-0000-0000-0000E51A0000}"/>
    <cellStyle name="Currency 2 6 3 2 2 3 5 2" xfId="7216" xr:uid="{00000000-0005-0000-0000-0000E61A0000}"/>
    <cellStyle name="Currency 2 6 3 2 2 3 5 2 2" xfId="7217" xr:uid="{00000000-0005-0000-0000-0000E71A0000}"/>
    <cellStyle name="Currency 2 6 3 2 2 3 5 3" xfId="7218" xr:uid="{00000000-0005-0000-0000-0000E81A0000}"/>
    <cellStyle name="Currency 2 6 3 2 2 3 6" xfId="7219" xr:uid="{00000000-0005-0000-0000-0000E91A0000}"/>
    <cellStyle name="Currency 2 6 3 2 2 3 6 2" xfId="7220" xr:uid="{00000000-0005-0000-0000-0000EA1A0000}"/>
    <cellStyle name="Currency 2 6 3 2 2 3 6 2 2" xfId="7221" xr:uid="{00000000-0005-0000-0000-0000EB1A0000}"/>
    <cellStyle name="Currency 2 6 3 2 2 3 6 3" xfId="7222" xr:uid="{00000000-0005-0000-0000-0000EC1A0000}"/>
    <cellStyle name="Currency 2 6 3 2 2 3 7" xfId="7223" xr:uid="{00000000-0005-0000-0000-0000ED1A0000}"/>
    <cellStyle name="Currency 2 6 3 2 2 3 7 2" xfId="7224" xr:uid="{00000000-0005-0000-0000-0000EE1A0000}"/>
    <cellStyle name="Currency 2 6 3 2 2 3 8" xfId="7225" xr:uid="{00000000-0005-0000-0000-0000EF1A0000}"/>
    <cellStyle name="Currency 2 6 3 2 2 3 8 2" xfId="7226" xr:uid="{00000000-0005-0000-0000-0000F01A0000}"/>
    <cellStyle name="Currency 2 6 3 2 2 3 9" xfId="7227" xr:uid="{00000000-0005-0000-0000-0000F11A0000}"/>
    <cellStyle name="Currency 2 6 3 2 2 4" xfId="7228" xr:uid="{00000000-0005-0000-0000-0000F21A0000}"/>
    <cellStyle name="Currency 2 6 3 2 2 4 10" xfId="7229" xr:uid="{00000000-0005-0000-0000-0000F31A0000}"/>
    <cellStyle name="Currency 2 6 3 2 2 4 2" xfId="7230" xr:uid="{00000000-0005-0000-0000-0000F41A0000}"/>
    <cellStyle name="Currency 2 6 3 2 2 4 3" xfId="7231" xr:uid="{00000000-0005-0000-0000-0000F51A0000}"/>
    <cellStyle name="Currency 2 6 3 2 2 4 3 2" xfId="7232" xr:uid="{00000000-0005-0000-0000-0000F61A0000}"/>
    <cellStyle name="Currency 2 6 3 2 2 4 3 2 2" xfId="7233" xr:uid="{00000000-0005-0000-0000-0000F71A0000}"/>
    <cellStyle name="Currency 2 6 3 2 2 4 3 3" xfId="7234" xr:uid="{00000000-0005-0000-0000-0000F81A0000}"/>
    <cellStyle name="Currency 2 6 3 2 2 4 4" xfId="7235" xr:uid="{00000000-0005-0000-0000-0000F91A0000}"/>
    <cellStyle name="Currency 2 6 3 2 2 4 4 2" xfId="7236" xr:uid="{00000000-0005-0000-0000-0000FA1A0000}"/>
    <cellStyle name="Currency 2 6 3 2 2 4 4 2 2" xfId="7237" xr:uid="{00000000-0005-0000-0000-0000FB1A0000}"/>
    <cellStyle name="Currency 2 6 3 2 2 4 4 3" xfId="7238" xr:uid="{00000000-0005-0000-0000-0000FC1A0000}"/>
    <cellStyle name="Currency 2 6 3 2 2 4 5" xfId="7239" xr:uid="{00000000-0005-0000-0000-0000FD1A0000}"/>
    <cellStyle name="Currency 2 6 3 2 2 4 5 2" xfId="7240" xr:uid="{00000000-0005-0000-0000-0000FE1A0000}"/>
    <cellStyle name="Currency 2 6 3 2 2 4 5 2 2" xfId="7241" xr:uid="{00000000-0005-0000-0000-0000FF1A0000}"/>
    <cellStyle name="Currency 2 6 3 2 2 4 5 3" xfId="7242" xr:uid="{00000000-0005-0000-0000-0000001B0000}"/>
    <cellStyle name="Currency 2 6 3 2 2 4 6" xfId="7243" xr:uid="{00000000-0005-0000-0000-0000011B0000}"/>
    <cellStyle name="Currency 2 6 3 2 2 4 6 2" xfId="7244" xr:uid="{00000000-0005-0000-0000-0000021B0000}"/>
    <cellStyle name="Currency 2 6 3 2 2 4 7" xfId="7245" xr:uid="{00000000-0005-0000-0000-0000031B0000}"/>
    <cellStyle name="Currency 2 6 3 2 2 4 7 2" xfId="7246" xr:uid="{00000000-0005-0000-0000-0000041B0000}"/>
    <cellStyle name="Currency 2 6 3 2 2 4 8" xfId="7247" xr:uid="{00000000-0005-0000-0000-0000051B0000}"/>
    <cellStyle name="Currency 2 6 3 2 2 4 9" xfId="7248" xr:uid="{00000000-0005-0000-0000-0000061B0000}"/>
    <cellStyle name="Currency 2 6 3 2 2 5" xfId="7249" xr:uid="{00000000-0005-0000-0000-0000071B0000}"/>
    <cellStyle name="Currency 2 6 3 2 2 5 2" xfId="7250" xr:uid="{00000000-0005-0000-0000-0000081B0000}"/>
    <cellStyle name="Currency 2 6 3 2 2 5 3" xfId="7251" xr:uid="{00000000-0005-0000-0000-0000091B0000}"/>
    <cellStyle name="Currency 2 6 3 2 2 5 4" xfId="25526" xr:uid="{00000000-0005-0000-0000-00000A1B0000}"/>
    <cellStyle name="Currency 2 6 3 2 2 6" xfId="7252" xr:uid="{00000000-0005-0000-0000-00000B1B0000}"/>
    <cellStyle name="Currency 2 6 3 2 2 6 2" xfId="7253" xr:uid="{00000000-0005-0000-0000-00000C1B0000}"/>
    <cellStyle name="Currency 2 6 3 2 2 6 2 2" xfId="7254" xr:uid="{00000000-0005-0000-0000-00000D1B0000}"/>
    <cellStyle name="Currency 2 6 3 2 2 6 2 2 2" xfId="7255" xr:uid="{00000000-0005-0000-0000-00000E1B0000}"/>
    <cellStyle name="Currency 2 6 3 2 2 6 2 3" xfId="7256" xr:uid="{00000000-0005-0000-0000-00000F1B0000}"/>
    <cellStyle name="Currency 2 6 3 2 2 6 3" xfId="7257" xr:uid="{00000000-0005-0000-0000-0000101B0000}"/>
    <cellStyle name="Currency 2 6 3 2 2 6 3 2" xfId="7258" xr:uid="{00000000-0005-0000-0000-0000111B0000}"/>
    <cellStyle name="Currency 2 6 3 2 2 6 3 2 2" xfId="7259" xr:uid="{00000000-0005-0000-0000-0000121B0000}"/>
    <cellStyle name="Currency 2 6 3 2 2 6 3 3" xfId="7260" xr:uid="{00000000-0005-0000-0000-0000131B0000}"/>
    <cellStyle name="Currency 2 6 3 2 2 6 4" xfId="7261" xr:uid="{00000000-0005-0000-0000-0000141B0000}"/>
    <cellStyle name="Currency 2 6 3 2 2 6 4 2" xfId="7262" xr:uid="{00000000-0005-0000-0000-0000151B0000}"/>
    <cellStyle name="Currency 2 6 3 2 2 6 4 2 2" xfId="7263" xr:uid="{00000000-0005-0000-0000-0000161B0000}"/>
    <cellStyle name="Currency 2 6 3 2 2 6 4 3" xfId="7264" xr:uid="{00000000-0005-0000-0000-0000171B0000}"/>
    <cellStyle name="Currency 2 6 3 2 2 6 5" xfId="7265" xr:uid="{00000000-0005-0000-0000-0000181B0000}"/>
    <cellStyle name="Currency 2 6 3 2 2 6 5 2" xfId="7266" xr:uid="{00000000-0005-0000-0000-0000191B0000}"/>
    <cellStyle name="Currency 2 6 3 2 2 6 6" xfId="7267" xr:uid="{00000000-0005-0000-0000-00001A1B0000}"/>
    <cellStyle name="Currency 2 6 3 2 2 6 6 2" xfId="7268" xr:uid="{00000000-0005-0000-0000-00001B1B0000}"/>
    <cellStyle name="Currency 2 6 3 2 2 6 7" xfId="7269" xr:uid="{00000000-0005-0000-0000-00001C1B0000}"/>
    <cellStyle name="Currency 2 6 3 2 2 7" xfId="7270" xr:uid="{00000000-0005-0000-0000-00001D1B0000}"/>
    <cellStyle name="Currency 2 6 3 2 2 7 2" xfId="7271" xr:uid="{00000000-0005-0000-0000-00001E1B0000}"/>
    <cellStyle name="Currency 2 6 3 2 2 7 2 2" xfId="7272" xr:uid="{00000000-0005-0000-0000-00001F1B0000}"/>
    <cellStyle name="Currency 2 6 3 2 2 7 3" xfId="7273" xr:uid="{00000000-0005-0000-0000-0000201B0000}"/>
    <cellStyle name="Currency 2 6 3 2 2 8" xfId="7274" xr:uid="{00000000-0005-0000-0000-0000211B0000}"/>
    <cellStyle name="Currency 2 6 3 2 2 8 2" xfId="7275" xr:uid="{00000000-0005-0000-0000-0000221B0000}"/>
    <cellStyle name="Currency 2 6 3 2 2 8 2 2" xfId="7276" xr:uid="{00000000-0005-0000-0000-0000231B0000}"/>
    <cellStyle name="Currency 2 6 3 2 2 8 3" xfId="7277" xr:uid="{00000000-0005-0000-0000-0000241B0000}"/>
    <cellStyle name="Currency 2 6 3 2 2 9" xfId="7278" xr:uid="{00000000-0005-0000-0000-0000251B0000}"/>
    <cellStyle name="Currency 2 6 3 2 3" xfId="310" xr:uid="{00000000-0005-0000-0000-0000261B0000}"/>
    <cellStyle name="Currency 2 6 3 2 3 10" xfId="7279" xr:uid="{00000000-0005-0000-0000-0000271B0000}"/>
    <cellStyle name="Currency 2 6 3 2 3 11" xfId="7280" xr:uid="{00000000-0005-0000-0000-0000281B0000}"/>
    <cellStyle name="Currency 2 6 3 2 3 12" xfId="7281" xr:uid="{00000000-0005-0000-0000-0000291B0000}"/>
    <cellStyle name="Currency 2 6 3 2 3 13" xfId="7282" xr:uid="{00000000-0005-0000-0000-00002A1B0000}"/>
    <cellStyle name="Currency 2 6 3 2 3 2" xfId="311" xr:uid="{00000000-0005-0000-0000-00002B1B0000}"/>
    <cellStyle name="Currency 2 6 3 2 3 2 10" xfId="7283" xr:uid="{00000000-0005-0000-0000-00002C1B0000}"/>
    <cellStyle name="Currency 2 6 3 2 3 2 2" xfId="7284" xr:uid="{00000000-0005-0000-0000-00002D1B0000}"/>
    <cellStyle name="Currency 2 6 3 2 3 2 2 2" xfId="7285" xr:uid="{00000000-0005-0000-0000-00002E1B0000}"/>
    <cellStyle name="Currency 2 6 3 2 3 2 2 3" xfId="7286" xr:uid="{00000000-0005-0000-0000-00002F1B0000}"/>
    <cellStyle name="Currency 2 6 3 2 3 2 3" xfId="7287" xr:uid="{00000000-0005-0000-0000-0000301B0000}"/>
    <cellStyle name="Currency 2 6 3 2 3 2 3 2" xfId="7288" xr:uid="{00000000-0005-0000-0000-0000311B0000}"/>
    <cellStyle name="Currency 2 6 3 2 3 2 3 3" xfId="7289" xr:uid="{00000000-0005-0000-0000-0000321B0000}"/>
    <cellStyle name="Currency 2 6 3 2 3 2 3 4" xfId="25528" xr:uid="{00000000-0005-0000-0000-0000331B0000}"/>
    <cellStyle name="Currency 2 6 3 2 3 2 4" xfId="7290" xr:uid="{00000000-0005-0000-0000-0000341B0000}"/>
    <cellStyle name="Currency 2 6 3 2 3 2 4 2" xfId="7291" xr:uid="{00000000-0005-0000-0000-0000351B0000}"/>
    <cellStyle name="Currency 2 6 3 2 3 2 4 2 2" xfId="7292" xr:uid="{00000000-0005-0000-0000-0000361B0000}"/>
    <cellStyle name="Currency 2 6 3 2 3 2 4 3" xfId="7293" xr:uid="{00000000-0005-0000-0000-0000371B0000}"/>
    <cellStyle name="Currency 2 6 3 2 3 2 5" xfId="7294" xr:uid="{00000000-0005-0000-0000-0000381B0000}"/>
    <cellStyle name="Currency 2 6 3 2 3 2 5 2" xfId="7295" xr:uid="{00000000-0005-0000-0000-0000391B0000}"/>
    <cellStyle name="Currency 2 6 3 2 3 2 5 2 2" xfId="7296" xr:uid="{00000000-0005-0000-0000-00003A1B0000}"/>
    <cellStyle name="Currency 2 6 3 2 3 2 5 3" xfId="7297" xr:uid="{00000000-0005-0000-0000-00003B1B0000}"/>
    <cellStyle name="Currency 2 6 3 2 3 2 6" xfId="7298" xr:uid="{00000000-0005-0000-0000-00003C1B0000}"/>
    <cellStyle name="Currency 2 6 3 2 3 2 6 2" xfId="7299" xr:uid="{00000000-0005-0000-0000-00003D1B0000}"/>
    <cellStyle name="Currency 2 6 3 2 3 2 6 2 2" xfId="7300" xr:uid="{00000000-0005-0000-0000-00003E1B0000}"/>
    <cellStyle name="Currency 2 6 3 2 3 2 6 3" xfId="7301" xr:uid="{00000000-0005-0000-0000-00003F1B0000}"/>
    <cellStyle name="Currency 2 6 3 2 3 2 7" xfId="7302" xr:uid="{00000000-0005-0000-0000-0000401B0000}"/>
    <cellStyle name="Currency 2 6 3 2 3 2 7 2" xfId="7303" xr:uid="{00000000-0005-0000-0000-0000411B0000}"/>
    <cellStyle name="Currency 2 6 3 2 3 2 8" xfId="7304" xr:uid="{00000000-0005-0000-0000-0000421B0000}"/>
    <cellStyle name="Currency 2 6 3 2 3 2 8 2" xfId="7305" xr:uid="{00000000-0005-0000-0000-0000431B0000}"/>
    <cellStyle name="Currency 2 6 3 2 3 2 9" xfId="7306" xr:uid="{00000000-0005-0000-0000-0000441B0000}"/>
    <cellStyle name="Currency 2 6 3 2 3 3" xfId="312" xr:uid="{00000000-0005-0000-0000-0000451B0000}"/>
    <cellStyle name="Currency 2 6 3 2 3 3 2" xfId="7307" xr:uid="{00000000-0005-0000-0000-0000461B0000}"/>
    <cellStyle name="Currency 2 6 3 2 3 3 2 2" xfId="25529" xr:uid="{00000000-0005-0000-0000-0000471B0000}"/>
    <cellStyle name="Currency 2 6 3 2 3 3 2 3" xfId="25632" xr:uid="{00000000-0005-0000-0000-0000481B0000}"/>
    <cellStyle name="Currency 2 6 3 2 3 3 3" xfId="7308" xr:uid="{00000000-0005-0000-0000-0000491B0000}"/>
    <cellStyle name="Currency 2 6 3 2 3 4" xfId="7309" xr:uid="{00000000-0005-0000-0000-00004A1B0000}"/>
    <cellStyle name="Currency 2 6 3 2 3 4 2" xfId="7310" xr:uid="{00000000-0005-0000-0000-00004B1B0000}"/>
    <cellStyle name="Currency 2 6 3 2 3 4 3" xfId="7311" xr:uid="{00000000-0005-0000-0000-00004C1B0000}"/>
    <cellStyle name="Currency 2 6 3 2 3 4 4" xfId="25527" xr:uid="{00000000-0005-0000-0000-00004D1B0000}"/>
    <cellStyle name="Currency 2 6 3 2 3 5" xfId="7312" xr:uid="{00000000-0005-0000-0000-00004E1B0000}"/>
    <cellStyle name="Currency 2 6 3 2 3 5 2" xfId="7313" xr:uid="{00000000-0005-0000-0000-00004F1B0000}"/>
    <cellStyle name="Currency 2 6 3 2 3 5 2 2" xfId="7314" xr:uid="{00000000-0005-0000-0000-0000501B0000}"/>
    <cellStyle name="Currency 2 6 3 2 3 5 3" xfId="7315" xr:uid="{00000000-0005-0000-0000-0000511B0000}"/>
    <cellStyle name="Currency 2 6 3 2 3 6" xfId="7316" xr:uid="{00000000-0005-0000-0000-0000521B0000}"/>
    <cellStyle name="Currency 2 6 3 2 3 6 2" xfId="7317" xr:uid="{00000000-0005-0000-0000-0000531B0000}"/>
    <cellStyle name="Currency 2 6 3 2 3 6 2 2" xfId="7318" xr:uid="{00000000-0005-0000-0000-0000541B0000}"/>
    <cellStyle name="Currency 2 6 3 2 3 6 3" xfId="7319" xr:uid="{00000000-0005-0000-0000-0000551B0000}"/>
    <cellStyle name="Currency 2 6 3 2 3 7" xfId="7320" xr:uid="{00000000-0005-0000-0000-0000561B0000}"/>
    <cellStyle name="Currency 2 6 3 2 3 7 2" xfId="7321" xr:uid="{00000000-0005-0000-0000-0000571B0000}"/>
    <cellStyle name="Currency 2 6 3 2 3 7 2 2" xfId="7322" xr:uid="{00000000-0005-0000-0000-0000581B0000}"/>
    <cellStyle name="Currency 2 6 3 2 3 7 3" xfId="7323" xr:uid="{00000000-0005-0000-0000-0000591B0000}"/>
    <cellStyle name="Currency 2 6 3 2 3 8" xfId="7324" xr:uid="{00000000-0005-0000-0000-00005A1B0000}"/>
    <cellStyle name="Currency 2 6 3 2 3 8 2" xfId="7325" xr:uid="{00000000-0005-0000-0000-00005B1B0000}"/>
    <cellStyle name="Currency 2 6 3 2 3 9" xfId="7326" xr:uid="{00000000-0005-0000-0000-00005C1B0000}"/>
    <cellStyle name="Currency 2 6 3 2 3 9 2" xfId="7327" xr:uid="{00000000-0005-0000-0000-00005D1B0000}"/>
    <cellStyle name="Currency 2 6 3 2 4" xfId="313" xr:uid="{00000000-0005-0000-0000-00005E1B0000}"/>
    <cellStyle name="Currency 2 6 3 2 4 2" xfId="314" xr:uid="{00000000-0005-0000-0000-00005F1B0000}"/>
    <cellStyle name="Currency 2 6 3 2 4 2 10" xfId="7328" xr:uid="{00000000-0005-0000-0000-0000601B0000}"/>
    <cellStyle name="Currency 2 6 3 2 4 2 11" xfId="7329" xr:uid="{00000000-0005-0000-0000-0000611B0000}"/>
    <cellStyle name="Currency 2 6 3 2 4 2 2" xfId="7330" xr:uid="{00000000-0005-0000-0000-0000621B0000}"/>
    <cellStyle name="Currency 2 6 3 2 4 2 2 2" xfId="7331" xr:uid="{00000000-0005-0000-0000-0000631B0000}"/>
    <cellStyle name="Currency 2 6 3 2 4 2 2 3" xfId="7332" xr:uid="{00000000-0005-0000-0000-0000641B0000}"/>
    <cellStyle name="Currency 2 6 3 2 4 2 3" xfId="7333" xr:uid="{00000000-0005-0000-0000-0000651B0000}"/>
    <cellStyle name="Currency 2 6 3 2 4 2 3 2" xfId="25531" xr:uid="{00000000-0005-0000-0000-0000661B0000}"/>
    <cellStyle name="Currency 2 6 3 2 4 2 3 3" xfId="25633" xr:uid="{00000000-0005-0000-0000-0000671B0000}"/>
    <cellStyle name="Currency 2 6 3 2 4 2 4" xfId="7334" xr:uid="{00000000-0005-0000-0000-0000681B0000}"/>
    <cellStyle name="Currency 2 6 3 2 4 2 4 2" xfId="7335" xr:uid="{00000000-0005-0000-0000-0000691B0000}"/>
    <cellStyle name="Currency 2 6 3 2 4 2 4 2 2" xfId="7336" xr:uid="{00000000-0005-0000-0000-00006A1B0000}"/>
    <cellStyle name="Currency 2 6 3 2 4 2 4 3" xfId="7337" xr:uid="{00000000-0005-0000-0000-00006B1B0000}"/>
    <cellStyle name="Currency 2 6 3 2 4 2 5" xfId="7338" xr:uid="{00000000-0005-0000-0000-00006C1B0000}"/>
    <cellStyle name="Currency 2 6 3 2 4 2 5 2" xfId="7339" xr:uid="{00000000-0005-0000-0000-00006D1B0000}"/>
    <cellStyle name="Currency 2 6 3 2 4 2 5 2 2" xfId="7340" xr:uid="{00000000-0005-0000-0000-00006E1B0000}"/>
    <cellStyle name="Currency 2 6 3 2 4 2 5 3" xfId="7341" xr:uid="{00000000-0005-0000-0000-00006F1B0000}"/>
    <cellStyle name="Currency 2 6 3 2 4 2 6" xfId="7342" xr:uid="{00000000-0005-0000-0000-0000701B0000}"/>
    <cellStyle name="Currency 2 6 3 2 4 2 6 2" xfId="7343" xr:uid="{00000000-0005-0000-0000-0000711B0000}"/>
    <cellStyle name="Currency 2 6 3 2 4 2 6 2 2" xfId="7344" xr:uid="{00000000-0005-0000-0000-0000721B0000}"/>
    <cellStyle name="Currency 2 6 3 2 4 2 6 3" xfId="7345" xr:uid="{00000000-0005-0000-0000-0000731B0000}"/>
    <cellStyle name="Currency 2 6 3 2 4 2 7" xfId="7346" xr:uid="{00000000-0005-0000-0000-0000741B0000}"/>
    <cellStyle name="Currency 2 6 3 2 4 2 7 2" xfId="7347" xr:uid="{00000000-0005-0000-0000-0000751B0000}"/>
    <cellStyle name="Currency 2 6 3 2 4 2 8" xfId="7348" xr:uid="{00000000-0005-0000-0000-0000761B0000}"/>
    <cellStyle name="Currency 2 6 3 2 4 2 8 2" xfId="7349" xr:uid="{00000000-0005-0000-0000-0000771B0000}"/>
    <cellStyle name="Currency 2 6 3 2 4 2 9" xfId="7350" xr:uid="{00000000-0005-0000-0000-0000781B0000}"/>
    <cellStyle name="Currency 2 6 3 2 4 3" xfId="315" xr:uid="{00000000-0005-0000-0000-0000791B0000}"/>
    <cellStyle name="Currency 2 6 3 2 4 3 2" xfId="7351" xr:uid="{00000000-0005-0000-0000-00007A1B0000}"/>
    <cellStyle name="Currency 2 6 3 2 4 3 2 2" xfId="25532" xr:uid="{00000000-0005-0000-0000-00007B1B0000}"/>
    <cellStyle name="Currency 2 6 3 2 4 3 2 3" xfId="25634" xr:uid="{00000000-0005-0000-0000-00007C1B0000}"/>
    <cellStyle name="Currency 2 6 3 2 4 3 3" xfId="7352" xr:uid="{00000000-0005-0000-0000-00007D1B0000}"/>
    <cellStyle name="Currency 2 6 3 2 4 4" xfId="7353" xr:uid="{00000000-0005-0000-0000-00007E1B0000}"/>
    <cellStyle name="Currency 2 6 3 2 4 4 2" xfId="7354" xr:uid="{00000000-0005-0000-0000-00007F1B0000}"/>
    <cellStyle name="Currency 2 6 3 2 4 4 2 2" xfId="7355" xr:uid="{00000000-0005-0000-0000-0000801B0000}"/>
    <cellStyle name="Currency 2 6 3 2 4 4 3" xfId="7356" xr:uid="{00000000-0005-0000-0000-0000811B0000}"/>
    <cellStyle name="Currency 2 6 3 2 4 4 4" xfId="25530" xr:uid="{00000000-0005-0000-0000-0000821B0000}"/>
    <cellStyle name="Currency 2 6 3 2 4 5" xfId="7357" xr:uid="{00000000-0005-0000-0000-0000831B0000}"/>
    <cellStyle name="Currency 2 6 3 2 4 5 2" xfId="7358" xr:uid="{00000000-0005-0000-0000-0000841B0000}"/>
    <cellStyle name="Currency 2 6 3 2 4 5 2 2" xfId="7359" xr:uid="{00000000-0005-0000-0000-0000851B0000}"/>
    <cellStyle name="Currency 2 6 3 2 4 5 3" xfId="7360" xr:uid="{00000000-0005-0000-0000-0000861B0000}"/>
    <cellStyle name="Currency 2 6 3 2 4 6" xfId="7361" xr:uid="{00000000-0005-0000-0000-0000871B0000}"/>
    <cellStyle name="Currency 2 6 3 2 4 7" xfId="7362" xr:uid="{00000000-0005-0000-0000-0000881B0000}"/>
    <cellStyle name="Currency 2 6 3 2 5" xfId="7363" xr:uid="{00000000-0005-0000-0000-0000891B0000}"/>
    <cellStyle name="Currency 2 6 3 2 5 10" xfId="7364" xr:uid="{00000000-0005-0000-0000-00008A1B0000}"/>
    <cellStyle name="Currency 2 6 3 2 5 2" xfId="7365" xr:uid="{00000000-0005-0000-0000-00008B1B0000}"/>
    <cellStyle name="Currency 2 6 3 2 5 2 2" xfId="7366" xr:uid="{00000000-0005-0000-0000-00008C1B0000}"/>
    <cellStyle name="Currency 2 6 3 2 5 2 3" xfId="7367" xr:uid="{00000000-0005-0000-0000-00008D1B0000}"/>
    <cellStyle name="Currency 2 6 3 2 5 3" xfId="7368" xr:uid="{00000000-0005-0000-0000-00008E1B0000}"/>
    <cellStyle name="Currency 2 6 3 2 5 3 2" xfId="7369" xr:uid="{00000000-0005-0000-0000-00008F1B0000}"/>
    <cellStyle name="Currency 2 6 3 2 5 3 3" xfId="7370" xr:uid="{00000000-0005-0000-0000-0000901B0000}"/>
    <cellStyle name="Currency 2 6 3 2 5 4" xfId="7371" xr:uid="{00000000-0005-0000-0000-0000911B0000}"/>
    <cellStyle name="Currency 2 6 3 2 5 4 2" xfId="7372" xr:uid="{00000000-0005-0000-0000-0000921B0000}"/>
    <cellStyle name="Currency 2 6 3 2 5 4 2 2" xfId="7373" xr:uid="{00000000-0005-0000-0000-0000931B0000}"/>
    <cellStyle name="Currency 2 6 3 2 5 4 3" xfId="7374" xr:uid="{00000000-0005-0000-0000-0000941B0000}"/>
    <cellStyle name="Currency 2 6 3 2 5 5" xfId="7375" xr:uid="{00000000-0005-0000-0000-0000951B0000}"/>
    <cellStyle name="Currency 2 6 3 2 5 5 2" xfId="7376" xr:uid="{00000000-0005-0000-0000-0000961B0000}"/>
    <cellStyle name="Currency 2 6 3 2 5 5 2 2" xfId="7377" xr:uid="{00000000-0005-0000-0000-0000971B0000}"/>
    <cellStyle name="Currency 2 6 3 2 5 5 3" xfId="7378" xr:uid="{00000000-0005-0000-0000-0000981B0000}"/>
    <cellStyle name="Currency 2 6 3 2 5 6" xfId="7379" xr:uid="{00000000-0005-0000-0000-0000991B0000}"/>
    <cellStyle name="Currency 2 6 3 2 5 6 2" xfId="7380" xr:uid="{00000000-0005-0000-0000-00009A1B0000}"/>
    <cellStyle name="Currency 2 6 3 2 5 6 2 2" xfId="7381" xr:uid="{00000000-0005-0000-0000-00009B1B0000}"/>
    <cellStyle name="Currency 2 6 3 2 5 6 3" xfId="7382" xr:uid="{00000000-0005-0000-0000-00009C1B0000}"/>
    <cellStyle name="Currency 2 6 3 2 5 7" xfId="7383" xr:uid="{00000000-0005-0000-0000-00009D1B0000}"/>
    <cellStyle name="Currency 2 6 3 2 5 7 2" xfId="7384" xr:uid="{00000000-0005-0000-0000-00009E1B0000}"/>
    <cellStyle name="Currency 2 6 3 2 5 8" xfId="7385" xr:uid="{00000000-0005-0000-0000-00009F1B0000}"/>
    <cellStyle name="Currency 2 6 3 2 5 8 2" xfId="7386" xr:uid="{00000000-0005-0000-0000-0000A01B0000}"/>
    <cellStyle name="Currency 2 6 3 2 5 9" xfId="7387" xr:uid="{00000000-0005-0000-0000-0000A11B0000}"/>
    <cellStyle name="Currency 2 6 3 2 6" xfId="7388" xr:uid="{00000000-0005-0000-0000-0000A21B0000}"/>
    <cellStyle name="Currency 2 6 3 2 6 10" xfId="7389" xr:uid="{00000000-0005-0000-0000-0000A31B0000}"/>
    <cellStyle name="Currency 2 6 3 2 6 11" xfId="7390" xr:uid="{00000000-0005-0000-0000-0000A41B0000}"/>
    <cellStyle name="Currency 2 6 3 2 6 12" xfId="7391" xr:uid="{00000000-0005-0000-0000-0000A51B0000}"/>
    <cellStyle name="Currency 2 6 3 2 6 2" xfId="7392" xr:uid="{00000000-0005-0000-0000-0000A61B0000}"/>
    <cellStyle name="Currency 2 6 3 2 6 2 2" xfId="7393" xr:uid="{00000000-0005-0000-0000-0000A71B0000}"/>
    <cellStyle name="Currency 2 6 3 2 6 2 3" xfId="7394" xr:uid="{00000000-0005-0000-0000-0000A81B0000}"/>
    <cellStyle name="Currency 2 6 3 2 6 3" xfId="7395" xr:uid="{00000000-0005-0000-0000-0000A91B0000}"/>
    <cellStyle name="Currency 2 6 3 2 6 3 2" xfId="7396" xr:uid="{00000000-0005-0000-0000-0000AA1B0000}"/>
    <cellStyle name="Currency 2 6 3 2 6 3 3" xfId="7397" xr:uid="{00000000-0005-0000-0000-0000AB1B0000}"/>
    <cellStyle name="Currency 2 6 3 2 6 4" xfId="7398" xr:uid="{00000000-0005-0000-0000-0000AC1B0000}"/>
    <cellStyle name="Currency 2 6 3 2 6 5" xfId="7399" xr:uid="{00000000-0005-0000-0000-0000AD1B0000}"/>
    <cellStyle name="Currency 2 6 3 2 6 5 2" xfId="7400" xr:uid="{00000000-0005-0000-0000-0000AE1B0000}"/>
    <cellStyle name="Currency 2 6 3 2 6 5 2 2" xfId="7401" xr:uid="{00000000-0005-0000-0000-0000AF1B0000}"/>
    <cellStyle name="Currency 2 6 3 2 6 5 3" xfId="7402" xr:uid="{00000000-0005-0000-0000-0000B01B0000}"/>
    <cellStyle name="Currency 2 6 3 2 6 6" xfId="7403" xr:uid="{00000000-0005-0000-0000-0000B11B0000}"/>
    <cellStyle name="Currency 2 6 3 2 6 6 2" xfId="7404" xr:uid="{00000000-0005-0000-0000-0000B21B0000}"/>
    <cellStyle name="Currency 2 6 3 2 6 6 2 2" xfId="7405" xr:uid="{00000000-0005-0000-0000-0000B31B0000}"/>
    <cellStyle name="Currency 2 6 3 2 6 6 3" xfId="7406" xr:uid="{00000000-0005-0000-0000-0000B41B0000}"/>
    <cellStyle name="Currency 2 6 3 2 6 7" xfId="7407" xr:uid="{00000000-0005-0000-0000-0000B51B0000}"/>
    <cellStyle name="Currency 2 6 3 2 6 7 2" xfId="7408" xr:uid="{00000000-0005-0000-0000-0000B61B0000}"/>
    <cellStyle name="Currency 2 6 3 2 6 7 2 2" xfId="7409" xr:uid="{00000000-0005-0000-0000-0000B71B0000}"/>
    <cellStyle name="Currency 2 6 3 2 6 7 3" xfId="7410" xr:uid="{00000000-0005-0000-0000-0000B81B0000}"/>
    <cellStyle name="Currency 2 6 3 2 6 8" xfId="7411" xr:uid="{00000000-0005-0000-0000-0000B91B0000}"/>
    <cellStyle name="Currency 2 6 3 2 6 8 2" xfId="7412" xr:uid="{00000000-0005-0000-0000-0000BA1B0000}"/>
    <cellStyle name="Currency 2 6 3 2 6 9" xfId="7413" xr:uid="{00000000-0005-0000-0000-0000BB1B0000}"/>
    <cellStyle name="Currency 2 6 3 2 6 9 2" xfId="7414" xr:uid="{00000000-0005-0000-0000-0000BC1B0000}"/>
    <cellStyle name="Currency 2 6 3 2 7" xfId="7415" xr:uid="{00000000-0005-0000-0000-0000BD1B0000}"/>
    <cellStyle name="Currency 2 6 3 2 7 2" xfId="7416" xr:uid="{00000000-0005-0000-0000-0000BE1B0000}"/>
    <cellStyle name="Currency 2 6 3 2 7 3" xfId="7417" xr:uid="{00000000-0005-0000-0000-0000BF1B0000}"/>
    <cellStyle name="Currency 2 6 3 2 8" xfId="7418" xr:uid="{00000000-0005-0000-0000-0000C01B0000}"/>
    <cellStyle name="Currency 2 6 3 2 8 2" xfId="7419" xr:uid="{00000000-0005-0000-0000-0000C11B0000}"/>
    <cellStyle name="Currency 2 6 3 2 8 2 2" xfId="7420" xr:uid="{00000000-0005-0000-0000-0000C21B0000}"/>
    <cellStyle name="Currency 2 6 3 2 8 3" xfId="7421" xr:uid="{00000000-0005-0000-0000-0000C31B0000}"/>
    <cellStyle name="Currency 2 6 3 2 8 4" xfId="7422" xr:uid="{00000000-0005-0000-0000-0000C41B0000}"/>
    <cellStyle name="Currency 2 6 3 2 9" xfId="7423" xr:uid="{00000000-0005-0000-0000-0000C51B0000}"/>
    <cellStyle name="Currency 2 6 3 2 9 2" xfId="7424" xr:uid="{00000000-0005-0000-0000-0000C61B0000}"/>
    <cellStyle name="Currency 2 6 3 2 9 2 2" xfId="7425" xr:uid="{00000000-0005-0000-0000-0000C71B0000}"/>
    <cellStyle name="Currency 2 6 3 2 9 3" xfId="7426" xr:uid="{00000000-0005-0000-0000-0000C81B0000}"/>
    <cellStyle name="Currency 2 6 3 3" xfId="316" xr:uid="{00000000-0005-0000-0000-0000C91B0000}"/>
    <cellStyle name="Currency 2 6 3 3 10" xfId="7427" xr:uid="{00000000-0005-0000-0000-0000CA1B0000}"/>
    <cellStyle name="Currency 2 6 3 3 10 2" xfId="7428" xr:uid="{00000000-0005-0000-0000-0000CB1B0000}"/>
    <cellStyle name="Currency 2 6 3 3 10 2 2" xfId="7429" xr:uid="{00000000-0005-0000-0000-0000CC1B0000}"/>
    <cellStyle name="Currency 2 6 3 3 10 3" xfId="7430" xr:uid="{00000000-0005-0000-0000-0000CD1B0000}"/>
    <cellStyle name="Currency 2 6 3 3 11" xfId="7431" xr:uid="{00000000-0005-0000-0000-0000CE1B0000}"/>
    <cellStyle name="Currency 2 6 3 3 11 2" xfId="7432" xr:uid="{00000000-0005-0000-0000-0000CF1B0000}"/>
    <cellStyle name="Currency 2 6 3 3 12" xfId="7433" xr:uid="{00000000-0005-0000-0000-0000D01B0000}"/>
    <cellStyle name="Currency 2 6 3 3 12 2" xfId="7434" xr:uid="{00000000-0005-0000-0000-0000D11B0000}"/>
    <cellStyle name="Currency 2 6 3 3 13" xfId="7435" xr:uid="{00000000-0005-0000-0000-0000D21B0000}"/>
    <cellStyle name="Currency 2 6 3 3 14" xfId="7436" xr:uid="{00000000-0005-0000-0000-0000D31B0000}"/>
    <cellStyle name="Currency 2 6 3 3 15" xfId="7437" xr:uid="{00000000-0005-0000-0000-0000D41B0000}"/>
    <cellStyle name="Currency 2 6 3 3 16" xfId="7438" xr:uid="{00000000-0005-0000-0000-0000D51B0000}"/>
    <cellStyle name="Currency 2 6 3 3 2" xfId="317" xr:uid="{00000000-0005-0000-0000-0000D61B0000}"/>
    <cellStyle name="Currency 2 6 3 3 2 2" xfId="7439" xr:uid="{00000000-0005-0000-0000-0000D71B0000}"/>
    <cellStyle name="Currency 2 6 3 3 2 2 10" xfId="7440" xr:uid="{00000000-0005-0000-0000-0000D81B0000}"/>
    <cellStyle name="Currency 2 6 3 3 2 2 2" xfId="7441" xr:uid="{00000000-0005-0000-0000-0000D91B0000}"/>
    <cellStyle name="Currency 2 6 3 3 2 2 2 2" xfId="7442" xr:uid="{00000000-0005-0000-0000-0000DA1B0000}"/>
    <cellStyle name="Currency 2 6 3 3 2 2 2 3" xfId="7443" xr:uid="{00000000-0005-0000-0000-0000DB1B0000}"/>
    <cellStyle name="Currency 2 6 3 3 2 2 3" xfId="7444" xr:uid="{00000000-0005-0000-0000-0000DC1B0000}"/>
    <cellStyle name="Currency 2 6 3 3 2 2 3 2" xfId="7445" xr:uid="{00000000-0005-0000-0000-0000DD1B0000}"/>
    <cellStyle name="Currency 2 6 3 3 2 2 3 3" xfId="7446" xr:uid="{00000000-0005-0000-0000-0000DE1B0000}"/>
    <cellStyle name="Currency 2 6 3 3 2 2 4" xfId="7447" xr:uid="{00000000-0005-0000-0000-0000DF1B0000}"/>
    <cellStyle name="Currency 2 6 3 3 2 2 4 2" xfId="7448" xr:uid="{00000000-0005-0000-0000-0000E01B0000}"/>
    <cellStyle name="Currency 2 6 3 3 2 2 4 2 2" xfId="7449" xr:uid="{00000000-0005-0000-0000-0000E11B0000}"/>
    <cellStyle name="Currency 2 6 3 3 2 2 4 3" xfId="7450" xr:uid="{00000000-0005-0000-0000-0000E21B0000}"/>
    <cellStyle name="Currency 2 6 3 3 2 2 5" xfId="7451" xr:uid="{00000000-0005-0000-0000-0000E31B0000}"/>
    <cellStyle name="Currency 2 6 3 3 2 2 5 2" xfId="7452" xr:uid="{00000000-0005-0000-0000-0000E41B0000}"/>
    <cellStyle name="Currency 2 6 3 3 2 2 5 2 2" xfId="7453" xr:uid="{00000000-0005-0000-0000-0000E51B0000}"/>
    <cellStyle name="Currency 2 6 3 3 2 2 5 3" xfId="7454" xr:uid="{00000000-0005-0000-0000-0000E61B0000}"/>
    <cellStyle name="Currency 2 6 3 3 2 2 6" xfId="7455" xr:uid="{00000000-0005-0000-0000-0000E71B0000}"/>
    <cellStyle name="Currency 2 6 3 3 2 2 6 2" xfId="7456" xr:uid="{00000000-0005-0000-0000-0000E81B0000}"/>
    <cellStyle name="Currency 2 6 3 3 2 2 6 2 2" xfId="7457" xr:uid="{00000000-0005-0000-0000-0000E91B0000}"/>
    <cellStyle name="Currency 2 6 3 3 2 2 6 3" xfId="7458" xr:uid="{00000000-0005-0000-0000-0000EA1B0000}"/>
    <cellStyle name="Currency 2 6 3 3 2 2 7" xfId="7459" xr:uid="{00000000-0005-0000-0000-0000EB1B0000}"/>
    <cellStyle name="Currency 2 6 3 3 2 2 7 2" xfId="7460" xr:uid="{00000000-0005-0000-0000-0000EC1B0000}"/>
    <cellStyle name="Currency 2 6 3 3 2 2 8" xfId="7461" xr:uid="{00000000-0005-0000-0000-0000ED1B0000}"/>
    <cellStyle name="Currency 2 6 3 3 2 2 8 2" xfId="7462" xr:uid="{00000000-0005-0000-0000-0000EE1B0000}"/>
    <cellStyle name="Currency 2 6 3 3 2 2 9" xfId="7463" xr:uid="{00000000-0005-0000-0000-0000EF1B0000}"/>
    <cellStyle name="Currency 2 6 3 3 2 3" xfId="7464" xr:uid="{00000000-0005-0000-0000-0000F01B0000}"/>
    <cellStyle name="Currency 2 6 3 3 2 3 10" xfId="7465" xr:uid="{00000000-0005-0000-0000-0000F11B0000}"/>
    <cellStyle name="Currency 2 6 3 3 2 3 2" xfId="7466" xr:uid="{00000000-0005-0000-0000-0000F21B0000}"/>
    <cellStyle name="Currency 2 6 3 3 2 3 2 2" xfId="7467" xr:uid="{00000000-0005-0000-0000-0000F31B0000}"/>
    <cellStyle name="Currency 2 6 3 3 2 3 2 3" xfId="7468" xr:uid="{00000000-0005-0000-0000-0000F41B0000}"/>
    <cellStyle name="Currency 2 6 3 3 2 3 3" xfId="7469" xr:uid="{00000000-0005-0000-0000-0000F51B0000}"/>
    <cellStyle name="Currency 2 6 3 3 2 3 3 2" xfId="7470" xr:uid="{00000000-0005-0000-0000-0000F61B0000}"/>
    <cellStyle name="Currency 2 6 3 3 2 3 3 3" xfId="7471" xr:uid="{00000000-0005-0000-0000-0000F71B0000}"/>
    <cellStyle name="Currency 2 6 3 3 2 3 4" xfId="7472" xr:uid="{00000000-0005-0000-0000-0000F81B0000}"/>
    <cellStyle name="Currency 2 6 3 3 2 3 4 2" xfId="7473" xr:uid="{00000000-0005-0000-0000-0000F91B0000}"/>
    <cellStyle name="Currency 2 6 3 3 2 3 4 2 2" xfId="7474" xr:uid="{00000000-0005-0000-0000-0000FA1B0000}"/>
    <cellStyle name="Currency 2 6 3 3 2 3 4 3" xfId="7475" xr:uid="{00000000-0005-0000-0000-0000FB1B0000}"/>
    <cellStyle name="Currency 2 6 3 3 2 3 5" xfId="7476" xr:uid="{00000000-0005-0000-0000-0000FC1B0000}"/>
    <cellStyle name="Currency 2 6 3 3 2 3 5 2" xfId="7477" xr:uid="{00000000-0005-0000-0000-0000FD1B0000}"/>
    <cellStyle name="Currency 2 6 3 3 2 3 5 2 2" xfId="7478" xr:uid="{00000000-0005-0000-0000-0000FE1B0000}"/>
    <cellStyle name="Currency 2 6 3 3 2 3 5 3" xfId="7479" xr:uid="{00000000-0005-0000-0000-0000FF1B0000}"/>
    <cellStyle name="Currency 2 6 3 3 2 3 6" xfId="7480" xr:uid="{00000000-0005-0000-0000-0000001C0000}"/>
    <cellStyle name="Currency 2 6 3 3 2 3 6 2" xfId="7481" xr:uid="{00000000-0005-0000-0000-0000011C0000}"/>
    <cellStyle name="Currency 2 6 3 3 2 3 6 2 2" xfId="7482" xr:uid="{00000000-0005-0000-0000-0000021C0000}"/>
    <cellStyle name="Currency 2 6 3 3 2 3 6 3" xfId="7483" xr:uid="{00000000-0005-0000-0000-0000031C0000}"/>
    <cellStyle name="Currency 2 6 3 3 2 3 7" xfId="7484" xr:uid="{00000000-0005-0000-0000-0000041C0000}"/>
    <cellStyle name="Currency 2 6 3 3 2 3 7 2" xfId="7485" xr:uid="{00000000-0005-0000-0000-0000051C0000}"/>
    <cellStyle name="Currency 2 6 3 3 2 3 8" xfId="7486" xr:uid="{00000000-0005-0000-0000-0000061C0000}"/>
    <cellStyle name="Currency 2 6 3 3 2 3 8 2" xfId="7487" xr:uid="{00000000-0005-0000-0000-0000071C0000}"/>
    <cellStyle name="Currency 2 6 3 3 2 3 9" xfId="7488" xr:uid="{00000000-0005-0000-0000-0000081C0000}"/>
    <cellStyle name="Currency 2 6 3 3 2 4" xfId="7489" xr:uid="{00000000-0005-0000-0000-0000091C0000}"/>
    <cellStyle name="Currency 2 6 3 3 2 4 10" xfId="7490" xr:uid="{00000000-0005-0000-0000-00000A1C0000}"/>
    <cellStyle name="Currency 2 6 3 3 2 4 2" xfId="7491" xr:uid="{00000000-0005-0000-0000-00000B1C0000}"/>
    <cellStyle name="Currency 2 6 3 3 2 4 3" xfId="7492" xr:uid="{00000000-0005-0000-0000-00000C1C0000}"/>
    <cellStyle name="Currency 2 6 3 3 2 4 3 2" xfId="7493" xr:uid="{00000000-0005-0000-0000-00000D1C0000}"/>
    <cellStyle name="Currency 2 6 3 3 2 4 3 2 2" xfId="7494" xr:uid="{00000000-0005-0000-0000-00000E1C0000}"/>
    <cellStyle name="Currency 2 6 3 3 2 4 3 3" xfId="7495" xr:uid="{00000000-0005-0000-0000-00000F1C0000}"/>
    <cellStyle name="Currency 2 6 3 3 2 4 4" xfId="7496" xr:uid="{00000000-0005-0000-0000-0000101C0000}"/>
    <cellStyle name="Currency 2 6 3 3 2 4 4 2" xfId="7497" xr:uid="{00000000-0005-0000-0000-0000111C0000}"/>
    <cellStyle name="Currency 2 6 3 3 2 4 4 2 2" xfId="7498" xr:uid="{00000000-0005-0000-0000-0000121C0000}"/>
    <cellStyle name="Currency 2 6 3 3 2 4 4 3" xfId="7499" xr:uid="{00000000-0005-0000-0000-0000131C0000}"/>
    <cellStyle name="Currency 2 6 3 3 2 4 5" xfId="7500" xr:uid="{00000000-0005-0000-0000-0000141C0000}"/>
    <cellStyle name="Currency 2 6 3 3 2 4 5 2" xfId="7501" xr:uid="{00000000-0005-0000-0000-0000151C0000}"/>
    <cellStyle name="Currency 2 6 3 3 2 4 5 2 2" xfId="7502" xr:uid="{00000000-0005-0000-0000-0000161C0000}"/>
    <cellStyle name="Currency 2 6 3 3 2 4 5 3" xfId="7503" xr:uid="{00000000-0005-0000-0000-0000171C0000}"/>
    <cellStyle name="Currency 2 6 3 3 2 4 6" xfId="7504" xr:uid="{00000000-0005-0000-0000-0000181C0000}"/>
    <cellStyle name="Currency 2 6 3 3 2 4 6 2" xfId="7505" xr:uid="{00000000-0005-0000-0000-0000191C0000}"/>
    <cellStyle name="Currency 2 6 3 3 2 4 7" xfId="7506" xr:uid="{00000000-0005-0000-0000-00001A1C0000}"/>
    <cellStyle name="Currency 2 6 3 3 2 4 7 2" xfId="7507" xr:uid="{00000000-0005-0000-0000-00001B1C0000}"/>
    <cellStyle name="Currency 2 6 3 3 2 4 8" xfId="7508" xr:uid="{00000000-0005-0000-0000-00001C1C0000}"/>
    <cellStyle name="Currency 2 6 3 3 2 4 9" xfId="7509" xr:uid="{00000000-0005-0000-0000-00001D1C0000}"/>
    <cellStyle name="Currency 2 6 3 3 2 5" xfId="7510" xr:uid="{00000000-0005-0000-0000-00001E1C0000}"/>
    <cellStyle name="Currency 2 6 3 3 2 5 2" xfId="7511" xr:uid="{00000000-0005-0000-0000-00001F1C0000}"/>
    <cellStyle name="Currency 2 6 3 3 2 5 3" xfId="7512" xr:uid="{00000000-0005-0000-0000-0000201C0000}"/>
    <cellStyle name="Currency 2 6 3 3 2 5 4" xfId="25533" xr:uid="{00000000-0005-0000-0000-0000211C0000}"/>
    <cellStyle name="Currency 2 6 3 3 2 6" xfId="7513" xr:uid="{00000000-0005-0000-0000-0000221C0000}"/>
    <cellStyle name="Currency 2 6 3 3 2 6 2" xfId="7514" xr:uid="{00000000-0005-0000-0000-0000231C0000}"/>
    <cellStyle name="Currency 2 6 3 3 2 6 2 2" xfId="7515" xr:uid="{00000000-0005-0000-0000-0000241C0000}"/>
    <cellStyle name="Currency 2 6 3 3 2 6 2 2 2" xfId="7516" xr:uid="{00000000-0005-0000-0000-0000251C0000}"/>
    <cellStyle name="Currency 2 6 3 3 2 6 2 3" xfId="7517" xr:uid="{00000000-0005-0000-0000-0000261C0000}"/>
    <cellStyle name="Currency 2 6 3 3 2 6 3" xfId="7518" xr:uid="{00000000-0005-0000-0000-0000271C0000}"/>
    <cellStyle name="Currency 2 6 3 3 2 6 3 2" xfId="7519" xr:uid="{00000000-0005-0000-0000-0000281C0000}"/>
    <cellStyle name="Currency 2 6 3 3 2 6 3 2 2" xfId="7520" xr:uid="{00000000-0005-0000-0000-0000291C0000}"/>
    <cellStyle name="Currency 2 6 3 3 2 6 3 3" xfId="7521" xr:uid="{00000000-0005-0000-0000-00002A1C0000}"/>
    <cellStyle name="Currency 2 6 3 3 2 6 4" xfId="7522" xr:uid="{00000000-0005-0000-0000-00002B1C0000}"/>
    <cellStyle name="Currency 2 6 3 3 2 6 4 2" xfId="7523" xr:uid="{00000000-0005-0000-0000-00002C1C0000}"/>
    <cellStyle name="Currency 2 6 3 3 2 6 4 2 2" xfId="7524" xr:uid="{00000000-0005-0000-0000-00002D1C0000}"/>
    <cellStyle name="Currency 2 6 3 3 2 6 4 3" xfId="7525" xr:uid="{00000000-0005-0000-0000-00002E1C0000}"/>
    <cellStyle name="Currency 2 6 3 3 2 6 5" xfId="7526" xr:uid="{00000000-0005-0000-0000-00002F1C0000}"/>
    <cellStyle name="Currency 2 6 3 3 2 6 5 2" xfId="7527" xr:uid="{00000000-0005-0000-0000-0000301C0000}"/>
    <cellStyle name="Currency 2 6 3 3 2 6 6" xfId="7528" xr:uid="{00000000-0005-0000-0000-0000311C0000}"/>
    <cellStyle name="Currency 2 6 3 3 2 6 6 2" xfId="7529" xr:uid="{00000000-0005-0000-0000-0000321C0000}"/>
    <cellStyle name="Currency 2 6 3 3 2 6 7" xfId="7530" xr:uid="{00000000-0005-0000-0000-0000331C0000}"/>
    <cellStyle name="Currency 2 6 3 3 2 7" xfId="7531" xr:uid="{00000000-0005-0000-0000-0000341C0000}"/>
    <cellStyle name="Currency 2 6 3 3 2 7 2" xfId="7532" xr:uid="{00000000-0005-0000-0000-0000351C0000}"/>
    <cellStyle name="Currency 2 6 3 3 2 7 2 2" xfId="7533" xr:uid="{00000000-0005-0000-0000-0000361C0000}"/>
    <cellStyle name="Currency 2 6 3 3 2 7 3" xfId="7534" xr:uid="{00000000-0005-0000-0000-0000371C0000}"/>
    <cellStyle name="Currency 2 6 3 3 2 8" xfId="7535" xr:uid="{00000000-0005-0000-0000-0000381C0000}"/>
    <cellStyle name="Currency 2 6 3 3 2 8 2" xfId="7536" xr:uid="{00000000-0005-0000-0000-0000391C0000}"/>
    <cellStyle name="Currency 2 6 3 3 2 8 2 2" xfId="7537" xr:uid="{00000000-0005-0000-0000-00003A1C0000}"/>
    <cellStyle name="Currency 2 6 3 3 2 8 3" xfId="7538" xr:uid="{00000000-0005-0000-0000-00003B1C0000}"/>
    <cellStyle name="Currency 2 6 3 3 2 9" xfId="7539" xr:uid="{00000000-0005-0000-0000-00003C1C0000}"/>
    <cellStyle name="Currency 2 6 3 3 3" xfId="318" xr:uid="{00000000-0005-0000-0000-00003D1C0000}"/>
    <cellStyle name="Currency 2 6 3 3 3 10" xfId="7540" xr:uid="{00000000-0005-0000-0000-00003E1C0000}"/>
    <cellStyle name="Currency 2 6 3 3 3 11" xfId="7541" xr:uid="{00000000-0005-0000-0000-00003F1C0000}"/>
    <cellStyle name="Currency 2 6 3 3 3 12" xfId="7542" xr:uid="{00000000-0005-0000-0000-0000401C0000}"/>
    <cellStyle name="Currency 2 6 3 3 3 13" xfId="7543" xr:uid="{00000000-0005-0000-0000-0000411C0000}"/>
    <cellStyle name="Currency 2 6 3 3 3 2" xfId="319" xr:uid="{00000000-0005-0000-0000-0000421C0000}"/>
    <cellStyle name="Currency 2 6 3 3 3 2 10" xfId="7544" xr:uid="{00000000-0005-0000-0000-0000431C0000}"/>
    <cellStyle name="Currency 2 6 3 3 3 2 2" xfId="7545" xr:uid="{00000000-0005-0000-0000-0000441C0000}"/>
    <cellStyle name="Currency 2 6 3 3 3 2 2 2" xfId="7546" xr:uid="{00000000-0005-0000-0000-0000451C0000}"/>
    <cellStyle name="Currency 2 6 3 3 3 2 2 3" xfId="7547" xr:uid="{00000000-0005-0000-0000-0000461C0000}"/>
    <cellStyle name="Currency 2 6 3 3 3 2 3" xfId="7548" xr:uid="{00000000-0005-0000-0000-0000471C0000}"/>
    <cellStyle name="Currency 2 6 3 3 3 2 3 2" xfId="7549" xr:uid="{00000000-0005-0000-0000-0000481C0000}"/>
    <cellStyle name="Currency 2 6 3 3 3 2 3 3" xfId="7550" xr:uid="{00000000-0005-0000-0000-0000491C0000}"/>
    <cellStyle name="Currency 2 6 3 3 3 2 3 4" xfId="25535" xr:uid="{00000000-0005-0000-0000-00004A1C0000}"/>
    <cellStyle name="Currency 2 6 3 3 3 2 4" xfId="7551" xr:uid="{00000000-0005-0000-0000-00004B1C0000}"/>
    <cellStyle name="Currency 2 6 3 3 3 2 4 2" xfId="7552" xr:uid="{00000000-0005-0000-0000-00004C1C0000}"/>
    <cellStyle name="Currency 2 6 3 3 3 2 4 2 2" xfId="7553" xr:uid="{00000000-0005-0000-0000-00004D1C0000}"/>
    <cellStyle name="Currency 2 6 3 3 3 2 4 3" xfId="7554" xr:uid="{00000000-0005-0000-0000-00004E1C0000}"/>
    <cellStyle name="Currency 2 6 3 3 3 2 5" xfId="7555" xr:uid="{00000000-0005-0000-0000-00004F1C0000}"/>
    <cellStyle name="Currency 2 6 3 3 3 2 5 2" xfId="7556" xr:uid="{00000000-0005-0000-0000-0000501C0000}"/>
    <cellStyle name="Currency 2 6 3 3 3 2 5 2 2" xfId="7557" xr:uid="{00000000-0005-0000-0000-0000511C0000}"/>
    <cellStyle name="Currency 2 6 3 3 3 2 5 3" xfId="7558" xr:uid="{00000000-0005-0000-0000-0000521C0000}"/>
    <cellStyle name="Currency 2 6 3 3 3 2 6" xfId="7559" xr:uid="{00000000-0005-0000-0000-0000531C0000}"/>
    <cellStyle name="Currency 2 6 3 3 3 2 6 2" xfId="7560" xr:uid="{00000000-0005-0000-0000-0000541C0000}"/>
    <cellStyle name="Currency 2 6 3 3 3 2 6 2 2" xfId="7561" xr:uid="{00000000-0005-0000-0000-0000551C0000}"/>
    <cellStyle name="Currency 2 6 3 3 3 2 6 3" xfId="7562" xr:uid="{00000000-0005-0000-0000-0000561C0000}"/>
    <cellStyle name="Currency 2 6 3 3 3 2 7" xfId="7563" xr:uid="{00000000-0005-0000-0000-0000571C0000}"/>
    <cellStyle name="Currency 2 6 3 3 3 2 7 2" xfId="7564" xr:uid="{00000000-0005-0000-0000-0000581C0000}"/>
    <cellStyle name="Currency 2 6 3 3 3 2 8" xfId="7565" xr:uid="{00000000-0005-0000-0000-0000591C0000}"/>
    <cellStyle name="Currency 2 6 3 3 3 2 8 2" xfId="7566" xr:uid="{00000000-0005-0000-0000-00005A1C0000}"/>
    <cellStyle name="Currency 2 6 3 3 3 2 9" xfId="7567" xr:uid="{00000000-0005-0000-0000-00005B1C0000}"/>
    <cellStyle name="Currency 2 6 3 3 3 3" xfId="320" xr:uid="{00000000-0005-0000-0000-00005C1C0000}"/>
    <cellStyle name="Currency 2 6 3 3 3 3 2" xfId="7568" xr:uid="{00000000-0005-0000-0000-00005D1C0000}"/>
    <cellStyle name="Currency 2 6 3 3 3 3 2 2" xfId="25536" xr:uid="{00000000-0005-0000-0000-00005E1C0000}"/>
    <cellStyle name="Currency 2 6 3 3 3 3 2 3" xfId="25635" xr:uid="{00000000-0005-0000-0000-00005F1C0000}"/>
    <cellStyle name="Currency 2 6 3 3 3 3 3" xfId="7569" xr:uid="{00000000-0005-0000-0000-0000601C0000}"/>
    <cellStyle name="Currency 2 6 3 3 3 4" xfId="7570" xr:uid="{00000000-0005-0000-0000-0000611C0000}"/>
    <cellStyle name="Currency 2 6 3 3 3 4 2" xfId="7571" xr:uid="{00000000-0005-0000-0000-0000621C0000}"/>
    <cellStyle name="Currency 2 6 3 3 3 4 3" xfId="7572" xr:uid="{00000000-0005-0000-0000-0000631C0000}"/>
    <cellStyle name="Currency 2 6 3 3 3 4 4" xfId="25534" xr:uid="{00000000-0005-0000-0000-0000641C0000}"/>
    <cellStyle name="Currency 2 6 3 3 3 5" xfId="7573" xr:uid="{00000000-0005-0000-0000-0000651C0000}"/>
    <cellStyle name="Currency 2 6 3 3 3 5 2" xfId="7574" xr:uid="{00000000-0005-0000-0000-0000661C0000}"/>
    <cellStyle name="Currency 2 6 3 3 3 5 2 2" xfId="7575" xr:uid="{00000000-0005-0000-0000-0000671C0000}"/>
    <cellStyle name="Currency 2 6 3 3 3 5 3" xfId="7576" xr:uid="{00000000-0005-0000-0000-0000681C0000}"/>
    <cellStyle name="Currency 2 6 3 3 3 6" xfId="7577" xr:uid="{00000000-0005-0000-0000-0000691C0000}"/>
    <cellStyle name="Currency 2 6 3 3 3 6 2" xfId="7578" xr:uid="{00000000-0005-0000-0000-00006A1C0000}"/>
    <cellStyle name="Currency 2 6 3 3 3 6 2 2" xfId="7579" xr:uid="{00000000-0005-0000-0000-00006B1C0000}"/>
    <cellStyle name="Currency 2 6 3 3 3 6 3" xfId="7580" xr:uid="{00000000-0005-0000-0000-00006C1C0000}"/>
    <cellStyle name="Currency 2 6 3 3 3 7" xfId="7581" xr:uid="{00000000-0005-0000-0000-00006D1C0000}"/>
    <cellStyle name="Currency 2 6 3 3 3 7 2" xfId="7582" xr:uid="{00000000-0005-0000-0000-00006E1C0000}"/>
    <cellStyle name="Currency 2 6 3 3 3 7 2 2" xfId="7583" xr:uid="{00000000-0005-0000-0000-00006F1C0000}"/>
    <cellStyle name="Currency 2 6 3 3 3 7 3" xfId="7584" xr:uid="{00000000-0005-0000-0000-0000701C0000}"/>
    <cellStyle name="Currency 2 6 3 3 3 8" xfId="7585" xr:uid="{00000000-0005-0000-0000-0000711C0000}"/>
    <cellStyle name="Currency 2 6 3 3 3 8 2" xfId="7586" xr:uid="{00000000-0005-0000-0000-0000721C0000}"/>
    <cellStyle name="Currency 2 6 3 3 3 9" xfId="7587" xr:uid="{00000000-0005-0000-0000-0000731C0000}"/>
    <cellStyle name="Currency 2 6 3 3 3 9 2" xfId="7588" xr:uid="{00000000-0005-0000-0000-0000741C0000}"/>
    <cellStyle name="Currency 2 6 3 3 4" xfId="321" xr:uid="{00000000-0005-0000-0000-0000751C0000}"/>
    <cellStyle name="Currency 2 6 3 3 4 2" xfId="322" xr:uid="{00000000-0005-0000-0000-0000761C0000}"/>
    <cellStyle name="Currency 2 6 3 3 4 2 10" xfId="7589" xr:uid="{00000000-0005-0000-0000-0000771C0000}"/>
    <cellStyle name="Currency 2 6 3 3 4 2 11" xfId="7590" xr:uid="{00000000-0005-0000-0000-0000781C0000}"/>
    <cellStyle name="Currency 2 6 3 3 4 2 2" xfId="7591" xr:uid="{00000000-0005-0000-0000-0000791C0000}"/>
    <cellStyle name="Currency 2 6 3 3 4 2 2 2" xfId="7592" xr:uid="{00000000-0005-0000-0000-00007A1C0000}"/>
    <cellStyle name="Currency 2 6 3 3 4 2 2 3" xfId="7593" xr:uid="{00000000-0005-0000-0000-00007B1C0000}"/>
    <cellStyle name="Currency 2 6 3 3 4 2 3" xfId="7594" xr:uid="{00000000-0005-0000-0000-00007C1C0000}"/>
    <cellStyle name="Currency 2 6 3 3 4 2 3 2" xfId="25538" xr:uid="{00000000-0005-0000-0000-00007D1C0000}"/>
    <cellStyle name="Currency 2 6 3 3 4 2 3 3" xfId="25636" xr:uid="{00000000-0005-0000-0000-00007E1C0000}"/>
    <cellStyle name="Currency 2 6 3 3 4 2 4" xfId="7595" xr:uid="{00000000-0005-0000-0000-00007F1C0000}"/>
    <cellStyle name="Currency 2 6 3 3 4 2 4 2" xfId="7596" xr:uid="{00000000-0005-0000-0000-0000801C0000}"/>
    <cellStyle name="Currency 2 6 3 3 4 2 4 2 2" xfId="7597" xr:uid="{00000000-0005-0000-0000-0000811C0000}"/>
    <cellStyle name="Currency 2 6 3 3 4 2 4 3" xfId="7598" xr:uid="{00000000-0005-0000-0000-0000821C0000}"/>
    <cellStyle name="Currency 2 6 3 3 4 2 5" xfId="7599" xr:uid="{00000000-0005-0000-0000-0000831C0000}"/>
    <cellStyle name="Currency 2 6 3 3 4 2 5 2" xfId="7600" xr:uid="{00000000-0005-0000-0000-0000841C0000}"/>
    <cellStyle name="Currency 2 6 3 3 4 2 5 2 2" xfId="7601" xr:uid="{00000000-0005-0000-0000-0000851C0000}"/>
    <cellStyle name="Currency 2 6 3 3 4 2 5 3" xfId="7602" xr:uid="{00000000-0005-0000-0000-0000861C0000}"/>
    <cellStyle name="Currency 2 6 3 3 4 2 6" xfId="7603" xr:uid="{00000000-0005-0000-0000-0000871C0000}"/>
    <cellStyle name="Currency 2 6 3 3 4 2 6 2" xfId="7604" xr:uid="{00000000-0005-0000-0000-0000881C0000}"/>
    <cellStyle name="Currency 2 6 3 3 4 2 6 2 2" xfId="7605" xr:uid="{00000000-0005-0000-0000-0000891C0000}"/>
    <cellStyle name="Currency 2 6 3 3 4 2 6 3" xfId="7606" xr:uid="{00000000-0005-0000-0000-00008A1C0000}"/>
    <cellStyle name="Currency 2 6 3 3 4 2 7" xfId="7607" xr:uid="{00000000-0005-0000-0000-00008B1C0000}"/>
    <cellStyle name="Currency 2 6 3 3 4 2 7 2" xfId="7608" xr:uid="{00000000-0005-0000-0000-00008C1C0000}"/>
    <cellStyle name="Currency 2 6 3 3 4 2 8" xfId="7609" xr:uid="{00000000-0005-0000-0000-00008D1C0000}"/>
    <cellStyle name="Currency 2 6 3 3 4 2 8 2" xfId="7610" xr:uid="{00000000-0005-0000-0000-00008E1C0000}"/>
    <cellStyle name="Currency 2 6 3 3 4 2 9" xfId="7611" xr:uid="{00000000-0005-0000-0000-00008F1C0000}"/>
    <cellStyle name="Currency 2 6 3 3 4 3" xfId="323" xr:uid="{00000000-0005-0000-0000-0000901C0000}"/>
    <cellStyle name="Currency 2 6 3 3 4 3 2" xfId="7612" xr:uid="{00000000-0005-0000-0000-0000911C0000}"/>
    <cellStyle name="Currency 2 6 3 3 4 3 2 2" xfId="25539" xr:uid="{00000000-0005-0000-0000-0000921C0000}"/>
    <cellStyle name="Currency 2 6 3 3 4 3 2 3" xfId="25637" xr:uid="{00000000-0005-0000-0000-0000931C0000}"/>
    <cellStyle name="Currency 2 6 3 3 4 3 3" xfId="7613" xr:uid="{00000000-0005-0000-0000-0000941C0000}"/>
    <cellStyle name="Currency 2 6 3 3 4 4" xfId="7614" xr:uid="{00000000-0005-0000-0000-0000951C0000}"/>
    <cellStyle name="Currency 2 6 3 3 4 4 2" xfId="7615" xr:uid="{00000000-0005-0000-0000-0000961C0000}"/>
    <cellStyle name="Currency 2 6 3 3 4 4 2 2" xfId="7616" xr:uid="{00000000-0005-0000-0000-0000971C0000}"/>
    <cellStyle name="Currency 2 6 3 3 4 4 3" xfId="7617" xr:uid="{00000000-0005-0000-0000-0000981C0000}"/>
    <cellStyle name="Currency 2 6 3 3 4 4 4" xfId="25537" xr:uid="{00000000-0005-0000-0000-0000991C0000}"/>
    <cellStyle name="Currency 2 6 3 3 4 5" xfId="7618" xr:uid="{00000000-0005-0000-0000-00009A1C0000}"/>
    <cellStyle name="Currency 2 6 3 3 4 5 2" xfId="7619" xr:uid="{00000000-0005-0000-0000-00009B1C0000}"/>
    <cellStyle name="Currency 2 6 3 3 4 5 2 2" xfId="7620" xr:uid="{00000000-0005-0000-0000-00009C1C0000}"/>
    <cellStyle name="Currency 2 6 3 3 4 5 3" xfId="7621" xr:uid="{00000000-0005-0000-0000-00009D1C0000}"/>
    <cellStyle name="Currency 2 6 3 3 4 6" xfId="7622" xr:uid="{00000000-0005-0000-0000-00009E1C0000}"/>
    <cellStyle name="Currency 2 6 3 3 4 7" xfId="7623" xr:uid="{00000000-0005-0000-0000-00009F1C0000}"/>
    <cellStyle name="Currency 2 6 3 3 5" xfId="7624" xr:uid="{00000000-0005-0000-0000-0000A01C0000}"/>
    <cellStyle name="Currency 2 6 3 3 5 10" xfId="7625" xr:uid="{00000000-0005-0000-0000-0000A11C0000}"/>
    <cellStyle name="Currency 2 6 3 3 5 2" xfId="7626" xr:uid="{00000000-0005-0000-0000-0000A21C0000}"/>
    <cellStyle name="Currency 2 6 3 3 5 2 2" xfId="7627" xr:uid="{00000000-0005-0000-0000-0000A31C0000}"/>
    <cellStyle name="Currency 2 6 3 3 5 2 3" xfId="7628" xr:uid="{00000000-0005-0000-0000-0000A41C0000}"/>
    <cellStyle name="Currency 2 6 3 3 5 3" xfId="7629" xr:uid="{00000000-0005-0000-0000-0000A51C0000}"/>
    <cellStyle name="Currency 2 6 3 3 5 3 2" xfId="7630" xr:uid="{00000000-0005-0000-0000-0000A61C0000}"/>
    <cellStyle name="Currency 2 6 3 3 5 3 3" xfId="7631" xr:uid="{00000000-0005-0000-0000-0000A71C0000}"/>
    <cellStyle name="Currency 2 6 3 3 5 4" xfId="7632" xr:uid="{00000000-0005-0000-0000-0000A81C0000}"/>
    <cellStyle name="Currency 2 6 3 3 5 4 2" xfId="7633" xr:uid="{00000000-0005-0000-0000-0000A91C0000}"/>
    <cellStyle name="Currency 2 6 3 3 5 4 2 2" xfId="7634" xr:uid="{00000000-0005-0000-0000-0000AA1C0000}"/>
    <cellStyle name="Currency 2 6 3 3 5 4 3" xfId="7635" xr:uid="{00000000-0005-0000-0000-0000AB1C0000}"/>
    <cellStyle name="Currency 2 6 3 3 5 5" xfId="7636" xr:uid="{00000000-0005-0000-0000-0000AC1C0000}"/>
    <cellStyle name="Currency 2 6 3 3 5 5 2" xfId="7637" xr:uid="{00000000-0005-0000-0000-0000AD1C0000}"/>
    <cellStyle name="Currency 2 6 3 3 5 5 2 2" xfId="7638" xr:uid="{00000000-0005-0000-0000-0000AE1C0000}"/>
    <cellStyle name="Currency 2 6 3 3 5 5 3" xfId="7639" xr:uid="{00000000-0005-0000-0000-0000AF1C0000}"/>
    <cellStyle name="Currency 2 6 3 3 5 6" xfId="7640" xr:uid="{00000000-0005-0000-0000-0000B01C0000}"/>
    <cellStyle name="Currency 2 6 3 3 5 6 2" xfId="7641" xr:uid="{00000000-0005-0000-0000-0000B11C0000}"/>
    <cellStyle name="Currency 2 6 3 3 5 6 2 2" xfId="7642" xr:uid="{00000000-0005-0000-0000-0000B21C0000}"/>
    <cellStyle name="Currency 2 6 3 3 5 6 3" xfId="7643" xr:uid="{00000000-0005-0000-0000-0000B31C0000}"/>
    <cellStyle name="Currency 2 6 3 3 5 7" xfId="7644" xr:uid="{00000000-0005-0000-0000-0000B41C0000}"/>
    <cellStyle name="Currency 2 6 3 3 5 7 2" xfId="7645" xr:uid="{00000000-0005-0000-0000-0000B51C0000}"/>
    <cellStyle name="Currency 2 6 3 3 5 8" xfId="7646" xr:uid="{00000000-0005-0000-0000-0000B61C0000}"/>
    <cellStyle name="Currency 2 6 3 3 5 8 2" xfId="7647" xr:uid="{00000000-0005-0000-0000-0000B71C0000}"/>
    <cellStyle name="Currency 2 6 3 3 5 9" xfId="7648" xr:uid="{00000000-0005-0000-0000-0000B81C0000}"/>
    <cellStyle name="Currency 2 6 3 3 6" xfId="7649" xr:uid="{00000000-0005-0000-0000-0000B91C0000}"/>
    <cellStyle name="Currency 2 6 3 3 6 10" xfId="7650" xr:uid="{00000000-0005-0000-0000-0000BA1C0000}"/>
    <cellStyle name="Currency 2 6 3 3 6 11" xfId="7651" xr:uid="{00000000-0005-0000-0000-0000BB1C0000}"/>
    <cellStyle name="Currency 2 6 3 3 6 12" xfId="7652" xr:uid="{00000000-0005-0000-0000-0000BC1C0000}"/>
    <cellStyle name="Currency 2 6 3 3 6 2" xfId="7653" xr:uid="{00000000-0005-0000-0000-0000BD1C0000}"/>
    <cellStyle name="Currency 2 6 3 3 6 2 2" xfId="7654" xr:uid="{00000000-0005-0000-0000-0000BE1C0000}"/>
    <cellStyle name="Currency 2 6 3 3 6 2 3" xfId="7655" xr:uid="{00000000-0005-0000-0000-0000BF1C0000}"/>
    <cellStyle name="Currency 2 6 3 3 6 3" xfId="7656" xr:uid="{00000000-0005-0000-0000-0000C01C0000}"/>
    <cellStyle name="Currency 2 6 3 3 6 3 2" xfId="7657" xr:uid="{00000000-0005-0000-0000-0000C11C0000}"/>
    <cellStyle name="Currency 2 6 3 3 6 3 3" xfId="7658" xr:uid="{00000000-0005-0000-0000-0000C21C0000}"/>
    <cellStyle name="Currency 2 6 3 3 6 4" xfId="7659" xr:uid="{00000000-0005-0000-0000-0000C31C0000}"/>
    <cellStyle name="Currency 2 6 3 3 6 5" xfId="7660" xr:uid="{00000000-0005-0000-0000-0000C41C0000}"/>
    <cellStyle name="Currency 2 6 3 3 6 5 2" xfId="7661" xr:uid="{00000000-0005-0000-0000-0000C51C0000}"/>
    <cellStyle name="Currency 2 6 3 3 6 5 2 2" xfId="7662" xr:uid="{00000000-0005-0000-0000-0000C61C0000}"/>
    <cellStyle name="Currency 2 6 3 3 6 5 3" xfId="7663" xr:uid="{00000000-0005-0000-0000-0000C71C0000}"/>
    <cellStyle name="Currency 2 6 3 3 6 6" xfId="7664" xr:uid="{00000000-0005-0000-0000-0000C81C0000}"/>
    <cellStyle name="Currency 2 6 3 3 6 6 2" xfId="7665" xr:uid="{00000000-0005-0000-0000-0000C91C0000}"/>
    <cellStyle name="Currency 2 6 3 3 6 6 2 2" xfId="7666" xr:uid="{00000000-0005-0000-0000-0000CA1C0000}"/>
    <cellStyle name="Currency 2 6 3 3 6 6 3" xfId="7667" xr:uid="{00000000-0005-0000-0000-0000CB1C0000}"/>
    <cellStyle name="Currency 2 6 3 3 6 7" xfId="7668" xr:uid="{00000000-0005-0000-0000-0000CC1C0000}"/>
    <cellStyle name="Currency 2 6 3 3 6 7 2" xfId="7669" xr:uid="{00000000-0005-0000-0000-0000CD1C0000}"/>
    <cellStyle name="Currency 2 6 3 3 6 7 2 2" xfId="7670" xr:uid="{00000000-0005-0000-0000-0000CE1C0000}"/>
    <cellStyle name="Currency 2 6 3 3 6 7 3" xfId="7671" xr:uid="{00000000-0005-0000-0000-0000CF1C0000}"/>
    <cellStyle name="Currency 2 6 3 3 6 8" xfId="7672" xr:uid="{00000000-0005-0000-0000-0000D01C0000}"/>
    <cellStyle name="Currency 2 6 3 3 6 8 2" xfId="7673" xr:uid="{00000000-0005-0000-0000-0000D11C0000}"/>
    <cellStyle name="Currency 2 6 3 3 6 9" xfId="7674" xr:uid="{00000000-0005-0000-0000-0000D21C0000}"/>
    <cellStyle name="Currency 2 6 3 3 6 9 2" xfId="7675" xr:uid="{00000000-0005-0000-0000-0000D31C0000}"/>
    <cellStyle name="Currency 2 6 3 3 7" xfId="7676" xr:uid="{00000000-0005-0000-0000-0000D41C0000}"/>
    <cellStyle name="Currency 2 6 3 3 7 2" xfId="7677" xr:uid="{00000000-0005-0000-0000-0000D51C0000}"/>
    <cellStyle name="Currency 2 6 3 3 7 3" xfId="7678" xr:uid="{00000000-0005-0000-0000-0000D61C0000}"/>
    <cellStyle name="Currency 2 6 3 3 8" xfId="7679" xr:uid="{00000000-0005-0000-0000-0000D71C0000}"/>
    <cellStyle name="Currency 2 6 3 3 8 2" xfId="7680" xr:uid="{00000000-0005-0000-0000-0000D81C0000}"/>
    <cellStyle name="Currency 2 6 3 3 8 2 2" xfId="7681" xr:uid="{00000000-0005-0000-0000-0000D91C0000}"/>
    <cellStyle name="Currency 2 6 3 3 8 3" xfId="7682" xr:uid="{00000000-0005-0000-0000-0000DA1C0000}"/>
    <cellStyle name="Currency 2 6 3 3 8 4" xfId="7683" xr:uid="{00000000-0005-0000-0000-0000DB1C0000}"/>
    <cellStyle name="Currency 2 6 3 3 9" xfId="7684" xr:uid="{00000000-0005-0000-0000-0000DC1C0000}"/>
    <cellStyle name="Currency 2 6 3 3 9 2" xfId="7685" xr:uid="{00000000-0005-0000-0000-0000DD1C0000}"/>
    <cellStyle name="Currency 2 6 3 3 9 2 2" xfId="7686" xr:uid="{00000000-0005-0000-0000-0000DE1C0000}"/>
    <cellStyle name="Currency 2 6 3 3 9 3" xfId="7687" xr:uid="{00000000-0005-0000-0000-0000DF1C0000}"/>
    <cellStyle name="Currency 2 6 3 4" xfId="324" xr:uid="{00000000-0005-0000-0000-0000E01C0000}"/>
    <cellStyle name="Currency 2 6 3 4 2" xfId="7688" xr:uid="{00000000-0005-0000-0000-0000E11C0000}"/>
    <cellStyle name="Currency 2 6 3 4 2 10" xfId="7689" xr:uid="{00000000-0005-0000-0000-0000E21C0000}"/>
    <cellStyle name="Currency 2 6 3 4 2 2" xfId="7690" xr:uid="{00000000-0005-0000-0000-0000E31C0000}"/>
    <cellStyle name="Currency 2 6 3 4 2 2 2" xfId="7691" xr:uid="{00000000-0005-0000-0000-0000E41C0000}"/>
    <cellStyle name="Currency 2 6 3 4 2 2 3" xfId="7692" xr:uid="{00000000-0005-0000-0000-0000E51C0000}"/>
    <cellStyle name="Currency 2 6 3 4 2 3" xfId="7693" xr:uid="{00000000-0005-0000-0000-0000E61C0000}"/>
    <cellStyle name="Currency 2 6 3 4 2 3 2" xfId="7694" xr:uid="{00000000-0005-0000-0000-0000E71C0000}"/>
    <cellStyle name="Currency 2 6 3 4 2 3 3" xfId="7695" xr:uid="{00000000-0005-0000-0000-0000E81C0000}"/>
    <cellStyle name="Currency 2 6 3 4 2 4" xfId="7696" xr:uid="{00000000-0005-0000-0000-0000E91C0000}"/>
    <cellStyle name="Currency 2 6 3 4 2 4 2" xfId="7697" xr:uid="{00000000-0005-0000-0000-0000EA1C0000}"/>
    <cellStyle name="Currency 2 6 3 4 2 4 2 2" xfId="7698" xr:uid="{00000000-0005-0000-0000-0000EB1C0000}"/>
    <cellStyle name="Currency 2 6 3 4 2 4 3" xfId="7699" xr:uid="{00000000-0005-0000-0000-0000EC1C0000}"/>
    <cellStyle name="Currency 2 6 3 4 2 5" xfId="7700" xr:uid="{00000000-0005-0000-0000-0000ED1C0000}"/>
    <cellStyle name="Currency 2 6 3 4 2 5 2" xfId="7701" xr:uid="{00000000-0005-0000-0000-0000EE1C0000}"/>
    <cellStyle name="Currency 2 6 3 4 2 5 2 2" xfId="7702" xr:uid="{00000000-0005-0000-0000-0000EF1C0000}"/>
    <cellStyle name="Currency 2 6 3 4 2 5 3" xfId="7703" xr:uid="{00000000-0005-0000-0000-0000F01C0000}"/>
    <cellStyle name="Currency 2 6 3 4 2 6" xfId="7704" xr:uid="{00000000-0005-0000-0000-0000F11C0000}"/>
    <cellStyle name="Currency 2 6 3 4 2 6 2" xfId="7705" xr:uid="{00000000-0005-0000-0000-0000F21C0000}"/>
    <cellStyle name="Currency 2 6 3 4 2 6 2 2" xfId="7706" xr:uid="{00000000-0005-0000-0000-0000F31C0000}"/>
    <cellStyle name="Currency 2 6 3 4 2 6 3" xfId="7707" xr:uid="{00000000-0005-0000-0000-0000F41C0000}"/>
    <cellStyle name="Currency 2 6 3 4 2 7" xfId="7708" xr:uid="{00000000-0005-0000-0000-0000F51C0000}"/>
    <cellStyle name="Currency 2 6 3 4 2 7 2" xfId="7709" xr:uid="{00000000-0005-0000-0000-0000F61C0000}"/>
    <cellStyle name="Currency 2 6 3 4 2 8" xfId="7710" xr:uid="{00000000-0005-0000-0000-0000F71C0000}"/>
    <cellStyle name="Currency 2 6 3 4 2 8 2" xfId="7711" xr:uid="{00000000-0005-0000-0000-0000F81C0000}"/>
    <cellStyle name="Currency 2 6 3 4 2 9" xfId="7712" xr:uid="{00000000-0005-0000-0000-0000F91C0000}"/>
    <cellStyle name="Currency 2 6 3 4 3" xfId="7713" xr:uid="{00000000-0005-0000-0000-0000FA1C0000}"/>
    <cellStyle name="Currency 2 6 3 4 3 10" xfId="7714" xr:uid="{00000000-0005-0000-0000-0000FB1C0000}"/>
    <cellStyle name="Currency 2 6 3 4 3 2" xfId="7715" xr:uid="{00000000-0005-0000-0000-0000FC1C0000}"/>
    <cellStyle name="Currency 2 6 3 4 3 2 2" xfId="7716" xr:uid="{00000000-0005-0000-0000-0000FD1C0000}"/>
    <cellStyle name="Currency 2 6 3 4 3 2 3" xfId="7717" xr:uid="{00000000-0005-0000-0000-0000FE1C0000}"/>
    <cellStyle name="Currency 2 6 3 4 3 3" xfId="7718" xr:uid="{00000000-0005-0000-0000-0000FF1C0000}"/>
    <cellStyle name="Currency 2 6 3 4 3 3 2" xfId="7719" xr:uid="{00000000-0005-0000-0000-0000001D0000}"/>
    <cellStyle name="Currency 2 6 3 4 3 3 3" xfId="7720" xr:uid="{00000000-0005-0000-0000-0000011D0000}"/>
    <cellStyle name="Currency 2 6 3 4 3 4" xfId="7721" xr:uid="{00000000-0005-0000-0000-0000021D0000}"/>
    <cellStyle name="Currency 2 6 3 4 3 4 2" xfId="7722" xr:uid="{00000000-0005-0000-0000-0000031D0000}"/>
    <cellStyle name="Currency 2 6 3 4 3 4 2 2" xfId="7723" xr:uid="{00000000-0005-0000-0000-0000041D0000}"/>
    <cellStyle name="Currency 2 6 3 4 3 4 3" xfId="7724" xr:uid="{00000000-0005-0000-0000-0000051D0000}"/>
    <cellStyle name="Currency 2 6 3 4 3 5" xfId="7725" xr:uid="{00000000-0005-0000-0000-0000061D0000}"/>
    <cellStyle name="Currency 2 6 3 4 3 5 2" xfId="7726" xr:uid="{00000000-0005-0000-0000-0000071D0000}"/>
    <cellStyle name="Currency 2 6 3 4 3 5 2 2" xfId="7727" xr:uid="{00000000-0005-0000-0000-0000081D0000}"/>
    <cellStyle name="Currency 2 6 3 4 3 5 3" xfId="7728" xr:uid="{00000000-0005-0000-0000-0000091D0000}"/>
    <cellStyle name="Currency 2 6 3 4 3 6" xfId="7729" xr:uid="{00000000-0005-0000-0000-00000A1D0000}"/>
    <cellStyle name="Currency 2 6 3 4 3 6 2" xfId="7730" xr:uid="{00000000-0005-0000-0000-00000B1D0000}"/>
    <cellStyle name="Currency 2 6 3 4 3 6 2 2" xfId="7731" xr:uid="{00000000-0005-0000-0000-00000C1D0000}"/>
    <cellStyle name="Currency 2 6 3 4 3 6 3" xfId="7732" xr:uid="{00000000-0005-0000-0000-00000D1D0000}"/>
    <cellStyle name="Currency 2 6 3 4 3 7" xfId="7733" xr:uid="{00000000-0005-0000-0000-00000E1D0000}"/>
    <cellStyle name="Currency 2 6 3 4 3 7 2" xfId="7734" xr:uid="{00000000-0005-0000-0000-00000F1D0000}"/>
    <cellStyle name="Currency 2 6 3 4 3 8" xfId="7735" xr:uid="{00000000-0005-0000-0000-0000101D0000}"/>
    <cellStyle name="Currency 2 6 3 4 3 8 2" xfId="7736" xr:uid="{00000000-0005-0000-0000-0000111D0000}"/>
    <cellStyle name="Currency 2 6 3 4 3 9" xfId="7737" xr:uid="{00000000-0005-0000-0000-0000121D0000}"/>
    <cellStyle name="Currency 2 6 3 4 4" xfId="7738" xr:uid="{00000000-0005-0000-0000-0000131D0000}"/>
    <cellStyle name="Currency 2 6 3 4 4 10" xfId="7739" xr:uid="{00000000-0005-0000-0000-0000141D0000}"/>
    <cellStyle name="Currency 2 6 3 4 4 2" xfId="7740" xr:uid="{00000000-0005-0000-0000-0000151D0000}"/>
    <cellStyle name="Currency 2 6 3 4 4 3" xfId="7741" xr:uid="{00000000-0005-0000-0000-0000161D0000}"/>
    <cellStyle name="Currency 2 6 3 4 4 3 2" xfId="7742" xr:uid="{00000000-0005-0000-0000-0000171D0000}"/>
    <cellStyle name="Currency 2 6 3 4 4 3 2 2" xfId="7743" xr:uid="{00000000-0005-0000-0000-0000181D0000}"/>
    <cellStyle name="Currency 2 6 3 4 4 3 3" xfId="7744" xr:uid="{00000000-0005-0000-0000-0000191D0000}"/>
    <cellStyle name="Currency 2 6 3 4 4 4" xfId="7745" xr:uid="{00000000-0005-0000-0000-00001A1D0000}"/>
    <cellStyle name="Currency 2 6 3 4 4 4 2" xfId="7746" xr:uid="{00000000-0005-0000-0000-00001B1D0000}"/>
    <cellStyle name="Currency 2 6 3 4 4 4 2 2" xfId="7747" xr:uid="{00000000-0005-0000-0000-00001C1D0000}"/>
    <cellStyle name="Currency 2 6 3 4 4 4 3" xfId="7748" xr:uid="{00000000-0005-0000-0000-00001D1D0000}"/>
    <cellStyle name="Currency 2 6 3 4 4 5" xfId="7749" xr:uid="{00000000-0005-0000-0000-00001E1D0000}"/>
    <cellStyle name="Currency 2 6 3 4 4 5 2" xfId="7750" xr:uid="{00000000-0005-0000-0000-00001F1D0000}"/>
    <cellStyle name="Currency 2 6 3 4 4 5 2 2" xfId="7751" xr:uid="{00000000-0005-0000-0000-0000201D0000}"/>
    <cellStyle name="Currency 2 6 3 4 4 5 3" xfId="7752" xr:uid="{00000000-0005-0000-0000-0000211D0000}"/>
    <cellStyle name="Currency 2 6 3 4 4 6" xfId="7753" xr:uid="{00000000-0005-0000-0000-0000221D0000}"/>
    <cellStyle name="Currency 2 6 3 4 4 6 2" xfId="7754" xr:uid="{00000000-0005-0000-0000-0000231D0000}"/>
    <cellStyle name="Currency 2 6 3 4 4 7" xfId="7755" xr:uid="{00000000-0005-0000-0000-0000241D0000}"/>
    <cellStyle name="Currency 2 6 3 4 4 7 2" xfId="7756" xr:uid="{00000000-0005-0000-0000-0000251D0000}"/>
    <cellStyle name="Currency 2 6 3 4 4 8" xfId="7757" xr:uid="{00000000-0005-0000-0000-0000261D0000}"/>
    <cellStyle name="Currency 2 6 3 4 4 9" xfId="7758" xr:uid="{00000000-0005-0000-0000-0000271D0000}"/>
    <cellStyle name="Currency 2 6 3 4 5" xfId="7759" xr:uid="{00000000-0005-0000-0000-0000281D0000}"/>
    <cellStyle name="Currency 2 6 3 4 5 2" xfId="7760" xr:uid="{00000000-0005-0000-0000-0000291D0000}"/>
    <cellStyle name="Currency 2 6 3 4 5 3" xfId="7761" xr:uid="{00000000-0005-0000-0000-00002A1D0000}"/>
    <cellStyle name="Currency 2 6 3 4 5 4" xfId="25540" xr:uid="{00000000-0005-0000-0000-00002B1D0000}"/>
    <cellStyle name="Currency 2 6 3 4 6" xfId="7762" xr:uid="{00000000-0005-0000-0000-00002C1D0000}"/>
    <cellStyle name="Currency 2 6 3 4 6 2" xfId="7763" xr:uid="{00000000-0005-0000-0000-00002D1D0000}"/>
    <cellStyle name="Currency 2 6 3 4 6 2 2" xfId="7764" xr:uid="{00000000-0005-0000-0000-00002E1D0000}"/>
    <cellStyle name="Currency 2 6 3 4 6 2 2 2" xfId="7765" xr:uid="{00000000-0005-0000-0000-00002F1D0000}"/>
    <cellStyle name="Currency 2 6 3 4 6 2 3" xfId="7766" xr:uid="{00000000-0005-0000-0000-0000301D0000}"/>
    <cellStyle name="Currency 2 6 3 4 6 3" xfId="7767" xr:uid="{00000000-0005-0000-0000-0000311D0000}"/>
    <cellStyle name="Currency 2 6 3 4 6 3 2" xfId="7768" xr:uid="{00000000-0005-0000-0000-0000321D0000}"/>
    <cellStyle name="Currency 2 6 3 4 6 3 2 2" xfId="7769" xr:uid="{00000000-0005-0000-0000-0000331D0000}"/>
    <cellStyle name="Currency 2 6 3 4 6 3 3" xfId="7770" xr:uid="{00000000-0005-0000-0000-0000341D0000}"/>
    <cellStyle name="Currency 2 6 3 4 6 4" xfId="7771" xr:uid="{00000000-0005-0000-0000-0000351D0000}"/>
    <cellStyle name="Currency 2 6 3 4 6 4 2" xfId="7772" xr:uid="{00000000-0005-0000-0000-0000361D0000}"/>
    <cellStyle name="Currency 2 6 3 4 6 4 2 2" xfId="7773" xr:uid="{00000000-0005-0000-0000-0000371D0000}"/>
    <cellStyle name="Currency 2 6 3 4 6 4 3" xfId="7774" xr:uid="{00000000-0005-0000-0000-0000381D0000}"/>
    <cellStyle name="Currency 2 6 3 4 6 5" xfId="7775" xr:uid="{00000000-0005-0000-0000-0000391D0000}"/>
    <cellStyle name="Currency 2 6 3 4 6 5 2" xfId="7776" xr:uid="{00000000-0005-0000-0000-00003A1D0000}"/>
    <cellStyle name="Currency 2 6 3 4 6 6" xfId="7777" xr:uid="{00000000-0005-0000-0000-00003B1D0000}"/>
    <cellStyle name="Currency 2 6 3 4 6 6 2" xfId="7778" xr:uid="{00000000-0005-0000-0000-00003C1D0000}"/>
    <cellStyle name="Currency 2 6 3 4 6 7" xfId="7779" xr:uid="{00000000-0005-0000-0000-00003D1D0000}"/>
    <cellStyle name="Currency 2 6 3 4 7" xfId="7780" xr:uid="{00000000-0005-0000-0000-00003E1D0000}"/>
    <cellStyle name="Currency 2 6 3 4 7 2" xfId="7781" xr:uid="{00000000-0005-0000-0000-00003F1D0000}"/>
    <cellStyle name="Currency 2 6 3 4 7 2 2" xfId="7782" xr:uid="{00000000-0005-0000-0000-0000401D0000}"/>
    <cellStyle name="Currency 2 6 3 4 7 3" xfId="7783" xr:uid="{00000000-0005-0000-0000-0000411D0000}"/>
    <cellStyle name="Currency 2 6 3 4 8" xfId="7784" xr:uid="{00000000-0005-0000-0000-0000421D0000}"/>
    <cellStyle name="Currency 2 6 3 4 8 2" xfId="7785" xr:uid="{00000000-0005-0000-0000-0000431D0000}"/>
    <cellStyle name="Currency 2 6 3 4 8 2 2" xfId="7786" xr:uid="{00000000-0005-0000-0000-0000441D0000}"/>
    <cellStyle name="Currency 2 6 3 4 8 3" xfId="7787" xr:uid="{00000000-0005-0000-0000-0000451D0000}"/>
    <cellStyle name="Currency 2 6 3 4 9" xfId="7788" xr:uid="{00000000-0005-0000-0000-0000461D0000}"/>
    <cellStyle name="Currency 2 6 3 5" xfId="325" xr:uid="{00000000-0005-0000-0000-0000471D0000}"/>
    <cellStyle name="Currency 2 6 3 5 10" xfId="7789" xr:uid="{00000000-0005-0000-0000-0000481D0000}"/>
    <cellStyle name="Currency 2 6 3 5 11" xfId="7790" xr:uid="{00000000-0005-0000-0000-0000491D0000}"/>
    <cellStyle name="Currency 2 6 3 5 12" xfId="7791" xr:uid="{00000000-0005-0000-0000-00004A1D0000}"/>
    <cellStyle name="Currency 2 6 3 5 13" xfId="7792" xr:uid="{00000000-0005-0000-0000-00004B1D0000}"/>
    <cellStyle name="Currency 2 6 3 5 2" xfId="326" xr:uid="{00000000-0005-0000-0000-00004C1D0000}"/>
    <cellStyle name="Currency 2 6 3 5 2 10" xfId="7793" xr:uid="{00000000-0005-0000-0000-00004D1D0000}"/>
    <cellStyle name="Currency 2 6 3 5 2 2" xfId="7794" xr:uid="{00000000-0005-0000-0000-00004E1D0000}"/>
    <cellStyle name="Currency 2 6 3 5 2 2 2" xfId="7795" xr:uid="{00000000-0005-0000-0000-00004F1D0000}"/>
    <cellStyle name="Currency 2 6 3 5 2 2 3" xfId="7796" xr:uid="{00000000-0005-0000-0000-0000501D0000}"/>
    <cellStyle name="Currency 2 6 3 5 2 3" xfId="7797" xr:uid="{00000000-0005-0000-0000-0000511D0000}"/>
    <cellStyle name="Currency 2 6 3 5 2 3 2" xfId="7798" xr:uid="{00000000-0005-0000-0000-0000521D0000}"/>
    <cellStyle name="Currency 2 6 3 5 2 3 3" xfId="7799" xr:uid="{00000000-0005-0000-0000-0000531D0000}"/>
    <cellStyle name="Currency 2 6 3 5 2 3 4" xfId="25542" xr:uid="{00000000-0005-0000-0000-0000541D0000}"/>
    <cellStyle name="Currency 2 6 3 5 2 4" xfId="7800" xr:uid="{00000000-0005-0000-0000-0000551D0000}"/>
    <cellStyle name="Currency 2 6 3 5 2 4 2" xfId="7801" xr:uid="{00000000-0005-0000-0000-0000561D0000}"/>
    <cellStyle name="Currency 2 6 3 5 2 4 2 2" xfId="7802" xr:uid="{00000000-0005-0000-0000-0000571D0000}"/>
    <cellStyle name="Currency 2 6 3 5 2 4 3" xfId="7803" xr:uid="{00000000-0005-0000-0000-0000581D0000}"/>
    <cellStyle name="Currency 2 6 3 5 2 5" xfId="7804" xr:uid="{00000000-0005-0000-0000-0000591D0000}"/>
    <cellStyle name="Currency 2 6 3 5 2 5 2" xfId="7805" xr:uid="{00000000-0005-0000-0000-00005A1D0000}"/>
    <cellStyle name="Currency 2 6 3 5 2 5 2 2" xfId="7806" xr:uid="{00000000-0005-0000-0000-00005B1D0000}"/>
    <cellStyle name="Currency 2 6 3 5 2 5 3" xfId="7807" xr:uid="{00000000-0005-0000-0000-00005C1D0000}"/>
    <cellStyle name="Currency 2 6 3 5 2 6" xfId="7808" xr:uid="{00000000-0005-0000-0000-00005D1D0000}"/>
    <cellStyle name="Currency 2 6 3 5 2 6 2" xfId="7809" xr:uid="{00000000-0005-0000-0000-00005E1D0000}"/>
    <cellStyle name="Currency 2 6 3 5 2 6 2 2" xfId="7810" xr:uid="{00000000-0005-0000-0000-00005F1D0000}"/>
    <cellStyle name="Currency 2 6 3 5 2 6 3" xfId="7811" xr:uid="{00000000-0005-0000-0000-0000601D0000}"/>
    <cellStyle name="Currency 2 6 3 5 2 7" xfId="7812" xr:uid="{00000000-0005-0000-0000-0000611D0000}"/>
    <cellStyle name="Currency 2 6 3 5 2 7 2" xfId="7813" xr:uid="{00000000-0005-0000-0000-0000621D0000}"/>
    <cellStyle name="Currency 2 6 3 5 2 8" xfId="7814" xr:uid="{00000000-0005-0000-0000-0000631D0000}"/>
    <cellStyle name="Currency 2 6 3 5 2 8 2" xfId="7815" xr:uid="{00000000-0005-0000-0000-0000641D0000}"/>
    <cellStyle name="Currency 2 6 3 5 2 9" xfId="7816" xr:uid="{00000000-0005-0000-0000-0000651D0000}"/>
    <cellStyle name="Currency 2 6 3 5 3" xfId="327" xr:uid="{00000000-0005-0000-0000-0000661D0000}"/>
    <cellStyle name="Currency 2 6 3 5 3 2" xfId="7817" xr:uid="{00000000-0005-0000-0000-0000671D0000}"/>
    <cellStyle name="Currency 2 6 3 5 3 2 2" xfId="25543" xr:uid="{00000000-0005-0000-0000-0000681D0000}"/>
    <cellStyle name="Currency 2 6 3 5 3 2 3" xfId="25638" xr:uid="{00000000-0005-0000-0000-0000691D0000}"/>
    <cellStyle name="Currency 2 6 3 5 3 3" xfId="7818" xr:uid="{00000000-0005-0000-0000-00006A1D0000}"/>
    <cellStyle name="Currency 2 6 3 5 4" xfId="7819" xr:uid="{00000000-0005-0000-0000-00006B1D0000}"/>
    <cellStyle name="Currency 2 6 3 5 4 2" xfId="7820" xr:uid="{00000000-0005-0000-0000-00006C1D0000}"/>
    <cellStyle name="Currency 2 6 3 5 4 3" xfId="7821" xr:uid="{00000000-0005-0000-0000-00006D1D0000}"/>
    <cellStyle name="Currency 2 6 3 5 4 4" xfId="25541" xr:uid="{00000000-0005-0000-0000-00006E1D0000}"/>
    <cellStyle name="Currency 2 6 3 5 5" xfId="7822" xr:uid="{00000000-0005-0000-0000-00006F1D0000}"/>
    <cellStyle name="Currency 2 6 3 5 5 2" xfId="7823" xr:uid="{00000000-0005-0000-0000-0000701D0000}"/>
    <cellStyle name="Currency 2 6 3 5 5 2 2" xfId="7824" xr:uid="{00000000-0005-0000-0000-0000711D0000}"/>
    <cellStyle name="Currency 2 6 3 5 5 3" xfId="7825" xr:uid="{00000000-0005-0000-0000-0000721D0000}"/>
    <cellStyle name="Currency 2 6 3 5 6" xfId="7826" xr:uid="{00000000-0005-0000-0000-0000731D0000}"/>
    <cellStyle name="Currency 2 6 3 5 6 2" xfId="7827" xr:uid="{00000000-0005-0000-0000-0000741D0000}"/>
    <cellStyle name="Currency 2 6 3 5 6 2 2" xfId="7828" xr:uid="{00000000-0005-0000-0000-0000751D0000}"/>
    <cellStyle name="Currency 2 6 3 5 6 3" xfId="7829" xr:uid="{00000000-0005-0000-0000-0000761D0000}"/>
    <cellStyle name="Currency 2 6 3 5 7" xfId="7830" xr:uid="{00000000-0005-0000-0000-0000771D0000}"/>
    <cellStyle name="Currency 2 6 3 5 7 2" xfId="7831" xr:uid="{00000000-0005-0000-0000-0000781D0000}"/>
    <cellStyle name="Currency 2 6 3 5 7 2 2" xfId="7832" xr:uid="{00000000-0005-0000-0000-0000791D0000}"/>
    <cellStyle name="Currency 2 6 3 5 7 3" xfId="7833" xr:uid="{00000000-0005-0000-0000-00007A1D0000}"/>
    <cellStyle name="Currency 2 6 3 5 8" xfId="7834" xr:uid="{00000000-0005-0000-0000-00007B1D0000}"/>
    <cellStyle name="Currency 2 6 3 5 8 2" xfId="7835" xr:uid="{00000000-0005-0000-0000-00007C1D0000}"/>
    <cellStyle name="Currency 2 6 3 5 9" xfId="7836" xr:uid="{00000000-0005-0000-0000-00007D1D0000}"/>
    <cellStyle name="Currency 2 6 3 5 9 2" xfId="7837" xr:uid="{00000000-0005-0000-0000-00007E1D0000}"/>
    <cellStyle name="Currency 2 6 3 6" xfId="328" xr:uid="{00000000-0005-0000-0000-00007F1D0000}"/>
    <cellStyle name="Currency 2 6 3 6 2" xfId="329" xr:uid="{00000000-0005-0000-0000-0000801D0000}"/>
    <cellStyle name="Currency 2 6 3 6 2 10" xfId="7838" xr:uid="{00000000-0005-0000-0000-0000811D0000}"/>
    <cellStyle name="Currency 2 6 3 6 2 11" xfId="7839" xr:uid="{00000000-0005-0000-0000-0000821D0000}"/>
    <cellStyle name="Currency 2 6 3 6 2 2" xfId="7840" xr:uid="{00000000-0005-0000-0000-0000831D0000}"/>
    <cellStyle name="Currency 2 6 3 6 2 2 2" xfId="7841" xr:uid="{00000000-0005-0000-0000-0000841D0000}"/>
    <cellStyle name="Currency 2 6 3 6 2 2 3" xfId="7842" xr:uid="{00000000-0005-0000-0000-0000851D0000}"/>
    <cellStyle name="Currency 2 6 3 6 2 3" xfId="7843" xr:uid="{00000000-0005-0000-0000-0000861D0000}"/>
    <cellStyle name="Currency 2 6 3 6 2 3 2" xfId="25545" xr:uid="{00000000-0005-0000-0000-0000871D0000}"/>
    <cellStyle name="Currency 2 6 3 6 2 3 3" xfId="25639" xr:uid="{00000000-0005-0000-0000-0000881D0000}"/>
    <cellStyle name="Currency 2 6 3 6 2 4" xfId="7844" xr:uid="{00000000-0005-0000-0000-0000891D0000}"/>
    <cellStyle name="Currency 2 6 3 6 2 4 2" xfId="7845" xr:uid="{00000000-0005-0000-0000-00008A1D0000}"/>
    <cellStyle name="Currency 2 6 3 6 2 4 2 2" xfId="7846" xr:uid="{00000000-0005-0000-0000-00008B1D0000}"/>
    <cellStyle name="Currency 2 6 3 6 2 4 3" xfId="7847" xr:uid="{00000000-0005-0000-0000-00008C1D0000}"/>
    <cellStyle name="Currency 2 6 3 6 2 5" xfId="7848" xr:uid="{00000000-0005-0000-0000-00008D1D0000}"/>
    <cellStyle name="Currency 2 6 3 6 2 5 2" xfId="7849" xr:uid="{00000000-0005-0000-0000-00008E1D0000}"/>
    <cellStyle name="Currency 2 6 3 6 2 5 2 2" xfId="7850" xr:uid="{00000000-0005-0000-0000-00008F1D0000}"/>
    <cellStyle name="Currency 2 6 3 6 2 5 3" xfId="7851" xr:uid="{00000000-0005-0000-0000-0000901D0000}"/>
    <cellStyle name="Currency 2 6 3 6 2 6" xfId="7852" xr:uid="{00000000-0005-0000-0000-0000911D0000}"/>
    <cellStyle name="Currency 2 6 3 6 2 6 2" xfId="7853" xr:uid="{00000000-0005-0000-0000-0000921D0000}"/>
    <cellStyle name="Currency 2 6 3 6 2 6 2 2" xfId="7854" xr:uid="{00000000-0005-0000-0000-0000931D0000}"/>
    <cellStyle name="Currency 2 6 3 6 2 6 3" xfId="7855" xr:uid="{00000000-0005-0000-0000-0000941D0000}"/>
    <cellStyle name="Currency 2 6 3 6 2 7" xfId="7856" xr:uid="{00000000-0005-0000-0000-0000951D0000}"/>
    <cellStyle name="Currency 2 6 3 6 2 7 2" xfId="7857" xr:uid="{00000000-0005-0000-0000-0000961D0000}"/>
    <cellStyle name="Currency 2 6 3 6 2 8" xfId="7858" xr:uid="{00000000-0005-0000-0000-0000971D0000}"/>
    <cellStyle name="Currency 2 6 3 6 2 8 2" xfId="7859" xr:uid="{00000000-0005-0000-0000-0000981D0000}"/>
    <cellStyle name="Currency 2 6 3 6 2 9" xfId="7860" xr:uid="{00000000-0005-0000-0000-0000991D0000}"/>
    <cellStyle name="Currency 2 6 3 6 3" xfId="330" xr:uid="{00000000-0005-0000-0000-00009A1D0000}"/>
    <cellStyle name="Currency 2 6 3 6 3 2" xfId="7861" xr:uid="{00000000-0005-0000-0000-00009B1D0000}"/>
    <cellStyle name="Currency 2 6 3 6 3 2 2" xfId="25546" xr:uid="{00000000-0005-0000-0000-00009C1D0000}"/>
    <cellStyle name="Currency 2 6 3 6 3 2 3" xfId="25640" xr:uid="{00000000-0005-0000-0000-00009D1D0000}"/>
    <cellStyle name="Currency 2 6 3 6 3 3" xfId="7862" xr:uid="{00000000-0005-0000-0000-00009E1D0000}"/>
    <cellStyle name="Currency 2 6 3 6 4" xfId="7863" xr:uid="{00000000-0005-0000-0000-00009F1D0000}"/>
    <cellStyle name="Currency 2 6 3 6 4 2" xfId="7864" xr:uid="{00000000-0005-0000-0000-0000A01D0000}"/>
    <cellStyle name="Currency 2 6 3 6 4 2 2" xfId="7865" xr:uid="{00000000-0005-0000-0000-0000A11D0000}"/>
    <cellStyle name="Currency 2 6 3 6 4 3" xfId="7866" xr:uid="{00000000-0005-0000-0000-0000A21D0000}"/>
    <cellStyle name="Currency 2 6 3 6 4 4" xfId="25544" xr:uid="{00000000-0005-0000-0000-0000A31D0000}"/>
    <cellStyle name="Currency 2 6 3 6 5" xfId="7867" xr:uid="{00000000-0005-0000-0000-0000A41D0000}"/>
    <cellStyle name="Currency 2 6 3 6 5 2" xfId="7868" xr:uid="{00000000-0005-0000-0000-0000A51D0000}"/>
    <cellStyle name="Currency 2 6 3 6 5 2 2" xfId="7869" xr:uid="{00000000-0005-0000-0000-0000A61D0000}"/>
    <cellStyle name="Currency 2 6 3 6 5 3" xfId="7870" xr:uid="{00000000-0005-0000-0000-0000A71D0000}"/>
    <cellStyle name="Currency 2 6 3 6 6" xfId="7871" xr:uid="{00000000-0005-0000-0000-0000A81D0000}"/>
    <cellStyle name="Currency 2 6 3 6 7" xfId="7872" xr:uid="{00000000-0005-0000-0000-0000A91D0000}"/>
    <cellStyle name="Currency 2 6 3 7" xfId="7873" xr:uid="{00000000-0005-0000-0000-0000AA1D0000}"/>
    <cellStyle name="Currency 2 6 3 7 10" xfId="7874" xr:uid="{00000000-0005-0000-0000-0000AB1D0000}"/>
    <cellStyle name="Currency 2 6 3 7 2" xfId="7875" xr:uid="{00000000-0005-0000-0000-0000AC1D0000}"/>
    <cellStyle name="Currency 2 6 3 7 2 2" xfId="7876" xr:uid="{00000000-0005-0000-0000-0000AD1D0000}"/>
    <cellStyle name="Currency 2 6 3 7 2 3" xfId="7877" xr:uid="{00000000-0005-0000-0000-0000AE1D0000}"/>
    <cellStyle name="Currency 2 6 3 7 3" xfId="7878" xr:uid="{00000000-0005-0000-0000-0000AF1D0000}"/>
    <cellStyle name="Currency 2 6 3 7 3 2" xfId="7879" xr:uid="{00000000-0005-0000-0000-0000B01D0000}"/>
    <cellStyle name="Currency 2 6 3 7 3 3" xfId="7880" xr:uid="{00000000-0005-0000-0000-0000B11D0000}"/>
    <cellStyle name="Currency 2 6 3 7 4" xfId="7881" xr:uid="{00000000-0005-0000-0000-0000B21D0000}"/>
    <cellStyle name="Currency 2 6 3 7 4 2" xfId="7882" xr:uid="{00000000-0005-0000-0000-0000B31D0000}"/>
    <cellStyle name="Currency 2 6 3 7 4 2 2" xfId="7883" xr:uid="{00000000-0005-0000-0000-0000B41D0000}"/>
    <cellStyle name="Currency 2 6 3 7 4 3" xfId="7884" xr:uid="{00000000-0005-0000-0000-0000B51D0000}"/>
    <cellStyle name="Currency 2 6 3 7 5" xfId="7885" xr:uid="{00000000-0005-0000-0000-0000B61D0000}"/>
    <cellStyle name="Currency 2 6 3 7 5 2" xfId="7886" xr:uid="{00000000-0005-0000-0000-0000B71D0000}"/>
    <cellStyle name="Currency 2 6 3 7 5 2 2" xfId="7887" xr:uid="{00000000-0005-0000-0000-0000B81D0000}"/>
    <cellStyle name="Currency 2 6 3 7 5 3" xfId="7888" xr:uid="{00000000-0005-0000-0000-0000B91D0000}"/>
    <cellStyle name="Currency 2 6 3 7 6" xfId="7889" xr:uid="{00000000-0005-0000-0000-0000BA1D0000}"/>
    <cellStyle name="Currency 2 6 3 7 6 2" xfId="7890" xr:uid="{00000000-0005-0000-0000-0000BB1D0000}"/>
    <cellStyle name="Currency 2 6 3 7 6 2 2" xfId="7891" xr:uid="{00000000-0005-0000-0000-0000BC1D0000}"/>
    <cellStyle name="Currency 2 6 3 7 6 3" xfId="7892" xr:uid="{00000000-0005-0000-0000-0000BD1D0000}"/>
    <cellStyle name="Currency 2 6 3 7 7" xfId="7893" xr:uid="{00000000-0005-0000-0000-0000BE1D0000}"/>
    <cellStyle name="Currency 2 6 3 7 7 2" xfId="7894" xr:uid="{00000000-0005-0000-0000-0000BF1D0000}"/>
    <cellStyle name="Currency 2 6 3 7 8" xfId="7895" xr:uid="{00000000-0005-0000-0000-0000C01D0000}"/>
    <cellStyle name="Currency 2 6 3 7 8 2" xfId="7896" xr:uid="{00000000-0005-0000-0000-0000C11D0000}"/>
    <cellStyle name="Currency 2 6 3 7 9" xfId="7897" xr:uid="{00000000-0005-0000-0000-0000C21D0000}"/>
    <cellStyle name="Currency 2 6 3 8" xfId="7898" xr:uid="{00000000-0005-0000-0000-0000C31D0000}"/>
    <cellStyle name="Currency 2 6 3 8 10" xfId="7899" xr:uid="{00000000-0005-0000-0000-0000C41D0000}"/>
    <cellStyle name="Currency 2 6 3 8 11" xfId="7900" xr:uid="{00000000-0005-0000-0000-0000C51D0000}"/>
    <cellStyle name="Currency 2 6 3 8 12" xfId="7901" xr:uid="{00000000-0005-0000-0000-0000C61D0000}"/>
    <cellStyle name="Currency 2 6 3 8 2" xfId="7902" xr:uid="{00000000-0005-0000-0000-0000C71D0000}"/>
    <cellStyle name="Currency 2 6 3 8 2 2" xfId="7903" xr:uid="{00000000-0005-0000-0000-0000C81D0000}"/>
    <cellStyle name="Currency 2 6 3 8 2 3" xfId="7904" xr:uid="{00000000-0005-0000-0000-0000C91D0000}"/>
    <cellStyle name="Currency 2 6 3 8 3" xfId="7905" xr:uid="{00000000-0005-0000-0000-0000CA1D0000}"/>
    <cellStyle name="Currency 2 6 3 8 3 2" xfId="7906" xr:uid="{00000000-0005-0000-0000-0000CB1D0000}"/>
    <cellStyle name="Currency 2 6 3 8 3 3" xfId="7907" xr:uid="{00000000-0005-0000-0000-0000CC1D0000}"/>
    <cellStyle name="Currency 2 6 3 8 4" xfId="7908" xr:uid="{00000000-0005-0000-0000-0000CD1D0000}"/>
    <cellStyle name="Currency 2 6 3 8 5" xfId="7909" xr:uid="{00000000-0005-0000-0000-0000CE1D0000}"/>
    <cellStyle name="Currency 2 6 3 8 5 2" xfId="7910" xr:uid="{00000000-0005-0000-0000-0000CF1D0000}"/>
    <cellStyle name="Currency 2 6 3 8 5 2 2" xfId="7911" xr:uid="{00000000-0005-0000-0000-0000D01D0000}"/>
    <cellStyle name="Currency 2 6 3 8 5 3" xfId="7912" xr:uid="{00000000-0005-0000-0000-0000D11D0000}"/>
    <cellStyle name="Currency 2 6 3 8 6" xfId="7913" xr:uid="{00000000-0005-0000-0000-0000D21D0000}"/>
    <cellStyle name="Currency 2 6 3 8 6 2" xfId="7914" xr:uid="{00000000-0005-0000-0000-0000D31D0000}"/>
    <cellStyle name="Currency 2 6 3 8 6 2 2" xfId="7915" xr:uid="{00000000-0005-0000-0000-0000D41D0000}"/>
    <cellStyle name="Currency 2 6 3 8 6 3" xfId="7916" xr:uid="{00000000-0005-0000-0000-0000D51D0000}"/>
    <cellStyle name="Currency 2 6 3 8 7" xfId="7917" xr:uid="{00000000-0005-0000-0000-0000D61D0000}"/>
    <cellStyle name="Currency 2 6 3 8 7 2" xfId="7918" xr:uid="{00000000-0005-0000-0000-0000D71D0000}"/>
    <cellStyle name="Currency 2 6 3 8 7 2 2" xfId="7919" xr:uid="{00000000-0005-0000-0000-0000D81D0000}"/>
    <cellStyle name="Currency 2 6 3 8 7 3" xfId="7920" xr:uid="{00000000-0005-0000-0000-0000D91D0000}"/>
    <cellStyle name="Currency 2 6 3 8 8" xfId="7921" xr:uid="{00000000-0005-0000-0000-0000DA1D0000}"/>
    <cellStyle name="Currency 2 6 3 8 8 2" xfId="7922" xr:uid="{00000000-0005-0000-0000-0000DB1D0000}"/>
    <cellStyle name="Currency 2 6 3 8 9" xfId="7923" xr:uid="{00000000-0005-0000-0000-0000DC1D0000}"/>
    <cellStyle name="Currency 2 6 3 8 9 2" xfId="7924" xr:uid="{00000000-0005-0000-0000-0000DD1D0000}"/>
    <cellStyle name="Currency 2 6 3 9" xfId="7925" xr:uid="{00000000-0005-0000-0000-0000DE1D0000}"/>
    <cellStyle name="Currency 2 6 3 9 2" xfId="7926" xr:uid="{00000000-0005-0000-0000-0000DF1D0000}"/>
    <cellStyle name="Currency 2 6 3 9 3" xfId="7927" xr:uid="{00000000-0005-0000-0000-0000E01D0000}"/>
    <cellStyle name="Currency 2 6 4" xfId="331" xr:uid="{00000000-0005-0000-0000-0000E11D0000}"/>
    <cellStyle name="Currency 2 6 4 10" xfId="7928" xr:uid="{00000000-0005-0000-0000-0000E21D0000}"/>
    <cellStyle name="Currency 2 6 4 10 2" xfId="7929" xr:uid="{00000000-0005-0000-0000-0000E31D0000}"/>
    <cellStyle name="Currency 2 6 4 10 2 2" xfId="7930" xr:uid="{00000000-0005-0000-0000-0000E41D0000}"/>
    <cellStyle name="Currency 2 6 4 10 3" xfId="7931" xr:uid="{00000000-0005-0000-0000-0000E51D0000}"/>
    <cellStyle name="Currency 2 6 4 11" xfId="7932" xr:uid="{00000000-0005-0000-0000-0000E61D0000}"/>
    <cellStyle name="Currency 2 6 4 11 2" xfId="7933" xr:uid="{00000000-0005-0000-0000-0000E71D0000}"/>
    <cellStyle name="Currency 2 6 4 12" xfId="7934" xr:uid="{00000000-0005-0000-0000-0000E81D0000}"/>
    <cellStyle name="Currency 2 6 4 12 2" xfId="7935" xr:uid="{00000000-0005-0000-0000-0000E91D0000}"/>
    <cellStyle name="Currency 2 6 4 13" xfId="7936" xr:uid="{00000000-0005-0000-0000-0000EA1D0000}"/>
    <cellStyle name="Currency 2 6 4 14" xfId="7937" xr:uid="{00000000-0005-0000-0000-0000EB1D0000}"/>
    <cellStyle name="Currency 2 6 4 15" xfId="7938" xr:uid="{00000000-0005-0000-0000-0000EC1D0000}"/>
    <cellStyle name="Currency 2 6 4 16" xfId="7939" xr:uid="{00000000-0005-0000-0000-0000ED1D0000}"/>
    <cellStyle name="Currency 2 6 4 2" xfId="332" xr:uid="{00000000-0005-0000-0000-0000EE1D0000}"/>
    <cellStyle name="Currency 2 6 4 2 2" xfId="7940" xr:uid="{00000000-0005-0000-0000-0000EF1D0000}"/>
    <cellStyle name="Currency 2 6 4 2 2 10" xfId="7941" xr:uid="{00000000-0005-0000-0000-0000F01D0000}"/>
    <cellStyle name="Currency 2 6 4 2 2 2" xfId="7942" xr:uid="{00000000-0005-0000-0000-0000F11D0000}"/>
    <cellStyle name="Currency 2 6 4 2 2 2 2" xfId="7943" xr:uid="{00000000-0005-0000-0000-0000F21D0000}"/>
    <cellStyle name="Currency 2 6 4 2 2 2 3" xfId="7944" xr:uid="{00000000-0005-0000-0000-0000F31D0000}"/>
    <cellStyle name="Currency 2 6 4 2 2 3" xfId="7945" xr:uid="{00000000-0005-0000-0000-0000F41D0000}"/>
    <cellStyle name="Currency 2 6 4 2 2 3 2" xfId="7946" xr:uid="{00000000-0005-0000-0000-0000F51D0000}"/>
    <cellStyle name="Currency 2 6 4 2 2 3 3" xfId="7947" xr:uid="{00000000-0005-0000-0000-0000F61D0000}"/>
    <cellStyle name="Currency 2 6 4 2 2 4" xfId="7948" xr:uid="{00000000-0005-0000-0000-0000F71D0000}"/>
    <cellStyle name="Currency 2 6 4 2 2 4 2" xfId="7949" xr:uid="{00000000-0005-0000-0000-0000F81D0000}"/>
    <cellStyle name="Currency 2 6 4 2 2 4 2 2" xfId="7950" xr:uid="{00000000-0005-0000-0000-0000F91D0000}"/>
    <cellStyle name="Currency 2 6 4 2 2 4 3" xfId="7951" xr:uid="{00000000-0005-0000-0000-0000FA1D0000}"/>
    <cellStyle name="Currency 2 6 4 2 2 5" xfId="7952" xr:uid="{00000000-0005-0000-0000-0000FB1D0000}"/>
    <cellStyle name="Currency 2 6 4 2 2 5 2" xfId="7953" xr:uid="{00000000-0005-0000-0000-0000FC1D0000}"/>
    <cellStyle name="Currency 2 6 4 2 2 5 2 2" xfId="7954" xr:uid="{00000000-0005-0000-0000-0000FD1D0000}"/>
    <cellStyle name="Currency 2 6 4 2 2 5 3" xfId="7955" xr:uid="{00000000-0005-0000-0000-0000FE1D0000}"/>
    <cellStyle name="Currency 2 6 4 2 2 6" xfId="7956" xr:uid="{00000000-0005-0000-0000-0000FF1D0000}"/>
    <cellStyle name="Currency 2 6 4 2 2 6 2" xfId="7957" xr:uid="{00000000-0005-0000-0000-0000001E0000}"/>
    <cellStyle name="Currency 2 6 4 2 2 6 2 2" xfId="7958" xr:uid="{00000000-0005-0000-0000-0000011E0000}"/>
    <cellStyle name="Currency 2 6 4 2 2 6 3" xfId="7959" xr:uid="{00000000-0005-0000-0000-0000021E0000}"/>
    <cellStyle name="Currency 2 6 4 2 2 7" xfId="7960" xr:uid="{00000000-0005-0000-0000-0000031E0000}"/>
    <cellStyle name="Currency 2 6 4 2 2 7 2" xfId="7961" xr:uid="{00000000-0005-0000-0000-0000041E0000}"/>
    <cellStyle name="Currency 2 6 4 2 2 8" xfId="7962" xr:uid="{00000000-0005-0000-0000-0000051E0000}"/>
    <cellStyle name="Currency 2 6 4 2 2 8 2" xfId="7963" xr:uid="{00000000-0005-0000-0000-0000061E0000}"/>
    <cellStyle name="Currency 2 6 4 2 2 9" xfId="7964" xr:uid="{00000000-0005-0000-0000-0000071E0000}"/>
    <cellStyle name="Currency 2 6 4 2 3" xfId="7965" xr:uid="{00000000-0005-0000-0000-0000081E0000}"/>
    <cellStyle name="Currency 2 6 4 2 3 10" xfId="7966" xr:uid="{00000000-0005-0000-0000-0000091E0000}"/>
    <cellStyle name="Currency 2 6 4 2 3 2" xfId="7967" xr:uid="{00000000-0005-0000-0000-00000A1E0000}"/>
    <cellStyle name="Currency 2 6 4 2 3 2 2" xfId="7968" xr:uid="{00000000-0005-0000-0000-00000B1E0000}"/>
    <cellStyle name="Currency 2 6 4 2 3 2 3" xfId="7969" xr:uid="{00000000-0005-0000-0000-00000C1E0000}"/>
    <cellStyle name="Currency 2 6 4 2 3 3" xfId="7970" xr:uid="{00000000-0005-0000-0000-00000D1E0000}"/>
    <cellStyle name="Currency 2 6 4 2 3 3 2" xfId="7971" xr:uid="{00000000-0005-0000-0000-00000E1E0000}"/>
    <cellStyle name="Currency 2 6 4 2 3 3 3" xfId="7972" xr:uid="{00000000-0005-0000-0000-00000F1E0000}"/>
    <cellStyle name="Currency 2 6 4 2 3 4" xfId="7973" xr:uid="{00000000-0005-0000-0000-0000101E0000}"/>
    <cellStyle name="Currency 2 6 4 2 3 4 2" xfId="7974" xr:uid="{00000000-0005-0000-0000-0000111E0000}"/>
    <cellStyle name="Currency 2 6 4 2 3 4 2 2" xfId="7975" xr:uid="{00000000-0005-0000-0000-0000121E0000}"/>
    <cellStyle name="Currency 2 6 4 2 3 4 3" xfId="7976" xr:uid="{00000000-0005-0000-0000-0000131E0000}"/>
    <cellStyle name="Currency 2 6 4 2 3 5" xfId="7977" xr:uid="{00000000-0005-0000-0000-0000141E0000}"/>
    <cellStyle name="Currency 2 6 4 2 3 5 2" xfId="7978" xr:uid="{00000000-0005-0000-0000-0000151E0000}"/>
    <cellStyle name="Currency 2 6 4 2 3 5 2 2" xfId="7979" xr:uid="{00000000-0005-0000-0000-0000161E0000}"/>
    <cellStyle name="Currency 2 6 4 2 3 5 3" xfId="7980" xr:uid="{00000000-0005-0000-0000-0000171E0000}"/>
    <cellStyle name="Currency 2 6 4 2 3 6" xfId="7981" xr:uid="{00000000-0005-0000-0000-0000181E0000}"/>
    <cellStyle name="Currency 2 6 4 2 3 6 2" xfId="7982" xr:uid="{00000000-0005-0000-0000-0000191E0000}"/>
    <cellStyle name="Currency 2 6 4 2 3 6 2 2" xfId="7983" xr:uid="{00000000-0005-0000-0000-00001A1E0000}"/>
    <cellStyle name="Currency 2 6 4 2 3 6 3" xfId="7984" xr:uid="{00000000-0005-0000-0000-00001B1E0000}"/>
    <cellStyle name="Currency 2 6 4 2 3 7" xfId="7985" xr:uid="{00000000-0005-0000-0000-00001C1E0000}"/>
    <cellStyle name="Currency 2 6 4 2 3 7 2" xfId="7986" xr:uid="{00000000-0005-0000-0000-00001D1E0000}"/>
    <cellStyle name="Currency 2 6 4 2 3 8" xfId="7987" xr:uid="{00000000-0005-0000-0000-00001E1E0000}"/>
    <cellStyle name="Currency 2 6 4 2 3 8 2" xfId="7988" xr:uid="{00000000-0005-0000-0000-00001F1E0000}"/>
    <cellStyle name="Currency 2 6 4 2 3 9" xfId="7989" xr:uid="{00000000-0005-0000-0000-0000201E0000}"/>
    <cellStyle name="Currency 2 6 4 2 4" xfId="7990" xr:uid="{00000000-0005-0000-0000-0000211E0000}"/>
    <cellStyle name="Currency 2 6 4 2 4 10" xfId="7991" xr:uid="{00000000-0005-0000-0000-0000221E0000}"/>
    <cellStyle name="Currency 2 6 4 2 4 2" xfId="7992" xr:uid="{00000000-0005-0000-0000-0000231E0000}"/>
    <cellStyle name="Currency 2 6 4 2 4 3" xfId="7993" xr:uid="{00000000-0005-0000-0000-0000241E0000}"/>
    <cellStyle name="Currency 2 6 4 2 4 3 2" xfId="7994" xr:uid="{00000000-0005-0000-0000-0000251E0000}"/>
    <cellStyle name="Currency 2 6 4 2 4 3 2 2" xfId="7995" xr:uid="{00000000-0005-0000-0000-0000261E0000}"/>
    <cellStyle name="Currency 2 6 4 2 4 3 3" xfId="7996" xr:uid="{00000000-0005-0000-0000-0000271E0000}"/>
    <cellStyle name="Currency 2 6 4 2 4 4" xfId="7997" xr:uid="{00000000-0005-0000-0000-0000281E0000}"/>
    <cellStyle name="Currency 2 6 4 2 4 4 2" xfId="7998" xr:uid="{00000000-0005-0000-0000-0000291E0000}"/>
    <cellStyle name="Currency 2 6 4 2 4 4 2 2" xfId="7999" xr:uid="{00000000-0005-0000-0000-00002A1E0000}"/>
    <cellStyle name="Currency 2 6 4 2 4 4 3" xfId="8000" xr:uid="{00000000-0005-0000-0000-00002B1E0000}"/>
    <cellStyle name="Currency 2 6 4 2 4 5" xfId="8001" xr:uid="{00000000-0005-0000-0000-00002C1E0000}"/>
    <cellStyle name="Currency 2 6 4 2 4 5 2" xfId="8002" xr:uid="{00000000-0005-0000-0000-00002D1E0000}"/>
    <cellStyle name="Currency 2 6 4 2 4 5 2 2" xfId="8003" xr:uid="{00000000-0005-0000-0000-00002E1E0000}"/>
    <cellStyle name="Currency 2 6 4 2 4 5 3" xfId="8004" xr:uid="{00000000-0005-0000-0000-00002F1E0000}"/>
    <cellStyle name="Currency 2 6 4 2 4 6" xfId="8005" xr:uid="{00000000-0005-0000-0000-0000301E0000}"/>
    <cellStyle name="Currency 2 6 4 2 4 6 2" xfId="8006" xr:uid="{00000000-0005-0000-0000-0000311E0000}"/>
    <cellStyle name="Currency 2 6 4 2 4 7" xfId="8007" xr:uid="{00000000-0005-0000-0000-0000321E0000}"/>
    <cellStyle name="Currency 2 6 4 2 4 7 2" xfId="8008" xr:uid="{00000000-0005-0000-0000-0000331E0000}"/>
    <cellStyle name="Currency 2 6 4 2 4 8" xfId="8009" xr:uid="{00000000-0005-0000-0000-0000341E0000}"/>
    <cellStyle name="Currency 2 6 4 2 4 9" xfId="8010" xr:uid="{00000000-0005-0000-0000-0000351E0000}"/>
    <cellStyle name="Currency 2 6 4 2 5" xfId="8011" xr:uid="{00000000-0005-0000-0000-0000361E0000}"/>
    <cellStyle name="Currency 2 6 4 2 5 2" xfId="8012" xr:uid="{00000000-0005-0000-0000-0000371E0000}"/>
    <cellStyle name="Currency 2 6 4 2 5 3" xfId="8013" xr:uid="{00000000-0005-0000-0000-0000381E0000}"/>
    <cellStyle name="Currency 2 6 4 2 5 4" xfId="25547" xr:uid="{00000000-0005-0000-0000-0000391E0000}"/>
    <cellStyle name="Currency 2 6 4 2 6" xfId="8014" xr:uid="{00000000-0005-0000-0000-00003A1E0000}"/>
    <cellStyle name="Currency 2 6 4 2 6 2" xfId="8015" xr:uid="{00000000-0005-0000-0000-00003B1E0000}"/>
    <cellStyle name="Currency 2 6 4 2 6 2 2" xfId="8016" xr:uid="{00000000-0005-0000-0000-00003C1E0000}"/>
    <cellStyle name="Currency 2 6 4 2 6 2 2 2" xfId="8017" xr:uid="{00000000-0005-0000-0000-00003D1E0000}"/>
    <cellStyle name="Currency 2 6 4 2 6 2 3" xfId="8018" xr:uid="{00000000-0005-0000-0000-00003E1E0000}"/>
    <cellStyle name="Currency 2 6 4 2 6 3" xfId="8019" xr:uid="{00000000-0005-0000-0000-00003F1E0000}"/>
    <cellStyle name="Currency 2 6 4 2 6 3 2" xfId="8020" xr:uid="{00000000-0005-0000-0000-0000401E0000}"/>
    <cellStyle name="Currency 2 6 4 2 6 3 2 2" xfId="8021" xr:uid="{00000000-0005-0000-0000-0000411E0000}"/>
    <cellStyle name="Currency 2 6 4 2 6 3 3" xfId="8022" xr:uid="{00000000-0005-0000-0000-0000421E0000}"/>
    <cellStyle name="Currency 2 6 4 2 6 4" xfId="8023" xr:uid="{00000000-0005-0000-0000-0000431E0000}"/>
    <cellStyle name="Currency 2 6 4 2 6 4 2" xfId="8024" xr:uid="{00000000-0005-0000-0000-0000441E0000}"/>
    <cellStyle name="Currency 2 6 4 2 6 4 2 2" xfId="8025" xr:uid="{00000000-0005-0000-0000-0000451E0000}"/>
    <cellStyle name="Currency 2 6 4 2 6 4 3" xfId="8026" xr:uid="{00000000-0005-0000-0000-0000461E0000}"/>
    <cellStyle name="Currency 2 6 4 2 6 5" xfId="8027" xr:uid="{00000000-0005-0000-0000-0000471E0000}"/>
    <cellStyle name="Currency 2 6 4 2 6 5 2" xfId="8028" xr:uid="{00000000-0005-0000-0000-0000481E0000}"/>
    <cellStyle name="Currency 2 6 4 2 6 6" xfId="8029" xr:uid="{00000000-0005-0000-0000-0000491E0000}"/>
    <cellStyle name="Currency 2 6 4 2 6 6 2" xfId="8030" xr:uid="{00000000-0005-0000-0000-00004A1E0000}"/>
    <cellStyle name="Currency 2 6 4 2 6 7" xfId="8031" xr:uid="{00000000-0005-0000-0000-00004B1E0000}"/>
    <cellStyle name="Currency 2 6 4 2 7" xfId="8032" xr:uid="{00000000-0005-0000-0000-00004C1E0000}"/>
    <cellStyle name="Currency 2 6 4 2 7 2" xfId="8033" xr:uid="{00000000-0005-0000-0000-00004D1E0000}"/>
    <cellStyle name="Currency 2 6 4 2 7 2 2" xfId="8034" xr:uid="{00000000-0005-0000-0000-00004E1E0000}"/>
    <cellStyle name="Currency 2 6 4 2 7 3" xfId="8035" xr:uid="{00000000-0005-0000-0000-00004F1E0000}"/>
    <cellStyle name="Currency 2 6 4 2 8" xfId="8036" xr:uid="{00000000-0005-0000-0000-0000501E0000}"/>
    <cellStyle name="Currency 2 6 4 2 8 2" xfId="8037" xr:uid="{00000000-0005-0000-0000-0000511E0000}"/>
    <cellStyle name="Currency 2 6 4 2 8 2 2" xfId="8038" xr:uid="{00000000-0005-0000-0000-0000521E0000}"/>
    <cellStyle name="Currency 2 6 4 2 8 3" xfId="8039" xr:uid="{00000000-0005-0000-0000-0000531E0000}"/>
    <cellStyle name="Currency 2 6 4 2 9" xfId="8040" xr:uid="{00000000-0005-0000-0000-0000541E0000}"/>
    <cellStyle name="Currency 2 6 4 3" xfId="333" xr:uid="{00000000-0005-0000-0000-0000551E0000}"/>
    <cellStyle name="Currency 2 6 4 3 10" xfId="8041" xr:uid="{00000000-0005-0000-0000-0000561E0000}"/>
    <cellStyle name="Currency 2 6 4 3 11" xfId="8042" xr:uid="{00000000-0005-0000-0000-0000571E0000}"/>
    <cellStyle name="Currency 2 6 4 3 12" xfId="8043" xr:uid="{00000000-0005-0000-0000-0000581E0000}"/>
    <cellStyle name="Currency 2 6 4 3 13" xfId="8044" xr:uid="{00000000-0005-0000-0000-0000591E0000}"/>
    <cellStyle name="Currency 2 6 4 3 2" xfId="334" xr:uid="{00000000-0005-0000-0000-00005A1E0000}"/>
    <cellStyle name="Currency 2 6 4 3 2 10" xfId="8045" xr:uid="{00000000-0005-0000-0000-00005B1E0000}"/>
    <cellStyle name="Currency 2 6 4 3 2 2" xfId="8046" xr:uid="{00000000-0005-0000-0000-00005C1E0000}"/>
    <cellStyle name="Currency 2 6 4 3 2 2 2" xfId="8047" xr:uid="{00000000-0005-0000-0000-00005D1E0000}"/>
    <cellStyle name="Currency 2 6 4 3 2 2 3" xfId="8048" xr:uid="{00000000-0005-0000-0000-00005E1E0000}"/>
    <cellStyle name="Currency 2 6 4 3 2 3" xfId="8049" xr:uid="{00000000-0005-0000-0000-00005F1E0000}"/>
    <cellStyle name="Currency 2 6 4 3 2 3 2" xfId="8050" xr:uid="{00000000-0005-0000-0000-0000601E0000}"/>
    <cellStyle name="Currency 2 6 4 3 2 3 3" xfId="8051" xr:uid="{00000000-0005-0000-0000-0000611E0000}"/>
    <cellStyle name="Currency 2 6 4 3 2 3 4" xfId="25549" xr:uid="{00000000-0005-0000-0000-0000621E0000}"/>
    <cellStyle name="Currency 2 6 4 3 2 4" xfId="8052" xr:uid="{00000000-0005-0000-0000-0000631E0000}"/>
    <cellStyle name="Currency 2 6 4 3 2 4 2" xfId="8053" xr:uid="{00000000-0005-0000-0000-0000641E0000}"/>
    <cellStyle name="Currency 2 6 4 3 2 4 2 2" xfId="8054" xr:uid="{00000000-0005-0000-0000-0000651E0000}"/>
    <cellStyle name="Currency 2 6 4 3 2 4 3" xfId="8055" xr:uid="{00000000-0005-0000-0000-0000661E0000}"/>
    <cellStyle name="Currency 2 6 4 3 2 5" xfId="8056" xr:uid="{00000000-0005-0000-0000-0000671E0000}"/>
    <cellStyle name="Currency 2 6 4 3 2 5 2" xfId="8057" xr:uid="{00000000-0005-0000-0000-0000681E0000}"/>
    <cellStyle name="Currency 2 6 4 3 2 5 2 2" xfId="8058" xr:uid="{00000000-0005-0000-0000-0000691E0000}"/>
    <cellStyle name="Currency 2 6 4 3 2 5 3" xfId="8059" xr:uid="{00000000-0005-0000-0000-00006A1E0000}"/>
    <cellStyle name="Currency 2 6 4 3 2 6" xfId="8060" xr:uid="{00000000-0005-0000-0000-00006B1E0000}"/>
    <cellStyle name="Currency 2 6 4 3 2 6 2" xfId="8061" xr:uid="{00000000-0005-0000-0000-00006C1E0000}"/>
    <cellStyle name="Currency 2 6 4 3 2 6 2 2" xfId="8062" xr:uid="{00000000-0005-0000-0000-00006D1E0000}"/>
    <cellStyle name="Currency 2 6 4 3 2 6 3" xfId="8063" xr:uid="{00000000-0005-0000-0000-00006E1E0000}"/>
    <cellStyle name="Currency 2 6 4 3 2 7" xfId="8064" xr:uid="{00000000-0005-0000-0000-00006F1E0000}"/>
    <cellStyle name="Currency 2 6 4 3 2 7 2" xfId="8065" xr:uid="{00000000-0005-0000-0000-0000701E0000}"/>
    <cellStyle name="Currency 2 6 4 3 2 8" xfId="8066" xr:uid="{00000000-0005-0000-0000-0000711E0000}"/>
    <cellStyle name="Currency 2 6 4 3 2 8 2" xfId="8067" xr:uid="{00000000-0005-0000-0000-0000721E0000}"/>
    <cellStyle name="Currency 2 6 4 3 2 9" xfId="8068" xr:uid="{00000000-0005-0000-0000-0000731E0000}"/>
    <cellStyle name="Currency 2 6 4 3 3" xfId="335" xr:uid="{00000000-0005-0000-0000-0000741E0000}"/>
    <cellStyle name="Currency 2 6 4 3 3 2" xfId="8069" xr:uid="{00000000-0005-0000-0000-0000751E0000}"/>
    <cellStyle name="Currency 2 6 4 3 3 2 2" xfId="25550" xr:uid="{00000000-0005-0000-0000-0000761E0000}"/>
    <cellStyle name="Currency 2 6 4 3 3 2 3" xfId="25641" xr:uid="{00000000-0005-0000-0000-0000771E0000}"/>
    <cellStyle name="Currency 2 6 4 3 3 3" xfId="8070" xr:uid="{00000000-0005-0000-0000-0000781E0000}"/>
    <cellStyle name="Currency 2 6 4 3 4" xfId="8071" xr:uid="{00000000-0005-0000-0000-0000791E0000}"/>
    <cellStyle name="Currency 2 6 4 3 4 2" xfId="8072" xr:uid="{00000000-0005-0000-0000-00007A1E0000}"/>
    <cellStyle name="Currency 2 6 4 3 4 3" xfId="8073" xr:uid="{00000000-0005-0000-0000-00007B1E0000}"/>
    <cellStyle name="Currency 2 6 4 3 4 4" xfId="25548" xr:uid="{00000000-0005-0000-0000-00007C1E0000}"/>
    <cellStyle name="Currency 2 6 4 3 5" xfId="8074" xr:uid="{00000000-0005-0000-0000-00007D1E0000}"/>
    <cellStyle name="Currency 2 6 4 3 5 2" xfId="8075" xr:uid="{00000000-0005-0000-0000-00007E1E0000}"/>
    <cellStyle name="Currency 2 6 4 3 5 2 2" xfId="8076" xr:uid="{00000000-0005-0000-0000-00007F1E0000}"/>
    <cellStyle name="Currency 2 6 4 3 5 3" xfId="8077" xr:uid="{00000000-0005-0000-0000-0000801E0000}"/>
    <cellStyle name="Currency 2 6 4 3 6" xfId="8078" xr:uid="{00000000-0005-0000-0000-0000811E0000}"/>
    <cellStyle name="Currency 2 6 4 3 6 2" xfId="8079" xr:uid="{00000000-0005-0000-0000-0000821E0000}"/>
    <cellStyle name="Currency 2 6 4 3 6 2 2" xfId="8080" xr:uid="{00000000-0005-0000-0000-0000831E0000}"/>
    <cellStyle name="Currency 2 6 4 3 6 3" xfId="8081" xr:uid="{00000000-0005-0000-0000-0000841E0000}"/>
    <cellStyle name="Currency 2 6 4 3 7" xfId="8082" xr:uid="{00000000-0005-0000-0000-0000851E0000}"/>
    <cellStyle name="Currency 2 6 4 3 7 2" xfId="8083" xr:uid="{00000000-0005-0000-0000-0000861E0000}"/>
    <cellStyle name="Currency 2 6 4 3 7 2 2" xfId="8084" xr:uid="{00000000-0005-0000-0000-0000871E0000}"/>
    <cellStyle name="Currency 2 6 4 3 7 3" xfId="8085" xr:uid="{00000000-0005-0000-0000-0000881E0000}"/>
    <cellStyle name="Currency 2 6 4 3 8" xfId="8086" xr:uid="{00000000-0005-0000-0000-0000891E0000}"/>
    <cellStyle name="Currency 2 6 4 3 8 2" xfId="8087" xr:uid="{00000000-0005-0000-0000-00008A1E0000}"/>
    <cellStyle name="Currency 2 6 4 3 9" xfId="8088" xr:uid="{00000000-0005-0000-0000-00008B1E0000}"/>
    <cellStyle name="Currency 2 6 4 3 9 2" xfId="8089" xr:uid="{00000000-0005-0000-0000-00008C1E0000}"/>
    <cellStyle name="Currency 2 6 4 4" xfId="336" xr:uid="{00000000-0005-0000-0000-00008D1E0000}"/>
    <cellStyle name="Currency 2 6 4 4 2" xfId="337" xr:uid="{00000000-0005-0000-0000-00008E1E0000}"/>
    <cellStyle name="Currency 2 6 4 4 2 10" xfId="8090" xr:uid="{00000000-0005-0000-0000-00008F1E0000}"/>
    <cellStyle name="Currency 2 6 4 4 2 11" xfId="8091" xr:uid="{00000000-0005-0000-0000-0000901E0000}"/>
    <cellStyle name="Currency 2 6 4 4 2 2" xfId="8092" xr:uid="{00000000-0005-0000-0000-0000911E0000}"/>
    <cellStyle name="Currency 2 6 4 4 2 2 2" xfId="8093" xr:uid="{00000000-0005-0000-0000-0000921E0000}"/>
    <cellStyle name="Currency 2 6 4 4 2 2 3" xfId="8094" xr:uid="{00000000-0005-0000-0000-0000931E0000}"/>
    <cellStyle name="Currency 2 6 4 4 2 3" xfId="8095" xr:uid="{00000000-0005-0000-0000-0000941E0000}"/>
    <cellStyle name="Currency 2 6 4 4 2 3 2" xfId="25552" xr:uid="{00000000-0005-0000-0000-0000951E0000}"/>
    <cellStyle name="Currency 2 6 4 4 2 3 3" xfId="25642" xr:uid="{00000000-0005-0000-0000-0000961E0000}"/>
    <cellStyle name="Currency 2 6 4 4 2 4" xfId="8096" xr:uid="{00000000-0005-0000-0000-0000971E0000}"/>
    <cellStyle name="Currency 2 6 4 4 2 4 2" xfId="8097" xr:uid="{00000000-0005-0000-0000-0000981E0000}"/>
    <cellStyle name="Currency 2 6 4 4 2 4 2 2" xfId="8098" xr:uid="{00000000-0005-0000-0000-0000991E0000}"/>
    <cellStyle name="Currency 2 6 4 4 2 4 3" xfId="8099" xr:uid="{00000000-0005-0000-0000-00009A1E0000}"/>
    <cellStyle name="Currency 2 6 4 4 2 5" xfId="8100" xr:uid="{00000000-0005-0000-0000-00009B1E0000}"/>
    <cellStyle name="Currency 2 6 4 4 2 5 2" xfId="8101" xr:uid="{00000000-0005-0000-0000-00009C1E0000}"/>
    <cellStyle name="Currency 2 6 4 4 2 5 2 2" xfId="8102" xr:uid="{00000000-0005-0000-0000-00009D1E0000}"/>
    <cellStyle name="Currency 2 6 4 4 2 5 3" xfId="8103" xr:uid="{00000000-0005-0000-0000-00009E1E0000}"/>
    <cellStyle name="Currency 2 6 4 4 2 6" xfId="8104" xr:uid="{00000000-0005-0000-0000-00009F1E0000}"/>
    <cellStyle name="Currency 2 6 4 4 2 6 2" xfId="8105" xr:uid="{00000000-0005-0000-0000-0000A01E0000}"/>
    <cellStyle name="Currency 2 6 4 4 2 6 2 2" xfId="8106" xr:uid="{00000000-0005-0000-0000-0000A11E0000}"/>
    <cellStyle name="Currency 2 6 4 4 2 6 3" xfId="8107" xr:uid="{00000000-0005-0000-0000-0000A21E0000}"/>
    <cellStyle name="Currency 2 6 4 4 2 7" xfId="8108" xr:uid="{00000000-0005-0000-0000-0000A31E0000}"/>
    <cellStyle name="Currency 2 6 4 4 2 7 2" xfId="8109" xr:uid="{00000000-0005-0000-0000-0000A41E0000}"/>
    <cellStyle name="Currency 2 6 4 4 2 8" xfId="8110" xr:uid="{00000000-0005-0000-0000-0000A51E0000}"/>
    <cellStyle name="Currency 2 6 4 4 2 8 2" xfId="8111" xr:uid="{00000000-0005-0000-0000-0000A61E0000}"/>
    <cellStyle name="Currency 2 6 4 4 2 9" xfId="8112" xr:uid="{00000000-0005-0000-0000-0000A71E0000}"/>
    <cellStyle name="Currency 2 6 4 4 3" xfId="338" xr:uid="{00000000-0005-0000-0000-0000A81E0000}"/>
    <cellStyle name="Currency 2 6 4 4 3 2" xfId="8113" xr:uid="{00000000-0005-0000-0000-0000A91E0000}"/>
    <cellStyle name="Currency 2 6 4 4 3 2 2" xfId="25553" xr:uid="{00000000-0005-0000-0000-0000AA1E0000}"/>
    <cellStyle name="Currency 2 6 4 4 3 2 3" xfId="25643" xr:uid="{00000000-0005-0000-0000-0000AB1E0000}"/>
    <cellStyle name="Currency 2 6 4 4 3 3" xfId="8114" xr:uid="{00000000-0005-0000-0000-0000AC1E0000}"/>
    <cellStyle name="Currency 2 6 4 4 4" xfId="8115" xr:uid="{00000000-0005-0000-0000-0000AD1E0000}"/>
    <cellStyle name="Currency 2 6 4 4 4 2" xfId="8116" xr:uid="{00000000-0005-0000-0000-0000AE1E0000}"/>
    <cellStyle name="Currency 2 6 4 4 4 2 2" xfId="8117" xr:uid="{00000000-0005-0000-0000-0000AF1E0000}"/>
    <cellStyle name="Currency 2 6 4 4 4 3" xfId="8118" xr:uid="{00000000-0005-0000-0000-0000B01E0000}"/>
    <cellStyle name="Currency 2 6 4 4 4 4" xfId="25551" xr:uid="{00000000-0005-0000-0000-0000B11E0000}"/>
    <cellStyle name="Currency 2 6 4 4 5" xfId="8119" xr:uid="{00000000-0005-0000-0000-0000B21E0000}"/>
    <cellStyle name="Currency 2 6 4 4 5 2" xfId="8120" xr:uid="{00000000-0005-0000-0000-0000B31E0000}"/>
    <cellStyle name="Currency 2 6 4 4 5 2 2" xfId="8121" xr:uid="{00000000-0005-0000-0000-0000B41E0000}"/>
    <cellStyle name="Currency 2 6 4 4 5 3" xfId="8122" xr:uid="{00000000-0005-0000-0000-0000B51E0000}"/>
    <cellStyle name="Currency 2 6 4 4 6" xfId="8123" xr:uid="{00000000-0005-0000-0000-0000B61E0000}"/>
    <cellStyle name="Currency 2 6 4 4 7" xfId="8124" xr:uid="{00000000-0005-0000-0000-0000B71E0000}"/>
    <cellStyle name="Currency 2 6 4 5" xfId="8125" xr:uid="{00000000-0005-0000-0000-0000B81E0000}"/>
    <cellStyle name="Currency 2 6 4 5 10" xfId="8126" xr:uid="{00000000-0005-0000-0000-0000B91E0000}"/>
    <cellStyle name="Currency 2 6 4 5 2" xfId="8127" xr:uid="{00000000-0005-0000-0000-0000BA1E0000}"/>
    <cellStyle name="Currency 2 6 4 5 2 2" xfId="8128" xr:uid="{00000000-0005-0000-0000-0000BB1E0000}"/>
    <cellStyle name="Currency 2 6 4 5 2 3" xfId="8129" xr:uid="{00000000-0005-0000-0000-0000BC1E0000}"/>
    <cellStyle name="Currency 2 6 4 5 3" xfId="8130" xr:uid="{00000000-0005-0000-0000-0000BD1E0000}"/>
    <cellStyle name="Currency 2 6 4 5 3 2" xfId="8131" xr:uid="{00000000-0005-0000-0000-0000BE1E0000}"/>
    <cellStyle name="Currency 2 6 4 5 3 3" xfId="8132" xr:uid="{00000000-0005-0000-0000-0000BF1E0000}"/>
    <cellStyle name="Currency 2 6 4 5 4" xfId="8133" xr:uid="{00000000-0005-0000-0000-0000C01E0000}"/>
    <cellStyle name="Currency 2 6 4 5 4 2" xfId="8134" xr:uid="{00000000-0005-0000-0000-0000C11E0000}"/>
    <cellStyle name="Currency 2 6 4 5 4 2 2" xfId="8135" xr:uid="{00000000-0005-0000-0000-0000C21E0000}"/>
    <cellStyle name="Currency 2 6 4 5 4 3" xfId="8136" xr:uid="{00000000-0005-0000-0000-0000C31E0000}"/>
    <cellStyle name="Currency 2 6 4 5 5" xfId="8137" xr:uid="{00000000-0005-0000-0000-0000C41E0000}"/>
    <cellStyle name="Currency 2 6 4 5 5 2" xfId="8138" xr:uid="{00000000-0005-0000-0000-0000C51E0000}"/>
    <cellStyle name="Currency 2 6 4 5 5 2 2" xfId="8139" xr:uid="{00000000-0005-0000-0000-0000C61E0000}"/>
    <cellStyle name="Currency 2 6 4 5 5 3" xfId="8140" xr:uid="{00000000-0005-0000-0000-0000C71E0000}"/>
    <cellStyle name="Currency 2 6 4 5 6" xfId="8141" xr:uid="{00000000-0005-0000-0000-0000C81E0000}"/>
    <cellStyle name="Currency 2 6 4 5 6 2" xfId="8142" xr:uid="{00000000-0005-0000-0000-0000C91E0000}"/>
    <cellStyle name="Currency 2 6 4 5 6 2 2" xfId="8143" xr:uid="{00000000-0005-0000-0000-0000CA1E0000}"/>
    <cellStyle name="Currency 2 6 4 5 6 3" xfId="8144" xr:uid="{00000000-0005-0000-0000-0000CB1E0000}"/>
    <cellStyle name="Currency 2 6 4 5 7" xfId="8145" xr:uid="{00000000-0005-0000-0000-0000CC1E0000}"/>
    <cellStyle name="Currency 2 6 4 5 7 2" xfId="8146" xr:uid="{00000000-0005-0000-0000-0000CD1E0000}"/>
    <cellStyle name="Currency 2 6 4 5 8" xfId="8147" xr:uid="{00000000-0005-0000-0000-0000CE1E0000}"/>
    <cellStyle name="Currency 2 6 4 5 8 2" xfId="8148" xr:uid="{00000000-0005-0000-0000-0000CF1E0000}"/>
    <cellStyle name="Currency 2 6 4 5 9" xfId="8149" xr:uid="{00000000-0005-0000-0000-0000D01E0000}"/>
    <cellStyle name="Currency 2 6 4 6" xfId="8150" xr:uid="{00000000-0005-0000-0000-0000D11E0000}"/>
    <cellStyle name="Currency 2 6 4 6 10" xfId="8151" xr:uid="{00000000-0005-0000-0000-0000D21E0000}"/>
    <cellStyle name="Currency 2 6 4 6 11" xfId="8152" xr:uid="{00000000-0005-0000-0000-0000D31E0000}"/>
    <cellStyle name="Currency 2 6 4 6 12" xfId="8153" xr:uid="{00000000-0005-0000-0000-0000D41E0000}"/>
    <cellStyle name="Currency 2 6 4 6 2" xfId="8154" xr:uid="{00000000-0005-0000-0000-0000D51E0000}"/>
    <cellStyle name="Currency 2 6 4 6 2 2" xfId="8155" xr:uid="{00000000-0005-0000-0000-0000D61E0000}"/>
    <cellStyle name="Currency 2 6 4 6 2 3" xfId="8156" xr:uid="{00000000-0005-0000-0000-0000D71E0000}"/>
    <cellStyle name="Currency 2 6 4 6 3" xfId="8157" xr:uid="{00000000-0005-0000-0000-0000D81E0000}"/>
    <cellStyle name="Currency 2 6 4 6 3 2" xfId="8158" xr:uid="{00000000-0005-0000-0000-0000D91E0000}"/>
    <cellStyle name="Currency 2 6 4 6 3 3" xfId="8159" xr:uid="{00000000-0005-0000-0000-0000DA1E0000}"/>
    <cellStyle name="Currency 2 6 4 6 4" xfId="8160" xr:uid="{00000000-0005-0000-0000-0000DB1E0000}"/>
    <cellStyle name="Currency 2 6 4 6 5" xfId="8161" xr:uid="{00000000-0005-0000-0000-0000DC1E0000}"/>
    <cellStyle name="Currency 2 6 4 6 5 2" xfId="8162" xr:uid="{00000000-0005-0000-0000-0000DD1E0000}"/>
    <cellStyle name="Currency 2 6 4 6 5 2 2" xfId="8163" xr:uid="{00000000-0005-0000-0000-0000DE1E0000}"/>
    <cellStyle name="Currency 2 6 4 6 5 3" xfId="8164" xr:uid="{00000000-0005-0000-0000-0000DF1E0000}"/>
    <cellStyle name="Currency 2 6 4 6 6" xfId="8165" xr:uid="{00000000-0005-0000-0000-0000E01E0000}"/>
    <cellStyle name="Currency 2 6 4 6 6 2" xfId="8166" xr:uid="{00000000-0005-0000-0000-0000E11E0000}"/>
    <cellStyle name="Currency 2 6 4 6 6 2 2" xfId="8167" xr:uid="{00000000-0005-0000-0000-0000E21E0000}"/>
    <cellStyle name="Currency 2 6 4 6 6 3" xfId="8168" xr:uid="{00000000-0005-0000-0000-0000E31E0000}"/>
    <cellStyle name="Currency 2 6 4 6 7" xfId="8169" xr:uid="{00000000-0005-0000-0000-0000E41E0000}"/>
    <cellStyle name="Currency 2 6 4 6 7 2" xfId="8170" xr:uid="{00000000-0005-0000-0000-0000E51E0000}"/>
    <cellStyle name="Currency 2 6 4 6 7 2 2" xfId="8171" xr:uid="{00000000-0005-0000-0000-0000E61E0000}"/>
    <cellStyle name="Currency 2 6 4 6 7 3" xfId="8172" xr:uid="{00000000-0005-0000-0000-0000E71E0000}"/>
    <cellStyle name="Currency 2 6 4 6 8" xfId="8173" xr:uid="{00000000-0005-0000-0000-0000E81E0000}"/>
    <cellStyle name="Currency 2 6 4 6 8 2" xfId="8174" xr:uid="{00000000-0005-0000-0000-0000E91E0000}"/>
    <cellStyle name="Currency 2 6 4 6 9" xfId="8175" xr:uid="{00000000-0005-0000-0000-0000EA1E0000}"/>
    <cellStyle name="Currency 2 6 4 6 9 2" xfId="8176" xr:uid="{00000000-0005-0000-0000-0000EB1E0000}"/>
    <cellStyle name="Currency 2 6 4 7" xfId="8177" xr:uid="{00000000-0005-0000-0000-0000EC1E0000}"/>
    <cellStyle name="Currency 2 6 4 7 2" xfId="8178" xr:uid="{00000000-0005-0000-0000-0000ED1E0000}"/>
    <cellStyle name="Currency 2 6 4 7 3" xfId="8179" xr:uid="{00000000-0005-0000-0000-0000EE1E0000}"/>
    <cellStyle name="Currency 2 6 4 8" xfId="8180" xr:uid="{00000000-0005-0000-0000-0000EF1E0000}"/>
    <cellStyle name="Currency 2 6 4 8 2" xfId="8181" xr:uid="{00000000-0005-0000-0000-0000F01E0000}"/>
    <cellStyle name="Currency 2 6 4 8 2 2" xfId="8182" xr:uid="{00000000-0005-0000-0000-0000F11E0000}"/>
    <cellStyle name="Currency 2 6 4 8 3" xfId="8183" xr:uid="{00000000-0005-0000-0000-0000F21E0000}"/>
    <cellStyle name="Currency 2 6 4 8 4" xfId="8184" xr:uid="{00000000-0005-0000-0000-0000F31E0000}"/>
    <cellStyle name="Currency 2 6 4 9" xfId="8185" xr:uid="{00000000-0005-0000-0000-0000F41E0000}"/>
    <cellStyle name="Currency 2 6 4 9 2" xfId="8186" xr:uid="{00000000-0005-0000-0000-0000F51E0000}"/>
    <cellStyle name="Currency 2 6 4 9 2 2" xfId="8187" xr:uid="{00000000-0005-0000-0000-0000F61E0000}"/>
    <cellStyle name="Currency 2 6 4 9 3" xfId="8188" xr:uid="{00000000-0005-0000-0000-0000F71E0000}"/>
    <cellStyle name="Currency 2 6 5" xfId="339" xr:uid="{00000000-0005-0000-0000-0000F81E0000}"/>
    <cellStyle name="Currency 2 6 5 10" xfId="8189" xr:uid="{00000000-0005-0000-0000-0000F91E0000}"/>
    <cellStyle name="Currency 2 6 5 10 2" xfId="8190" xr:uid="{00000000-0005-0000-0000-0000FA1E0000}"/>
    <cellStyle name="Currency 2 6 5 10 2 2" xfId="8191" xr:uid="{00000000-0005-0000-0000-0000FB1E0000}"/>
    <cellStyle name="Currency 2 6 5 10 3" xfId="8192" xr:uid="{00000000-0005-0000-0000-0000FC1E0000}"/>
    <cellStyle name="Currency 2 6 5 11" xfId="8193" xr:uid="{00000000-0005-0000-0000-0000FD1E0000}"/>
    <cellStyle name="Currency 2 6 5 11 2" xfId="8194" xr:uid="{00000000-0005-0000-0000-0000FE1E0000}"/>
    <cellStyle name="Currency 2 6 5 12" xfId="8195" xr:uid="{00000000-0005-0000-0000-0000FF1E0000}"/>
    <cellStyle name="Currency 2 6 5 12 2" xfId="8196" xr:uid="{00000000-0005-0000-0000-0000001F0000}"/>
    <cellStyle name="Currency 2 6 5 13" xfId="8197" xr:uid="{00000000-0005-0000-0000-0000011F0000}"/>
    <cellStyle name="Currency 2 6 5 14" xfId="8198" xr:uid="{00000000-0005-0000-0000-0000021F0000}"/>
    <cellStyle name="Currency 2 6 5 15" xfId="8199" xr:uid="{00000000-0005-0000-0000-0000031F0000}"/>
    <cellStyle name="Currency 2 6 5 16" xfId="8200" xr:uid="{00000000-0005-0000-0000-0000041F0000}"/>
    <cellStyle name="Currency 2 6 5 2" xfId="340" xr:uid="{00000000-0005-0000-0000-0000051F0000}"/>
    <cellStyle name="Currency 2 6 5 2 2" xfId="8201" xr:uid="{00000000-0005-0000-0000-0000061F0000}"/>
    <cellStyle name="Currency 2 6 5 2 2 10" xfId="8202" xr:uid="{00000000-0005-0000-0000-0000071F0000}"/>
    <cellStyle name="Currency 2 6 5 2 2 2" xfId="8203" xr:uid="{00000000-0005-0000-0000-0000081F0000}"/>
    <cellStyle name="Currency 2 6 5 2 2 2 2" xfId="8204" xr:uid="{00000000-0005-0000-0000-0000091F0000}"/>
    <cellStyle name="Currency 2 6 5 2 2 2 3" xfId="8205" xr:uid="{00000000-0005-0000-0000-00000A1F0000}"/>
    <cellStyle name="Currency 2 6 5 2 2 3" xfId="8206" xr:uid="{00000000-0005-0000-0000-00000B1F0000}"/>
    <cellStyle name="Currency 2 6 5 2 2 3 2" xfId="8207" xr:uid="{00000000-0005-0000-0000-00000C1F0000}"/>
    <cellStyle name="Currency 2 6 5 2 2 3 3" xfId="8208" xr:uid="{00000000-0005-0000-0000-00000D1F0000}"/>
    <cellStyle name="Currency 2 6 5 2 2 4" xfId="8209" xr:uid="{00000000-0005-0000-0000-00000E1F0000}"/>
    <cellStyle name="Currency 2 6 5 2 2 4 2" xfId="8210" xr:uid="{00000000-0005-0000-0000-00000F1F0000}"/>
    <cellStyle name="Currency 2 6 5 2 2 4 2 2" xfId="8211" xr:uid="{00000000-0005-0000-0000-0000101F0000}"/>
    <cellStyle name="Currency 2 6 5 2 2 4 3" xfId="8212" xr:uid="{00000000-0005-0000-0000-0000111F0000}"/>
    <cellStyle name="Currency 2 6 5 2 2 5" xfId="8213" xr:uid="{00000000-0005-0000-0000-0000121F0000}"/>
    <cellStyle name="Currency 2 6 5 2 2 5 2" xfId="8214" xr:uid="{00000000-0005-0000-0000-0000131F0000}"/>
    <cellStyle name="Currency 2 6 5 2 2 5 2 2" xfId="8215" xr:uid="{00000000-0005-0000-0000-0000141F0000}"/>
    <cellStyle name="Currency 2 6 5 2 2 5 3" xfId="8216" xr:uid="{00000000-0005-0000-0000-0000151F0000}"/>
    <cellStyle name="Currency 2 6 5 2 2 6" xfId="8217" xr:uid="{00000000-0005-0000-0000-0000161F0000}"/>
    <cellStyle name="Currency 2 6 5 2 2 6 2" xfId="8218" xr:uid="{00000000-0005-0000-0000-0000171F0000}"/>
    <cellStyle name="Currency 2 6 5 2 2 6 2 2" xfId="8219" xr:uid="{00000000-0005-0000-0000-0000181F0000}"/>
    <cellStyle name="Currency 2 6 5 2 2 6 3" xfId="8220" xr:uid="{00000000-0005-0000-0000-0000191F0000}"/>
    <cellStyle name="Currency 2 6 5 2 2 7" xfId="8221" xr:uid="{00000000-0005-0000-0000-00001A1F0000}"/>
    <cellStyle name="Currency 2 6 5 2 2 7 2" xfId="8222" xr:uid="{00000000-0005-0000-0000-00001B1F0000}"/>
    <cellStyle name="Currency 2 6 5 2 2 8" xfId="8223" xr:uid="{00000000-0005-0000-0000-00001C1F0000}"/>
    <cellStyle name="Currency 2 6 5 2 2 8 2" xfId="8224" xr:uid="{00000000-0005-0000-0000-00001D1F0000}"/>
    <cellStyle name="Currency 2 6 5 2 2 9" xfId="8225" xr:uid="{00000000-0005-0000-0000-00001E1F0000}"/>
    <cellStyle name="Currency 2 6 5 2 3" xfId="8226" xr:uid="{00000000-0005-0000-0000-00001F1F0000}"/>
    <cellStyle name="Currency 2 6 5 2 3 10" xfId="8227" xr:uid="{00000000-0005-0000-0000-0000201F0000}"/>
    <cellStyle name="Currency 2 6 5 2 3 2" xfId="8228" xr:uid="{00000000-0005-0000-0000-0000211F0000}"/>
    <cellStyle name="Currency 2 6 5 2 3 2 2" xfId="8229" xr:uid="{00000000-0005-0000-0000-0000221F0000}"/>
    <cellStyle name="Currency 2 6 5 2 3 2 3" xfId="8230" xr:uid="{00000000-0005-0000-0000-0000231F0000}"/>
    <cellStyle name="Currency 2 6 5 2 3 3" xfId="8231" xr:uid="{00000000-0005-0000-0000-0000241F0000}"/>
    <cellStyle name="Currency 2 6 5 2 3 3 2" xfId="8232" xr:uid="{00000000-0005-0000-0000-0000251F0000}"/>
    <cellStyle name="Currency 2 6 5 2 3 3 3" xfId="8233" xr:uid="{00000000-0005-0000-0000-0000261F0000}"/>
    <cellStyle name="Currency 2 6 5 2 3 4" xfId="8234" xr:uid="{00000000-0005-0000-0000-0000271F0000}"/>
    <cellStyle name="Currency 2 6 5 2 3 4 2" xfId="8235" xr:uid="{00000000-0005-0000-0000-0000281F0000}"/>
    <cellStyle name="Currency 2 6 5 2 3 4 2 2" xfId="8236" xr:uid="{00000000-0005-0000-0000-0000291F0000}"/>
    <cellStyle name="Currency 2 6 5 2 3 4 3" xfId="8237" xr:uid="{00000000-0005-0000-0000-00002A1F0000}"/>
    <cellStyle name="Currency 2 6 5 2 3 5" xfId="8238" xr:uid="{00000000-0005-0000-0000-00002B1F0000}"/>
    <cellStyle name="Currency 2 6 5 2 3 5 2" xfId="8239" xr:uid="{00000000-0005-0000-0000-00002C1F0000}"/>
    <cellStyle name="Currency 2 6 5 2 3 5 2 2" xfId="8240" xr:uid="{00000000-0005-0000-0000-00002D1F0000}"/>
    <cellStyle name="Currency 2 6 5 2 3 5 3" xfId="8241" xr:uid="{00000000-0005-0000-0000-00002E1F0000}"/>
    <cellStyle name="Currency 2 6 5 2 3 6" xfId="8242" xr:uid="{00000000-0005-0000-0000-00002F1F0000}"/>
    <cellStyle name="Currency 2 6 5 2 3 6 2" xfId="8243" xr:uid="{00000000-0005-0000-0000-0000301F0000}"/>
    <cellStyle name="Currency 2 6 5 2 3 6 2 2" xfId="8244" xr:uid="{00000000-0005-0000-0000-0000311F0000}"/>
    <cellStyle name="Currency 2 6 5 2 3 6 3" xfId="8245" xr:uid="{00000000-0005-0000-0000-0000321F0000}"/>
    <cellStyle name="Currency 2 6 5 2 3 7" xfId="8246" xr:uid="{00000000-0005-0000-0000-0000331F0000}"/>
    <cellStyle name="Currency 2 6 5 2 3 7 2" xfId="8247" xr:uid="{00000000-0005-0000-0000-0000341F0000}"/>
    <cellStyle name="Currency 2 6 5 2 3 8" xfId="8248" xr:uid="{00000000-0005-0000-0000-0000351F0000}"/>
    <cellStyle name="Currency 2 6 5 2 3 8 2" xfId="8249" xr:uid="{00000000-0005-0000-0000-0000361F0000}"/>
    <cellStyle name="Currency 2 6 5 2 3 9" xfId="8250" xr:uid="{00000000-0005-0000-0000-0000371F0000}"/>
    <cellStyle name="Currency 2 6 5 2 4" xfId="8251" xr:uid="{00000000-0005-0000-0000-0000381F0000}"/>
    <cellStyle name="Currency 2 6 5 2 4 10" xfId="8252" xr:uid="{00000000-0005-0000-0000-0000391F0000}"/>
    <cellStyle name="Currency 2 6 5 2 4 2" xfId="8253" xr:uid="{00000000-0005-0000-0000-00003A1F0000}"/>
    <cellStyle name="Currency 2 6 5 2 4 3" xfId="8254" xr:uid="{00000000-0005-0000-0000-00003B1F0000}"/>
    <cellStyle name="Currency 2 6 5 2 4 3 2" xfId="8255" xr:uid="{00000000-0005-0000-0000-00003C1F0000}"/>
    <cellStyle name="Currency 2 6 5 2 4 3 2 2" xfId="8256" xr:uid="{00000000-0005-0000-0000-00003D1F0000}"/>
    <cellStyle name="Currency 2 6 5 2 4 3 3" xfId="8257" xr:uid="{00000000-0005-0000-0000-00003E1F0000}"/>
    <cellStyle name="Currency 2 6 5 2 4 4" xfId="8258" xr:uid="{00000000-0005-0000-0000-00003F1F0000}"/>
    <cellStyle name="Currency 2 6 5 2 4 4 2" xfId="8259" xr:uid="{00000000-0005-0000-0000-0000401F0000}"/>
    <cellStyle name="Currency 2 6 5 2 4 4 2 2" xfId="8260" xr:uid="{00000000-0005-0000-0000-0000411F0000}"/>
    <cellStyle name="Currency 2 6 5 2 4 4 3" xfId="8261" xr:uid="{00000000-0005-0000-0000-0000421F0000}"/>
    <cellStyle name="Currency 2 6 5 2 4 5" xfId="8262" xr:uid="{00000000-0005-0000-0000-0000431F0000}"/>
    <cellStyle name="Currency 2 6 5 2 4 5 2" xfId="8263" xr:uid="{00000000-0005-0000-0000-0000441F0000}"/>
    <cellStyle name="Currency 2 6 5 2 4 5 2 2" xfId="8264" xr:uid="{00000000-0005-0000-0000-0000451F0000}"/>
    <cellStyle name="Currency 2 6 5 2 4 5 3" xfId="8265" xr:uid="{00000000-0005-0000-0000-0000461F0000}"/>
    <cellStyle name="Currency 2 6 5 2 4 6" xfId="8266" xr:uid="{00000000-0005-0000-0000-0000471F0000}"/>
    <cellStyle name="Currency 2 6 5 2 4 6 2" xfId="8267" xr:uid="{00000000-0005-0000-0000-0000481F0000}"/>
    <cellStyle name="Currency 2 6 5 2 4 7" xfId="8268" xr:uid="{00000000-0005-0000-0000-0000491F0000}"/>
    <cellStyle name="Currency 2 6 5 2 4 7 2" xfId="8269" xr:uid="{00000000-0005-0000-0000-00004A1F0000}"/>
    <cellStyle name="Currency 2 6 5 2 4 8" xfId="8270" xr:uid="{00000000-0005-0000-0000-00004B1F0000}"/>
    <cellStyle name="Currency 2 6 5 2 4 9" xfId="8271" xr:uid="{00000000-0005-0000-0000-00004C1F0000}"/>
    <cellStyle name="Currency 2 6 5 2 5" xfId="8272" xr:uid="{00000000-0005-0000-0000-00004D1F0000}"/>
    <cellStyle name="Currency 2 6 5 2 5 2" xfId="8273" xr:uid="{00000000-0005-0000-0000-00004E1F0000}"/>
    <cellStyle name="Currency 2 6 5 2 5 3" xfId="8274" xr:uid="{00000000-0005-0000-0000-00004F1F0000}"/>
    <cellStyle name="Currency 2 6 5 2 5 4" xfId="25554" xr:uid="{00000000-0005-0000-0000-0000501F0000}"/>
    <cellStyle name="Currency 2 6 5 2 6" xfId="8275" xr:uid="{00000000-0005-0000-0000-0000511F0000}"/>
    <cellStyle name="Currency 2 6 5 2 6 2" xfId="8276" xr:uid="{00000000-0005-0000-0000-0000521F0000}"/>
    <cellStyle name="Currency 2 6 5 2 6 2 2" xfId="8277" xr:uid="{00000000-0005-0000-0000-0000531F0000}"/>
    <cellStyle name="Currency 2 6 5 2 6 2 2 2" xfId="8278" xr:uid="{00000000-0005-0000-0000-0000541F0000}"/>
    <cellStyle name="Currency 2 6 5 2 6 2 3" xfId="8279" xr:uid="{00000000-0005-0000-0000-0000551F0000}"/>
    <cellStyle name="Currency 2 6 5 2 6 3" xfId="8280" xr:uid="{00000000-0005-0000-0000-0000561F0000}"/>
    <cellStyle name="Currency 2 6 5 2 6 3 2" xfId="8281" xr:uid="{00000000-0005-0000-0000-0000571F0000}"/>
    <cellStyle name="Currency 2 6 5 2 6 3 2 2" xfId="8282" xr:uid="{00000000-0005-0000-0000-0000581F0000}"/>
    <cellStyle name="Currency 2 6 5 2 6 3 3" xfId="8283" xr:uid="{00000000-0005-0000-0000-0000591F0000}"/>
    <cellStyle name="Currency 2 6 5 2 6 4" xfId="8284" xr:uid="{00000000-0005-0000-0000-00005A1F0000}"/>
    <cellStyle name="Currency 2 6 5 2 6 4 2" xfId="8285" xr:uid="{00000000-0005-0000-0000-00005B1F0000}"/>
    <cellStyle name="Currency 2 6 5 2 6 4 2 2" xfId="8286" xr:uid="{00000000-0005-0000-0000-00005C1F0000}"/>
    <cellStyle name="Currency 2 6 5 2 6 4 3" xfId="8287" xr:uid="{00000000-0005-0000-0000-00005D1F0000}"/>
    <cellStyle name="Currency 2 6 5 2 6 5" xfId="8288" xr:uid="{00000000-0005-0000-0000-00005E1F0000}"/>
    <cellStyle name="Currency 2 6 5 2 6 5 2" xfId="8289" xr:uid="{00000000-0005-0000-0000-00005F1F0000}"/>
    <cellStyle name="Currency 2 6 5 2 6 6" xfId="8290" xr:uid="{00000000-0005-0000-0000-0000601F0000}"/>
    <cellStyle name="Currency 2 6 5 2 6 6 2" xfId="8291" xr:uid="{00000000-0005-0000-0000-0000611F0000}"/>
    <cellStyle name="Currency 2 6 5 2 6 7" xfId="8292" xr:uid="{00000000-0005-0000-0000-0000621F0000}"/>
    <cellStyle name="Currency 2 6 5 2 7" xfId="8293" xr:uid="{00000000-0005-0000-0000-0000631F0000}"/>
    <cellStyle name="Currency 2 6 5 2 7 2" xfId="8294" xr:uid="{00000000-0005-0000-0000-0000641F0000}"/>
    <cellStyle name="Currency 2 6 5 2 7 2 2" xfId="8295" xr:uid="{00000000-0005-0000-0000-0000651F0000}"/>
    <cellStyle name="Currency 2 6 5 2 7 3" xfId="8296" xr:uid="{00000000-0005-0000-0000-0000661F0000}"/>
    <cellStyle name="Currency 2 6 5 2 8" xfId="8297" xr:uid="{00000000-0005-0000-0000-0000671F0000}"/>
    <cellStyle name="Currency 2 6 5 2 8 2" xfId="8298" xr:uid="{00000000-0005-0000-0000-0000681F0000}"/>
    <cellStyle name="Currency 2 6 5 2 8 2 2" xfId="8299" xr:uid="{00000000-0005-0000-0000-0000691F0000}"/>
    <cellStyle name="Currency 2 6 5 2 8 3" xfId="8300" xr:uid="{00000000-0005-0000-0000-00006A1F0000}"/>
    <cellStyle name="Currency 2 6 5 2 9" xfId="8301" xr:uid="{00000000-0005-0000-0000-00006B1F0000}"/>
    <cellStyle name="Currency 2 6 5 3" xfId="341" xr:uid="{00000000-0005-0000-0000-00006C1F0000}"/>
    <cellStyle name="Currency 2 6 5 3 10" xfId="8302" xr:uid="{00000000-0005-0000-0000-00006D1F0000}"/>
    <cellStyle name="Currency 2 6 5 3 11" xfId="8303" xr:uid="{00000000-0005-0000-0000-00006E1F0000}"/>
    <cellStyle name="Currency 2 6 5 3 12" xfId="8304" xr:uid="{00000000-0005-0000-0000-00006F1F0000}"/>
    <cellStyle name="Currency 2 6 5 3 13" xfId="8305" xr:uid="{00000000-0005-0000-0000-0000701F0000}"/>
    <cellStyle name="Currency 2 6 5 3 2" xfId="342" xr:uid="{00000000-0005-0000-0000-0000711F0000}"/>
    <cellStyle name="Currency 2 6 5 3 2 10" xfId="8306" xr:uid="{00000000-0005-0000-0000-0000721F0000}"/>
    <cellStyle name="Currency 2 6 5 3 2 2" xfId="8307" xr:uid="{00000000-0005-0000-0000-0000731F0000}"/>
    <cellStyle name="Currency 2 6 5 3 2 2 2" xfId="8308" xr:uid="{00000000-0005-0000-0000-0000741F0000}"/>
    <cellStyle name="Currency 2 6 5 3 2 2 3" xfId="8309" xr:uid="{00000000-0005-0000-0000-0000751F0000}"/>
    <cellStyle name="Currency 2 6 5 3 2 3" xfId="8310" xr:uid="{00000000-0005-0000-0000-0000761F0000}"/>
    <cellStyle name="Currency 2 6 5 3 2 3 2" xfId="8311" xr:uid="{00000000-0005-0000-0000-0000771F0000}"/>
    <cellStyle name="Currency 2 6 5 3 2 3 3" xfId="8312" xr:uid="{00000000-0005-0000-0000-0000781F0000}"/>
    <cellStyle name="Currency 2 6 5 3 2 3 4" xfId="25556" xr:uid="{00000000-0005-0000-0000-0000791F0000}"/>
    <cellStyle name="Currency 2 6 5 3 2 4" xfId="8313" xr:uid="{00000000-0005-0000-0000-00007A1F0000}"/>
    <cellStyle name="Currency 2 6 5 3 2 4 2" xfId="8314" xr:uid="{00000000-0005-0000-0000-00007B1F0000}"/>
    <cellStyle name="Currency 2 6 5 3 2 4 2 2" xfId="8315" xr:uid="{00000000-0005-0000-0000-00007C1F0000}"/>
    <cellStyle name="Currency 2 6 5 3 2 4 3" xfId="8316" xr:uid="{00000000-0005-0000-0000-00007D1F0000}"/>
    <cellStyle name="Currency 2 6 5 3 2 5" xfId="8317" xr:uid="{00000000-0005-0000-0000-00007E1F0000}"/>
    <cellStyle name="Currency 2 6 5 3 2 5 2" xfId="8318" xr:uid="{00000000-0005-0000-0000-00007F1F0000}"/>
    <cellStyle name="Currency 2 6 5 3 2 5 2 2" xfId="8319" xr:uid="{00000000-0005-0000-0000-0000801F0000}"/>
    <cellStyle name="Currency 2 6 5 3 2 5 3" xfId="8320" xr:uid="{00000000-0005-0000-0000-0000811F0000}"/>
    <cellStyle name="Currency 2 6 5 3 2 6" xfId="8321" xr:uid="{00000000-0005-0000-0000-0000821F0000}"/>
    <cellStyle name="Currency 2 6 5 3 2 6 2" xfId="8322" xr:uid="{00000000-0005-0000-0000-0000831F0000}"/>
    <cellStyle name="Currency 2 6 5 3 2 6 2 2" xfId="8323" xr:uid="{00000000-0005-0000-0000-0000841F0000}"/>
    <cellStyle name="Currency 2 6 5 3 2 6 3" xfId="8324" xr:uid="{00000000-0005-0000-0000-0000851F0000}"/>
    <cellStyle name="Currency 2 6 5 3 2 7" xfId="8325" xr:uid="{00000000-0005-0000-0000-0000861F0000}"/>
    <cellStyle name="Currency 2 6 5 3 2 7 2" xfId="8326" xr:uid="{00000000-0005-0000-0000-0000871F0000}"/>
    <cellStyle name="Currency 2 6 5 3 2 8" xfId="8327" xr:uid="{00000000-0005-0000-0000-0000881F0000}"/>
    <cellStyle name="Currency 2 6 5 3 2 8 2" xfId="8328" xr:uid="{00000000-0005-0000-0000-0000891F0000}"/>
    <cellStyle name="Currency 2 6 5 3 2 9" xfId="8329" xr:uid="{00000000-0005-0000-0000-00008A1F0000}"/>
    <cellStyle name="Currency 2 6 5 3 3" xfId="343" xr:uid="{00000000-0005-0000-0000-00008B1F0000}"/>
    <cellStyle name="Currency 2 6 5 3 3 2" xfId="8330" xr:uid="{00000000-0005-0000-0000-00008C1F0000}"/>
    <cellStyle name="Currency 2 6 5 3 3 2 2" xfId="25557" xr:uid="{00000000-0005-0000-0000-00008D1F0000}"/>
    <cellStyle name="Currency 2 6 5 3 3 2 3" xfId="25644" xr:uid="{00000000-0005-0000-0000-00008E1F0000}"/>
    <cellStyle name="Currency 2 6 5 3 3 3" xfId="8331" xr:uid="{00000000-0005-0000-0000-00008F1F0000}"/>
    <cellStyle name="Currency 2 6 5 3 4" xfId="8332" xr:uid="{00000000-0005-0000-0000-0000901F0000}"/>
    <cellStyle name="Currency 2 6 5 3 4 2" xfId="8333" xr:uid="{00000000-0005-0000-0000-0000911F0000}"/>
    <cellStyle name="Currency 2 6 5 3 4 3" xfId="8334" xr:uid="{00000000-0005-0000-0000-0000921F0000}"/>
    <cellStyle name="Currency 2 6 5 3 4 4" xfId="25555" xr:uid="{00000000-0005-0000-0000-0000931F0000}"/>
    <cellStyle name="Currency 2 6 5 3 5" xfId="8335" xr:uid="{00000000-0005-0000-0000-0000941F0000}"/>
    <cellStyle name="Currency 2 6 5 3 5 2" xfId="8336" xr:uid="{00000000-0005-0000-0000-0000951F0000}"/>
    <cellStyle name="Currency 2 6 5 3 5 2 2" xfId="8337" xr:uid="{00000000-0005-0000-0000-0000961F0000}"/>
    <cellStyle name="Currency 2 6 5 3 5 3" xfId="8338" xr:uid="{00000000-0005-0000-0000-0000971F0000}"/>
    <cellStyle name="Currency 2 6 5 3 6" xfId="8339" xr:uid="{00000000-0005-0000-0000-0000981F0000}"/>
    <cellStyle name="Currency 2 6 5 3 6 2" xfId="8340" xr:uid="{00000000-0005-0000-0000-0000991F0000}"/>
    <cellStyle name="Currency 2 6 5 3 6 2 2" xfId="8341" xr:uid="{00000000-0005-0000-0000-00009A1F0000}"/>
    <cellStyle name="Currency 2 6 5 3 6 3" xfId="8342" xr:uid="{00000000-0005-0000-0000-00009B1F0000}"/>
    <cellStyle name="Currency 2 6 5 3 7" xfId="8343" xr:uid="{00000000-0005-0000-0000-00009C1F0000}"/>
    <cellStyle name="Currency 2 6 5 3 7 2" xfId="8344" xr:uid="{00000000-0005-0000-0000-00009D1F0000}"/>
    <cellStyle name="Currency 2 6 5 3 7 2 2" xfId="8345" xr:uid="{00000000-0005-0000-0000-00009E1F0000}"/>
    <cellStyle name="Currency 2 6 5 3 7 3" xfId="8346" xr:uid="{00000000-0005-0000-0000-00009F1F0000}"/>
    <cellStyle name="Currency 2 6 5 3 8" xfId="8347" xr:uid="{00000000-0005-0000-0000-0000A01F0000}"/>
    <cellStyle name="Currency 2 6 5 3 8 2" xfId="8348" xr:uid="{00000000-0005-0000-0000-0000A11F0000}"/>
    <cellStyle name="Currency 2 6 5 3 9" xfId="8349" xr:uid="{00000000-0005-0000-0000-0000A21F0000}"/>
    <cellStyle name="Currency 2 6 5 3 9 2" xfId="8350" xr:uid="{00000000-0005-0000-0000-0000A31F0000}"/>
    <cellStyle name="Currency 2 6 5 4" xfId="344" xr:uid="{00000000-0005-0000-0000-0000A41F0000}"/>
    <cellStyle name="Currency 2 6 5 4 2" xfId="345" xr:uid="{00000000-0005-0000-0000-0000A51F0000}"/>
    <cellStyle name="Currency 2 6 5 4 2 10" xfId="8351" xr:uid="{00000000-0005-0000-0000-0000A61F0000}"/>
    <cellStyle name="Currency 2 6 5 4 2 11" xfId="8352" xr:uid="{00000000-0005-0000-0000-0000A71F0000}"/>
    <cellStyle name="Currency 2 6 5 4 2 2" xfId="8353" xr:uid="{00000000-0005-0000-0000-0000A81F0000}"/>
    <cellStyle name="Currency 2 6 5 4 2 2 2" xfId="8354" xr:uid="{00000000-0005-0000-0000-0000A91F0000}"/>
    <cellStyle name="Currency 2 6 5 4 2 2 3" xfId="8355" xr:uid="{00000000-0005-0000-0000-0000AA1F0000}"/>
    <cellStyle name="Currency 2 6 5 4 2 3" xfId="8356" xr:uid="{00000000-0005-0000-0000-0000AB1F0000}"/>
    <cellStyle name="Currency 2 6 5 4 2 3 2" xfId="25559" xr:uid="{00000000-0005-0000-0000-0000AC1F0000}"/>
    <cellStyle name="Currency 2 6 5 4 2 3 3" xfId="25645" xr:uid="{00000000-0005-0000-0000-0000AD1F0000}"/>
    <cellStyle name="Currency 2 6 5 4 2 4" xfId="8357" xr:uid="{00000000-0005-0000-0000-0000AE1F0000}"/>
    <cellStyle name="Currency 2 6 5 4 2 4 2" xfId="8358" xr:uid="{00000000-0005-0000-0000-0000AF1F0000}"/>
    <cellStyle name="Currency 2 6 5 4 2 4 2 2" xfId="8359" xr:uid="{00000000-0005-0000-0000-0000B01F0000}"/>
    <cellStyle name="Currency 2 6 5 4 2 4 3" xfId="8360" xr:uid="{00000000-0005-0000-0000-0000B11F0000}"/>
    <cellStyle name="Currency 2 6 5 4 2 5" xfId="8361" xr:uid="{00000000-0005-0000-0000-0000B21F0000}"/>
    <cellStyle name="Currency 2 6 5 4 2 5 2" xfId="8362" xr:uid="{00000000-0005-0000-0000-0000B31F0000}"/>
    <cellStyle name="Currency 2 6 5 4 2 5 2 2" xfId="8363" xr:uid="{00000000-0005-0000-0000-0000B41F0000}"/>
    <cellStyle name="Currency 2 6 5 4 2 5 3" xfId="8364" xr:uid="{00000000-0005-0000-0000-0000B51F0000}"/>
    <cellStyle name="Currency 2 6 5 4 2 6" xfId="8365" xr:uid="{00000000-0005-0000-0000-0000B61F0000}"/>
    <cellStyle name="Currency 2 6 5 4 2 6 2" xfId="8366" xr:uid="{00000000-0005-0000-0000-0000B71F0000}"/>
    <cellStyle name="Currency 2 6 5 4 2 6 2 2" xfId="8367" xr:uid="{00000000-0005-0000-0000-0000B81F0000}"/>
    <cellStyle name="Currency 2 6 5 4 2 6 3" xfId="8368" xr:uid="{00000000-0005-0000-0000-0000B91F0000}"/>
    <cellStyle name="Currency 2 6 5 4 2 7" xfId="8369" xr:uid="{00000000-0005-0000-0000-0000BA1F0000}"/>
    <cellStyle name="Currency 2 6 5 4 2 7 2" xfId="8370" xr:uid="{00000000-0005-0000-0000-0000BB1F0000}"/>
    <cellStyle name="Currency 2 6 5 4 2 8" xfId="8371" xr:uid="{00000000-0005-0000-0000-0000BC1F0000}"/>
    <cellStyle name="Currency 2 6 5 4 2 8 2" xfId="8372" xr:uid="{00000000-0005-0000-0000-0000BD1F0000}"/>
    <cellStyle name="Currency 2 6 5 4 2 9" xfId="8373" xr:uid="{00000000-0005-0000-0000-0000BE1F0000}"/>
    <cellStyle name="Currency 2 6 5 4 3" xfId="346" xr:uid="{00000000-0005-0000-0000-0000BF1F0000}"/>
    <cellStyle name="Currency 2 6 5 4 3 2" xfId="8374" xr:uid="{00000000-0005-0000-0000-0000C01F0000}"/>
    <cellStyle name="Currency 2 6 5 4 3 2 2" xfId="25560" xr:uid="{00000000-0005-0000-0000-0000C11F0000}"/>
    <cellStyle name="Currency 2 6 5 4 3 2 3" xfId="25646" xr:uid="{00000000-0005-0000-0000-0000C21F0000}"/>
    <cellStyle name="Currency 2 6 5 4 3 3" xfId="8375" xr:uid="{00000000-0005-0000-0000-0000C31F0000}"/>
    <cellStyle name="Currency 2 6 5 4 4" xfId="8376" xr:uid="{00000000-0005-0000-0000-0000C41F0000}"/>
    <cellStyle name="Currency 2 6 5 4 4 2" xfId="8377" xr:uid="{00000000-0005-0000-0000-0000C51F0000}"/>
    <cellStyle name="Currency 2 6 5 4 4 2 2" xfId="8378" xr:uid="{00000000-0005-0000-0000-0000C61F0000}"/>
    <cellStyle name="Currency 2 6 5 4 4 3" xfId="8379" xr:uid="{00000000-0005-0000-0000-0000C71F0000}"/>
    <cellStyle name="Currency 2 6 5 4 4 4" xfId="25558" xr:uid="{00000000-0005-0000-0000-0000C81F0000}"/>
    <cellStyle name="Currency 2 6 5 4 5" xfId="8380" xr:uid="{00000000-0005-0000-0000-0000C91F0000}"/>
    <cellStyle name="Currency 2 6 5 4 5 2" xfId="8381" xr:uid="{00000000-0005-0000-0000-0000CA1F0000}"/>
    <cellStyle name="Currency 2 6 5 4 5 2 2" xfId="8382" xr:uid="{00000000-0005-0000-0000-0000CB1F0000}"/>
    <cellStyle name="Currency 2 6 5 4 5 3" xfId="8383" xr:uid="{00000000-0005-0000-0000-0000CC1F0000}"/>
    <cellStyle name="Currency 2 6 5 4 6" xfId="8384" xr:uid="{00000000-0005-0000-0000-0000CD1F0000}"/>
    <cellStyle name="Currency 2 6 5 4 7" xfId="8385" xr:uid="{00000000-0005-0000-0000-0000CE1F0000}"/>
    <cellStyle name="Currency 2 6 5 5" xfId="8386" xr:uid="{00000000-0005-0000-0000-0000CF1F0000}"/>
    <cellStyle name="Currency 2 6 5 5 10" xfId="8387" xr:uid="{00000000-0005-0000-0000-0000D01F0000}"/>
    <cellStyle name="Currency 2 6 5 5 2" xfId="8388" xr:uid="{00000000-0005-0000-0000-0000D11F0000}"/>
    <cellStyle name="Currency 2 6 5 5 2 2" xfId="8389" xr:uid="{00000000-0005-0000-0000-0000D21F0000}"/>
    <cellStyle name="Currency 2 6 5 5 2 3" xfId="8390" xr:uid="{00000000-0005-0000-0000-0000D31F0000}"/>
    <cellStyle name="Currency 2 6 5 5 3" xfId="8391" xr:uid="{00000000-0005-0000-0000-0000D41F0000}"/>
    <cellStyle name="Currency 2 6 5 5 3 2" xfId="8392" xr:uid="{00000000-0005-0000-0000-0000D51F0000}"/>
    <cellStyle name="Currency 2 6 5 5 3 3" xfId="8393" xr:uid="{00000000-0005-0000-0000-0000D61F0000}"/>
    <cellStyle name="Currency 2 6 5 5 4" xfId="8394" xr:uid="{00000000-0005-0000-0000-0000D71F0000}"/>
    <cellStyle name="Currency 2 6 5 5 4 2" xfId="8395" xr:uid="{00000000-0005-0000-0000-0000D81F0000}"/>
    <cellStyle name="Currency 2 6 5 5 4 2 2" xfId="8396" xr:uid="{00000000-0005-0000-0000-0000D91F0000}"/>
    <cellStyle name="Currency 2 6 5 5 4 3" xfId="8397" xr:uid="{00000000-0005-0000-0000-0000DA1F0000}"/>
    <cellStyle name="Currency 2 6 5 5 5" xfId="8398" xr:uid="{00000000-0005-0000-0000-0000DB1F0000}"/>
    <cellStyle name="Currency 2 6 5 5 5 2" xfId="8399" xr:uid="{00000000-0005-0000-0000-0000DC1F0000}"/>
    <cellStyle name="Currency 2 6 5 5 5 2 2" xfId="8400" xr:uid="{00000000-0005-0000-0000-0000DD1F0000}"/>
    <cellStyle name="Currency 2 6 5 5 5 3" xfId="8401" xr:uid="{00000000-0005-0000-0000-0000DE1F0000}"/>
    <cellStyle name="Currency 2 6 5 5 6" xfId="8402" xr:uid="{00000000-0005-0000-0000-0000DF1F0000}"/>
    <cellStyle name="Currency 2 6 5 5 6 2" xfId="8403" xr:uid="{00000000-0005-0000-0000-0000E01F0000}"/>
    <cellStyle name="Currency 2 6 5 5 6 2 2" xfId="8404" xr:uid="{00000000-0005-0000-0000-0000E11F0000}"/>
    <cellStyle name="Currency 2 6 5 5 6 3" xfId="8405" xr:uid="{00000000-0005-0000-0000-0000E21F0000}"/>
    <cellStyle name="Currency 2 6 5 5 7" xfId="8406" xr:uid="{00000000-0005-0000-0000-0000E31F0000}"/>
    <cellStyle name="Currency 2 6 5 5 7 2" xfId="8407" xr:uid="{00000000-0005-0000-0000-0000E41F0000}"/>
    <cellStyle name="Currency 2 6 5 5 8" xfId="8408" xr:uid="{00000000-0005-0000-0000-0000E51F0000}"/>
    <cellStyle name="Currency 2 6 5 5 8 2" xfId="8409" xr:uid="{00000000-0005-0000-0000-0000E61F0000}"/>
    <cellStyle name="Currency 2 6 5 5 9" xfId="8410" xr:uid="{00000000-0005-0000-0000-0000E71F0000}"/>
    <cellStyle name="Currency 2 6 5 6" xfId="8411" xr:uid="{00000000-0005-0000-0000-0000E81F0000}"/>
    <cellStyle name="Currency 2 6 5 6 10" xfId="8412" xr:uid="{00000000-0005-0000-0000-0000E91F0000}"/>
    <cellStyle name="Currency 2 6 5 6 11" xfId="8413" xr:uid="{00000000-0005-0000-0000-0000EA1F0000}"/>
    <cellStyle name="Currency 2 6 5 6 12" xfId="8414" xr:uid="{00000000-0005-0000-0000-0000EB1F0000}"/>
    <cellStyle name="Currency 2 6 5 6 2" xfId="8415" xr:uid="{00000000-0005-0000-0000-0000EC1F0000}"/>
    <cellStyle name="Currency 2 6 5 6 2 2" xfId="8416" xr:uid="{00000000-0005-0000-0000-0000ED1F0000}"/>
    <cellStyle name="Currency 2 6 5 6 2 3" xfId="8417" xr:uid="{00000000-0005-0000-0000-0000EE1F0000}"/>
    <cellStyle name="Currency 2 6 5 6 3" xfId="8418" xr:uid="{00000000-0005-0000-0000-0000EF1F0000}"/>
    <cellStyle name="Currency 2 6 5 6 3 2" xfId="8419" xr:uid="{00000000-0005-0000-0000-0000F01F0000}"/>
    <cellStyle name="Currency 2 6 5 6 3 3" xfId="8420" xr:uid="{00000000-0005-0000-0000-0000F11F0000}"/>
    <cellStyle name="Currency 2 6 5 6 4" xfId="8421" xr:uid="{00000000-0005-0000-0000-0000F21F0000}"/>
    <cellStyle name="Currency 2 6 5 6 5" xfId="8422" xr:uid="{00000000-0005-0000-0000-0000F31F0000}"/>
    <cellStyle name="Currency 2 6 5 6 5 2" xfId="8423" xr:uid="{00000000-0005-0000-0000-0000F41F0000}"/>
    <cellStyle name="Currency 2 6 5 6 5 2 2" xfId="8424" xr:uid="{00000000-0005-0000-0000-0000F51F0000}"/>
    <cellStyle name="Currency 2 6 5 6 5 3" xfId="8425" xr:uid="{00000000-0005-0000-0000-0000F61F0000}"/>
    <cellStyle name="Currency 2 6 5 6 6" xfId="8426" xr:uid="{00000000-0005-0000-0000-0000F71F0000}"/>
    <cellStyle name="Currency 2 6 5 6 6 2" xfId="8427" xr:uid="{00000000-0005-0000-0000-0000F81F0000}"/>
    <cellStyle name="Currency 2 6 5 6 6 2 2" xfId="8428" xr:uid="{00000000-0005-0000-0000-0000F91F0000}"/>
    <cellStyle name="Currency 2 6 5 6 6 3" xfId="8429" xr:uid="{00000000-0005-0000-0000-0000FA1F0000}"/>
    <cellStyle name="Currency 2 6 5 6 7" xfId="8430" xr:uid="{00000000-0005-0000-0000-0000FB1F0000}"/>
    <cellStyle name="Currency 2 6 5 6 7 2" xfId="8431" xr:uid="{00000000-0005-0000-0000-0000FC1F0000}"/>
    <cellStyle name="Currency 2 6 5 6 7 2 2" xfId="8432" xr:uid="{00000000-0005-0000-0000-0000FD1F0000}"/>
    <cellStyle name="Currency 2 6 5 6 7 3" xfId="8433" xr:uid="{00000000-0005-0000-0000-0000FE1F0000}"/>
    <cellStyle name="Currency 2 6 5 6 8" xfId="8434" xr:uid="{00000000-0005-0000-0000-0000FF1F0000}"/>
    <cellStyle name="Currency 2 6 5 6 8 2" xfId="8435" xr:uid="{00000000-0005-0000-0000-000000200000}"/>
    <cellStyle name="Currency 2 6 5 6 9" xfId="8436" xr:uid="{00000000-0005-0000-0000-000001200000}"/>
    <cellStyle name="Currency 2 6 5 6 9 2" xfId="8437" xr:uid="{00000000-0005-0000-0000-000002200000}"/>
    <cellStyle name="Currency 2 6 5 7" xfId="8438" xr:uid="{00000000-0005-0000-0000-000003200000}"/>
    <cellStyle name="Currency 2 6 5 7 2" xfId="8439" xr:uid="{00000000-0005-0000-0000-000004200000}"/>
    <cellStyle name="Currency 2 6 5 7 3" xfId="8440" xr:uid="{00000000-0005-0000-0000-000005200000}"/>
    <cellStyle name="Currency 2 6 5 8" xfId="8441" xr:uid="{00000000-0005-0000-0000-000006200000}"/>
    <cellStyle name="Currency 2 6 5 8 2" xfId="8442" xr:uid="{00000000-0005-0000-0000-000007200000}"/>
    <cellStyle name="Currency 2 6 5 8 2 2" xfId="8443" xr:uid="{00000000-0005-0000-0000-000008200000}"/>
    <cellStyle name="Currency 2 6 5 8 3" xfId="8444" xr:uid="{00000000-0005-0000-0000-000009200000}"/>
    <cellStyle name="Currency 2 6 5 8 4" xfId="8445" xr:uid="{00000000-0005-0000-0000-00000A200000}"/>
    <cellStyle name="Currency 2 6 5 9" xfId="8446" xr:uid="{00000000-0005-0000-0000-00000B200000}"/>
    <cellStyle name="Currency 2 6 5 9 2" xfId="8447" xr:uid="{00000000-0005-0000-0000-00000C200000}"/>
    <cellStyle name="Currency 2 6 5 9 2 2" xfId="8448" xr:uid="{00000000-0005-0000-0000-00000D200000}"/>
    <cellStyle name="Currency 2 6 5 9 3" xfId="8449" xr:uid="{00000000-0005-0000-0000-00000E200000}"/>
    <cellStyle name="Currency 2 6 6" xfId="347" xr:uid="{00000000-0005-0000-0000-00000F200000}"/>
    <cellStyle name="Currency 2 6 6 2" xfId="8450" xr:uid="{00000000-0005-0000-0000-000010200000}"/>
    <cellStyle name="Currency 2 6 6 2 10" xfId="8451" xr:uid="{00000000-0005-0000-0000-000011200000}"/>
    <cellStyle name="Currency 2 6 6 2 2" xfId="8452" xr:uid="{00000000-0005-0000-0000-000012200000}"/>
    <cellStyle name="Currency 2 6 6 2 2 2" xfId="8453" xr:uid="{00000000-0005-0000-0000-000013200000}"/>
    <cellStyle name="Currency 2 6 6 2 2 3" xfId="8454" xr:uid="{00000000-0005-0000-0000-000014200000}"/>
    <cellStyle name="Currency 2 6 6 2 3" xfId="8455" xr:uid="{00000000-0005-0000-0000-000015200000}"/>
    <cellStyle name="Currency 2 6 6 2 3 2" xfId="8456" xr:uid="{00000000-0005-0000-0000-000016200000}"/>
    <cellStyle name="Currency 2 6 6 2 3 3" xfId="8457" xr:uid="{00000000-0005-0000-0000-000017200000}"/>
    <cellStyle name="Currency 2 6 6 2 4" xfId="8458" xr:uid="{00000000-0005-0000-0000-000018200000}"/>
    <cellStyle name="Currency 2 6 6 2 4 2" xfId="8459" xr:uid="{00000000-0005-0000-0000-000019200000}"/>
    <cellStyle name="Currency 2 6 6 2 4 2 2" xfId="8460" xr:uid="{00000000-0005-0000-0000-00001A200000}"/>
    <cellStyle name="Currency 2 6 6 2 4 3" xfId="8461" xr:uid="{00000000-0005-0000-0000-00001B200000}"/>
    <cellStyle name="Currency 2 6 6 2 5" xfId="8462" xr:uid="{00000000-0005-0000-0000-00001C200000}"/>
    <cellStyle name="Currency 2 6 6 2 5 2" xfId="8463" xr:uid="{00000000-0005-0000-0000-00001D200000}"/>
    <cellStyle name="Currency 2 6 6 2 5 2 2" xfId="8464" xr:uid="{00000000-0005-0000-0000-00001E200000}"/>
    <cellStyle name="Currency 2 6 6 2 5 3" xfId="8465" xr:uid="{00000000-0005-0000-0000-00001F200000}"/>
    <cellStyle name="Currency 2 6 6 2 6" xfId="8466" xr:uid="{00000000-0005-0000-0000-000020200000}"/>
    <cellStyle name="Currency 2 6 6 2 6 2" xfId="8467" xr:uid="{00000000-0005-0000-0000-000021200000}"/>
    <cellStyle name="Currency 2 6 6 2 6 2 2" xfId="8468" xr:uid="{00000000-0005-0000-0000-000022200000}"/>
    <cellStyle name="Currency 2 6 6 2 6 3" xfId="8469" xr:uid="{00000000-0005-0000-0000-000023200000}"/>
    <cellStyle name="Currency 2 6 6 2 7" xfId="8470" xr:uid="{00000000-0005-0000-0000-000024200000}"/>
    <cellStyle name="Currency 2 6 6 2 7 2" xfId="8471" xr:uid="{00000000-0005-0000-0000-000025200000}"/>
    <cellStyle name="Currency 2 6 6 2 8" xfId="8472" xr:uid="{00000000-0005-0000-0000-000026200000}"/>
    <cellStyle name="Currency 2 6 6 2 8 2" xfId="8473" xr:uid="{00000000-0005-0000-0000-000027200000}"/>
    <cellStyle name="Currency 2 6 6 2 9" xfId="8474" xr:uid="{00000000-0005-0000-0000-000028200000}"/>
    <cellStyle name="Currency 2 6 6 3" xfId="8475" xr:uid="{00000000-0005-0000-0000-000029200000}"/>
    <cellStyle name="Currency 2 6 6 3 10" xfId="8476" xr:uid="{00000000-0005-0000-0000-00002A200000}"/>
    <cellStyle name="Currency 2 6 6 3 2" xfId="8477" xr:uid="{00000000-0005-0000-0000-00002B200000}"/>
    <cellStyle name="Currency 2 6 6 3 2 2" xfId="8478" xr:uid="{00000000-0005-0000-0000-00002C200000}"/>
    <cellStyle name="Currency 2 6 6 3 2 3" xfId="8479" xr:uid="{00000000-0005-0000-0000-00002D200000}"/>
    <cellStyle name="Currency 2 6 6 3 3" xfId="8480" xr:uid="{00000000-0005-0000-0000-00002E200000}"/>
    <cellStyle name="Currency 2 6 6 3 3 2" xfId="8481" xr:uid="{00000000-0005-0000-0000-00002F200000}"/>
    <cellStyle name="Currency 2 6 6 3 3 3" xfId="8482" xr:uid="{00000000-0005-0000-0000-000030200000}"/>
    <cellStyle name="Currency 2 6 6 3 4" xfId="8483" xr:uid="{00000000-0005-0000-0000-000031200000}"/>
    <cellStyle name="Currency 2 6 6 3 4 2" xfId="8484" xr:uid="{00000000-0005-0000-0000-000032200000}"/>
    <cellStyle name="Currency 2 6 6 3 4 2 2" xfId="8485" xr:uid="{00000000-0005-0000-0000-000033200000}"/>
    <cellStyle name="Currency 2 6 6 3 4 3" xfId="8486" xr:uid="{00000000-0005-0000-0000-000034200000}"/>
    <cellStyle name="Currency 2 6 6 3 5" xfId="8487" xr:uid="{00000000-0005-0000-0000-000035200000}"/>
    <cellStyle name="Currency 2 6 6 3 5 2" xfId="8488" xr:uid="{00000000-0005-0000-0000-000036200000}"/>
    <cellStyle name="Currency 2 6 6 3 5 2 2" xfId="8489" xr:uid="{00000000-0005-0000-0000-000037200000}"/>
    <cellStyle name="Currency 2 6 6 3 5 3" xfId="8490" xr:uid="{00000000-0005-0000-0000-000038200000}"/>
    <cellStyle name="Currency 2 6 6 3 6" xfId="8491" xr:uid="{00000000-0005-0000-0000-000039200000}"/>
    <cellStyle name="Currency 2 6 6 3 6 2" xfId="8492" xr:uid="{00000000-0005-0000-0000-00003A200000}"/>
    <cellStyle name="Currency 2 6 6 3 6 2 2" xfId="8493" xr:uid="{00000000-0005-0000-0000-00003B200000}"/>
    <cellStyle name="Currency 2 6 6 3 6 3" xfId="8494" xr:uid="{00000000-0005-0000-0000-00003C200000}"/>
    <cellStyle name="Currency 2 6 6 3 7" xfId="8495" xr:uid="{00000000-0005-0000-0000-00003D200000}"/>
    <cellStyle name="Currency 2 6 6 3 7 2" xfId="8496" xr:uid="{00000000-0005-0000-0000-00003E200000}"/>
    <cellStyle name="Currency 2 6 6 3 8" xfId="8497" xr:uid="{00000000-0005-0000-0000-00003F200000}"/>
    <cellStyle name="Currency 2 6 6 3 8 2" xfId="8498" xr:uid="{00000000-0005-0000-0000-000040200000}"/>
    <cellStyle name="Currency 2 6 6 3 9" xfId="8499" xr:uid="{00000000-0005-0000-0000-000041200000}"/>
    <cellStyle name="Currency 2 6 6 4" xfId="8500" xr:uid="{00000000-0005-0000-0000-000042200000}"/>
    <cellStyle name="Currency 2 6 6 4 10" xfId="8501" xr:uid="{00000000-0005-0000-0000-000043200000}"/>
    <cellStyle name="Currency 2 6 6 4 2" xfId="8502" xr:uid="{00000000-0005-0000-0000-000044200000}"/>
    <cellStyle name="Currency 2 6 6 4 3" xfId="8503" xr:uid="{00000000-0005-0000-0000-000045200000}"/>
    <cellStyle name="Currency 2 6 6 4 3 2" xfId="8504" xr:uid="{00000000-0005-0000-0000-000046200000}"/>
    <cellStyle name="Currency 2 6 6 4 3 2 2" xfId="8505" xr:uid="{00000000-0005-0000-0000-000047200000}"/>
    <cellStyle name="Currency 2 6 6 4 3 3" xfId="8506" xr:uid="{00000000-0005-0000-0000-000048200000}"/>
    <cellStyle name="Currency 2 6 6 4 4" xfId="8507" xr:uid="{00000000-0005-0000-0000-000049200000}"/>
    <cellStyle name="Currency 2 6 6 4 4 2" xfId="8508" xr:uid="{00000000-0005-0000-0000-00004A200000}"/>
    <cellStyle name="Currency 2 6 6 4 4 2 2" xfId="8509" xr:uid="{00000000-0005-0000-0000-00004B200000}"/>
    <cellStyle name="Currency 2 6 6 4 4 3" xfId="8510" xr:uid="{00000000-0005-0000-0000-00004C200000}"/>
    <cellStyle name="Currency 2 6 6 4 5" xfId="8511" xr:uid="{00000000-0005-0000-0000-00004D200000}"/>
    <cellStyle name="Currency 2 6 6 4 5 2" xfId="8512" xr:uid="{00000000-0005-0000-0000-00004E200000}"/>
    <cellStyle name="Currency 2 6 6 4 5 2 2" xfId="8513" xr:uid="{00000000-0005-0000-0000-00004F200000}"/>
    <cellStyle name="Currency 2 6 6 4 5 3" xfId="8514" xr:uid="{00000000-0005-0000-0000-000050200000}"/>
    <cellStyle name="Currency 2 6 6 4 6" xfId="8515" xr:uid="{00000000-0005-0000-0000-000051200000}"/>
    <cellStyle name="Currency 2 6 6 4 6 2" xfId="8516" xr:uid="{00000000-0005-0000-0000-000052200000}"/>
    <cellStyle name="Currency 2 6 6 4 7" xfId="8517" xr:uid="{00000000-0005-0000-0000-000053200000}"/>
    <cellStyle name="Currency 2 6 6 4 7 2" xfId="8518" xr:uid="{00000000-0005-0000-0000-000054200000}"/>
    <cellStyle name="Currency 2 6 6 4 8" xfId="8519" xr:uid="{00000000-0005-0000-0000-000055200000}"/>
    <cellStyle name="Currency 2 6 6 4 9" xfId="8520" xr:uid="{00000000-0005-0000-0000-000056200000}"/>
    <cellStyle name="Currency 2 6 6 5" xfId="8521" xr:uid="{00000000-0005-0000-0000-000057200000}"/>
    <cellStyle name="Currency 2 6 6 5 2" xfId="8522" xr:uid="{00000000-0005-0000-0000-000058200000}"/>
    <cellStyle name="Currency 2 6 6 5 3" xfId="8523" xr:uid="{00000000-0005-0000-0000-000059200000}"/>
    <cellStyle name="Currency 2 6 6 5 4" xfId="25561" xr:uid="{00000000-0005-0000-0000-00005A200000}"/>
    <cellStyle name="Currency 2 6 6 6" xfId="8524" xr:uid="{00000000-0005-0000-0000-00005B200000}"/>
    <cellStyle name="Currency 2 6 6 6 2" xfId="8525" xr:uid="{00000000-0005-0000-0000-00005C200000}"/>
    <cellStyle name="Currency 2 6 6 6 2 2" xfId="8526" xr:uid="{00000000-0005-0000-0000-00005D200000}"/>
    <cellStyle name="Currency 2 6 6 6 2 2 2" xfId="8527" xr:uid="{00000000-0005-0000-0000-00005E200000}"/>
    <cellStyle name="Currency 2 6 6 6 2 3" xfId="8528" xr:uid="{00000000-0005-0000-0000-00005F200000}"/>
    <cellStyle name="Currency 2 6 6 6 3" xfId="8529" xr:uid="{00000000-0005-0000-0000-000060200000}"/>
    <cellStyle name="Currency 2 6 6 6 3 2" xfId="8530" xr:uid="{00000000-0005-0000-0000-000061200000}"/>
    <cellStyle name="Currency 2 6 6 6 3 2 2" xfId="8531" xr:uid="{00000000-0005-0000-0000-000062200000}"/>
    <cellStyle name="Currency 2 6 6 6 3 3" xfId="8532" xr:uid="{00000000-0005-0000-0000-000063200000}"/>
    <cellStyle name="Currency 2 6 6 6 4" xfId="8533" xr:uid="{00000000-0005-0000-0000-000064200000}"/>
    <cellStyle name="Currency 2 6 6 6 4 2" xfId="8534" xr:uid="{00000000-0005-0000-0000-000065200000}"/>
    <cellStyle name="Currency 2 6 6 6 4 2 2" xfId="8535" xr:uid="{00000000-0005-0000-0000-000066200000}"/>
    <cellStyle name="Currency 2 6 6 6 4 3" xfId="8536" xr:uid="{00000000-0005-0000-0000-000067200000}"/>
    <cellStyle name="Currency 2 6 6 6 5" xfId="8537" xr:uid="{00000000-0005-0000-0000-000068200000}"/>
    <cellStyle name="Currency 2 6 6 6 5 2" xfId="8538" xr:uid="{00000000-0005-0000-0000-000069200000}"/>
    <cellStyle name="Currency 2 6 6 6 6" xfId="8539" xr:uid="{00000000-0005-0000-0000-00006A200000}"/>
    <cellStyle name="Currency 2 6 6 6 6 2" xfId="8540" xr:uid="{00000000-0005-0000-0000-00006B200000}"/>
    <cellStyle name="Currency 2 6 6 6 7" xfId="8541" xr:uid="{00000000-0005-0000-0000-00006C200000}"/>
    <cellStyle name="Currency 2 6 6 7" xfId="8542" xr:uid="{00000000-0005-0000-0000-00006D200000}"/>
    <cellStyle name="Currency 2 6 6 7 2" xfId="8543" xr:uid="{00000000-0005-0000-0000-00006E200000}"/>
    <cellStyle name="Currency 2 6 6 7 2 2" xfId="8544" xr:uid="{00000000-0005-0000-0000-00006F200000}"/>
    <cellStyle name="Currency 2 6 6 7 3" xfId="8545" xr:uid="{00000000-0005-0000-0000-000070200000}"/>
    <cellStyle name="Currency 2 6 6 8" xfId="8546" xr:uid="{00000000-0005-0000-0000-000071200000}"/>
    <cellStyle name="Currency 2 6 6 8 2" xfId="8547" xr:uid="{00000000-0005-0000-0000-000072200000}"/>
    <cellStyle name="Currency 2 6 6 8 2 2" xfId="8548" xr:uid="{00000000-0005-0000-0000-000073200000}"/>
    <cellStyle name="Currency 2 6 6 8 3" xfId="8549" xr:uid="{00000000-0005-0000-0000-000074200000}"/>
    <cellStyle name="Currency 2 6 6 9" xfId="8550" xr:uid="{00000000-0005-0000-0000-000075200000}"/>
    <cellStyle name="Currency 2 6 7" xfId="348" xr:uid="{00000000-0005-0000-0000-000076200000}"/>
    <cellStyle name="Currency 2 6 7 10" xfId="8551" xr:uid="{00000000-0005-0000-0000-000077200000}"/>
    <cellStyle name="Currency 2 6 7 11" xfId="8552" xr:uid="{00000000-0005-0000-0000-000078200000}"/>
    <cellStyle name="Currency 2 6 7 12" xfId="8553" xr:uid="{00000000-0005-0000-0000-000079200000}"/>
    <cellStyle name="Currency 2 6 7 13" xfId="8554" xr:uid="{00000000-0005-0000-0000-00007A200000}"/>
    <cellStyle name="Currency 2 6 7 2" xfId="349" xr:uid="{00000000-0005-0000-0000-00007B200000}"/>
    <cellStyle name="Currency 2 6 7 2 10" xfId="8555" xr:uid="{00000000-0005-0000-0000-00007C200000}"/>
    <cellStyle name="Currency 2 6 7 2 2" xfId="8556" xr:uid="{00000000-0005-0000-0000-00007D200000}"/>
    <cellStyle name="Currency 2 6 7 2 2 2" xfId="8557" xr:uid="{00000000-0005-0000-0000-00007E200000}"/>
    <cellStyle name="Currency 2 6 7 2 2 3" xfId="8558" xr:uid="{00000000-0005-0000-0000-00007F200000}"/>
    <cellStyle name="Currency 2 6 7 2 3" xfId="8559" xr:uid="{00000000-0005-0000-0000-000080200000}"/>
    <cellStyle name="Currency 2 6 7 2 3 2" xfId="8560" xr:uid="{00000000-0005-0000-0000-000081200000}"/>
    <cellStyle name="Currency 2 6 7 2 3 3" xfId="8561" xr:uid="{00000000-0005-0000-0000-000082200000}"/>
    <cellStyle name="Currency 2 6 7 2 3 4" xfId="25563" xr:uid="{00000000-0005-0000-0000-000083200000}"/>
    <cellStyle name="Currency 2 6 7 2 4" xfId="8562" xr:uid="{00000000-0005-0000-0000-000084200000}"/>
    <cellStyle name="Currency 2 6 7 2 4 2" xfId="8563" xr:uid="{00000000-0005-0000-0000-000085200000}"/>
    <cellStyle name="Currency 2 6 7 2 4 2 2" xfId="8564" xr:uid="{00000000-0005-0000-0000-000086200000}"/>
    <cellStyle name="Currency 2 6 7 2 4 3" xfId="8565" xr:uid="{00000000-0005-0000-0000-000087200000}"/>
    <cellStyle name="Currency 2 6 7 2 5" xfId="8566" xr:uid="{00000000-0005-0000-0000-000088200000}"/>
    <cellStyle name="Currency 2 6 7 2 5 2" xfId="8567" xr:uid="{00000000-0005-0000-0000-000089200000}"/>
    <cellStyle name="Currency 2 6 7 2 5 2 2" xfId="8568" xr:uid="{00000000-0005-0000-0000-00008A200000}"/>
    <cellStyle name="Currency 2 6 7 2 5 3" xfId="8569" xr:uid="{00000000-0005-0000-0000-00008B200000}"/>
    <cellStyle name="Currency 2 6 7 2 6" xfId="8570" xr:uid="{00000000-0005-0000-0000-00008C200000}"/>
    <cellStyle name="Currency 2 6 7 2 6 2" xfId="8571" xr:uid="{00000000-0005-0000-0000-00008D200000}"/>
    <cellStyle name="Currency 2 6 7 2 6 2 2" xfId="8572" xr:uid="{00000000-0005-0000-0000-00008E200000}"/>
    <cellStyle name="Currency 2 6 7 2 6 3" xfId="8573" xr:uid="{00000000-0005-0000-0000-00008F200000}"/>
    <cellStyle name="Currency 2 6 7 2 7" xfId="8574" xr:uid="{00000000-0005-0000-0000-000090200000}"/>
    <cellStyle name="Currency 2 6 7 2 7 2" xfId="8575" xr:uid="{00000000-0005-0000-0000-000091200000}"/>
    <cellStyle name="Currency 2 6 7 2 8" xfId="8576" xr:uid="{00000000-0005-0000-0000-000092200000}"/>
    <cellStyle name="Currency 2 6 7 2 8 2" xfId="8577" xr:uid="{00000000-0005-0000-0000-000093200000}"/>
    <cellStyle name="Currency 2 6 7 2 9" xfId="8578" xr:uid="{00000000-0005-0000-0000-000094200000}"/>
    <cellStyle name="Currency 2 6 7 3" xfId="350" xr:uid="{00000000-0005-0000-0000-000095200000}"/>
    <cellStyle name="Currency 2 6 7 3 2" xfId="8579" xr:uid="{00000000-0005-0000-0000-000096200000}"/>
    <cellStyle name="Currency 2 6 7 3 2 2" xfId="25564" xr:uid="{00000000-0005-0000-0000-000097200000}"/>
    <cellStyle name="Currency 2 6 7 3 2 3" xfId="25647" xr:uid="{00000000-0005-0000-0000-000098200000}"/>
    <cellStyle name="Currency 2 6 7 3 3" xfId="8580" xr:uid="{00000000-0005-0000-0000-000099200000}"/>
    <cellStyle name="Currency 2 6 7 4" xfId="8581" xr:uid="{00000000-0005-0000-0000-00009A200000}"/>
    <cellStyle name="Currency 2 6 7 4 2" xfId="8582" xr:uid="{00000000-0005-0000-0000-00009B200000}"/>
    <cellStyle name="Currency 2 6 7 4 3" xfId="8583" xr:uid="{00000000-0005-0000-0000-00009C200000}"/>
    <cellStyle name="Currency 2 6 7 4 4" xfId="25562" xr:uid="{00000000-0005-0000-0000-00009D200000}"/>
    <cellStyle name="Currency 2 6 7 5" xfId="8584" xr:uid="{00000000-0005-0000-0000-00009E200000}"/>
    <cellStyle name="Currency 2 6 7 5 2" xfId="8585" xr:uid="{00000000-0005-0000-0000-00009F200000}"/>
    <cellStyle name="Currency 2 6 7 5 2 2" xfId="8586" xr:uid="{00000000-0005-0000-0000-0000A0200000}"/>
    <cellStyle name="Currency 2 6 7 5 3" xfId="8587" xr:uid="{00000000-0005-0000-0000-0000A1200000}"/>
    <cellStyle name="Currency 2 6 7 6" xfId="8588" xr:uid="{00000000-0005-0000-0000-0000A2200000}"/>
    <cellStyle name="Currency 2 6 7 6 2" xfId="8589" xr:uid="{00000000-0005-0000-0000-0000A3200000}"/>
    <cellStyle name="Currency 2 6 7 6 2 2" xfId="8590" xr:uid="{00000000-0005-0000-0000-0000A4200000}"/>
    <cellStyle name="Currency 2 6 7 6 3" xfId="8591" xr:uid="{00000000-0005-0000-0000-0000A5200000}"/>
    <cellStyle name="Currency 2 6 7 7" xfId="8592" xr:uid="{00000000-0005-0000-0000-0000A6200000}"/>
    <cellStyle name="Currency 2 6 7 7 2" xfId="8593" xr:uid="{00000000-0005-0000-0000-0000A7200000}"/>
    <cellStyle name="Currency 2 6 7 7 2 2" xfId="8594" xr:uid="{00000000-0005-0000-0000-0000A8200000}"/>
    <cellStyle name="Currency 2 6 7 7 3" xfId="8595" xr:uid="{00000000-0005-0000-0000-0000A9200000}"/>
    <cellStyle name="Currency 2 6 7 8" xfId="8596" xr:uid="{00000000-0005-0000-0000-0000AA200000}"/>
    <cellStyle name="Currency 2 6 7 8 2" xfId="8597" xr:uid="{00000000-0005-0000-0000-0000AB200000}"/>
    <cellStyle name="Currency 2 6 7 9" xfId="8598" xr:uid="{00000000-0005-0000-0000-0000AC200000}"/>
    <cellStyle name="Currency 2 6 7 9 2" xfId="8599" xr:uid="{00000000-0005-0000-0000-0000AD200000}"/>
    <cellStyle name="Currency 2 6 8" xfId="351" xr:uid="{00000000-0005-0000-0000-0000AE200000}"/>
    <cellStyle name="Currency 2 6 8 2" xfId="352" xr:uid="{00000000-0005-0000-0000-0000AF200000}"/>
    <cellStyle name="Currency 2 6 8 2 10" xfId="8600" xr:uid="{00000000-0005-0000-0000-0000B0200000}"/>
    <cellStyle name="Currency 2 6 8 2 11" xfId="8601" xr:uid="{00000000-0005-0000-0000-0000B1200000}"/>
    <cellStyle name="Currency 2 6 8 2 2" xfId="8602" xr:uid="{00000000-0005-0000-0000-0000B2200000}"/>
    <cellStyle name="Currency 2 6 8 2 2 2" xfId="8603" xr:uid="{00000000-0005-0000-0000-0000B3200000}"/>
    <cellStyle name="Currency 2 6 8 2 2 3" xfId="8604" xr:uid="{00000000-0005-0000-0000-0000B4200000}"/>
    <cellStyle name="Currency 2 6 8 2 3" xfId="8605" xr:uid="{00000000-0005-0000-0000-0000B5200000}"/>
    <cellStyle name="Currency 2 6 8 2 3 2" xfId="25566" xr:uid="{00000000-0005-0000-0000-0000B6200000}"/>
    <cellStyle name="Currency 2 6 8 2 3 3" xfId="25648" xr:uid="{00000000-0005-0000-0000-0000B7200000}"/>
    <cellStyle name="Currency 2 6 8 2 4" xfId="8606" xr:uid="{00000000-0005-0000-0000-0000B8200000}"/>
    <cellStyle name="Currency 2 6 8 2 4 2" xfId="8607" xr:uid="{00000000-0005-0000-0000-0000B9200000}"/>
    <cellStyle name="Currency 2 6 8 2 4 2 2" xfId="8608" xr:uid="{00000000-0005-0000-0000-0000BA200000}"/>
    <cellStyle name="Currency 2 6 8 2 4 3" xfId="8609" xr:uid="{00000000-0005-0000-0000-0000BB200000}"/>
    <cellStyle name="Currency 2 6 8 2 5" xfId="8610" xr:uid="{00000000-0005-0000-0000-0000BC200000}"/>
    <cellStyle name="Currency 2 6 8 2 5 2" xfId="8611" xr:uid="{00000000-0005-0000-0000-0000BD200000}"/>
    <cellStyle name="Currency 2 6 8 2 5 2 2" xfId="8612" xr:uid="{00000000-0005-0000-0000-0000BE200000}"/>
    <cellStyle name="Currency 2 6 8 2 5 3" xfId="8613" xr:uid="{00000000-0005-0000-0000-0000BF200000}"/>
    <cellStyle name="Currency 2 6 8 2 6" xfId="8614" xr:uid="{00000000-0005-0000-0000-0000C0200000}"/>
    <cellStyle name="Currency 2 6 8 2 6 2" xfId="8615" xr:uid="{00000000-0005-0000-0000-0000C1200000}"/>
    <cellStyle name="Currency 2 6 8 2 6 2 2" xfId="8616" xr:uid="{00000000-0005-0000-0000-0000C2200000}"/>
    <cellStyle name="Currency 2 6 8 2 6 3" xfId="8617" xr:uid="{00000000-0005-0000-0000-0000C3200000}"/>
    <cellStyle name="Currency 2 6 8 2 7" xfId="8618" xr:uid="{00000000-0005-0000-0000-0000C4200000}"/>
    <cellStyle name="Currency 2 6 8 2 7 2" xfId="8619" xr:uid="{00000000-0005-0000-0000-0000C5200000}"/>
    <cellStyle name="Currency 2 6 8 2 8" xfId="8620" xr:uid="{00000000-0005-0000-0000-0000C6200000}"/>
    <cellStyle name="Currency 2 6 8 2 8 2" xfId="8621" xr:uid="{00000000-0005-0000-0000-0000C7200000}"/>
    <cellStyle name="Currency 2 6 8 2 9" xfId="8622" xr:uid="{00000000-0005-0000-0000-0000C8200000}"/>
    <cellStyle name="Currency 2 6 8 3" xfId="353" xr:uid="{00000000-0005-0000-0000-0000C9200000}"/>
    <cellStyle name="Currency 2 6 8 3 2" xfId="8623" xr:uid="{00000000-0005-0000-0000-0000CA200000}"/>
    <cellStyle name="Currency 2 6 8 3 2 2" xfId="25567" xr:uid="{00000000-0005-0000-0000-0000CB200000}"/>
    <cellStyle name="Currency 2 6 8 3 2 3" xfId="25649" xr:uid="{00000000-0005-0000-0000-0000CC200000}"/>
    <cellStyle name="Currency 2 6 8 3 3" xfId="8624" xr:uid="{00000000-0005-0000-0000-0000CD200000}"/>
    <cellStyle name="Currency 2 6 8 4" xfId="8625" xr:uid="{00000000-0005-0000-0000-0000CE200000}"/>
    <cellStyle name="Currency 2 6 8 4 2" xfId="8626" xr:uid="{00000000-0005-0000-0000-0000CF200000}"/>
    <cellStyle name="Currency 2 6 8 4 2 2" xfId="8627" xr:uid="{00000000-0005-0000-0000-0000D0200000}"/>
    <cellStyle name="Currency 2 6 8 4 3" xfId="8628" xr:uid="{00000000-0005-0000-0000-0000D1200000}"/>
    <cellStyle name="Currency 2 6 8 4 4" xfId="25565" xr:uid="{00000000-0005-0000-0000-0000D2200000}"/>
    <cellStyle name="Currency 2 6 8 5" xfId="8629" xr:uid="{00000000-0005-0000-0000-0000D3200000}"/>
    <cellStyle name="Currency 2 6 8 5 2" xfId="8630" xr:uid="{00000000-0005-0000-0000-0000D4200000}"/>
    <cellStyle name="Currency 2 6 8 5 2 2" xfId="8631" xr:uid="{00000000-0005-0000-0000-0000D5200000}"/>
    <cellStyle name="Currency 2 6 8 5 3" xfId="8632" xr:uid="{00000000-0005-0000-0000-0000D6200000}"/>
    <cellStyle name="Currency 2 6 8 6" xfId="8633" xr:uid="{00000000-0005-0000-0000-0000D7200000}"/>
    <cellStyle name="Currency 2 6 8 7" xfId="8634" xr:uid="{00000000-0005-0000-0000-0000D8200000}"/>
    <cellStyle name="Currency 2 6 9" xfId="8635" xr:uid="{00000000-0005-0000-0000-0000D9200000}"/>
    <cellStyle name="Currency 2 6 9 10" xfId="8636" xr:uid="{00000000-0005-0000-0000-0000DA200000}"/>
    <cellStyle name="Currency 2 6 9 2" xfId="8637" xr:uid="{00000000-0005-0000-0000-0000DB200000}"/>
    <cellStyle name="Currency 2 6 9 2 2" xfId="8638" xr:uid="{00000000-0005-0000-0000-0000DC200000}"/>
    <cellStyle name="Currency 2 6 9 2 3" xfId="8639" xr:uid="{00000000-0005-0000-0000-0000DD200000}"/>
    <cellStyle name="Currency 2 6 9 3" xfId="8640" xr:uid="{00000000-0005-0000-0000-0000DE200000}"/>
    <cellStyle name="Currency 2 6 9 3 2" xfId="8641" xr:uid="{00000000-0005-0000-0000-0000DF200000}"/>
    <cellStyle name="Currency 2 6 9 3 3" xfId="8642" xr:uid="{00000000-0005-0000-0000-0000E0200000}"/>
    <cellStyle name="Currency 2 6 9 4" xfId="8643" xr:uid="{00000000-0005-0000-0000-0000E1200000}"/>
    <cellStyle name="Currency 2 6 9 4 2" xfId="8644" xr:uid="{00000000-0005-0000-0000-0000E2200000}"/>
    <cellStyle name="Currency 2 6 9 4 2 2" xfId="8645" xr:uid="{00000000-0005-0000-0000-0000E3200000}"/>
    <cellStyle name="Currency 2 6 9 4 3" xfId="8646" xr:uid="{00000000-0005-0000-0000-0000E4200000}"/>
    <cellStyle name="Currency 2 6 9 5" xfId="8647" xr:uid="{00000000-0005-0000-0000-0000E5200000}"/>
    <cellStyle name="Currency 2 6 9 5 2" xfId="8648" xr:uid="{00000000-0005-0000-0000-0000E6200000}"/>
    <cellStyle name="Currency 2 6 9 5 2 2" xfId="8649" xr:uid="{00000000-0005-0000-0000-0000E7200000}"/>
    <cellStyle name="Currency 2 6 9 5 3" xfId="8650" xr:uid="{00000000-0005-0000-0000-0000E8200000}"/>
    <cellStyle name="Currency 2 6 9 6" xfId="8651" xr:uid="{00000000-0005-0000-0000-0000E9200000}"/>
    <cellStyle name="Currency 2 6 9 6 2" xfId="8652" xr:uid="{00000000-0005-0000-0000-0000EA200000}"/>
    <cellStyle name="Currency 2 6 9 6 2 2" xfId="8653" xr:uid="{00000000-0005-0000-0000-0000EB200000}"/>
    <cellStyle name="Currency 2 6 9 6 3" xfId="8654" xr:uid="{00000000-0005-0000-0000-0000EC200000}"/>
    <cellStyle name="Currency 2 6 9 7" xfId="8655" xr:uid="{00000000-0005-0000-0000-0000ED200000}"/>
    <cellStyle name="Currency 2 6 9 7 2" xfId="8656" xr:uid="{00000000-0005-0000-0000-0000EE200000}"/>
    <cellStyle name="Currency 2 6 9 8" xfId="8657" xr:uid="{00000000-0005-0000-0000-0000EF200000}"/>
    <cellStyle name="Currency 2 6 9 8 2" xfId="8658" xr:uid="{00000000-0005-0000-0000-0000F0200000}"/>
    <cellStyle name="Currency 2 6 9 9" xfId="8659" xr:uid="{00000000-0005-0000-0000-0000F1200000}"/>
    <cellStyle name="Currency 2 7" xfId="354" xr:uid="{00000000-0005-0000-0000-0000F2200000}"/>
    <cellStyle name="Currency 2 7 10" xfId="8660" xr:uid="{00000000-0005-0000-0000-0000F3200000}"/>
    <cellStyle name="Currency 2 7 10 2" xfId="8661" xr:uid="{00000000-0005-0000-0000-0000F4200000}"/>
    <cellStyle name="Currency 2 7 10 2 2" xfId="8662" xr:uid="{00000000-0005-0000-0000-0000F5200000}"/>
    <cellStyle name="Currency 2 7 10 3" xfId="8663" xr:uid="{00000000-0005-0000-0000-0000F6200000}"/>
    <cellStyle name="Currency 2 7 10 4" xfId="8664" xr:uid="{00000000-0005-0000-0000-0000F7200000}"/>
    <cellStyle name="Currency 2 7 11" xfId="8665" xr:uid="{00000000-0005-0000-0000-0000F8200000}"/>
    <cellStyle name="Currency 2 7 11 2" xfId="8666" xr:uid="{00000000-0005-0000-0000-0000F9200000}"/>
    <cellStyle name="Currency 2 7 11 2 2" xfId="8667" xr:uid="{00000000-0005-0000-0000-0000FA200000}"/>
    <cellStyle name="Currency 2 7 11 3" xfId="8668" xr:uid="{00000000-0005-0000-0000-0000FB200000}"/>
    <cellStyle name="Currency 2 7 12" xfId="8669" xr:uid="{00000000-0005-0000-0000-0000FC200000}"/>
    <cellStyle name="Currency 2 7 12 2" xfId="8670" xr:uid="{00000000-0005-0000-0000-0000FD200000}"/>
    <cellStyle name="Currency 2 7 12 2 2" xfId="8671" xr:uid="{00000000-0005-0000-0000-0000FE200000}"/>
    <cellStyle name="Currency 2 7 12 3" xfId="8672" xr:uid="{00000000-0005-0000-0000-0000FF200000}"/>
    <cellStyle name="Currency 2 7 13" xfId="8673" xr:uid="{00000000-0005-0000-0000-000000210000}"/>
    <cellStyle name="Currency 2 7 13 2" xfId="8674" xr:uid="{00000000-0005-0000-0000-000001210000}"/>
    <cellStyle name="Currency 2 7 14" xfId="8675" xr:uid="{00000000-0005-0000-0000-000002210000}"/>
    <cellStyle name="Currency 2 7 14 2" xfId="8676" xr:uid="{00000000-0005-0000-0000-000003210000}"/>
    <cellStyle name="Currency 2 7 15" xfId="8677" xr:uid="{00000000-0005-0000-0000-000004210000}"/>
    <cellStyle name="Currency 2 7 16" xfId="8678" xr:uid="{00000000-0005-0000-0000-000005210000}"/>
    <cellStyle name="Currency 2 7 17" xfId="8679" xr:uid="{00000000-0005-0000-0000-000006210000}"/>
    <cellStyle name="Currency 2 7 2" xfId="355" xr:uid="{00000000-0005-0000-0000-000007210000}"/>
    <cellStyle name="Currency 2 7 2 10" xfId="8680" xr:uid="{00000000-0005-0000-0000-000008210000}"/>
    <cellStyle name="Currency 2 7 2 10 2" xfId="8681" xr:uid="{00000000-0005-0000-0000-000009210000}"/>
    <cellStyle name="Currency 2 7 2 10 2 2" xfId="8682" xr:uid="{00000000-0005-0000-0000-00000A210000}"/>
    <cellStyle name="Currency 2 7 2 10 3" xfId="8683" xr:uid="{00000000-0005-0000-0000-00000B210000}"/>
    <cellStyle name="Currency 2 7 2 11" xfId="8684" xr:uid="{00000000-0005-0000-0000-00000C210000}"/>
    <cellStyle name="Currency 2 7 2 11 2" xfId="8685" xr:uid="{00000000-0005-0000-0000-00000D210000}"/>
    <cellStyle name="Currency 2 7 2 12" xfId="8686" xr:uid="{00000000-0005-0000-0000-00000E210000}"/>
    <cellStyle name="Currency 2 7 2 12 2" xfId="8687" xr:uid="{00000000-0005-0000-0000-00000F210000}"/>
    <cellStyle name="Currency 2 7 2 13" xfId="8688" xr:uid="{00000000-0005-0000-0000-000010210000}"/>
    <cellStyle name="Currency 2 7 2 14" xfId="8689" xr:uid="{00000000-0005-0000-0000-000011210000}"/>
    <cellStyle name="Currency 2 7 2 15" xfId="8690" xr:uid="{00000000-0005-0000-0000-000012210000}"/>
    <cellStyle name="Currency 2 7 2 2" xfId="356" xr:uid="{00000000-0005-0000-0000-000013210000}"/>
    <cellStyle name="Currency 2 7 2 2 2" xfId="8691" xr:uid="{00000000-0005-0000-0000-000014210000}"/>
    <cellStyle name="Currency 2 7 2 2 2 2" xfId="8692" xr:uid="{00000000-0005-0000-0000-000015210000}"/>
    <cellStyle name="Currency 2 7 2 2 2 3" xfId="8693" xr:uid="{00000000-0005-0000-0000-000016210000}"/>
    <cellStyle name="Currency 2 7 2 2 2 3 2" xfId="8694" xr:uid="{00000000-0005-0000-0000-000017210000}"/>
    <cellStyle name="Currency 2 7 2 2 2 3 3" xfId="8695" xr:uid="{00000000-0005-0000-0000-000018210000}"/>
    <cellStyle name="Currency 2 7 2 2 2 4" xfId="8696" xr:uid="{00000000-0005-0000-0000-000019210000}"/>
    <cellStyle name="Currency 2 7 2 2 2 4 2" xfId="8697" xr:uid="{00000000-0005-0000-0000-00001A210000}"/>
    <cellStyle name="Currency 2 7 2 2 2 4 2 2" xfId="8698" xr:uid="{00000000-0005-0000-0000-00001B210000}"/>
    <cellStyle name="Currency 2 7 2 2 2 4 3" xfId="8699" xr:uid="{00000000-0005-0000-0000-00001C210000}"/>
    <cellStyle name="Currency 2 7 2 2 2 5" xfId="8700" xr:uid="{00000000-0005-0000-0000-00001D210000}"/>
    <cellStyle name="Currency 2 7 2 2 2 5 2" xfId="8701" xr:uid="{00000000-0005-0000-0000-00001E210000}"/>
    <cellStyle name="Currency 2 7 2 2 2 5 2 2" xfId="8702" xr:uid="{00000000-0005-0000-0000-00001F210000}"/>
    <cellStyle name="Currency 2 7 2 2 2 5 3" xfId="8703" xr:uid="{00000000-0005-0000-0000-000020210000}"/>
    <cellStyle name="Currency 2 7 2 2 2 6" xfId="8704" xr:uid="{00000000-0005-0000-0000-000021210000}"/>
    <cellStyle name="Currency 2 7 2 2 2 6 2" xfId="8705" xr:uid="{00000000-0005-0000-0000-000022210000}"/>
    <cellStyle name="Currency 2 7 2 2 2 6 2 2" xfId="8706" xr:uid="{00000000-0005-0000-0000-000023210000}"/>
    <cellStyle name="Currency 2 7 2 2 2 6 3" xfId="8707" xr:uid="{00000000-0005-0000-0000-000024210000}"/>
    <cellStyle name="Currency 2 7 2 2 2 7" xfId="8708" xr:uid="{00000000-0005-0000-0000-000025210000}"/>
    <cellStyle name="Currency 2 7 2 2 2 7 2" xfId="8709" xr:uid="{00000000-0005-0000-0000-000026210000}"/>
    <cellStyle name="Currency 2 7 2 2 2 8" xfId="8710" xr:uid="{00000000-0005-0000-0000-000027210000}"/>
    <cellStyle name="Currency 2 7 2 2 2 8 2" xfId="8711" xr:uid="{00000000-0005-0000-0000-000028210000}"/>
    <cellStyle name="Currency 2 7 2 2 2 9" xfId="8712" xr:uid="{00000000-0005-0000-0000-000029210000}"/>
    <cellStyle name="Currency 2 7 2 2 3" xfId="8713" xr:uid="{00000000-0005-0000-0000-00002A210000}"/>
    <cellStyle name="Currency 2 7 2 2 3 2" xfId="8714" xr:uid="{00000000-0005-0000-0000-00002B210000}"/>
    <cellStyle name="Currency 2 7 2 2 3 3" xfId="8715" xr:uid="{00000000-0005-0000-0000-00002C210000}"/>
    <cellStyle name="Currency 2 7 2 2 3 3 2" xfId="8716" xr:uid="{00000000-0005-0000-0000-00002D210000}"/>
    <cellStyle name="Currency 2 7 2 2 3 3 3" xfId="8717" xr:uid="{00000000-0005-0000-0000-00002E210000}"/>
    <cellStyle name="Currency 2 7 2 2 3 4" xfId="8718" xr:uid="{00000000-0005-0000-0000-00002F210000}"/>
    <cellStyle name="Currency 2 7 2 2 3 4 2" xfId="8719" xr:uid="{00000000-0005-0000-0000-000030210000}"/>
    <cellStyle name="Currency 2 7 2 2 3 4 2 2" xfId="8720" xr:uid="{00000000-0005-0000-0000-000031210000}"/>
    <cellStyle name="Currency 2 7 2 2 3 4 3" xfId="8721" xr:uid="{00000000-0005-0000-0000-000032210000}"/>
    <cellStyle name="Currency 2 7 2 2 3 5" xfId="8722" xr:uid="{00000000-0005-0000-0000-000033210000}"/>
    <cellStyle name="Currency 2 7 2 2 3 5 2" xfId="8723" xr:uid="{00000000-0005-0000-0000-000034210000}"/>
    <cellStyle name="Currency 2 7 2 2 3 5 2 2" xfId="8724" xr:uid="{00000000-0005-0000-0000-000035210000}"/>
    <cellStyle name="Currency 2 7 2 2 3 5 3" xfId="8725" xr:uid="{00000000-0005-0000-0000-000036210000}"/>
    <cellStyle name="Currency 2 7 2 2 3 6" xfId="8726" xr:uid="{00000000-0005-0000-0000-000037210000}"/>
    <cellStyle name="Currency 2 7 2 2 3 6 2" xfId="8727" xr:uid="{00000000-0005-0000-0000-000038210000}"/>
    <cellStyle name="Currency 2 7 2 2 3 6 2 2" xfId="8728" xr:uid="{00000000-0005-0000-0000-000039210000}"/>
    <cellStyle name="Currency 2 7 2 2 3 6 3" xfId="8729" xr:uid="{00000000-0005-0000-0000-00003A210000}"/>
    <cellStyle name="Currency 2 7 2 2 3 7" xfId="8730" xr:uid="{00000000-0005-0000-0000-00003B210000}"/>
    <cellStyle name="Currency 2 7 2 2 3 7 2" xfId="8731" xr:uid="{00000000-0005-0000-0000-00003C210000}"/>
    <cellStyle name="Currency 2 7 2 2 3 8" xfId="8732" xr:uid="{00000000-0005-0000-0000-00003D210000}"/>
    <cellStyle name="Currency 2 7 2 2 3 8 2" xfId="8733" xr:uid="{00000000-0005-0000-0000-00003E210000}"/>
    <cellStyle name="Currency 2 7 2 2 3 9" xfId="8734" xr:uid="{00000000-0005-0000-0000-00003F210000}"/>
    <cellStyle name="Currency 2 7 2 2 4" xfId="8735" xr:uid="{00000000-0005-0000-0000-000040210000}"/>
    <cellStyle name="Currency 2 7 2 2 4 2" xfId="8736" xr:uid="{00000000-0005-0000-0000-000041210000}"/>
    <cellStyle name="Currency 2 7 2 2 4 3" xfId="8737" xr:uid="{00000000-0005-0000-0000-000042210000}"/>
    <cellStyle name="Currency 2 7 2 2 4 3 2" xfId="8738" xr:uid="{00000000-0005-0000-0000-000043210000}"/>
    <cellStyle name="Currency 2 7 2 2 4 3 2 2" xfId="8739" xr:uid="{00000000-0005-0000-0000-000044210000}"/>
    <cellStyle name="Currency 2 7 2 2 4 3 3" xfId="8740" xr:uid="{00000000-0005-0000-0000-000045210000}"/>
    <cellStyle name="Currency 2 7 2 2 4 4" xfId="8741" xr:uid="{00000000-0005-0000-0000-000046210000}"/>
    <cellStyle name="Currency 2 7 2 2 4 4 2" xfId="8742" xr:uid="{00000000-0005-0000-0000-000047210000}"/>
    <cellStyle name="Currency 2 7 2 2 4 4 2 2" xfId="8743" xr:uid="{00000000-0005-0000-0000-000048210000}"/>
    <cellStyle name="Currency 2 7 2 2 4 4 3" xfId="8744" xr:uid="{00000000-0005-0000-0000-000049210000}"/>
    <cellStyle name="Currency 2 7 2 2 4 5" xfId="8745" xr:uid="{00000000-0005-0000-0000-00004A210000}"/>
    <cellStyle name="Currency 2 7 2 2 4 5 2" xfId="8746" xr:uid="{00000000-0005-0000-0000-00004B210000}"/>
    <cellStyle name="Currency 2 7 2 2 4 5 2 2" xfId="8747" xr:uid="{00000000-0005-0000-0000-00004C210000}"/>
    <cellStyle name="Currency 2 7 2 2 4 5 3" xfId="8748" xr:uid="{00000000-0005-0000-0000-00004D210000}"/>
    <cellStyle name="Currency 2 7 2 2 4 6" xfId="8749" xr:uid="{00000000-0005-0000-0000-00004E210000}"/>
    <cellStyle name="Currency 2 7 2 2 4 6 2" xfId="8750" xr:uid="{00000000-0005-0000-0000-00004F210000}"/>
    <cellStyle name="Currency 2 7 2 2 4 7" xfId="8751" xr:uid="{00000000-0005-0000-0000-000050210000}"/>
    <cellStyle name="Currency 2 7 2 2 4 7 2" xfId="8752" xr:uid="{00000000-0005-0000-0000-000051210000}"/>
    <cellStyle name="Currency 2 7 2 2 4 8" xfId="8753" xr:uid="{00000000-0005-0000-0000-000052210000}"/>
    <cellStyle name="Currency 2 7 2 2 4 9" xfId="8754" xr:uid="{00000000-0005-0000-0000-000053210000}"/>
    <cellStyle name="Currency 2 7 2 2 5" xfId="8755" xr:uid="{00000000-0005-0000-0000-000054210000}"/>
    <cellStyle name="Currency 2 7 2 2 5 2" xfId="8756" xr:uid="{00000000-0005-0000-0000-000055210000}"/>
    <cellStyle name="Currency 2 7 2 2 5 3" xfId="8757" xr:uid="{00000000-0005-0000-0000-000056210000}"/>
    <cellStyle name="Currency 2 7 2 2 6" xfId="8758" xr:uid="{00000000-0005-0000-0000-000057210000}"/>
    <cellStyle name="Currency 2 7 2 2 6 2" xfId="8759" xr:uid="{00000000-0005-0000-0000-000058210000}"/>
    <cellStyle name="Currency 2 7 2 2 6 2 2" xfId="8760" xr:uid="{00000000-0005-0000-0000-000059210000}"/>
    <cellStyle name="Currency 2 7 2 2 6 2 2 2" xfId="8761" xr:uid="{00000000-0005-0000-0000-00005A210000}"/>
    <cellStyle name="Currency 2 7 2 2 6 2 3" xfId="8762" xr:uid="{00000000-0005-0000-0000-00005B210000}"/>
    <cellStyle name="Currency 2 7 2 2 6 3" xfId="8763" xr:uid="{00000000-0005-0000-0000-00005C210000}"/>
    <cellStyle name="Currency 2 7 2 2 6 3 2" xfId="8764" xr:uid="{00000000-0005-0000-0000-00005D210000}"/>
    <cellStyle name="Currency 2 7 2 2 6 3 2 2" xfId="8765" xr:uid="{00000000-0005-0000-0000-00005E210000}"/>
    <cellStyle name="Currency 2 7 2 2 6 3 3" xfId="8766" xr:uid="{00000000-0005-0000-0000-00005F210000}"/>
    <cellStyle name="Currency 2 7 2 2 6 4" xfId="8767" xr:uid="{00000000-0005-0000-0000-000060210000}"/>
    <cellStyle name="Currency 2 7 2 2 6 4 2" xfId="8768" xr:uid="{00000000-0005-0000-0000-000061210000}"/>
    <cellStyle name="Currency 2 7 2 2 6 4 2 2" xfId="8769" xr:uid="{00000000-0005-0000-0000-000062210000}"/>
    <cellStyle name="Currency 2 7 2 2 6 4 3" xfId="8770" xr:uid="{00000000-0005-0000-0000-000063210000}"/>
    <cellStyle name="Currency 2 7 2 2 6 5" xfId="8771" xr:uid="{00000000-0005-0000-0000-000064210000}"/>
    <cellStyle name="Currency 2 7 2 2 6 5 2" xfId="8772" xr:uid="{00000000-0005-0000-0000-000065210000}"/>
    <cellStyle name="Currency 2 7 2 2 6 6" xfId="8773" xr:uid="{00000000-0005-0000-0000-000066210000}"/>
    <cellStyle name="Currency 2 7 2 2 6 6 2" xfId="8774" xr:uid="{00000000-0005-0000-0000-000067210000}"/>
    <cellStyle name="Currency 2 7 2 2 6 7" xfId="8775" xr:uid="{00000000-0005-0000-0000-000068210000}"/>
    <cellStyle name="Currency 2 7 2 2 7" xfId="8776" xr:uid="{00000000-0005-0000-0000-000069210000}"/>
    <cellStyle name="Currency 2 7 2 2 7 2" xfId="8777" xr:uid="{00000000-0005-0000-0000-00006A210000}"/>
    <cellStyle name="Currency 2 7 2 2 7 2 2" xfId="8778" xr:uid="{00000000-0005-0000-0000-00006B210000}"/>
    <cellStyle name="Currency 2 7 2 2 7 3" xfId="8779" xr:uid="{00000000-0005-0000-0000-00006C210000}"/>
    <cellStyle name="Currency 2 7 2 2 8" xfId="8780" xr:uid="{00000000-0005-0000-0000-00006D210000}"/>
    <cellStyle name="Currency 2 7 2 2 8 2" xfId="8781" xr:uid="{00000000-0005-0000-0000-00006E210000}"/>
    <cellStyle name="Currency 2 7 2 2 8 2 2" xfId="8782" xr:uid="{00000000-0005-0000-0000-00006F210000}"/>
    <cellStyle name="Currency 2 7 2 2 8 3" xfId="8783" xr:uid="{00000000-0005-0000-0000-000070210000}"/>
    <cellStyle name="Currency 2 7 2 3" xfId="357" xr:uid="{00000000-0005-0000-0000-000071210000}"/>
    <cellStyle name="Currency 2 7 2 3 10" xfId="8784" xr:uid="{00000000-0005-0000-0000-000072210000}"/>
    <cellStyle name="Currency 2 7 2 3 2" xfId="358" xr:uid="{00000000-0005-0000-0000-000073210000}"/>
    <cellStyle name="Currency 2 7 2 3 2 2" xfId="8785" xr:uid="{00000000-0005-0000-0000-000074210000}"/>
    <cellStyle name="Currency 2 7 2 3 2 3" xfId="8786" xr:uid="{00000000-0005-0000-0000-000075210000}"/>
    <cellStyle name="Currency 2 7 2 3 2 3 2" xfId="8787" xr:uid="{00000000-0005-0000-0000-000076210000}"/>
    <cellStyle name="Currency 2 7 2 3 2 3 3" xfId="8788" xr:uid="{00000000-0005-0000-0000-000077210000}"/>
    <cellStyle name="Currency 2 7 2 3 2 4" xfId="8789" xr:uid="{00000000-0005-0000-0000-000078210000}"/>
    <cellStyle name="Currency 2 7 2 3 2 4 2" xfId="8790" xr:uid="{00000000-0005-0000-0000-000079210000}"/>
    <cellStyle name="Currency 2 7 2 3 2 4 2 2" xfId="8791" xr:uid="{00000000-0005-0000-0000-00007A210000}"/>
    <cellStyle name="Currency 2 7 2 3 2 4 3" xfId="8792" xr:uid="{00000000-0005-0000-0000-00007B210000}"/>
    <cellStyle name="Currency 2 7 2 3 2 5" xfId="8793" xr:uid="{00000000-0005-0000-0000-00007C210000}"/>
    <cellStyle name="Currency 2 7 2 3 2 5 2" xfId="8794" xr:uid="{00000000-0005-0000-0000-00007D210000}"/>
    <cellStyle name="Currency 2 7 2 3 2 5 2 2" xfId="8795" xr:uid="{00000000-0005-0000-0000-00007E210000}"/>
    <cellStyle name="Currency 2 7 2 3 2 5 3" xfId="8796" xr:uid="{00000000-0005-0000-0000-00007F210000}"/>
    <cellStyle name="Currency 2 7 2 3 2 6" xfId="8797" xr:uid="{00000000-0005-0000-0000-000080210000}"/>
    <cellStyle name="Currency 2 7 2 3 2 6 2" xfId="8798" xr:uid="{00000000-0005-0000-0000-000081210000}"/>
    <cellStyle name="Currency 2 7 2 3 2 6 2 2" xfId="8799" xr:uid="{00000000-0005-0000-0000-000082210000}"/>
    <cellStyle name="Currency 2 7 2 3 2 6 3" xfId="8800" xr:uid="{00000000-0005-0000-0000-000083210000}"/>
    <cellStyle name="Currency 2 7 2 3 2 7" xfId="8801" xr:uid="{00000000-0005-0000-0000-000084210000}"/>
    <cellStyle name="Currency 2 7 2 3 2 7 2" xfId="8802" xr:uid="{00000000-0005-0000-0000-000085210000}"/>
    <cellStyle name="Currency 2 7 2 3 2 8" xfId="8803" xr:uid="{00000000-0005-0000-0000-000086210000}"/>
    <cellStyle name="Currency 2 7 2 3 2 8 2" xfId="8804" xr:uid="{00000000-0005-0000-0000-000087210000}"/>
    <cellStyle name="Currency 2 7 2 3 2 9" xfId="8805" xr:uid="{00000000-0005-0000-0000-000088210000}"/>
    <cellStyle name="Currency 2 7 2 3 3" xfId="359" xr:uid="{00000000-0005-0000-0000-000089210000}"/>
    <cellStyle name="Currency 2 7 2 3 4" xfId="8806" xr:uid="{00000000-0005-0000-0000-00008A210000}"/>
    <cellStyle name="Currency 2 7 2 3 4 2" xfId="8807" xr:uid="{00000000-0005-0000-0000-00008B210000}"/>
    <cellStyle name="Currency 2 7 2 3 4 3" xfId="8808" xr:uid="{00000000-0005-0000-0000-00008C210000}"/>
    <cellStyle name="Currency 2 7 2 3 5" xfId="8809" xr:uid="{00000000-0005-0000-0000-00008D210000}"/>
    <cellStyle name="Currency 2 7 2 3 5 2" xfId="8810" xr:uid="{00000000-0005-0000-0000-00008E210000}"/>
    <cellStyle name="Currency 2 7 2 3 5 2 2" xfId="8811" xr:uid="{00000000-0005-0000-0000-00008F210000}"/>
    <cellStyle name="Currency 2 7 2 3 5 3" xfId="8812" xr:uid="{00000000-0005-0000-0000-000090210000}"/>
    <cellStyle name="Currency 2 7 2 3 6" xfId="8813" xr:uid="{00000000-0005-0000-0000-000091210000}"/>
    <cellStyle name="Currency 2 7 2 3 6 2" xfId="8814" xr:uid="{00000000-0005-0000-0000-000092210000}"/>
    <cellStyle name="Currency 2 7 2 3 6 2 2" xfId="8815" xr:uid="{00000000-0005-0000-0000-000093210000}"/>
    <cellStyle name="Currency 2 7 2 3 6 3" xfId="8816" xr:uid="{00000000-0005-0000-0000-000094210000}"/>
    <cellStyle name="Currency 2 7 2 3 7" xfId="8817" xr:uid="{00000000-0005-0000-0000-000095210000}"/>
    <cellStyle name="Currency 2 7 2 3 7 2" xfId="8818" xr:uid="{00000000-0005-0000-0000-000096210000}"/>
    <cellStyle name="Currency 2 7 2 3 7 2 2" xfId="8819" xr:uid="{00000000-0005-0000-0000-000097210000}"/>
    <cellStyle name="Currency 2 7 2 3 7 3" xfId="8820" xr:uid="{00000000-0005-0000-0000-000098210000}"/>
    <cellStyle name="Currency 2 7 2 3 8" xfId="8821" xr:uid="{00000000-0005-0000-0000-000099210000}"/>
    <cellStyle name="Currency 2 7 2 3 8 2" xfId="8822" xr:uid="{00000000-0005-0000-0000-00009A210000}"/>
    <cellStyle name="Currency 2 7 2 3 9" xfId="8823" xr:uid="{00000000-0005-0000-0000-00009B210000}"/>
    <cellStyle name="Currency 2 7 2 3 9 2" xfId="8824" xr:uid="{00000000-0005-0000-0000-00009C210000}"/>
    <cellStyle name="Currency 2 7 2 4" xfId="360" xr:uid="{00000000-0005-0000-0000-00009D210000}"/>
    <cellStyle name="Currency 2 7 2 4 2" xfId="361" xr:uid="{00000000-0005-0000-0000-00009E210000}"/>
    <cellStyle name="Currency 2 7 2 4 2 10" xfId="8825" xr:uid="{00000000-0005-0000-0000-00009F210000}"/>
    <cellStyle name="Currency 2 7 2 4 2 2" xfId="8826" xr:uid="{00000000-0005-0000-0000-0000A0210000}"/>
    <cellStyle name="Currency 2 7 2 4 2 3" xfId="8827" xr:uid="{00000000-0005-0000-0000-0000A1210000}"/>
    <cellStyle name="Currency 2 7 2 4 2 4" xfId="8828" xr:uid="{00000000-0005-0000-0000-0000A2210000}"/>
    <cellStyle name="Currency 2 7 2 4 2 4 2" xfId="8829" xr:uid="{00000000-0005-0000-0000-0000A3210000}"/>
    <cellStyle name="Currency 2 7 2 4 2 4 2 2" xfId="8830" xr:uid="{00000000-0005-0000-0000-0000A4210000}"/>
    <cellStyle name="Currency 2 7 2 4 2 4 3" xfId="8831" xr:uid="{00000000-0005-0000-0000-0000A5210000}"/>
    <cellStyle name="Currency 2 7 2 4 2 5" xfId="8832" xr:uid="{00000000-0005-0000-0000-0000A6210000}"/>
    <cellStyle name="Currency 2 7 2 4 2 5 2" xfId="8833" xr:uid="{00000000-0005-0000-0000-0000A7210000}"/>
    <cellStyle name="Currency 2 7 2 4 2 5 2 2" xfId="8834" xr:uid="{00000000-0005-0000-0000-0000A8210000}"/>
    <cellStyle name="Currency 2 7 2 4 2 5 3" xfId="8835" xr:uid="{00000000-0005-0000-0000-0000A9210000}"/>
    <cellStyle name="Currency 2 7 2 4 2 6" xfId="8836" xr:uid="{00000000-0005-0000-0000-0000AA210000}"/>
    <cellStyle name="Currency 2 7 2 4 2 6 2" xfId="8837" xr:uid="{00000000-0005-0000-0000-0000AB210000}"/>
    <cellStyle name="Currency 2 7 2 4 2 6 2 2" xfId="8838" xr:uid="{00000000-0005-0000-0000-0000AC210000}"/>
    <cellStyle name="Currency 2 7 2 4 2 6 3" xfId="8839" xr:uid="{00000000-0005-0000-0000-0000AD210000}"/>
    <cellStyle name="Currency 2 7 2 4 2 7" xfId="8840" xr:uid="{00000000-0005-0000-0000-0000AE210000}"/>
    <cellStyle name="Currency 2 7 2 4 2 7 2" xfId="8841" xr:uid="{00000000-0005-0000-0000-0000AF210000}"/>
    <cellStyle name="Currency 2 7 2 4 2 8" xfId="8842" xr:uid="{00000000-0005-0000-0000-0000B0210000}"/>
    <cellStyle name="Currency 2 7 2 4 2 8 2" xfId="8843" xr:uid="{00000000-0005-0000-0000-0000B1210000}"/>
    <cellStyle name="Currency 2 7 2 4 2 9" xfId="8844" xr:uid="{00000000-0005-0000-0000-0000B2210000}"/>
    <cellStyle name="Currency 2 7 2 4 3" xfId="362" xr:uid="{00000000-0005-0000-0000-0000B3210000}"/>
    <cellStyle name="Currency 2 7 2 4 4" xfId="8845" xr:uid="{00000000-0005-0000-0000-0000B4210000}"/>
    <cellStyle name="Currency 2 7 2 4 4 2" xfId="8846" xr:uid="{00000000-0005-0000-0000-0000B5210000}"/>
    <cellStyle name="Currency 2 7 2 4 4 2 2" xfId="8847" xr:uid="{00000000-0005-0000-0000-0000B6210000}"/>
    <cellStyle name="Currency 2 7 2 4 4 3" xfId="8848" xr:uid="{00000000-0005-0000-0000-0000B7210000}"/>
    <cellStyle name="Currency 2 7 2 4 5" xfId="8849" xr:uid="{00000000-0005-0000-0000-0000B8210000}"/>
    <cellStyle name="Currency 2 7 2 4 5 2" xfId="8850" xr:uid="{00000000-0005-0000-0000-0000B9210000}"/>
    <cellStyle name="Currency 2 7 2 4 5 2 2" xfId="8851" xr:uid="{00000000-0005-0000-0000-0000BA210000}"/>
    <cellStyle name="Currency 2 7 2 4 5 3" xfId="8852" xr:uid="{00000000-0005-0000-0000-0000BB210000}"/>
    <cellStyle name="Currency 2 7 2 5" xfId="8853" xr:uid="{00000000-0005-0000-0000-0000BC210000}"/>
    <cellStyle name="Currency 2 7 2 5 2" xfId="8854" xr:uid="{00000000-0005-0000-0000-0000BD210000}"/>
    <cellStyle name="Currency 2 7 2 5 3" xfId="8855" xr:uid="{00000000-0005-0000-0000-0000BE210000}"/>
    <cellStyle name="Currency 2 7 2 5 3 2" xfId="8856" xr:uid="{00000000-0005-0000-0000-0000BF210000}"/>
    <cellStyle name="Currency 2 7 2 5 3 3" xfId="8857" xr:uid="{00000000-0005-0000-0000-0000C0210000}"/>
    <cellStyle name="Currency 2 7 2 5 4" xfId="8858" xr:uid="{00000000-0005-0000-0000-0000C1210000}"/>
    <cellStyle name="Currency 2 7 2 5 4 2" xfId="8859" xr:uid="{00000000-0005-0000-0000-0000C2210000}"/>
    <cellStyle name="Currency 2 7 2 5 4 2 2" xfId="8860" xr:uid="{00000000-0005-0000-0000-0000C3210000}"/>
    <cellStyle name="Currency 2 7 2 5 4 3" xfId="8861" xr:uid="{00000000-0005-0000-0000-0000C4210000}"/>
    <cellStyle name="Currency 2 7 2 5 5" xfId="8862" xr:uid="{00000000-0005-0000-0000-0000C5210000}"/>
    <cellStyle name="Currency 2 7 2 5 5 2" xfId="8863" xr:uid="{00000000-0005-0000-0000-0000C6210000}"/>
    <cellStyle name="Currency 2 7 2 5 5 2 2" xfId="8864" xr:uid="{00000000-0005-0000-0000-0000C7210000}"/>
    <cellStyle name="Currency 2 7 2 5 5 3" xfId="8865" xr:uid="{00000000-0005-0000-0000-0000C8210000}"/>
    <cellStyle name="Currency 2 7 2 5 6" xfId="8866" xr:uid="{00000000-0005-0000-0000-0000C9210000}"/>
    <cellStyle name="Currency 2 7 2 5 6 2" xfId="8867" xr:uid="{00000000-0005-0000-0000-0000CA210000}"/>
    <cellStyle name="Currency 2 7 2 5 6 2 2" xfId="8868" xr:uid="{00000000-0005-0000-0000-0000CB210000}"/>
    <cellStyle name="Currency 2 7 2 5 6 3" xfId="8869" xr:uid="{00000000-0005-0000-0000-0000CC210000}"/>
    <cellStyle name="Currency 2 7 2 5 7" xfId="8870" xr:uid="{00000000-0005-0000-0000-0000CD210000}"/>
    <cellStyle name="Currency 2 7 2 5 7 2" xfId="8871" xr:uid="{00000000-0005-0000-0000-0000CE210000}"/>
    <cellStyle name="Currency 2 7 2 5 8" xfId="8872" xr:uid="{00000000-0005-0000-0000-0000CF210000}"/>
    <cellStyle name="Currency 2 7 2 5 8 2" xfId="8873" xr:uid="{00000000-0005-0000-0000-0000D0210000}"/>
    <cellStyle name="Currency 2 7 2 5 9" xfId="8874" xr:uid="{00000000-0005-0000-0000-0000D1210000}"/>
    <cellStyle name="Currency 2 7 2 6" xfId="8875" xr:uid="{00000000-0005-0000-0000-0000D2210000}"/>
    <cellStyle name="Currency 2 7 2 6 2" xfId="8876" xr:uid="{00000000-0005-0000-0000-0000D3210000}"/>
    <cellStyle name="Currency 2 7 2 6 3" xfId="8877" xr:uid="{00000000-0005-0000-0000-0000D4210000}"/>
    <cellStyle name="Currency 2 7 2 7" xfId="8878" xr:uid="{00000000-0005-0000-0000-0000D5210000}"/>
    <cellStyle name="Currency 2 7 2 8" xfId="8879" xr:uid="{00000000-0005-0000-0000-0000D6210000}"/>
    <cellStyle name="Currency 2 7 2 8 2" xfId="8880" xr:uid="{00000000-0005-0000-0000-0000D7210000}"/>
    <cellStyle name="Currency 2 7 2 8 2 2" xfId="8881" xr:uid="{00000000-0005-0000-0000-0000D8210000}"/>
    <cellStyle name="Currency 2 7 2 8 3" xfId="8882" xr:uid="{00000000-0005-0000-0000-0000D9210000}"/>
    <cellStyle name="Currency 2 7 2 8 4" xfId="8883" xr:uid="{00000000-0005-0000-0000-0000DA210000}"/>
    <cellStyle name="Currency 2 7 2 9" xfId="8884" xr:uid="{00000000-0005-0000-0000-0000DB210000}"/>
    <cellStyle name="Currency 2 7 2 9 2" xfId="8885" xr:uid="{00000000-0005-0000-0000-0000DC210000}"/>
    <cellStyle name="Currency 2 7 2 9 2 2" xfId="8886" xr:uid="{00000000-0005-0000-0000-0000DD210000}"/>
    <cellStyle name="Currency 2 7 2 9 3" xfId="8887" xr:uid="{00000000-0005-0000-0000-0000DE210000}"/>
    <cellStyle name="Currency 2 7 3" xfId="363" xr:uid="{00000000-0005-0000-0000-0000DF210000}"/>
    <cellStyle name="Currency 2 7 3 10" xfId="8888" xr:uid="{00000000-0005-0000-0000-0000E0210000}"/>
    <cellStyle name="Currency 2 7 3 10 2" xfId="8889" xr:uid="{00000000-0005-0000-0000-0000E1210000}"/>
    <cellStyle name="Currency 2 7 3 10 2 2" xfId="8890" xr:uid="{00000000-0005-0000-0000-0000E2210000}"/>
    <cellStyle name="Currency 2 7 3 10 3" xfId="8891" xr:uid="{00000000-0005-0000-0000-0000E3210000}"/>
    <cellStyle name="Currency 2 7 3 11" xfId="8892" xr:uid="{00000000-0005-0000-0000-0000E4210000}"/>
    <cellStyle name="Currency 2 7 3 11 2" xfId="8893" xr:uid="{00000000-0005-0000-0000-0000E5210000}"/>
    <cellStyle name="Currency 2 7 3 12" xfId="8894" xr:uid="{00000000-0005-0000-0000-0000E6210000}"/>
    <cellStyle name="Currency 2 7 3 12 2" xfId="8895" xr:uid="{00000000-0005-0000-0000-0000E7210000}"/>
    <cellStyle name="Currency 2 7 3 13" xfId="8896" xr:uid="{00000000-0005-0000-0000-0000E8210000}"/>
    <cellStyle name="Currency 2 7 3 14" xfId="8897" xr:uid="{00000000-0005-0000-0000-0000E9210000}"/>
    <cellStyle name="Currency 2 7 3 15" xfId="8898" xr:uid="{00000000-0005-0000-0000-0000EA210000}"/>
    <cellStyle name="Currency 2 7 3 2" xfId="364" xr:uid="{00000000-0005-0000-0000-0000EB210000}"/>
    <cellStyle name="Currency 2 7 3 2 2" xfId="8899" xr:uid="{00000000-0005-0000-0000-0000EC210000}"/>
    <cellStyle name="Currency 2 7 3 2 2 2" xfId="8900" xr:uid="{00000000-0005-0000-0000-0000ED210000}"/>
    <cellStyle name="Currency 2 7 3 2 2 3" xfId="8901" xr:uid="{00000000-0005-0000-0000-0000EE210000}"/>
    <cellStyle name="Currency 2 7 3 2 2 3 2" xfId="8902" xr:uid="{00000000-0005-0000-0000-0000EF210000}"/>
    <cellStyle name="Currency 2 7 3 2 2 3 3" xfId="8903" xr:uid="{00000000-0005-0000-0000-0000F0210000}"/>
    <cellStyle name="Currency 2 7 3 2 2 4" xfId="8904" xr:uid="{00000000-0005-0000-0000-0000F1210000}"/>
    <cellStyle name="Currency 2 7 3 2 2 4 2" xfId="8905" xr:uid="{00000000-0005-0000-0000-0000F2210000}"/>
    <cellStyle name="Currency 2 7 3 2 2 4 2 2" xfId="8906" xr:uid="{00000000-0005-0000-0000-0000F3210000}"/>
    <cellStyle name="Currency 2 7 3 2 2 4 3" xfId="8907" xr:uid="{00000000-0005-0000-0000-0000F4210000}"/>
    <cellStyle name="Currency 2 7 3 2 2 5" xfId="8908" xr:uid="{00000000-0005-0000-0000-0000F5210000}"/>
    <cellStyle name="Currency 2 7 3 2 2 5 2" xfId="8909" xr:uid="{00000000-0005-0000-0000-0000F6210000}"/>
    <cellStyle name="Currency 2 7 3 2 2 5 2 2" xfId="8910" xr:uid="{00000000-0005-0000-0000-0000F7210000}"/>
    <cellStyle name="Currency 2 7 3 2 2 5 3" xfId="8911" xr:uid="{00000000-0005-0000-0000-0000F8210000}"/>
    <cellStyle name="Currency 2 7 3 2 2 6" xfId="8912" xr:uid="{00000000-0005-0000-0000-0000F9210000}"/>
    <cellStyle name="Currency 2 7 3 2 2 6 2" xfId="8913" xr:uid="{00000000-0005-0000-0000-0000FA210000}"/>
    <cellStyle name="Currency 2 7 3 2 2 6 2 2" xfId="8914" xr:uid="{00000000-0005-0000-0000-0000FB210000}"/>
    <cellStyle name="Currency 2 7 3 2 2 6 3" xfId="8915" xr:uid="{00000000-0005-0000-0000-0000FC210000}"/>
    <cellStyle name="Currency 2 7 3 2 2 7" xfId="8916" xr:uid="{00000000-0005-0000-0000-0000FD210000}"/>
    <cellStyle name="Currency 2 7 3 2 2 7 2" xfId="8917" xr:uid="{00000000-0005-0000-0000-0000FE210000}"/>
    <cellStyle name="Currency 2 7 3 2 2 8" xfId="8918" xr:uid="{00000000-0005-0000-0000-0000FF210000}"/>
    <cellStyle name="Currency 2 7 3 2 2 8 2" xfId="8919" xr:uid="{00000000-0005-0000-0000-000000220000}"/>
    <cellStyle name="Currency 2 7 3 2 2 9" xfId="8920" xr:uid="{00000000-0005-0000-0000-000001220000}"/>
    <cellStyle name="Currency 2 7 3 2 3" xfId="8921" xr:uid="{00000000-0005-0000-0000-000002220000}"/>
    <cellStyle name="Currency 2 7 3 2 3 2" xfId="8922" xr:uid="{00000000-0005-0000-0000-000003220000}"/>
    <cellStyle name="Currency 2 7 3 2 3 3" xfId="8923" xr:uid="{00000000-0005-0000-0000-000004220000}"/>
    <cellStyle name="Currency 2 7 3 2 3 3 2" xfId="8924" xr:uid="{00000000-0005-0000-0000-000005220000}"/>
    <cellStyle name="Currency 2 7 3 2 3 3 3" xfId="8925" xr:uid="{00000000-0005-0000-0000-000006220000}"/>
    <cellStyle name="Currency 2 7 3 2 3 4" xfId="8926" xr:uid="{00000000-0005-0000-0000-000007220000}"/>
    <cellStyle name="Currency 2 7 3 2 3 4 2" xfId="8927" xr:uid="{00000000-0005-0000-0000-000008220000}"/>
    <cellStyle name="Currency 2 7 3 2 3 4 2 2" xfId="8928" xr:uid="{00000000-0005-0000-0000-000009220000}"/>
    <cellStyle name="Currency 2 7 3 2 3 4 3" xfId="8929" xr:uid="{00000000-0005-0000-0000-00000A220000}"/>
    <cellStyle name="Currency 2 7 3 2 3 5" xfId="8930" xr:uid="{00000000-0005-0000-0000-00000B220000}"/>
    <cellStyle name="Currency 2 7 3 2 3 5 2" xfId="8931" xr:uid="{00000000-0005-0000-0000-00000C220000}"/>
    <cellStyle name="Currency 2 7 3 2 3 5 2 2" xfId="8932" xr:uid="{00000000-0005-0000-0000-00000D220000}"/>
    <cellStyle name="Currency 2 7 3 2 3 5 3" xfId="8933" xr:uid="{00000000-0005-0000-0000-00000E220000}"/>
    <cellStyle name="Currency 2 7 3 2 3 6" xfId="8934" xr:uid="{00000000-0005-0000-0000-00000F220000}"/>
    <cellStyle name="Currency 2 7 3 2 3 6 2" xfId="8935" xr:uid="{00000000-0005-0000-0000-000010220000}"/>
    <cellStyle name="Currency 2 7 3 2 3 6 2 2" xfId="8936" xr:uid="{00000000-0005-0000-0000-000011220000}"/>
    <cellStyle name="Currency 2 7 3 2 3 6 3" xfId="8937" xr:uid="{00000000-0005-0000-0000-000012220000}"/>
    <cellStyle name="Currency 2 7 3 2 3 7" xfId="8938" xr:uid="{00000000-0005-0000-0000-000013220000}"/>
    <cellStyle name="Currency 2 7 3 2 3 7 2" xfId="8939" xr:uid="{00000000-0005-0000-0000-000014220000}"/>
    <cellStyle name="Currency 2 7 3 2 3 8" xfId="8940" xr:uid="{00000000-0005-0000-0000-000015220000}"/>
    <cellStyle name="Currency 2 7 3 2 3 8 2" xfId="8941" xr:uid="{00000000-0005-0000-0000-000016220000}"/>
    <cellStyle name="Currency 2 7 3 2 3 9" xfId="8942" xr:uid="{00000000-0005-0000-0000-000017220000}"/>
    <cellStyle name="Currency 2 7 3 2 4" xfId="8943" xr:uid="{00000000-0005-0000-0000-000018220000}"/>
    <cellStyle name="Currency 2 7 3 2 4 2" xfId="8944" xr:uid="{00000000-0005-0000-0000-000019220000}"/>
    <cellStyle name="Currency 2 7 3 2 4 3" xfId="8945" xr:uid="{00000000-0005-0000-0000-00001A220000}"/>
    <cellStyle name="Currency 2 7 3 2 4 3 2" xfId="8946" xr:uid="{00000000-0005-0000-0000-00001B220000}"/>
    <cellStyle name="Currency 2 7 3 2 4 3 2 2" xfId="8947" xr:uid="{00000000-0005-0000-0000-00001C220000}"/>
    <cellStyle name="Currency 2 7 3 2 4 3 3" xfId="8948" xr:uid="{00000000-0005-0000-0000-00001D220000}"/>
    <cellStyle name="Currency 2 7 3 2 4 4" xfId="8949" xr:uid="{00000000-0005-0000-0000-00001E220000}"/>
    <cellStyle name="Currency 2 7 3 2 4 4 2" xfId="8950" xr:uid="{00000000-0005-0000-0000-00001F220000}"/>
    <cellStyle name="Currency 2 7 3 2 4 4 2 2" xfId="8951" xr:uid="{00000000-0005-0000-0000-000020220000}"/>
    <cellStyle name="Currency 2 7 3 2 4 4 3" xfId="8952" xr:uid="{00000000-0005-0000-0000-000021220000}"/>
    <cellStyle name="Currency 2 7 3 2 4 5" xfId="8953" xr:uid="{00000000-0005-0000-0000-000022220000}"/>
    <cellStyle name="Currency 2 7 3 2 4 5 2" xfId="8954" xr:uid="{00000000-0005-0000-0000-000023220000}"/>
    <cellStyle name="Currency 2 7 3 2 4 5 2 2" xfId="8955" xr:uid="{00000000-0005-0000-0000-000024220000}"/>
    <cellStyle name="Currency 2 7 3 2 4 5 3" xfId="8956" xr:uid="{00000000-0005-0000-0000-000025220000}"/>
    <cellStyle name="Currency 2 7 3 2 4 6" xfId="8957" xr:uid="{00000000-0005-0000-0000-000026220000}"/>
    <cellStyle name="Currency 2 7 3 2 4 6 2" xfId="8958" xr:uid="{00000000-0005-0000-0000-000027220000}"/>
    <cellStyle name="Currency 2 7 3 2 4 7" xfId="8959" xr:uid="{00000000-0005-0000-0000-000028220000}"/>
    <cellStyle name="Currency 2 7 3 2 4 7 2" xfId="8960" xr:uid="{00000000-0005-0000-0000-000029220000}"/>
    <cellStyle name="Currency 2 7 3 2 4 8" xfId="8961" xr:uid="{00000000-0005-0000-0000-00002A220000}"/>
    <cellStyle name="Currency 2 7 3 2 4 9" xfId="8962" xr:uid="{00000000-0005-0000-0000-00002B220000}"/>
    <cellStyle name="Currency 2 7 3 2 5" xfId="8963" xr:uid="{00000000-0005-0000-0000-00002C220000}"/>
    <cellStyle name="Currency 2 7 3 2 5 2" xfId="8964" xr:uid="{00000000-0005-0000-0000-00002D220000}"/>
    <cellStyle name="Currency 2 7 3 2 5 3" xfId="8965" xr:uid="{00000000-0005-0000-0000-00002E220000}"/>
    <cellStyle name="Currency 2 7 3 2 6" xfId="8966" xr:uid="{00000000-0005-0000-0000-00002F220000}"/>
    <cellStyle name="Currency 2 7 3 2 6 2" xfId="8967" xr:uid="{00000000-0005-0000-0000-000030220000}"/>
    <cellStyle name="Currency 2 7 3 2 6 2 2" xfId="8968" xr:uid="{00000000-0005-0000-0000-000031220000}"/>
    <cellStyle name="Currency 2 7 3 2 6 2 2 2" xfId="8969" xr:uid="{00000000-0005-0000-0000-000032220000}"/>
    <cellStyle name="Currency 2 7 3 2 6 2 3" xfId="8970" xr:uid="{00000000-0005-0000-0000-000033220000}"/>
    <cellStyle name="Currency 2 7 3 2 6 3" xfId="8971" xr:uid="{00000000-0005-0000-0000-000034220000}"/>
    <cellStyle name="Currency 2 7 3 2 6 3 2" xfId="8972" xr:uid="{00000000-0005-0000-0000-000035220000}"/>
    <cellStyle name="Currency 2 7 3 2 6 3 2 2" xfId="8973" xr:uid="{00000000-0005-0000-0000-000036220000}"/>
    <cellStyle name="Currency 2 7 3 2 6 3 3" xfId="8974" xr:uid="{00000000-0005-0000-0000-000037220000}"/>
    <cellStyle name="Currency 2 7 3 2 6 4" xfId="8975" xr:uid="{00000000-0005-0000-0000-000038220000}"/>
    <cellStyle name="Currency 2 7 3 2 6 4 2" xfId="8976" xr:uid="{00000000-0005-0000-0000-000039220000}"/>
    <cellStyle name="Currency 2 7 3 2 6 4 2 2" xfId="8977" xr:uid="{00000000-0005-0000-0000-00003A220000}"/>
    <cellStyle name="Currency 2 7 3 2 6 4 3" xfId="8978" xr:uid="{00000000-0005-0000-0000-00003B220000}"/>
    <cellStyle name="Currency 2 7 3 2 6 5" xfId="8979" xr:uid="{00000000-0005-0000-0000-00003C220000}"/>
    <cellStyle name="Currency 2 7 3 2 6 5 2" xfId="8980" xr:uid="{00000000-0005-0000-0000-00003D220000}"/>
    <cellStyle name="Currency 2 7 3 2 6 6" xfId="8981" xr:uid="{00000000-0005-0000-0000-00003E220000}"/>
    <cellStyle name="Currency 2 7 3 2 6 6 2" xfId="8982" xr:uid="{00000000-0005-0000-0000-00003F220000}"/>
    <cellStyle name="Currency 2 7 3 2 6 7" xfId="8983" xr:uid="{00000000-0005-0000-0000-000040220000}"/>
    <cellStyle name="Currency 2 7 3 2 7" xfId="8984" xr:uid="{00000000-0005-0000-0000-000041220000}"/>
    <cellStyle name="Currency 2 7 3 2 7 2" xfId="8985" xr:uid="{00000000-0005-0000-0000-000042220000}"/>
    <cellStyle name="Currency 2 7 3 2 7 2 2" xfId="8986" xr:uid="{00000000-0005-0000-0000-000043220000}"/>
    <cellStyle name="Currency 2 7 3 2 7 3" xfId="8987" xr:uid="{00000000-0005-0000-0000-000044220000}"/>
    <cellStyle name="Currency 2 7 3 2 8" xfId="8988" xr:uid="{00000000-0005-0000-0000-000045220000}"/>
    <cellStyle name="Currency 2 7 3 2 8 2" xfId="8989" xr:uid="{00000000-0005-0000-0000-000046220000}"/>
    <cellStyle name="Currency 2 7 3 2 8 2 2" xfId="8990" xr:uid="{00000000-0005-0000-0000-000047220000}"/>
    <cellStyle name="Currency 2 7 3 2 8 3" xfId="8991" xr:uid="{00000000-0005-0000-0000-000048220000}"/>
    <cellStyle name="Currency 2 7 3 3" xfId="365" xr:uid="{00000000-0005-0000-0000-000049220000}"/>
    <cellStyle name="Currency 2 7 3 3 10" xfId="8992" xr:uid="{00000000-0005-0000-0000-00004A220000}"/>
    <cellStyle name="Currency 2 7 3 3 2" xfId="366" xr:uid="{00000000-0005-0000-0000-00004B220000}"/>
    <cellStyle name="Currency 2 7 3 3 2 2" xfId="8993" xr:uid="{00000000-0005-0000-0000-00004C220000}"/>
    <cellStyle name="Currency 2 7 3 3 2 3" xfId="8994" xr:uid="{00000000-0005-0000-0000-00004D220000}"/>
    <cellStyle name="Currency 2 7 3 3 2 3 2" xfId="8995" xr:uid="{00000000-0005-0000-0000-00004E220000}"/>
    <cellStyle name="Currency 2 7 3 3 2 3 3" xfId="8996" xr:uid="{00000000-0005-0000-0000-00004F220000}"/>
    <cellStyle name="Currency 2 7 3 3 2 4" xfId="8997" xr:uid="{00000000-0005-0000-0000-000050220000}"/>
    <cellStyle name="Currency 2 7 3 3 2 4 2" xfId="8998" xr:uid="{00000000-0005-0000-0000-000051220000}"/>
    <cellStyle name="Currency 2 7 3 3 2 4 2 2" xfId="8999" xr:uid="{00000000-0005-0000-0000-000052220000}"/>
    <cellStyle name="Currency 2 7 3 3 2 4 3" xfId="9000" xr:uid="{00000000-0005-0000-0000-000053220000}"/>
    <cellStyle name="Currency 2 7 3 3 2 5" xfId="9001" xr:uid="{00000000-0005-0000-0000-000054220000}"/>
    <cellStyle name="Currency 2 7 3 3 2 5 2" xfId="9002" xr:uid="{00000000-0005-0000-0000-000055220000}"/>
    <cellStyle name="Currency 2 7 3 3 2 5 2 2" xfId="9003" xr:uid="{00000000-0005-0000-0000-000056220000}"/>
    <cellStyle name="Currency 2 7 3 3 2 5 3" xfId="9004" xr:uid="{00000000-0005-0000-0000-000057220000}"/>
    <cellStyle name="Currency 2 7 3 3 2 6" xfId="9005" xr:uid="{00000000-0005-0000-0000-000058220000}"/>
    <cellStyle name="Currency 2 7 3 3 2 6 2" xfId="9006" xr:uid="{00000000-0005-0000-0000-000059220000}"/>
    <cellStyle name="Currency 2 7 3 3 2 6 2 2" xfId="9007" xr:uid="{00000000-0005-0000-0000-00005A220000}"/>
    <cellStyle name="Currency 2 7 3 3 2 6 3" xfId="9008" xr:uid="{00000000-0005-0000-0000-00005B220000}"/>
    <cellStyle name="Currency 2 7 3 3 2 7" xfId="9009" xr:uid="{00000000-0005-0000-0000-00005C220000}"/>
    <cellStyle name="Currency 2 7 3 3 2 7 2" xfId="9010" xr:uid="{00000000-0005-0000-0000-00005D220000}"/>
    <cellStyle name="Currency 2 7 3 3 2 8" xfId="9011" xr:uid="{00000000-0005-0000-0000-00005E220000}"/>
    <cellStyle name="Currency 2 7 3 3 2 8 2" xfId="9012" xr:uid="{00000000-0005-0000-0000-00005F220000}"/>
    <cellStyle name="Currency 2 7 3 3 2 9" xfId="9013" xr:uid="{00000000-0005-0000-0000-000060220000}"/>
    <cellStyle name="Currency 2 7 3 3 3" xfId="367" xr:uid="{00000000-0005-0000-0000-000061220000}"/>
    <cellStyle name="Currency 2 7 3 3 4" xfId="9014" xr:uid="{00000000-0005-0000-0000-000062220000}"/>
    <cellStyle name="Currency 2 7 3 3 4 2" xfId="9015" xr:uid="{00000000-0005-0000-0000-000063220000}"/>
    <cellStyle name="Currency 2 7 3 3 4 3" xfId="9016" xr:uid="{00000000-0005-0000-0000-000064220000}"/>
    <cellStyle name="Currency 2 7 3 3 5" xfId="9017" xr:uid="{00000000-0005-0000-0000-000065220000}"/>
    <cellStyle name="Currency 2 7 3 3 5 2" xfId="9018" xr:uid="{00000000-0005-0000-0000-000066220000}"/>
    <cellStyle name="Currency 2 7 3 3 5 2 2" xfId="9019" xr:uid="{00000000-0005-0000-0000-000067220000}"/>
    <cellStyle name="Currency 2 7 3 3 5 3" xfId="9020" xr:uid="{00000000-0005-0000-0000-000068220000}"/>
    <cellStyle name="Currency 2 7 3 3 6" xfId="9021" xr:uid="{00000000-0005-0000-0000-000069220000}"/>
    <cellStyle name="Currency 2 7 3 3 6 2" xfId="9022" xr:uid="{00000000-0005-0000-0000-00006A220000}"/>
    <cellStyle name="Currency 2 7 3 3 6 2 2" xfId="9023" xr:uid="{00000000-0005-0000-0000-00006B220000}"/>
    <cellStyle name="Currency 2 7 3 3 6 3" xfId="9024" xr:uid="{00000000-0005-0000-0000-00006C220000}"/>
    <cellStyle name="Currency 2 7 3 3 7" xfId="9025" xr:uid="{00000000-0005-0000-0000-00006D220000}"/>
    <cellStyle name="Currency 2 7 3 3 7 2" xfId="9026" xr:uid="{00000000-0005-0000-0000-00006E220000}"/>
    <cellStyle name="Currency 2 7 3 3 7 2 2" xfId="9027" xr:uid="{00000000-0005-0000-0000-00006F220000}"/>
    <cellStyle name="Currency 2 7 3 3 7 3" xfId="9028" xr:uid="{00000000-0005-0000-0000-000070220000}"/>
    <cellStyle name="Currency 2 7 3 3 8" xfId="9029" xr:uid="{00000000-0005-0000-0000-000071220000}"/>
    <cellStyle name="Currency 2 7 3 3 8 2" xfId="9030" xr:uid="{00000000-0005-0000-0000-000072220000}"/>
    <cellStyle name="Currency 2 7 3 3 9" xfId="9031" xr:uid="{00000000-0005-0000-0000-000073220000}"/>
    <cellStyle name="Currency 2 7 3 3 9 2" xfId="9032" xr:uid="{00000000-0005-0000-0000-000074220000}"/>
    <cellStyle name="Currency 2 7 3 4" xfId="368" xr:uid="{00000000-0005-0000-0000-000075220000}"/>
    <cellStyle name="Currency 2 7 3 4 2" xfId="369" xr:uid="{00000000-0005-0000-0000-000076220000}"/>
    <cellStyle name="Currency 2 7 3 4 2 10" xfId="9033" xr:uid="{00000000-0005-0000-0000-000077220000}"/>
    <cellStyle name="Currency 2 7 3 4 2 2" xfId="9034" xr:uid="{00000000-0005-0000-0000-000078220000}"/>
    <cellStyle name="Currency 2 7 3 4 2 3" xfId="9035" xr:uid="{00000000-0005-0000-0000-000079220000}"/>
    <cellStyle name="Currency 2 7 3 4 2 4" xfId="9036" xr:uid="{00000000-0005-0000-0000-00007A220000}"/>
    <cellStyle name="Currency 2 7 3 4 2 4 2" xfId="9037" xr:uid="{00000000-0005-0000-0000-00007B220000}"/>
    <cellStyle name="Currency 2 7 3 4 2 4 2 2" xfId="9038" xr:uid="{00000000-0005-0000-0000-00007C220000}"/>
    <cellStyle name="Currency 2 7 3 4 2 4 3" xfId="9039" xr:uid="{00000000-0005-0000-0000-00007D220000}"/>
    <cellStyle name="Currency 2 7 3 4 2 5" xfId="9040" xr:uid="{00000000-0005-0000-0000-00007E220000}"/>
    <cellStyle name="Currency 2 7 3 4 2 5 2" xfId="9041" xr:uid="{00000000-0005-0000-0000-00007F220000}"/>
    <cellStyle name="Currency 2 7 3 4 2 5 2 2" xfId="9042" xr:uid="{00000000-0005-0000-0000-000080220000}"/>
    <cellStyle name="Currency 2 7 3 4 2 5 3" xfId="9043" xr:uid="{00000000-0005-0000-0000-000081220000}"/>
    <cellStyle name="Currency 2 7 3 4 2 6" xfId="9044" xr:uid="{00000000-0005-0000-0000-000082220000}"/>
    <cellStyle name="Currency 2 7 3 4 2 6 2" xfId="9045" xr:uid="{00000000-0005-0000-0000-000083220000}"/>
    <cellStyle name="Currency 2 7 3 4 2 6 2 2" xfId="9046" xr:uid="{00000000-0005-0000-0000-000084220000}"/>
    <cellStyle name="Currency 2 7 3 4 2 6 3" xfId="9047" xr:uid="{00000000-0005-0000-0000-000085220000}"/>
    <cellStyle name="Currency 2 7 3 4 2 7" xfId="9048" xr:uid="{00000000-0005-0000-0000-000086220000}"/>
    <cellStyle name="Currency 2 7 3 4 2 7 2" xfId="9049" xr:uid="{00000000-0005-0000-0000-000087220000}"/>
    <cellStyle name="Currency 2 7 3 4 2 8" xfId="9050" xr:uid="{00000000-0005-0000-0000-000088220000}"/>
    <cellStyle name="Currency 2 7 3 4 2 8 2" xfId="9051" xr:uid="{00000000-0005-0000-0000-000089220000}"/>
    <cellStyle name="Currency 2 7 3 4 2 9" xfId="9052" xr:uid="{00000000-0005-0000-0000-00008A220000}"/>
    <cellStyle name="Currency 2 7 3 4 3" xfId="370" xr:uid="{00000000-0005-0000-0000-00008B220000}"/>
    <cellStyle name="Currency 2 7 3 4 4" xfId="9053" xr:uid="{00000000-0005-0000-0000-00008C220000}"/>
    <cellStyle name="Currency 2 7 3 4 4 2" xfId="9054" xr:uid="{00000000-0005-0000-0000-00008D220000}"/>
    <cellStyle name="Currency 2 7 3 4 4 2 2" xfId="9055" xr:uid="{00000000-0005-0000-0000-00008E220000}"/>
    <cellStyle name="Currency 2 7 3 4 4 3" xfId="9056" xr:uid="{00000000-0005-0000-0000-00008F220000}"/>
    <cellStyle name="Currency 2 7 3 4 5" xfId="9057" xr:uid="{00000000-0005-0000-0000-000090220000}"/>
    <cellStyle name="Currency 2 7 3 4 5 2" xfId="9058" xr:uid="{00000000-0005-0000-0000-000091220000}"/>
    <cellStyle name="Currency 2 7 3 4 5 2 2" xfId="9059" xr:uid="{00000000-0005-0000-0000-000092220000}"/>
    <cellStyle name="Currency 2 7 3 4 5 3" xfId="9060" xr:uid="{00000000-0005-0000-0000-000093220000}"/>
    <cellStyle name="Currency 2 7 3 5" xfId="9061" xr:uid="{00000000-0005-0000-0000-000094220000}"/>
    <cellStyle name="Currency 2 7 3 5 2" xfId="9062" xr:uid="{00000000-0005-0000-0000-000095220000}"/>
    <cellStyle name="Currency 2 7 3 5 3" xfId="9063" xr:uid="{00000000-0005-0000-0000-000096220000}"/>
    <cellStyle name="Currency 2 7 3 5 3 2" xfId="9064" xr:uid="{00000000-0005-0000-0000-000097220000}"/>
    <cellStyle name="Currency 2 7 3 5 3 3" xfId="9065" xr:uid="{00000000-0005-0000-0000-000098220000}"/>
    <cellStyle name="Currency 2 7 3 5 4" xfId="9066" xr:uid="{00000000-0005-0000-0000-000099220000}"/>
    <cellStyle name="Currency 2 7 3 5 4 2" xfId="9067" xr:uid="{00000000-0005-0000-0000-00009A220000}"/>
    <cellStyle name="Currency 2 7 3 5 4 2 2" xfId="9068" xr:uid="{00000000-0005-0000-0000-00009B220000}"/>
    <cellStyle name="Currency 2 7 3 5 4 3" xfId="9069" xr:uid="{00000000-0005-0000-0000-00009C220000}"/>
    <cellStyle name="Currency 2 7 3 5 5" xfId="9070" xr:uid="{00000000-0005-0000-0000-00009D220000}"/>
    <cellStyle name="Currency 2 7 3 5 5 2" xfId="9071" xr:uid="{00000000-0005-0000-0000-00009E220000}"/>
    <cellStyle name="Currency 2 7 3 5 5 2 2" xfId="9072" xr:uid="{00000000-0005-0000-0000-00009F220000}"/>
    <cellStyle name="Currency 2 7 3 5 5 3" xfId="9073" xr:uid="{00000000-0005-0000-0000-0000A0220000}"/>
    <cellStyle name="Currency 2 7 3 5 6" xfId="9074" xr:uid="{00000000-0005-0000-0000-0000A1220000}"/>
    <cellStyle name="Currency 2 7 3 5 6 2" xfId="9075" xr:uid="{00000000-0005-0000-0000-0000A2220000}"/>
    <cellStyle name="Currency 2 7 3 5 6 2 2" xfId="9076" xr:uid="{00000000-0005-0000-0000-0000A3220000}"/>
    <cellStyle name="Currency 2 7 3 5 6 3" xfId="9077" xr:uid="{00000000-0005-0000-0000-0000A4220000}"/>
    <cellStyle name="Currency 2 7 3 5 7" xfId="9078" xr:uid="{00000000-0005-0000-0000-0000A5220000}"/>
    <cellStyle name="Currency 2 7 3 5 7 2" xfId="9079" xr:uid="{00000000-0005-0000-0000-0000A6220000}"/>
    <cellStyle name="Currency 2 7 3 5 8" xfId="9080" xr:uid="{00000000-0005-0000-0000-0000A7220000}"/>
    <cellStyle name="Currency 2 7 3 5 8 2" xfId="9081" xr:uid="{00000000-0005-0000-0000-0000A8220000}"/>
    <cellStyle name="Currency 2 7 3 5 9" xfId="9082" xr:uid="{00000000-0005-0000-0000-0000A9220000}"/>
    <cellStyle name="Currency 2 7 3 6" xfId="9083" xr:uid="{00000000-0005-0000-0000-0000AA220000}"/>
    <cellStyle name="Currency 2 7 3 6 2" xfId="9084" xr:uid="{00000000-0005-0000-0000-0000AB220000}"/>
    <cellStyle name="Currency 2 7 3 6 3" xfId="9085" xr:uid="{00000000-0005-0000-0000-0000AC220000}"/>
    <cellStyle name="Currency 2 7 3 7" xfId="9086" xr:uid="{00000000-0005-0000-0000-0000AD220000}"/>
    <cellStyle name="Currency 2 7 3 8" xfId="9087" xr:uid="{00000000-0005-0000-0000-0000AE220000}"/>
    <cellStyle name="Currency 2 7 3 8 2" xfId="9088" xr:uid="{00000000-0005-0000-0000-0000AF220000}"/>
    <cellStyle name="Currency 2 7 3 8 2 2" xfId="9089" xr:uid="{00000000-0005-0000-0000-0000B0220000}"/>
    <cellStyle name="Currency 2 7 3 8 3" xfId="9090" xr:uid="{00000000-0005-0000-0000-0000B1220000}"/>
    <cellStyle name="Currency 2 7 3 8 4" xfId="9091" xr:uid="{00000000-0005-0000-0000-0000B2220000}"/>
    <cellStyle name="Currency 2 7 3 9" xfId="9092" xr:uid="{00000000-0005-0000-0000-0000B3220000}"/>
    <cellStyle name="Currency 2 7 3 9 2" xfId="9093" xr:uid="{00000000-0005-0000-0000-0000B4220000}"/>
    <cellStyle name="Currency 2 7 3 9 2 2" xfId="9094" xr:uid="{00000000-0005-0000-0000-0000B5220000}"/>
    <cellStyle name="Currency 2 7 3 9 3" xfId="9095" xr:uid="{00000000-0005-0000-0000-0000B6220000}"/>
    <cellStyle name="Currency 2 7 4" xfId="371" xr:uid="{00000000-0005-0000-0000-0000B7220000}"/>
    <cellStyle name="Currency 2 7 4 2" xfId="9096" xr:uid="{00000000-0005-0000-0000-0000B8220000}"/>
    <cellStyle name="Currency 2 7 4 2 2" xfId="9097" xr:uid="{00000000-0005-0000-0000-0000B9220000}"/>
    <cellStyle name="Currency 2 7 4 2 3" xfId="9098" xr:uid="{00000000-0005-0000-0000-0000BA220000}"/>
    <cellStyle name="Currency 2 7 4 2 3 2" xfId="9099" xr:uid="{00000000-0005-0000-0000-0000BB220000}"/>
    <cellStyle name="Currency 2 7 4 2 3 3" xfId="9100" xr:uid="{00000000-0005-0000-0000-0000BC220000}"/>
    <cellStyle name="Currency 2 7 4 2 4" xfId="9101" xr:uid="{00000000-0005-0000-0000-0000BD220000}"/>
    <cellStyle name="Currency 2 7 4 2 4 2" xfId="9102" xr:uid="{00000000-0005-0000-0000-0000BE220000}"/>
    <cellStyle name="Currency 2 7 4 2 4 2 2" xfId="9103" xr:uid="{00000000-0005-0000-0000-0000BF220000}"/>
    <cellStyle name="Currency 2 7 4 2 4 3" xfId="9104" xr:uid="{00000000-0005-0000-0000-0000C0220000}"/>
    <cellStyle name="Currency 2 7 4 2 5" xfId="9105" xr:uid="{00000000-0005-0000-0000-0000C1220000}"/>
    <cellStyle name="Currency 2 7 4 2 5 2" xfId="9106" xr:uid="{00000000-0005-0000-0000-0000C2220000}"/>
    <cellStyle name="Currency 2 7 4 2 5 2 2" xfId="9107" xr:uid="{00000000-0005-0000-0000-0000C3220000}"/>
    <cellStyle name="Currency 2 7 4 2 5 3" xfId="9108" xr:uid="{00000000-0005-0000-0000-0000C4220000}"/>
    <cellStyle name="Currency 2 7 4 2 6" xfId="9109" xr:uid="{00000000-0005-0000-0000-0000C5220000}"/>
    <cellStyle name="Currency 2 7 4 2 6 2" xfId="9110" xr:uid="{00000000-0005-0000-0000-0000C6220000}"/>
    <cellStyle name="Currency 2 7 4 2 6 2 2" xfId="9111" xr:uid="{00000000-0005-0000-0000-0000C7220000}"/>
    <cellStyle name="Currency 2 7 4 2 6 3" xfId="9112" xr:uid="{00000000-0005-0000-0000-0000C8220000}"/>
    <cellStyle name="Currency 2 7 4 2 7" xfId="9113" xr:uid="{00000000-0005-0000-0000-0000C9220000}"/>
    <cellStyle name="Currency 2 7 4 2 7 2" xfId="9114" xr:uid="{00000000-0005-0000-0000-0000CA220000}"/>
    <cellStyle name="Currency 2 7 4 2 8" xfId="9115" xr:uid="{00000000-0005-0000-0000-0000CB220000}"/>
    <cellStyle name="Currency 2 7 4 2 8 2" xfId="9116" xr:uid="{00000000-0005-0000-0000-0000CC220000}"/>
    <cellStyle name="Currency 2 7 4 2 9" xfId="9117" xr:uid="{00000000-0005-0000-0000-0000CD220000}"/>
    <cellStyle name="Currency 2 7 4 3" xfId="9118" xr:uid="{00000000-0005-0000-0000-0000CE220000}"/>
    <cellStyle name="Currency 2 7 4 3 2" xfId="9119" xr:uid="{00000000-0005-0000-0000-0000CF220000}"/>
    <cellStyle name="Currency 2 7 4 3 3" xfId="9120" xr:uid="{00000000-0005-0000-0000-0000D0220000}"/>
    <cellStyle name="Currency 2 7 4 3 3 2" xfId="9121" xr:uid="{00000000-0005-0000-0000-0000D1220000}"/>
    <cellStyle name="Currency 2 7 4 3 3 3" xfId="9122" xr:uid="{00000000-0005-0000-0000-0000D2220000}"/>
    <cellStyle name="Currency 2 7 4 3 4" xfId="9123" xr:uid="{00000000-0005-0000-0000-0000D3220000}"/>
    <cellStyle name="Currency 2 7 4 3 4 2" xfId="9124" xr:uid="{00000000-0005-0000-0000-0000D4220000}"/>
    <cellStyle name="Currency 2 7 4 3 4 2 2" xfId="9125" xr:uid="{00000000-0005-0000-0000-0000D5220000}"/>
    <cellStyle name="Currency 2 7 4 3 4 3" xfId="9126" xr:uid="{00000000-0005-0000-0000-0000D6220000}"/>
    <cellStyle name="Currency 2 7 4 3 5" xfId="9127" xr:uid="{00000000-0005-0000-0000-0000D7220000}"/>
    <cellStyle name="Currency 2 7 4 3 5 2" xfId="9128" xr:uid="{00000000-0005-0000-0000-0000D8220000}"/>
    <cellStyle name="Currency 2 7 4 3 5 2 2" xfId="9129" xr:uid="{00000000-0005-0000-0000-0000D9220000}"/>
    <cellStyle name="Currency 2 7 4 3 5 3" xfId="9130" xr:uid="{00000000-0005-0000-0000-0000DA220000}"/>
    <cellStyle name="Currency 2 7 4 3 6" xfId="9131" xr:uid="{00000000-0005-0000-0000-0000DB220000}"/>
    <cellStyle name="Currency 2 7 4 3 6 2" xfId="9132" xr:uid="{00000000-0005-0000-0000-0000DC220000}"/>
    <cellStyle name="Currency 2 7 4 3 6 2 2" xfId="9133" xr:uid="{00000000-0005-0000-0000-0000DD220000}"/>
    <cellStyle name="Currency 2 7 4 3 6 3" xfId="9134" xr:uid="{00000000-0005-0000-0000-0000DE220000}"/>
    <cellStyle name="Currency 2 7 4 3 7" xfId="9135" xr:uid="{00000000-0005-0000-0000-0000DF220000}"/>
    <cellStyle name="Currency 2 7 4 3 7 2" xfId="9136" xr:uid="{00000000-0005-0000-0000-0000E0220000}"/>
    <cellStyle name="Currency 2 7 4 3 8" xfId="9137" xr:uid="{00000000-0005-0000-0000-0000E1220000}"/>
    <cellStyle name="Currency 2 7 4 3 8 2" xfId="9138" xr:uid="{00000000-0005-0000-0000-0000E2220000}"/>
    <cellStyle name="Currency 2 7 4 3 9" xfId="9139" xr:uid="{00000000-0005-0000-0000-0000E3220000}"/>
    <cellStyle name="Currency 2 7 4 4" xfId="9140" xr:uid="{00000000-0005-0000-0000-0000E4220000}"/>
    <cellStyle name="Currency 2 7 4 4 2" xfId="9141" xr:uid="{00000000-0005-0000-0000-0000E5220000}"/>
    <cellStyle name="Currency 2 7 4 4 3" xfId="9142" xr:uid="{00000000-0005-0000-0000-0000E6220000}"/>
    <cellStyle name="Currency 2 7 4 4 3 2" xfId="9143" xr:uid="{00000000-0005-0000-0000-0000E7220000}"/>
    <cellStyle name="Currency 2 7 4 4 3 2 2" xfId="9144" xr:uid="{00000000-0005-0000-0000-0000E8220000}"/>
    <cellStyle name="Currency 2 7 4 4 3 3" xfId="9145" xr:uid="{00000000-0005-0000-0000-0000E9220000}"/>
    <cellStyle name="Currency 2 7 4 4 4" xfId="9146" xr:uid="{00000000-0005-0000-0000-0000EA220000}"/>
    <cellStyle name="Currency 2 7 4 4 4 2" xfId="9147" xr:uid="{00000000-0005-0000-0000-0000EB220000}"/>
    <cellStyle name="Currency 2 7 4 4 4 2 2" xfId="9148" xr:uid="{00000000-0005-0000-0000-0000EC220000}"/>
    <cellStyle name="Currency 2 7 4 4 4 3" xfId="9149" xr:uid="{00000000-0005-0000-0000-0000ED220000}"/>
    <cellStyle name="Currency 2 7 4 4 5" xfId="9150" xr:uid="{00000000-0005-0000-0000-0000EE220000}"/>
    <cellStyle name="Currency 2 7 4 4 5 2" xfId="9151" xr:uid="{00000000-0005-0000-0000-0000EF220000}"/>
    <cellStyle name="Currency 2 7 4 4 5 2 2" xfId="9152" xr:uid="{00000000-0005-0000-0000-0000F0220000}"/>
    <cellStyle name="Currency 2 7 4 4 5 3" xfId="9153" xr:uid="{00000000-0005-0000-0000-0000F1220000}"/>
    <cellStyle name="Currency 2 7 4 4 6" xfId="9154" xr:uid="{00000000-0005-0000-0000-0000F2220000}"/>
    <cellStyle name="Currency 2 7 4 4 6 2" xfId="9155" xr:uid="{00000000-0005-0000-0000-0000F3220000}"/>
    <cellStyle name="Currency 2 7 4 4 7" xfId="9156" xr:uid="{00000000-0005-0000-0000-0000F4220000}"/>
    <cellStyle name="Currency 2 7 4 4 7 2" xfId="9157" xr:uid="{00000000-0005-0000-0000-0000F5220000}"/>
    <cellStyle name="Currency 2 7 4 4 8" xfId="9158" xr:uid="{00000000-0005-0000-0000-0000F6220000}"/>
    <cellStyle name="Currency 2 7 4 4 9" xfId="9159" xr:uid="{00000000-0005-0000-0000-0000F7220000}"/>
    <cellStyle name="Currency 2 7 4 5" xfId="9160" xr:uid="{00000000-0005-0000-0000-0000F8220000}"/>
    <cellStyle name="Currency 2 7 4 5 2" xfId="9161" xr:uid="{00000000-0005-0000-0000-0000F9220000}"/>
    <cellStyle name="Currency 2 7 4 5 3" xfId="9162" xr:uid="{00000000-0005-0000-0000-0000FA220000}"/>
    <cellStyle name="Currency 2 7 4 6" xfId="9163" xr:uid="{00000000-0005-0000-0000-0000FB220000}"/>
    <cellStyle name="Currency 2 7 4 6 2" xfId="9164" xr:uid="{00000000-0005-0000-0000-0000FC220000}"/>
    <cellStyle name="Currency 2 7 4 6 2 2" xfId="9165" xr:uid="{00000000-0005-0000-0000-0000FD220000}"/>
    <cellStyle name="Currency 2 7 4 6 2 2 2" xfId="9166" xr:uid="{00000000-0005-0000-0000-0000FE220000}"/>
    <cellStyle name="Currency 2 7 4 6 2 3" xfId="9167" xr:uid="{00000000-0005-0000-0000-0000FF220000}"/>
    <cellStyle name="Currency 2 7 4 6 3" xfId="9168" xr:uid="{00000000-0005-0000-0000-000000230000}"/>
    <cellStyle name="Currency 2 7 4 6 3 2" xfId="9169" xr:uid="{00000000-0005-0000-0000-000001230000}"/>
    <cellStyle name="Currency 2 7 4 6 3 2 2" xfId="9170" xr:uid="{00000000-0005-0000-0000-000002230000}"/>
    <cellStyle name="Currency 2 7 4 6 3 3" xfId="9171" xr:uid="{00000000-0005-0000-0000-000003230000}"/>
    <cellStyle name="Currency 2 7 4 6 4" xfId="9172" xr:uid="{00000000-0005-0000-0000-000004230000}"/>
    <cellStyle name="Currency 2 7 4 6 4 2" xfId="9173" xr:uid="{00000000-0005-0000-0000-000005230000}"/>
    <cellStyle name="Currency 2 7 4 6 4 2 2" xfId="9174" xr:uid="{00000000-0005-0000-0000-000006230000}"/>
    <cellStyle name="Currency 2 7 4 6 4 3" xfId="9175" xr:uid="{00000000-0005-0000-0000-000007230000}"/>
    <cellStyle name="Currency 2 7 4 6 5" xfId="9176" xr:uid="{00000000-0005-0000-0000-000008230000}"/>
    <cellStyle name="Currency 2 7 4 6 5 2" xfId="9177" xr:uid="{00000000-0005-0000-0000-000009230000}"/>
    <cellStyle name="Currency 2 7 4 6 6" xfId="9178" xr:uid="{00000000-0005-0000-0000-00000A230000}"/>
    <cellStyle name="Currency 2 7 4 6 6 2" xfId="9179" xr:uid="{00000000-0005-0000-0000-00000B230000}"/>
    <cellStyle name="Currency 2 7 4 6 7" xfId="9180" xr:uid="{00000000-0005-0000-0000-00000C230000}"/>
    <cellStyle name="Currency 2 7 4 7" xfId="9181" xr:uid="{00000000-0005-0000-0000-00000D230000}"/>
    <cellStyle name="Currency 2 7 4 7 2" xfId="9182" xr:uid="{00000000-0005-0000-0000-00000E230000}"/>
    <cellStyle name="Currency 2 7 4 7 2 2" xfId="9183" xr:uid="{00000000-0005-0000-0000-00000F230000}"/>
    <cellStyle name="Currency 2 7 4 7 3" xfId="9184" xr:uid="{00000000-0005-0000-0000-000010230000}"/>
    <cellStyle name="Currency 2 7 4 8" xfId="9185" xr:uid="{00000000-0005-0000-0000-000011230000}"/>
    <cellStyle name="Currency 2 7 4 8 2" xfId="9186" xr:uid="{00000000-0005-0000-0000-000012230000}"/>
    <cellStyle name="Currency 2 7 4 8 2 2" xfId="9187" xr:uid="{00000000-0005-0000-0000-000013230000}"/>
    <cellStyle name="Currency 2 7 4 8 3" xfId="9188" xr:uid="{00000000-0005-0000-0000-000014230000}"/>
    <cellStyle name="Currency 2 7 5" xfId="372" xr:uid="{00000000-0005-0000-0000-000015230000}"/>
    <cellStyle name="Currency 2 7 5 10" xfId="9189" xr:uid="{00000000-0005-0000-0000-000016230000}"/>
    <cellStyle name="Currency 2 7 5 2" xfId="373" xr:uid="{00000000-0005-0000-0000-000017230000}"/>
    <cellStyle name="Currency 2 7 5 2 2" xfId="9190" xr:uid="{00000000-0005-0000-0000-000018230000}"/>
    <cellStyle name="Currency 2 7 5 2 3" xfId="9191" xr:uid="{00000000-0005-0000-0000-000019230000}"/>
    <cellStyle name="Currency 2 7 5 2 3 2" xfId="9192" xr:uid="{00000000-0005-0000-0000-00001A230000}"/>
    <cellStyle name="Currency 2 7 5 2 3 3" xfId="9193" xr:uid="{00000000-0005-0000-0000-00001B230000}"/>
    <cellStyle name="Currency 2 7 5 2 4" xfId="9194" xr:uid="{00000000-0005-0000-0000-00001C230000}"/>
    <cellStyle name="Currency 2 7 5 2 4 2" xfId="9195" xr:uid="{00000000-0005-0000-0000-00001D230000}"/>
    <cellStyle name="Currency 2 7 5 2 4 2 2" xfId="9196" xr:uid="{00000000-0005-0000-0000-00001E230000}"/>
    <cellStyle name="Currency 2 7 5 2 4 3" xfId="9197" xr:uid="{00000000-0005-0000-0000-00001F230000}"/>
    <cellStyle name="Currency 2 7 5 2 5" xfId="9198" xr:uid="{00000000-0005-0000-0000-000020230000}"/>
    <cellStyle name="Currency 2 7 5 2 5 2" xfId="9199" xr:uid="{00000000-0005-0000-0000-000021230000}"/>
    <cellStyle name="Currency 2 7 5 2 5 2 2" xfId="9200" xr:uid="{00000000-0005-0000-0000-000022230000}"/>
    <cellStyle name="Currency 2 7 5 2 5 3" xfId="9201" xr:uid="{00000000-0005-0000-0000-000023230000}"/>
    <cellStyle name="Currency 2 7 5 2 6" xfId="9202" xr:uid="{00000000-0005-0000-0000-000024230000}"/>
    <cellStyle name="Currency 2 7 5 2 6 2" xfId="9203" xr:uid="{00000000-0005-0000-0000-000025230000}"/>
    <cellStyle name="Currency 2 7 5 2 6 2 2" xfId="9204" xr:uid="{00000000-0005-0000-0000-000026230000}"/>
    <cellStyle name="Currency 2 7 5 2 6 3" xfId="9205" xr:uid="{00000000-0005-0000-0000-000027230000}"/>
    <cellStyle name="Currency 2 7 5 2 7" xfId="9206" xr:uid="{00000000-0005-0000-0000-000028230000}"/>
    <cellStyle name="Currency 2 7 5 2 7 2" xfId="9207" xr:uid="{00000000-0005-0000-0000-000029230000}"/>
    <cellStyle name="Currency 2 7 5 2 8" xfId="9208" xr:uid="{00000000-0005-0000-0000-00002A230000}"/>
    <cellStyle name="Currency 2 7 5 2 8 2" xfId="9209" xr:uid="{00000000-0005-0000-0000-00002B230000}"/>
    <cellStyle name="Currency 2 7 5 2 9" xfId="9210" xr:uid="{00000000-0005-0000-0000-00002C230000}"/>
    <cellStyle name="Currency 2 7 5 3" xfId="374" xr:uid="{00000000-0005-0000-0000-00002D230000}"/>
    <cellStyle name="Currency 2 7 5 4" xfId="9211" xr:uid="{00000000-0005-0000-0000-00002E230000}"/>
    <cellStyle name="Currency 2 7 5 4 2" xfId="9212" xr:uid="{00000000-0005-0000-0000-00002F230000}"/>
    <cellStyle name="Currency 2 7 5 4 3" xfId="9213" xr:uid="{00000000-0005-0000-0000-000030230000}"/>
    <cellStyle name="Currency 2 7 5 5" xfId="9214" xr:uid="{00000000-0005-0000-0000-000031230000}"/>
    <cellStyle name="Currency 2 7 5 5 2" xfId="9215" xr:uid="{00000000-0005-0000-0000-000032230000}"/>
    <cellStyle name="Currency 2 7 5 5 2 2" xfId="9216" xr:uid="{00000000-0005-0000-0000-000033230000}"/>
    <cellStyle name="Currency 2 7 5 5 3" xfId="9217" xr:uid="{00000000-0005-0000-0000-000034230000}"/>
    <cellStyle name="Currency 2 7 5 6" xfId="9218" xr:uid="{00000000-0005-0000-0000-000035230000}"/>
    <cellStyle name="Currency 2 7 5 6 2" xfId="9219" xr:uid="{00000000-0005-0000-0000-000036230000}"/>
    <cellStyle name="Currency 2 7 5 6 2 2" xfId="9220" xr:uid="{00000000-0005-0000-0000-000037230000}"/>
    <cellStyle name="Currency 2 7 5 6 3" xfId="9221" xr:uid="{00000000-0005-0000-0000-000038230000}"/>
    <cellStyle name="Currency 2 7 5 7" xfId="9222" xr:uid="{00000000-0005-0000-0000-000039230000}"/>
    <cellStyle name="Currency 2 7 5 7 2" xfId="9223" xr:uid="{00000000-0005-0000-0000-00003A230000}"/>
    <cellStyle name="Currency 2 7 5 7 2 2" xfId="9224" xr:uid="{00000000-0005-0000-0000-00003B230000}"/>
    <cellStyle name="Currency 2 7 5 7 3" xfId="9225" xr:uid="{00000000-0005-0000-0000-00003C230000}"/>
    <cellStyle name="Currency 2 7 5 8" xfId="9226" xr:uid="{00000000-0005-0000-0000-00003D230000}"/>
    <cellStyle name="Currency 2 7 5 8 2" xfId="9227" xr:uid="{00000000-0005-0000-0000-00003E230000}"/>
    <cellStyle name="Currency 2 7 5 9" xfId="9228" xr:uid="{00000000-0005-0000-0000-00003F230000}"/>
    <cellStyle name="Currency 2 7 5 9 2" xfId="9229" xr:uid="{00000000-0005-0000-0000-000040230000}"/>
    <cellStyle name="Currency 2 7 6" xfId="375" xr:uid="{00000000-0005-0000-0000-000041230000}"/>
    <cellStyle name="Currency 2 7 6 2" xfId="376" xr:uid="{00000000-0005-0000-0000-000042230000}"/>
    <cellStyle name="Currency 2 7 6 2 10" xfId="9230" xr:uid="{00000000-0005-0000-0000-000043230000}"/>
    <cellStyle name="Currency 2 7 6 2 2" xfId="9231" xr:uid="{00000000-0005-0000-0000-000044230000}"/>
    <cellStyle name="Currency 2 7 6 2 3" xfId="9232" xr:uid="{00000000-0005-0000-0000-000045230000}"/>
    <cellStyle name="Currency 2 7 6 2 4" xfId="9233" xr:uid="{00000000-0005-0000-0000-000046230000}"/>
    <cellStyle name="Currency 2 7 6 2 4 2" xfId="9234" xr:uid="{00000000-0005-0000-0000-000047230000}"/>
    <cellStyle name="Currency 2 7 6 2 4 2 2" xfId="9235" xr:uid="{00000000-0005-0000-0000-000048230000}"/>
    <cellStyle name="Currency 2 7 6 2 4 3" xfId="9236" xr:uid="{00000000-0005-0000-0000-000049230000}"/>
    <cellStyle name="Currency 2 7 6 2 5" xfId="9237" xr:uid="{00000000-0005-0000-0000-00004A230000}"/>
    <cellStyle name="Currency 2 7 6 2 5 2" xfId="9238" xr:uid="{00000000-0005-0000-0000-00004B230000}"/>
    <cellStyle name="Currency 2 7 6 2 5 2 2" xfId="9239" xr:uid="{00000000-0005-0000-0000-00004C230000}"/>
    <cellStyle name="Currency 2 7 6 2 5 3" xfId="9240" xr:uid="{00000000-0005-0000-0000-00004D230000}"/>
    <cellStyle name="Currency 2 7 6 2 6" xfId="9241" xr:uid="{00000000-0005-0000-0000-00004E230000}"/>
    <cellStyle name="Currency 2 7 6 2 6 2" xfId="9242" xr:uid="{00000000-0005-0000-0000-00004F230000}"/>
    <cellStyle name="Currency 2 7 6 2 6 2 2" xfId="9243" xr:uid="{00000000-0005-0000-0000-000050230000}"/>
    <cellStyle name="Currency 2 7 6 2 6 3" xfId="9244" xr:uid="{00000000-0005-0000-0000-000051230000}"/>
    <cellStyle name="Currency 2 7 6 2 7" xfId="9245" xr:uid="{00000000-0005-0000-0000-000052230000}"/>
    <cellStyle name="Currency 2 7 6 2 7 2" xfId="9246" xr:uid="{00000000-0005-0000-0000-000053230000}"/>
    <cellStyle name="Currency 2 7 6 2 8" xfId="9247" xr:uid="{00000000-0005-0000-0000-000054230000}"/>
    <cellStyle name="Currency 2 7 6 2 8 2" xfId="9248" xr:uid="{00000000-0005-0000-0000-000055230000}"/>
    <cellStyle name="Currency 2 7 6 2 9" xfId="9249" xr:uid="{00000000-0005-0000-0000-000056230000}"/>
    <cellStyle name="Currency 2 7 6 3" xfId="377" xr:uid="{00000000-0005-0000-0000-000057230000}"/>
    <cellStyle name="Currency 2 7 6 4" xfId="9250" xr:uid="{00000000-0005-0000-0000-000058230000}"/>
    <cellStyle name="Currency 2 7 6 4 2" xfId="9251" xr:uid="{00000000-0005-0000-0000-000059230000}"/>
    <cellStyle name="Currency 2 7 6 4 2 2" xfId="9252" xr:uid="{00000000-0005-0000-0000-00005A230000}"/>
    <cellStyle name="Currency 2 7 6 4 3" xfId="9253" xr:uid="{00000000-0005-0000-0000-00005B230000}"/>
    <cellStyle name="Currency 2 7 6 5" xfId="9254" xr:uid="{00000000-0005-0000-0000-00005C230000}"/>
    <cellStyle name="Currency 2 7 6 5 2" xfId="9255" xr:uid="{00000000-0005-0000-0000-00005D230000}"/>
    <cellStyle name="Currency 2 7 6 5 2 2" xfId="9256" xr:uid="{00000000-0005-0000-0000-00005E230000}"/>
    <cellStyle name="Currency 2 7 6 5 3" xfId="9257" xr:uid="{00000000-0005-0000-0000-00005F230000}"/>
    <cellStyle name="Currency 2 7 7" xfId="9258" xr:uid="{00000000-0005-0000-0000-000060230000}"/>
    <cellStyle name="Currency 2 7 7 2" xfId="9259" xr:uid="{00000000-0005-0000-0000-000061230000}"/>
    <cellStyle name="Currency 2 7 7 3" xfId="9260" xr:uid="{00000000-0005-0000-0000-000062230000}"/>
    <cellStyle name="Currency 2 7 7 3 2" xfId="9261" xr:uid="{00000000-0005-0000-0000-000063230000}"/>
    <cellStyle name="Currency 2 7 7 3 3" xfId="9262" xr:uid="{00000000-0005-0000-0000-000064230000}"/>
    <cellStyle name="Currency 2 7 7 4" xfId="9263" xr:uid="{00000000-0005-0000-0000-000065230000}"/>
    <cellStyle name="Currency 2 7 7 4 2" xfId="9264" xr:uid="{00000000-0005-0000-0000-000066230000}"/>
    <cellStyle name="Currency 2 7 7 4 2 2" xfId="9265" xr:uid="{00000000-0005-0000-0000-000067230000}"/>
    <cellStyle name="Currency 2 7 7 4 3" xfId="9266" xr:uid="{00000000-0005-0000-0000-000068230000}"/>
    <cellStyle name="Currency 2 7 7 5" xfId="9267" xr:uid="{00000000-0005-0000-0000-000069230000}"/>
    <cellStyle name="Currency 2 7 7 5 2" xfId="9268" xr:uid="{00000000-0005-0000-0000-00006A230000}"/>
    <cellStyle name="Currency 2 7 7 5 2 2" xfId="9269" xr:uid="{00000000-0005-0000-0000-00006B230000}"/>
    <cellStyle name="Currency 2 7 7 5 3" xfId="9270" xr:uid="{00000000-0005-0000-0000-00006C230000}"/>
    <cellStyle name="Currency 2 7 7 6" xfId="9271" xr:uid="{00000000-0005-0000-0000-00006D230000}"/>
    <cellStyle name="Currency 2 7 7 6 2" xfId="9272" xr:uid="{00000000-0005-0000-0000-00006E230000}"/>
    <cellStyle name="Currency 2 7 7 6 2 2" xfId="9273" xr:uid="{00000000-0005-0000-0000-00006F230000}"/>
    <cellStyle name="Currency 2 7 7 6 3" xfId="9274" xr:uid="{00000000-0005-0000-0000-000070230000}"/>
    <cellStyle name="Currency 2 7 7 7" xfId="9275" xr:uid="{00000000-0005-0000-0000-000071230000}"/>
    <cellStyle name="Currency 2 7 7 7 2" xfId="9276" xr:uid="{00000000-0005-0000-0000-000072230000}"/>
    <cellStyle name="Currency 2 7 7 8" xfId="9277" xr:uid="{00000000-0005-0000-0000-000073230000}"/>
    <cellStyle name="Currency 2 7 7 8 2" xfId="9278" xr:uid="{00000000-0005-0000-0000-000074230000}"/>
    <cellStyle name="Currency 2 7 7 9" xfId="9279" xr:uid="{00000000-0005-0000-0000-000075230000}"/>
    <cellStyle name="Currency 2 7 8" xfId="9280" xr:uid="{00000000-0005-0000-0000-000076230000}"/>
    <cellStyle name="Currency 2 7 8 2" xfId="9281" xr:uid="{00000000-0005-0000-0000-000077230000}"/>
    <cellStyle name="Currency 2 7 8 3" xfId="9282" xr:uid="{00000000-0005-0000-0000-000078230000}"/>
    <cellStyle name="Currency 2 7 9" xfId="9283" xr:uid="{00000000-0005-0000-0000-000079230000}"/>
    <cellStyle name="Currency 2 8" xfId="378" xr:uid="{00000000-0005-0000-0000-00007A230000}"/>
    <cellStyle name="Currency 2 8 2" xfId="379" xr:uid="{00000000-0005-0000-0000-00007B230000}"/>
    <cellStyle name="Currency 2 8 2 2" xfId="9284" xr:uid="{00000000-0005-0000-0000-00007C230000}"/>
    <cellStyle name="Currency 2 8 2 2 2" xfId="9285" xr:uid="{00000000-0005-0000-0000-00007D230000}"/>
    <cellStyle name="Currency 2 8 2 3" xfId="9286" xr:uid="{00000000-0005-0000-0000-00007E230000}"/>
    <cellStyle name="Currency 2 8 2 4" xfId="9287" xr:uid="{00000000-0005-0000-0000-00007F230000}"/>
    <cellStyle name="Currency 2 8 3" xfId="380" xr:uid="{00000000-0005-0000-0000-000080230000}"/>
    <cellStyle name="Currency 2 8 3 2" xfId="381" xr:uid="{00000000-0005-0000-0000-000081230000}"/>
    <cellStyle name="Currency 2 8 3 2 2" xfId="25568" xr:uid="{00000000-0005-0000-0000-000082230000}"/>
    <cellStyle name="Currency 2 8 3 3" xfId="382" xr:uid="{00000000-0005-0000-0000-000083230000}"/>
    <cellStyle name="Currency 2 8 3 3 2" xfId="9288" xr:uid="{00000000-0005-0000-0000-000084230000}"/>
    <cellStyle name="Currency 2 8 3 4" xfId="9289" xr:uid="{00000000-0005-0000-0000-000085230000}"/>
    <cellStyle name="Currency 2 8 3 5" xfId="9290" xr:uid="{00000000-0005-0000-0000-000086230000}"/>
    <cellStyle name="Currency 2 8 4" xfId="383" xr:uid="{00000000-0005-0000-0000-000087230000}"/>
    <cellStyle name="Currency 2 8 4 2" xfId="384" xr:uid="{00000000-0005-0000-0000-000088230000}"/>
    <cellStyle name="Currency 2 8 4 3" xfId="385" xr:uid="{00000000-0005-0000-0000-000089230000}"/>
    <cellStyle name="Currency 2 8 5" xfId="9291" xr:uid="{00000000-0005-0000-0000-00008A230000}"/>
    <cellStyle name="Currency 2 8 5 2" xfId="9292" xr:uid="{00000000-0005-0000-0000-00008B230000}"/>
    <cellStyle name="Currency 2 8 6" xfId="9293" xr:uid="{00000000-0005-0000-0000-00008C230000}"/>
    <cellStyle name="Currency 2 8 6 2" xfId="9294" xr:uid="{00000000-0005-0000-0000-00008D230000}"/>
    <cellStyle name="Currency 2 9" xfId="386" xr:uid="{00000000-0005-0000-0000-00008E230000}"/>
    <cellStyle name="Currency 2 9 10" xfId="9295" xr:uid="{00000000-0005-0000-0000-00008F230000}"/>
    <cellStyle name="Currency 2 9 10 2" xfId="9296" xr:uid="{00000000-0005-0000-0000-000090230000}"/>
    <cellStyle name="Currency 2 9 10 2 2" xfId="9297" xr:uid="{00000000-0005-0000-0000-000091230000}"/>
    <cellStyle name="Currency 2 9 10 3" xfId="9298" xr:uid="{00000000-0005-0000-0000-000092230000}"/>
    <cellStyle name="Currency 2 9 11" xfId="9299" xr:uid="{00000000-0005-0000-0000-000093230000}"/>
    <cellStyle name="Currency 2 9 11 2" xfId="9300" xr:uid="{00000000-0005-0000-0000-000094230000}"/>
    <cellStyle name="Currency 2 9 12" xfId="9301" xr:uid="{00000000-0005-0000-0000-000095230000}"/>
    <cellStyle name="Currency 2 9 12 2" xfId="9302" xr:uid="{00000000-0005-0000-0000-000096230000}"/>
    <cellStyle name="Currency 2 9 13" xfId="9303" xr:uid="{00000000-0005-0000-0000-000097230000}"/>
    <cellStyle name="Currency 2 9 14" xfId="9304" xr:uid="{00000000-0005-0000-0000-000098230000}"/>
    <cellStyle name="Currency 2 9 15" xfId="9305" xr:uid="{00000000-0005-0000-0000-000099230000}"/>
    <cellStyle name="Currency 2 9 2" xfId="387" xr:uid="{00000000-0005-0000-0000-00009A230000}"/>
    <cellStyle name="Currency 2 9 2 2" xfId="9306" xr:uid="{00000000-0005-0000-0000-00009B230000}"/>
    <cellStyle name="Currency 2 9 2 2 2" xfId="9307" xr:uid="{00000000-0005-0000-0000-00009C230000}"/>
    <cellStyle name="Currency 2 9 2 2 3" xfId="9308" xr:uid="{00000000-0005-0000-0000-00009D230000}"/>
    <cellStyle name="Currency 2 9 2 2 3 2" xfId="9309" xr:uid="{00000000-0005-0000-0000-00009E230000}"/>
    <cellStyle name="Currency 2 9 2 2 3 3" xfId="9310" xr:uid="{00000000-0005-0000-0000-00009F230000}"/>
    <cellStyle name="Currency 2 9 2 2 4" xfId="9311" xr:uid="{00000000-0005-0000-0000-0000A0230000}"/>
    <cellStyle name="Currency 2 9 2 2 4 2" xfId="9312" xr:uid="{00000000-0005-0000-0000-0000A1230000}"/>
    <cellStyle name="Currency 2 9 2 2 4 2 2" xfId="9313" xr:uid="{00000000-0005-0000-0000-0000A2230000}"/>
    <cellStyle name="Currency 2 9 2 2 4 3" xfId="9314" xr:uid="{00000000-0005-0000-0000-0000A3230000}"/>
    <cellStyle name="Currency 2 9 2 2 5" xfId="9315" xr:uid="{00000000-0005-0000-0000-0000A4230000}"/>
    <cellStyle name="Currency 2 9 2 2 5 2" xfId="9316" xr:uid="{00000000-0005-0000-0000-0000A5230000}"/>
    <cellStyle name="Currency 2 9 2 2 5 2 2" xfId="9317" xr:uid="{00000000-0005-0000-0000-0000A6230000}"/>
    <cellStyle name="Currency 2 9 2 2 5 3" xfId="9318" xr:uid="{00000000-0005-0000-0000-0000A7230000}"/>
    <cellStyle name="Currency 2 9 2 2 6" xfId="9319" xr:uid="{00000000-0005-0000-0000-0000A8230000}"/>
    <cellStyle name="Currency 2 9 2 2 6 2" xfId="9320" xr:uid="{00000000-0005-0000-0000-0000A9230000}"/>
    <cellStyle name="Currency 2 9 2 2 6 2 2" xfId="9321" xr:uid="{00000000-0005-0000-0000-0000AA230000}"/>
    <cellStyle name="Currency 2 9 2 2 6 3" xfId="9322" xr:uid="{00000000-0005-0000-0000-0000AB230000}"/>
    <cellStyle name="Currency 2 9 2 2 7" xfId="9323" xr:uid="{00000000-0005-0000-0000-0000AC230000}"/>
    <cellStyle name="Currency 2 9 2 2 7 2" xfId="9324" xr:uid="{00000000-0005-0000-0000-0000AD230000}"/>
    <cellStyle name="Currency 2 9 2 2 8" xfId="9325" xr:uid="{00000000-0005-0000-0000-0000AE230000}"/>
    <cellStyle name="Currency 2 9 2 2 8 2" xfId="9326" xr:uid="{00000000-0005-0000-0000-0000AF230000}"/>
    <cellStyle name="Currency 2 9 2 2 9" xfId="9327" xr:uid="{00000000-0005-0000-0000-0000B0230000}"/>
    <cellStyle name="Currency 2 9 2 3" xfId="9328" xr:uid="{00000000-0005-0000-0000-0000B1230000}"/>
    <cellStyle name="Currency 2 9 2 3 2" xfId="9329" xr:uid="{00000000-0005-0000-0000-0000B2230000}"/>
    <cellStyle name="Currency 2 9 2 3 3" xfId="9330" xr:uid="{00000000-0005-0000-0000-0000B3230000}"/>
    <cellStyle name="Currency 2 9 2 3 3 2" xfId="9331" xr:uid="{00000000-0005-0000-0000-0000B4230000}"/>
    <cellStyle name="Currency 2 9 2 3 3 3" xfId="9332" xr:uid="{00000000-0005-0000-0000-0000B5230000}"/>
    <cellStyle name="Currency 2 9 2 3 4" xfId="9333" xr:uid="{00000000-0005-0000-0000-0000B6230000}"/>
    <cellStyle name="Currency 2 9 2 3 4 2" xfId="9334" xr:uid="{00000000-0005-0000-0000-0000B7230000}"/>
    <cellStyle name="Currency 2 9 2 3 4 2 2" xfId="9335" xr:uid="{00000000-0005-0000-0000-0000B8230000}"/>
    <cellStyle name="Currency 2 9 2 3 4 3" xfId="9336" xr:uid="{00000000-0005-0000-0000-0000B9230000}"/>
    <cellStyle name="Currency 2 9 2 3 5" xfId="9337" xr:uid="{00000000-0005-0000-0000-0000BA230000}"/>
    <cellStyle name="Currency 2 9 2 3 5 2" xfId="9338" xr:uid="{00000000-0005-0000-0000-0000BB230000}"/>
    <cellStyle name="Currency 2 9 2 3 5 2 2" xfId="9339" xr:uid="{00000000-0005-0000-0000-0000BC230000}"/>
    <cellStyle name="Currency 2 9 2 3 5 3" xfId="9340" xr:uid="{00000000-0005-0000-0000-0000BD230000}"/>
    <cellStyle name="Currency 2 9 2 3 6" xfId="9341" xr:uid="{00000000-0005-0000-0000-0000BE230000}"/>
    <cellStyle name="Currency 2 9 2 3 6 2" xfId="9342" xr:uid="{00000000-0005-0000-0000-0000BF230000}"/>
    <cellStyle name="Currency 2 9 2 3 6 2 2" xfId="9343" xr:uid="{00000000-0005-0000-0000-0000C0230000}"/>
    <cellStyle name="Currency 2 9 2 3 6 3" xfId="9344" xr:uid="{00000000-0005-0000-0000-0000C1230000}"/>
    <cellStyle name="Currency 2 9 2 3 7" xfId="9345" xr:uid="{00000000-0005-0000-0000-0000C2230000}"/>
    <cellStyle name="Currency 2 9 2 3 7 2" xfId="9346" xr:uid="{00000000-0005-0000-0000-0000C3230000}"/>
    <cellStyle name="Currency 2 9 2 3 8" xfId="9347" xr:uid="{00000000-0005-0000-0000-0000C4230000}"/>
    <cellStyle name="Currency 2 9 2 3 8 2" xfId="9348" xr:uid="{00000000-0005-0000-0000-0000C5230000}"/>
    <cellStyle name="Currency 2 9 2 3 9" xfId="9349" xr:uid="{00000000-0005-0000-0000-0000C6230000}"/>
    <cellStyle name="Currency 2 9 2 4" xfId="9350" xr:uid="{00000000-0005-0000-0000-0000C7230000}"/>
    <cellStyle name="Currency 2 9 2 4 2" xfId="9351" xr:uid="{00000000-0005-0000-0000-0000C8230000}"/>
    <cellStyle name="Currency 2 9 2 4 3" xfId="9352" xr:uid="{00000000-0005-0000-0000-0000C9230000}"/>
    <cellStyle name="Currency 2 9 2 4 3 2" xfId="9353" xr:uid="{00000000-0005-0000-0000-0000CA230000}"/>
    <cellStyle name="Currency 2 9 2 4 3 2 2" xfId="9354" xr:uid="{00000000-0005-0000-0000-0000CB230000}"/>
    <cellStyle name="Currency 2 9 2 4 3 3" xfId="9355" xr:uid="{00000000-0005-0000-0000-0000CC230000}"/>
    <cellStyle name="Currency 2 9 2 4 4" xfId="9356" xr:uid="{00000000-0005-0000-0000-0000CD230000}"/>
    <cellStyle name="Currency 2 9 2 4 4 2" xfId="9357" xr:uid="{00000000-0005-0000-0000-0000CE230000}"/>
    <cellStyle name="Currency 2 9 2 4 4 2 2" xfId="9358" xr:uid="{00000000-0005-0000-0000-0000CF230000}"/>
    <cellStyle name="Currency 2 9 2 4 4 3" xfId="9359" xr:uid="{00000000-0005-0000-0000-0000D0230000}"/>
    <cellStyle name="Currency 2 9 2 4 5" xfId="9360" xr:uid="{00000000-0005-0000-0000-0000D1230000}"/>
    <cellStyle name="Currency 2 9 2 4 5 2" xfId="9361" xr:uid="{00000000-0005-0000-0000-0000D2230000}"/>
    <cellStyle name="Currency 2 9 2 4 5 2 2" xfId="9362" xr:uid="{00000000-0005-0000-0000-0000D3230000}"/>
    <cellStyle name="Currency 2 9 2 4 5 3" xfId="9363" xr:uid="{00000000-0005-0000-0000-0000D4230000}"/>
    <cellStyle name="Currency 2 9 2 4 6" xfId="9364" xr:uid="{00000000-0005-0000-0000-0000D5230000}"/>
    <cellStyle name="Currency 2 9 2 4 6 2" xfId="9365" xr:uid="{00000000-0005-0000-0000-0000D6230000}"/>
    <cellStyle name="Currency 2 9 2 4 7" xfId="9366" xr:uid="{00000000-0005-0000-0000-0000D7230000}"/>
    <cellStyle name="Currency 2 9 2 4 7 2" xfId="9367" xr:uid="{00000000-0005-0000-0000-0000D8230000}"/>
    <cellStyle name="Currency 2 9 2 4 8" xfId="9368" xr:uid="{00000000-0005-0000-0000-0000D9230000}"/>
    <cellStyle name="Currency 2 9 2 4 9" xfId="9369" xr:uid="{00000000-0005-0000-0000-0000DA230000}"/>
    <cellStyle name="Currency 2 9 2 5" xfId="9370" xr:uid="{00000000-0005-0000-0000-0000DB230000}"/>
    <cellStyle name="Currency 2 9 2 5 2" xfId="9371" xr:uid="{00000000-0005-0000-0000-0000DC230000}"/>
    <cellStyle name="Currency 2 9 2 5 3" xfId="9372" xr:uid="{00000000-0005-0000-0000-0000DD230000}"/>
    <cellStyle name="Currency 2 9 2 6" xfId="9373" xr:uid="{00000000-0005-0000-0000-0000DE230000}"/>
    <cellStyle name="Currency 2 9 2 6 2" xfId="9374" xr:uid="{00000000-0005-0000-0000-0000DF230000}"/>
    <cellStyle name="Currency 2 9 2 6 2 2" xfId="9375" xr:uid="{00000000-0005-0000-0000-0000E0230000}"/>
    <cellStyle name="Currency 2 9 2 6 2 2 2" xfId="9376" xr:uid="{00000000-0005-0000-0000-0000E1230000}"/>
    <cellStyle name="Currency 2 9 2 6 2 3" xfId="9377" xr:uid="{00000000-0005-0000-0000-0000E2230000}"/>
    <cellStyle name="Currency 2 9 2 6 3" xfId="9378" xr:uid="{00000000-0005-0000-0000-0000E3230000}"/>
    <cellStyle name="Currency 2 9 2 6 3 2" xfId="9379" xr:uid="{00000000-0005-0000-0000-0000E4230000}"/>
    <cellStyle name="Currency 2 9 2 6 3 2 2" xfId="9380" xr:uid="{00000000-0005-0000-0000-0000E5230000}"/>
    <cellStyle name="Currency 2 9 2 6 3 3" xfId="9381" xr:uid="{00000000-0005-0000-0000-0000E6230000}"/>
    <cellStyle name="Currency 2 9 2 6 4" xfId="9382" xr:uid="{00000000-0005-0000-0000-0000E7230000}"/>
    <cellStyle name="Currency 2 9 2 6 4 2" xfId="9383" xr:uid="{00000000-0005-0000-0000-0000E8230000}"/>
    <cellStyle name="Currency 2 9 2 6 4 2 2" xfId="9384" xr:uid="{00000000-0005-0000-0000-0000E9230000}"/>
    <cellStyle name="Currency 2 9 2 6 4 3" xfId="9385" xr:uid="{00000000-0005-0000-0000-0000EA230000}"/>
    <cellStyle name="Currency 2 9 2 6 5" xfId="9386" xr:uid="{00000000-0005-0000-0000-0000EB230000}"/>
    <cellStyle name="Currency 2 9 2 6 5 2" xfId="9387" xr:uid="{00000000-0005-0000-0000-0000EC230000}"/>
    <cellStyle name="Currency 2 9 2 6 6" xfId="9388" xr:uid="{00000000-0005-0000-0000-0000ED230000}"/>
    <cellStyle name="Currency 2 9 2 6 6 2" xfId="9389" xr:uid="{00000000-0005-0000-0000-0000EE230000}"/>
    <cellStyle name="Currency 2 9 2 6 7" xfId="9390" xr:uid="{00000000-0005-0000-0000-0000EF230000}"/>
    <cellStyle name="Currency 2 9 2 7" xfId="9391" xr:uid="{00000000-0005-0000-0000-0000F0230000}"/>
    <cellStyle name="Currency 2 9 2 7 2" xfId="9392" xr:uid="{00000000-0005-0000-0000-0000F1230000}"/>
    <cellStyle name="Currency 2 9 2 7 2 2" xfId="9393" xr:uid="{00000000-0005-0000-0000-0000F2230000}"/>
    <cellStyle name="Currency 2 9 2 7 3" xfId="9394" xr:uid="{00000000-0005-0000-0000-0000F3230000}"/>
    <cellStyle name="Currency 2 9 2 8" xfId="9395" xr:uid="{00000000-0005-0000-0000-0000F4230000}"/>
    <cellStyle name="Currency 2 9 2 8 2" xfId="9396" xr:uid="{00000000-0005-0000-0000-0000F5230000}"/>
    <cellStyle name="Currency 2 9 2 8 2 2" xfId="9397" xr:uid="{00000000-0005-0000-0000-0000F6230000}"/>
    <cellStyle name="Currency 2 9 2 8 3" xfId="9398" xr:uid="{00000000-0005-0000-0000-0000F7230000}"/>
    <cellStyle name="Currency 2 9 3" xfId="388" xr:uid="{00000000-0005-0000-0000-0000F8230000}"/>
    <cellStyle name="Currency 2 9 3 10" xfId="9399" xr:uid="{00000000-0005-0000-0000-0000F9230000}"/>
    <cellStyle name="Currency 2 9 3 2" xfId="389" xr:uid="{00000000-0005-0000-0000-0000FA230000}"/>
    <cellStyle name="Currency 2 9 3 2 2" xfId="9400" xr:uid="{00000000-0005-0000-0000-0000FB230000}"/>
    <cellStyle name="Currency 2 9 3 2 3" xfId="9401" xr:uid="{00000000-0005-0000-0000-0000FC230000}"/>
    <cellStyle name="Currency 2 9 3 2 3 2" xfId="9402" xr:uid="{00000000-0005-0000-0000-0000FD230000}"/>
    <cellStyle name="Currency 2 9 3 2 3 3" xfId="9403" xr:uid="{00000000-0005-0000-0000-0000FE230000}"/>
    <cellStyle name="Currency 2 9 3 2 4" xfId="9404" xr:uid="{00000000-0005-0000-0000-0000FF230000}"/>
    <cellStyle name="Currency 2 9 3 2 4 2" xfId="9405" xr:uid="{00000000-0005-0000-0000-000000240000}"/>
    <cellStyle name="Currency 2 9 3 2 4 2 2" xfId="9406" xr:uid="{00000000-0005-0000-0000-000001240000}"/>
    <cellStyle name="Currency 2 9 3 2 4 3" xfId="9407" xr:uid="{00000000-0005-0000-0000-000002240000}"/>
    <cellStyle name="Currency 2 9 3 2 5" xfId="9408" xr:uid="{00000000-0005-0000-0000-000003240000}"/>
    <cellStyle name="Currency 2 9 3 2 5 2" xfId="9409" xr:uid="{00000000-0005-0000-0000-000004240000}"/>
    <cellStyle name="Currency 2 9 3 2 5 2 2" xfId="9410" xr:uid="{00000000-0005-0000-0000-000005240000}"/>
    <cellStyle name="Currency 2 9 3 2 5 3" xfId="9411" xr:uid="{00000000-0005-0000-0000-000006240000}"/>
    <cellStyle name="Currency 2 9 3 2 6" xfId="9412" xr:uid="{00000000-0005-0000-0000-000007240000}"/>
    <cellStyle name="Currency 2 9 3 2 6 2" xfId="9413" xr:uid="{00000000-0005-0000-0000-000008240000}"/>
    <cellStyle name="Currency 2 9 3 2 6 2 2" xfId="9414" xr:uid="{00000000-0005-0000-0000-000009240000}"/>
    <cellStyle name="Currency 2 9 3 2 6 3" xfId="9415" xr:uid="{00000000-0005-0000-0000-00000A240000}"/>
    <cellStyle name="Currency 2 9 3 2 7" xfId="9416" xr:uid="{00000000-0005-0000-0000-00000B240000}"/>
    <cellStyle name="Currency 2 9 3 2 7 2" xfId="9417" xr:uid="{00000000-0005-0000-0000-00000C240000}"/>
    <cellStyle name="Currency 2 9 3 2 8" xfId="9418" xr:uid="{00000000-0005-0000-0000-00000D240000}"/>
    <cellStyle name="Currency 2 9 3 2 8 2" xfId="9419" xr:uid="{00000000-0005-0000-0000-00000E240000}"/>
    <cellStyle name="Currency 2 9 3 2 9" xfId="9420" xr:uid="{00000000-0005-0000-0000-00000F240000}"/>
    <cellStyle name="Currency 2 9 3 3" xfId="390" xr:uid="{00000000-0005-0000-0000-000010240000}"/>
    <cellStyle name="Currency 2 9 3 4" xfId="9421" xr:uid="{00000000-0005-0000-0000-000011240000}"/>
    <cellStyle name="Currency 2 9 3 4 2" xfId="9422" xr:uid="{00000000-0005-0000-0000-000012240000}"/>
    <cellStyle name="Currency 2 9 3 4 3" xfId="9423" xr:uid="{00000000-0005-0000-0000-000013240000}"/>
    <cellStyle name="Currency 2 9 3 5" xfId="9424" xr:uid="{00000000-0005-0000-0000-000014240000}"/>
    <cellStyle name="Currency 2 9 3 5 2" xfId="9425" xr:uid="{00000000-0005-0000-0000-000015240000}"/>
    <cellStyle name="Currency 2 9 3 5 2 2" xfId="9426" xr:uid="{00000000-0005-0000-0000-000016240000}"/>
    <cellStyle name="Currency 2 9 3 5 3" xfId="9427" xr:uid="{00000000-0005-0000-0000-000017240000}"/>
    <cellStyle name="Currency 2 9 3 6" xfId="9428" xr:uid="{00000000-0005-0000-0000-000018240000}"/>
    <cellStyle name="Currency 2 9 3 6 2" xfId="9429" xr:uid="{00000000-0005-0000-0000-000019240000}"/>
    <cellStyle name="Currency 2 9 3 6 2 2" xfId="9430" xr:uid="{00000000-0005-0000-0000-00001A240000}"/>
    <cellStyle name="Currency 2 9 3 6 3" xfId="9431" xr:uid="{00000000-0005-0000-0000-00001B240000}"/>
    <cellStyle name="Currency 2 9 3 7" xfId="9432" xr:uid="{00000000-0005-0000-0000-00001C240000}"/>
    <cellStyle name="Currency 2 9 3 7 2" xfId="9433" xr:uid="{00000000-0005-0000-0000-00001D240000}"/>
    <cellStyle name="Currency 2 9 3 7 2 2" xfId="9434" xr:uid="{00000000-0005-0000-0000-00001E240000}"/>
    <cellStyle name="Currency 2 9 3 7 3" xfId="9435" xr:uid="{00000000-0005-0000-0000-00001F240000}"/>
    <cellStyle name="Currency 2 9 3 8" xfId="9436" xr:uid="{00000000-0005-0000-0000-000020240000}"/>
    <cellStyle name="Currency 2 9 3 8 2" xfId="9437" xr:uid="{00000000-0005-0000-0000-000021240000}"/>
    <cellStyle name="Currency 2 9 3 9" xfId="9438" xr:uid="{00000000-0005-0000-0000-000022240000}"/>
    <cellStyle name="Currency 2 9 3 9 2" xfId="9439" xr:uid="{00000000-0005-0000-0000-000023240000}"/>
    <cellStyle name="Currency 2 9 4" xfId="391" xr:uid="{00000000-0005-0000-0000-000024240000}"/>
    <cellStyle name="Currency 2 9 4 2" xfId="392" xr:uid="{00000000-0005-0000-0000-000025240000}"/>
    <cellStyle name="Currency 2 9 4 2 10" xfId="9440" xr:uid="{00000000-0005-0000-0000-000026240000}"/>
    <cellStyle name="Currency 2 9 4 2 2" xfId="9441" xr:uid="{00000000-0005-0000-0000-000027240000}"/>
    <cellStyle name="Currency 2 9 4 2 3" xfId="9442" xr:uid="{00000000-0005-0000-0000-000028240000}"/>
    <cellStyle name="Currency 2 9 4 2 4" xfId="9443" xr:uid="{00000000-0005-0000-0000-000029240000}"/>
    <cellStyle name="Currency 2 9 4 2 4 2" xfId="9444" xr:uid="{00000000-0005-0000-0000-00002A240000}"/>
    <cellStyle name="Currency 2 9 4 2 4 2 2" xfId="9445" xr:uid="{00000000-0005-0000-0000-00002B240000}"/>
    <cellStyle name="Currency 2 9 4 2 4 3" xfId="9446" xr:uid="{00000000-0005-0000-0000-00002C240000}"/>
    <cellStyle name="Currency 2 9 4 2 5" xfId="9447" xr:uid="{00000000-0005-0000-0000-00002D240000}"/>
    <cellStyle name="Currency 2 9 4 2 5 2" xfId="9448" xr:uid="{00000000-0005-0000-0000-00002E240000}"/>
    <cellStyle name="Currency 2 9 4 2 5 2 2" xfId="9449" xr:uid="{00000000-0005-0000-0000-00002F240000}"/>
    <cellStyle name="Currency 2 9 4 2 5 3" xfId="9450" xr:uid="{00000000-0005-0000-0000-000030240000}"/>
    <cellStyle name="Currency 2 9 4 2 6" xfId="9451" xr:uid="{00000000-0005-0000-0000-000031240000}"/>
    <cellStyle name="Currency 2 9 4 2 6 2" xfId="9452" xr:uid="{00000000-0005-0000-0000-000032240000}"/>
    <cellStyle name="Currency 2 9 4 2 6 2 2" xfId="9453" xr:uid="{00000000-0005-0000-0000-000033240000}"/>
    <cellStyle name="Currency 2 9 4 2 6 3" xfId="9454" xr:uid="{00000000-0005-0000-0000-000034240000}"/>
    <cellStyle name="Currency 2 9 4 2 7" xfId="9455" xr:uid="{00000000-0005-0000-0000-000035240000}"/>
    <cellStyle name="Currency 2 9 4 2 7 2" xfId="9456" xr:uid="{00000000-0005-0000-0000-000036240000}"/>
    <cellStyle name="Currency 2 9 4 2 8" xfId="9457" xr:uid="{00000000-0005-0000-0000-000037240000}"/>
    <cellStyle name="Currency 2 9 4 2 8 2" xfId="9458" xr:uid="{00000000-0005-0000-0000-000038240000}"/>
    <cellStyle name="Currency 2 9 4 2 9" xfId="9459" xr:uid="{00000000-0005-0000-0000-000039240000}"/>
    <cellStyle name="Currency 2 9 4 3" xfId="393" xr:uid="{00000000-0005-0000-0000-00003A240000}"/>
    <cellStyle name="Currency 2 9 4 4" xfId="9460" xr:uid="{00000000-0005-0000-0000-00003B240000}"/>
    <cellStyle name="Currency 2 9 4 4 2" xfId="9461" xr:uid="{00000000-0005-0000-0000-00003C240000}"/>
    <cellStyle name="Currency 2 9 4 4 2 2" xfId="9462" xr:uid="{00000000-0005-0000-0000-00003D240000}"/>
    <cellStyle name="Currency 2 9 4 4 3" xfId="9463" xr:uid="{00000000-0005-0000-0000-00003E240000}"/>
    <cellStyle name="Currency 2 9 4 5" xfId="9464" xr:uid="{00000000-0005-0000-0000-00003F240000}"/>
    <cellStyle name="Currency 2 9 4 5 2" xfId="9465" xr:uid="{00000000-0005-0000-0000-000040240000}"/>
    <cellStyle name="Currency 2 9 4 5 2 2" xfId="9466" xr:uid="{00000000-0005-0000-0000-000041240000}"/>
    <cellStyle name="Currency 2 9 4 5 3" xfId="9467" xr:uid="{00000000-0005-0000-0000-000042240000}"/>
    <cellStyle name="Currency 2 9 5" xfId="9468" xr:uid="{00000000-0005-0000-0000-000043240000}"/>
    <cellStyle name="Currency 2 9 5 2" xfId="9469" xr:uid="{00000000-0005-0000-0000-000044240000}"/>
    <cellStyle name="Currency 2 9 5 3" xfId="9470" xr:uid="{00000000-0005-0000-0000-000045240000}"/>
    <cellStyle name="Currency 2 9 5 3 2" xfId="9471" xr:uid="{00000000-0005-0000-0000-000046240000}"/>
    <cellStyle name="Currency 2 9 5 3 3" xfId="9472" xr:uid="{00000000-0005-0000-0000-000047240000}"/>
    <cellStyle name="Currency 2 9 5 4" xfId="9473" xr:uid="{00000000-0005-0000-0000-000048240000}"/>
    <cellStyle name="Currency 2 9 5 4 2" xfId="9474" xr:uid="{00000000-0005-0000-0000-000049240000}"/>
    <cellStyle name="Currency 2 9 5 4 2 2" xfId="9475" xr:uid="{00000000-0005-0000-0000-00004A240000}"/>
    <cellStyle name="Currency 2 9 5 4 3" xfId="9476" xr:uid="{00000000-0005-0000-0000-00004B240000}"/>
    <cellStyle name="Currency 2 9 5 5" xfId="9477" xr:uid="{00000000-0005-0000-0000-00004C240000}"/>
    <cellStyle name="Currency 2 9 5 5 2" xfId="9478" xr:uid="{00000000-0005-0000-0000-00004D240000}"/>
    <cellStyle name="Currency 2 9 5 5 2 2" xfId="9479" xr:uid="{00000000-0005-0000-0000-00004E240000}"/>
    <cellStyle name="Currency 2 9 5 5 3" xfId="9480" xr:uid="{00000000-0005-0000-0000-00004F240000}"/>
    <cellStyle name="Currency 2 9 5 6" xfId="9481" xr:uid="{00000000-0005-0000-0000-000050240000}"/>
    <cellStyle name="Currency 2 9 5 6 2" xfId="9482" xr:uid="{00000000-0005-0000-0000-000051240000}"/>
    <cellStyle name="Currency 2 9 5 6 2 2" xfId="9483" xr:uid="{00000000-0005-0000-0000-000052240000}"/>
    <cellStyle name="Currency 2 9 5 6 3" xfId="9484" xr:uid="{00000000-0005-0000-0000-000053240000}"/>
    <cellStyle name="Currency 2 9 5 7" xfId="9485" xr:uid="{00000000-0005-0000-0000-000054240000}"/>
    <cellStyle name="Currency 2 9 5 7 2" xfId="9486" xr:uid="{00000000-0005-0000-0000-000055240000}"/>
    <cellStyle name="Currency 2 9 5 8" xfId="9487" xr:uid="{00000000-0005-0000-0000-000056240000}"/>
    <cellStyle name="Currency 2 9 5 8 2" xfId="9488" xr:uid="{00000000-0005-0000-0000-000057240000}"/>
    <cellStyle name="Currency 2 9 5 9" xfId="9489" xr:uid="{00000000-0005-0000-0000-000058240000}"/>
    <cellStyle name="Currency 2 9 6" xfId="9490" xr:uid="{00000000-0005-0000-0000-000059240000}"/>
    <cellStyle name="Currency 2 9 6 2" xfId="9491" xr:uid="{00000000-0005-0000-0000-00005A240000}"/>
    <cellStyle name="Currency 2 9 6 3" xfId="9492" xr:uid="{00000000-0005-0000-0000-00005B240000}"/>
    <cellStyle name="Currency 2 9 7" xfId="9493" xr:uid="{00000000-0005-0000-0000-00005C240000}"/>
    <cellStyle name="Currency 2 9 8" xfId="9494" xr:uid="{00000000-0005-0000-0000-00005D240000}"/>
    <cellStyle name="Currency 2 9 8 2" xfId="9495" xr:uid="{00000000-0005-0000-0000-00005E240000}"/>
    <cellStyle name="Currency 2 9 8 2 2" xfId="9496" xr:uid="{00000000-0005-0000-0000-00005F240000}"/>
    <cellStyle name="Currency 2 9 8 3" xfId="9497" xr:uid="{00000000-0005-0000-0000-000060240000}"/>
    <cellStyle name="Currency 2 9 8 4" xfId="9498" xr:uid="{00000000-0005-0000-0000-000061240000}"/>
    <cellStyle name="Currency 2 9 9" xfId="9499" xr:uid="{00000000-0005-0000-0000-000062240000}"/>
    <cellStyle name="Currency 2 9 9 2" xfId="9500" xr:uid="{00000000-0005-0000-0000-000063240000}"/>
    <cellStyle name="Currency 2 9 9 2 2" xfId="9501" xr:uid="{00000000-0005-0000-0000-000064240000}"/>
    <cellStyle name="Currency 2 9 9 3" xfId="9502" xr:uid="{00000000-0005-0000-0000-000065240000}"/>
    <cellStyle name="Currency 3" xfId="394" xr:uid="{00000000-0005-0000-0000-000066240000}"/>
    <cellStyle name="Currency 3 2" xfId="395" xr:uid="{00000000-0005-0000-0000-000067240000}"/>
    <cellStyle name="Currency 3 2 2" xfId="396" xr:uid="{00000000-0005-0000-0000-000068240000}"/>
    <cellStyle name="Currency 3 2 2 2" xfId="9503" xr:uid="{00000000-0005-0000-0000-000069240000}"/>
    <cellStyle name="Currency 3 2 2 2 2" xfId="9504" xr:uid="{00000000-0005-0000-0000-00006A240000}"/>
    <cellStyle name="Currency 3 2 2 2 2 2" xfId="9505" xr:uid="{00000000-0005-0000-0000-00006B240000}"/>
    <cellStyle name="Currency 3 2 2 2 2 3" xfId="9506" xr:uid="{00000000-0005-0000-0000-00006C240000}"/>
    <cellStyle name="Currency 3 2 2 2 3" xfId="9507" xr:uid="{00000000-0005-0000-0000-00006D240000}"/>
    <cellStyle name="Currency 3 2 2 2 4" xfId="9508" xr:uid="{00000000-0005-0000-0000-00006E240000}"/>
    <cellStyle name="Currency 3 2 2 3" xfId="9509" xr:uid="{00000000-0005-0000-0000-00006F240000}"/>
    <cellStyle name="Currency 3 2 2 3 2" xfId="9510" xr:uid="{00000000-0005-0000-0000-000070240000}"/>
    <cellStyle name="Currency 3 2 2 3 3" xfId="9511" xr:uid="{00000000-0005-0000-0000-000071240000}"/>
    <cellStyle name="Currency 3 2 2 4" xfId="9512" xr:uid="{00000000-0005-0000-0000-000072240000}"/>
    <cellStyle name="Currency 3 2 2 4 2" xfId="9513" xr:uid="{00000000-0005-0000-0000-000073240000}"/>
    <cellStyle name="Currency 3 2 2 4 3" xfId="9514" xr:uid="{00000000-0005-0000-0000-000074240000}"/>
    <cellStyle name="Currency 3 2 2 4 4" xfId="25569" xr:uid="{00000000-0005-0000-0000-000075240000}"/>
    <cellStyle name="Currency 3 2 3" xfId="397" xr:uid="{00000000-0005-0000-0000-000076240000}"/>
    <cellStyle name="Currency 3 2 3 2" xfId="398" xr:uid="{00000000-0005-0000-0000-000077240000}"/>
    <cellStyle name="Currency 3 2 3 2 2" xfId="9515" xr:uid="{00000000-0005-0000-0000-000078240000}"/>
    <cellStyle name="Currency 3 2 3 2 2 2" xfId="25571" xr:uid="{00000000-0005-0000-0000-000079240000}"/>
    <cellStyle name="Currency 3 2 3 2 2 3" xfId="25650" xr:uid="{00000000-0005-0000-0000-00007A240000}"/>
    <cellStyle name="Currency 3 2 3 2 3" xfId="9516" xr:uid="{00000000-0005-0000-0000-00007B240000}"/>
    <cellStyle name="Currency 3 2 3 3" xfId="399" xr:uid="{00000000-0005-0000-0000-00007C240000}"/>
    <cellStyle name="Currency 3 2 3 3 2" xfId="9517" xr:uid="{00000000-0005-0000-0000-00007D240000}"/>
    <cellStyle name="Currency 3 2 3 3 2 2" xfId="9518" xr:uid="{00000000-0005-0000-0000-00007E240000}"/>
    <cellStyle name="Currency 3 2 3 3 2 3" xfId="9519" xr:uid="{00000000-0005-0000-0000-00007F240000}"/>
    <cellStyle name="Currency 3 2 3 3 3" xfId="9520" xr:uid="{00000000-0005-0000-0000-000080240000}"/>
    <cellStyle name="Currency 3 2 3 3 3 2" xfId="25572" xr:uid="{00000000-0005-0000-0000-000081240000}"/>
    <cellStyle name="Currency 3 2 3 3 3 3" xfId="25651" xr:uid="{00000000-0005-0000-0000-000082240000}"/>
    <cellStyle name="Currency 3 2 3 3 4" xfId="9521" xr:uid="{00000000-0005-0000-0000-000083240000}"/>
    <cellStyle name="Currency 3 2 3 4" xfId="9522" xr:uid="{00000000-0005-0000-0000-000084240000}"/>
    <cellStyle name="Currency 3 2 3 4 2" xfId="25570" xr:uid="{00000000-0005-0000-0000-000085240000}"/>
    <cellStyle name="Currency 3 2 3 4 3" xfId="25652" xr:uid="{00000000-0005-0000-0000-000086240000}"/>
    <cellStyle name="Currency 3 2 3 5" xfId="9523" xr:uid="{00000000-0005-0000-0000-000087240000}"/>
    <cellStyle name="Currency 3 2 3 6" xfId="9524" xr:uid="{00000000-0005-0000-0000-000088240000}"/>
    <cellStyle name="Currency 3 2 3 7" xfId="9525" xr:uid="{00000000-0005-0000-0000-000089240000}"/>
    <cellStyle name="Currency 3 2 4" xfId="400" xr:uid="{00000000-0005-0000-0000-00008A240000}"/>
    <cellStyle name="Currency 3 2 4 2" xfId="401" xr:uid="{00000000-0005-0000-0000-00008B240000}"/>
    <cellStyle name="Currency 3 2 4 3" xfId="402" xr:uid="{00000000-0005-0000-0000-00008C240000}"/>
    <cellStyle name="Currency 3 2 4 4" xfId="25573" xr:uid="{00000000-0005-0000-0000-00008D240000}"/>
    <cellStyle name="Currency 3 2 5" xfId="9526" xr:uid="{00000000-0005-0000-0000-00008E240000}"/>
    <cellStyle name="Currency 3 2 5 2" xfId="9527" xr:uid="{00000000-0005-0000-0000-00008F240000}"/>
    <cellStyle name="Currency 3 2 5 3" xfId="9528" xr:uid="{00000000-0005-0000-0000-000090240000}"/>
    <cellStyle name="Currency 3 2 5 4" xfId="9529" xr:uid="{00000000-0005-0000-0000-000091240000}"/>
    <cellStyle name="Currency 3 2 6" xfId="9530" xr:uid="{00000000-0005-0000-0000-000092240000}"/>
    <cellStyle name="Currency 3 2 7" xfId="9531" xr:uid="{00000000-0005-0000-0000-000093240000}"/>
    <cellStyle name="Currency 3 2 8" xfId="9532" xr:uid="{00000000-0005-0000-0000-000094240000}"/>
    <cellStyle name="Currency 3 3" xfId="403" xr:uid="{00000000-0005-0000-0000-000095240000}"/>
    <cellStyle name="Currency 3 3 2" xfId="9533" xr:uid="{00000000-0005-0000-0000-000096240000}"/>
    <cellStyle name="Currency 3 4" xfId="9534" xr:uid="{00000000-0005-0000-0000-000097240000}"/>
    <cellStyle name="Currency 4" xfId="404" xr:uid="{00000000-0005-0000-0000-000098240000}"/>
    <cellStyle name="Currency 4 2" xfId="405" xr:uid="{00000000-0005-0000-0000-000099240000}"/>
    <cellStyle name="Currency 4 2 2" xfId="9535" xr:uid="{00000000-0005-0000-0000-00009A240000}"/>
    <cellStyle name="Currency 4 3" xfId="9536" xr:uid="{00000000-0005-0000-0000-00009B240000}"/>
    <cellStyle name="Currency 5" xfId="406" xr:uid="{00000000-0005-0000-0000-00009C240000}"/>
    <cellStyle name="Currency 5 2" xfId="9537" xr:uid="{00000000-0005-0000-0000-00009D240000}"/>
    <cellStyle name="Currency 6" xfId="407" xr:uid="{00000000-0005-0000-0000-00009E240000}"/>
    <cellStyle name="Currency 6 2" xfId="408" xr:uid="{00000000-0005-0000-0000-00009F240000}"/>
    <cellStyle name="Currency 6 2 2" xfId="9538" xr:uid="{00000000-0005-0000-0000-0000A0240000}"/>
    <cellStyle name="Currency 6 3" xfId="9539" xr:uid="{00000000-0005-0000-0000-0000A1240000}"/>
    <cellStyle name="Currency 7" xfId="409" xr:uid="{00000000-0005-0000-0000-0000A2240000}"/>
    <cellStyle name="Currency 7 2" xfId="410" xr:uid="{00000000-0005-0000-0000-0000A3240000}"/>
    <cellStyle name="Currency 7 2 2" xfId="411" xr:uid="{00000000-0005-0000-0000-0000A4240000}"/>
    <cellStyle name="Currency 7 2 2 2" xfId="9540" xr:uid="{00000000-0005-0000-0000-0000A5240000}"/>
    <cellStyle name="Currency 7 2 2 2 2" xfId="25576" xr:uid="{00000000-0005-0000-0000-0000A6240000}"/>
    <cellStyle name="Currency 7 2 2 2 3" xfId="25653" xr:uid="{00000000-0005-0000-0000-0000A7240000}"/>
    <cellStyle name="Currency 7 2 2 3" xfId="9541" xr:uid="{00000000-0005-0000-0000-0000A8240000}"/>
    <cellStyle name="Currency 7 2 2 4" xfId="9542" xr:uid="{00000000-0005-0000-0000-0000A9240000}"/>
    <cellStyle name="Currency 7 2 3" xfId="9543" xr:uid="{00000000-0005-0000-0000-0000AA240000}"/>
    <cellStyle name="Currency 7 2 3 2" xfId="25575" xr:uid="{00000000-0005-0000-0000-0000AB240000}"/>
    <cellStyle name="Currency 7 2 3 3" xfId="25654" xr:uid="{00000000-0005-0000-0000-0000AC240000}"/>
    <cellStyle name="Currency 7 2 4" xfId="9544" xr:uid="{00000000-0005-0000-0000-0000AD240000}"/>
    <cellStyle name="Currency 7 2 5" xfId="9545" xr:uid="{00000000-0005-0000-0000-0000AE240000}"/>
    <cellStyle name="Currency 7 3" xfId="9546" xr:uid="{00000000-0005-0000-0000-0000AF240000}"/>
    <cellStyle name="Currency 7 3 2" xfId="25574" xr:uid="{00000000-0005-0000-0000-0000B0240000}"/>
    <cellStyle name="Currency 7 3 3" xfId="25655" xr:uid="{00000000-0005-0000-0000-0000B1240000}"/>
    <cellStyle name="Currency 7 4" xfId="9547" xr:uid="{00000000-0005-0000-0000-0000B2240000}"/>
    <cellStyle name="Currency 7 5" xfId="9548" xr:uid="{00000000-0005-0000-0000-0000B3240000}"/>
    <cellStyle name="Currency 8" xfId="412" xr:uid="{00000000-0005-0000-0000-0000B4240000}"/>
    <cellStyle name="Currency 8 2" xfId="413" xr:uid="{00000000-0005-0000-0000-0000B5240000}"/>
    <cellStyle name="Currency 8 2 2" xfId="9549" xr:uid="{00000000-0005-0000-0000-0000B6240000}"/>
    <cellStyle name="Currency 8 3" xfId="9550" xr:uid="{00000000-0005-0000-0000-0000B7240000}"/>
    <cellStyle name="Currency 9" xfId="414" xr:uid="{00000000-0005-0000-0000-0000B8240000}"/>
    <cellStyle name="Currency 9 2" xfId="9551" xr:uid="{00000000-0005-0000-0000-0000B9240000}"/>
    <cellStyle name="Currency 9 2 2" xfId="25577" xr:uid="{00000000-0005-0000-0000-0000BA240000}"/>
    <cellStyle name="Currency 9 2 3" xfId="25656" xr:uid="{00000000-0005-0000-0000-0000BB240000}"/>
    <cellStyle name="Currency 9 3" xfId="9552" xr:uid="{00000000-0005-0000-0000-0000BC240000}"/>
    <cellStyle name="Currency 9 4" xfId="9553" xr:uid="{00000000-0005-0000-0000-0000BD240000}"/>
    <cellStyle name="Explanatory Text" xfId="25672" builtinId="53" customBuiltin="1"/>
    <cellStyle name="Explanatory Text 2" xfId="9554" xr:uid="{00000000-0005-0000-0000-0000BF240000}"/>
    <cellStyle name="Good" xfId="25663" builtinId="26" customBuiltin="1"/>
    <cellStyle name="Good 2" xfId="9555" xr:uid="{00000000-0005-0000-0000-0000C1240000}"/>
    <cellStyle name="Heading 1" xfId="25659" builtinId="16" customBuiltin="1"/>
    <cellStyle name="Heading 2" xfId="25660" builtinId="17" customBuiltin="1"/>
    <cellStyle name="Heading 3" xfId="25661" builtinId="18" customBuiltin="1"/>
    <cellStyle name="Heading 4" xfId="25662" builtinId="19" customBuiltin="1"/>
    <cellStyle name="hl tb" xfId="415" xr:uid="{00000000-0005-0000-0000-0000C6240000}"/>
    <cellStyle name="hl tb 2" xfId="416" xr:uid="{00000000-0005-0000-0000-0000C7240000}"/>
    <cellStyle name="hl tl" xfId="417" xr:uid="{00000000-0005-0000-0000-0000C8240000}"/>
    <cellStyle name="hl tl 2" xfId="418" xr:uid="{00000000-0005-0000-0000-0000C9240000}"/>
    <cellStyle name="Input" xfId="25666" builtinId="20" customBuiltin="1"/>
    <cellStyle name="Input 2" xfId="9556" xr:uid="{00000000-0005-0000-0000-0000CB240000}"/>
    <cellStyle name="Linked Cell" xfId="25669" builtinId="24" customBuiltin="1"/>
    <cellStyle name="Linked Cell 2" xfId="9557" xr:uid="{00000000-0005-0000-0000-0000CD240000}"/>
    <cellStyle name="Milliers 2" xfId="9558" xr:uid="{00000000-0005-0000-0000-0000CE240000}"/>
    <cellStyle name="Milliers 2 2" xfId="9559" xr:uid="{00000000-0005-0000-0000-0000CF240000}"/>
    <cellStyle name="Milliers 2 2 2" xfId="9560" xr:uid="{00000000-0005-0000-0000-0000D0240000}"/>
    <cellStyle name="Milliers 2 3" xfId="9561" xr:uid="{00000000-0005-0000-0000-0000D1240000}"/>
    <cellStyle name="Neutral" xfId="25665" builtinId="28" customBuiltin="1"/>
    <cellStyle name="Neutral 2" xfId="9562" xr:uid="{00000000-0005-0000-0000-0000D3240000}"/>
    <cellStyle name="Normal" xfId="0" builtinId="0"/>
    <cellStyle name="Normal 10" xfId="419" xr:uid="{00000000-0005-0000-0000-0000D5240000}"/>
    <cellStyle name="Normal 10 2" xfId="420" xr:uid="{00000000-0005-0000-0000-0000D6240000}"/>
    <cellStyle name="Normal 10 4" xfId="25657" xr:uid="{00000000-0005-0000-0000-0000D7240000}"/>
    <cellStyle name="Normal 100" xfId="9563" xr:uid="{00000000-0005-0000-0000-0000D8240000}"/>
    <cellStyle name="Normal 100 2" xfId="9564" xr:uid="{00000000-0005-0000-0000-0000D9240000}"/>
    <cellStyle name="Normal 100 2 2" xfId="9565" xr:uid="{00000000-0005-0000-0000-0000DA240000}"/>
    <cellStyle name="Normal 100 3" xfId="9566" xr:uid="{00000000-0005-0000-0000-0000DB240000}"/>
    <cellStyle name="Normal 101" xfId="9567" xr:uid="{00000000-0005-0000-0000-0000DC240000}"/>
    <cellStyle name="Normal 101 2" xfId="9568" xr:uid="{00000000-0005-0000-0000-0000DD240000}"/>
    <cellStyle name="Normal 101 2 2" xfId="9569" xr:uid="{00000000-0005-0000-0000-0000DE240000}"/>
    <cellStyle name="Normal 101 3" xfId="9570" xr:uid="{00000000-0005-0000-0000-0000DF240000}"/>
    <cellStyle name="Normal 102" xfId="9571" xr:uid="{00000000-0005-0000-0000-0000E0240000}"/>
    <cellStyle name="Normal 102 2" xfId="9572" xr:uid="{00000000-0005-0000-0000-0000E1240000}"/>
    <cellStyle name="Normal 103" xfId="9573" xr:uid="{00000000-0005-0000-0000-0000E2240000}"/>
    <cellStyle name="Normal 103 2" xfId="9574" xr:uid="{00000000-0005-0000-0000-0000E3240000}"/>
    <cellStyle name="Normal 104" xfId="9575" xr:uid="{00000000-0005-0000-0000-0000E4240000}"/>
    <cellStyle name="Normal 105" xfId="9576" xr:uid="{00000000-0005-0000-0000-0000E5240000}"/>
    <cellStyle name="Normal 106" xfId="25592" xr:uid="{00000000-0005-0000-0000-0000E6240000}"/>
    <cellStyle name="Normal 107" xfId="25698" xr:uid="{00000000-0005-0000-0000-0000E7240000}"/>
    <cellStyle name="Normal 11" xfId="421" xr:uid="{00000000-0005-0000-0000-0000E8240000}"/>
    <cellStyle name="Normal 11 2" xfId="422" xr:uid="{00000000-0005-0000-0000-0000E9240000}"/>
    <cellStyle name="Normal 12" xfId="423" xr:uid="{00000000-0005-0000-0000-0000EA240000}"/>
    <cellStyle name="Normal 13" xfId="424" xr:uid="{00000000-0005-0000-0000-0000EB240000}"/>
    <cellStyle name="Normal 14" xfId="425" xr:uid="{00000000-0005-0000-0000-0000EC240000}"/>
    <cellStyle name="Normal 15" xfId="426" xr:uid="{00000000-0005-0000-0000-0000ED240000}"/>
    <cellStyle name="Normal 15 10" xfId="9577" xr:uid="{00000000-0005-0000-0000-0000EE240000}"/>
    <cellStyle name="Normal 15 10 2" xfId="9578" xr:uid="{00000000-0005-0000-0000-0000EF240000}"/>
    <cellStyle name="Normal 15 10 2 2" xfId="9579" xr:uid="{00000000-0005-0000-0000-0000F0240000}"/>
    <cellStyle name="Normal 15 10 2 2 2" xfId="9580" xr:uid="{00000000-0005-0000-0000-0000F1240000}"/>
    <cellStyle name="Normal 15 10 2 3" xfId="9581" xr:uid="{00000000-0005-0000-0000-0000F2240000}"/>
    <cellStyle name="Normal 15 10 3" xfId="9582" xr:uid="{00000000-0005-0000-0000-0000F3240000}"/>
    <cellStyle name="Normal 15 10 3 2" xfId="9583" xr:uid="{00000000-0005-0000-0000-0000F4240000}"/>
    <cellStyle name="Normal 15 10 3 2 2" xfId="9584" xr:uid="{00000000-0005-0000-0000-0000F5240000}"/>
    <cellStyle name="Normal 15 10 3 3" xfId="9585" xr:uid="{00000000-0005-0000-0000-0000F6240000}"/>
    <cellStyle name="Normal 15 10 4" xfId="9586" xr:uid="{00000000-0005-0000-0000-0000F7240000}"/>
    <cellStyle name="Normal 15 10 4 2" xfId="9587" xr:uid="{00000000-0005-0000-0000-0000F8240000}"/>
    <cellStyle name="Normal 15 10 4 2 2" xfId="9588" xr:uid="{00000000-0005-0000-0000-0000F9240000}"/>
    <cellStyle name="Normal 15 10 4 3" xfId="9589" xr:uid="{00000000-0005-0000-0000-0000FA240000}"/>
    <cellStyle name="Normal 15 10 5" xfId="9590" xr:uid="{00000000-0005-0000-0000-0000FB240000}"/>
    <cellStyle name="Normal 15 10 5 2" xfId="9591" xr:uid="{00000000-0005-0000-0000-0000FC240000}"/>
    <cellStyle name="Normal 15 10 6" xfId="9592" xr:uid="{00000000-0005-0000-0000-0000FD240000}"/>
    <cellStyle name="Normal 15 10 6 2" xfId="9593" xr:uid="{00000000-0005-0000-0000-0000FE240000}"/>
    <cellStyle name="Normal 15 10 7" xfId="9594" xr:uid="{00000000-0005-0000-0000-0000FF240000}"/>
    <cellStyle name="Normal 15 11" xfId="9595" xr:uid="{00000000-0005-0000-0000-000000250000}"/>
    <cellStyle name="Normal 15 11 2" xfId="9596" xr:uid="{00000000-0005-0000-0000-000001250000}"/>
    <cellStyle name="Normal 15 11 2 2" xfId="9597" xr:uid="{00000000-0005-0000-0000-000002250000}"/>
    <cellStyle name="Normal 15 11 3" xfId="9598" xr:uid="{00000000-0005-0000-0000-000003250000}"/>
    <cellStyle name="Normal 15 12" xfId="9599" xr:uid="{00000000-0005-0000-0000-000004250000}"/>
    <cellStyle name="Normal 15 12 2" xfId="9600" xr:uid="{00000000-0005-0000-0000-000005250000}"/>
    <cellStyle name="Normal 15 12 2 2" xfId="9601" xr:uid="{00000000-0005-0000-0000-000006250000}"/>
    <cellStyle name="Normal 15 12 3" xfId="9602" xr:uid="{00000000-0005-0000-0000-000007250000}"/>
    <cellStyle name="Normal 15 13" xfId="9603" xr:uid="{00000000-0005-0000-0000-000008250000}"/>
    <cellStyle name="Normal 15 13 2" xfId="9604" xr:uid="{00000000-0005-0000-0000-000009250000}"/>
    <cellStyle name="Normal 15 13 2 2" xfId="9605" xr:uid="{00000000-0005-0000-0000-00000A250000}"/>
    <cellStyle name="Normal 15 13 3" xfId="9606" xr:uid="{00000000-0005-0000-0000-00000B250000}"/>
    <cellStyle name="Normal 15 14" xfId="9607" xr:uid="{00000000-0005-0000-0000-00000C250000}"/>
    <cellStyle name="Normal 15 14 2" xfId="9608" xr:uid="{00000000-0005-0000-0000-00000D250000}"/>
    <cellStyle name="Normal 15 15" xfId="9609" xr:uid="{00000000-0005-0000-0000-00000E250000}"/>
    <cellStyle name="Normal 15 15 2" xfId="9610" xr:uid="{00000000-0005-0000-0000-00000F250000}"/>
    <cellStyle name="Normal 15 16" xfId="9611" xr:uid="{00000000-0005-0000-0000-000010250000}"/>
    <cellStyle name="Normal 15 2" xfId="427" xr:uid="{00000000-0005-0000-0000-000011250000}"/>
    <cellStyle name="Normal 15 2 10" xfId="9612" xr:uid="{00000000-0005-0000-0000-000012250000}"/>
    <cellStyle name="Normal 15 2 10 2" xfId="9613" xr:uid="{00000000-0005-0000-0000-000013250000}"/>
    <cellStyle name="Normal 15 2 10 2 2" xfId="9614" xr:uid="{00000000-0005-0000-0000-000014250000}"/>
    <cellStyle name="Normal 15 2 10 3" xfId="9615" xr:uid="{00000000-0005-0000-0000-000015250000}"/>
    <cellStyle name="Normal 15 2 11" xfId="9616" xr:uid="{00000000-0005-0000-0000-000016250000}"/>
    <cellStyle name="Normal 15 2 11 2" xfId="9617" xr:uid="{00000000-0005-0000-0000-000017250000}"/>
    <cellStyle name="Normal 15 2 11 2 2" xfId="9618" xr:uid="{00000000-0005-0000-0000-000018250000}"/>
    <cellStyle name="Normal 15 2 11 3" xfId="9619" xr:uid="{00000000-0005-0000-0000-000019250000}"/>
    <cellStyle name="Normal 15 2 12" xfId="9620" xr:uid="{00000000-0005-0000-0000-00001A250000}"/>
    <cellStyle name="Normal 15 2 12 2" xfId="9621" xr:uid="{00000000-0005-0000-0000-00001B250000}"/>
    <cellStyle name="Normal 15 2 13" xfId="9622" xr:uid="{00000000-0005-0000-0000-00001C250000}"/>
    <cellStyle name="Normal 15 2 13 2" xfId="9623" xr:uid="{00000000-0005-0000-0000-00001D250000}"/>
    <cellStyle name="Normal 15 2 14" xfId="9624" xr:uid="{00000000-0005-0000-0000-00001E250000}"/>
    <cellStyle name="Normal 15 2 2" xfId="428" xr:uid="{00000000-0005-0000-0000-00001F250000}"/>
    <cellStyle name="Normal 15 2 2 10" xfId="9625" xr:uid="{00000000-0005-0000-0000-000020250000}"/>
    <cellStyle name="Normal 15 2 2 10 2" xfId="9626" xr:uid="{00000000-0005-0000-0000-000021250000}"/>
    <cellStyle name="Normal 15 2 2 11" xfId="9627" xr:uid="{00000000-0005-0000-0000-000022250000}"/>
    <cellStyle name="Normal 15 2 2 11 2" xfId="9628" xr:uid="{00000000-0005-0000-0000-000023250000}"/>
    <cellStyle name="Normal 15 2 2 12" xfId="9629" xr:uid="{00000000-0005-0000-0000-000024250000}"/>
    <cellStyle name="Normal 15 2 2 2" xfId="429" xr:uid="{00000000-0005-0000-0000-000025250000}"/>
    <cellStyle name="Normal 15 2 2 2 10" xfId="9630" xr:uid="{00000000-0005-0000-0000-000026250000}"/>
    <cellStyle name="Normal 15 2 2 2 2" xfId="9631" xr:uid="{00000000-0005-0000-0000-000027250000}"/>
    <cellStyle name="Normal 15 2 2 2 2 2" xfId="9632" xr:uid="{00000000-0005-0000-0000-000028250000}"/>
    <cellStyle name="Normal 15 2 2 2 2 2 2" xfId="9633" xr:uid="{00000000-0005-0000-0000-000029250000}"/>
    <cellStyle name="Normal 15 2 2 2 2 2 2 2" xfId="9634" xr:uid="{00000000-0005-0000-0000-00002A250000}"/>
    <cellStyle name="Normal 15 2 2 2 2 2 2 2 2" xfId="9635" xr:uid="{00000000-0005-0000-0000-00002B250000}"/>
    <cellStyle name="Normal 15 2 2 2 2 2 2 3" xfId="9636" xr:uid="{00000000-0005-0000-0000-00002C250000}"/>
    <cellStyle name="Normal 15 2 2 2 2 2 3" xfId="9637" xr:uid="{00000000-0005-0000-0000-00002D250000}"/>
    <cellStyle name="Normal 15 2 2 2 2 2 3 2" xfId="9638" xr:uid="{00000000-0005-0000-0000-00002E250000}"/>
    <cellStyle name="Normal 15 2 2 2 2 2 3 2 2" xfId="9639" xr:uid="{00000000-0005-0000-0000-00002F250000}"/>
    <cellStyle name="Normal 15 2 2 2 2 2 3 3" xfId="9640" xr:uid="{00000000-0005-0000-0000-000030250000}"/>
    <cellStyle name="Normal 15 2 2 2 2 2 4" xfId="9641" xr:uid="{00000000-0005-0000-0000-000031250000}"/>
    <cellStyle name="Normal 15 2 2 2 2 2 4 2" xfId="9642" xr:uid="{00000000-0005-0000-0000-000032250000}"/>
    <cellStyle name="Normal 15 2 2 2 2 2 4 2 2" xfId="9643" xr:uid="{00000000-0005-0000-0000-000033250000}"/>
    <cellStyle name="Normal 15 2 2 2 2 2 4 3" xfId="9644" xr:uid="{00000000-0005-0000-0000-000034250000}"/>
    <cellStyle name="Normal 15 2 2 2 2 2 5" xfId="9645" xr:uid="{00000000-0005-0000-0000-000035250000}"/>
    <cellStyle name="Normal 15 2 2 2 2 2 5 2" xfId="9646" xr:uid="{00000000-0005-0000-0000-000036250000}"/>
    <cellStyle name="Normal 15 2 2 2 2 2 6" xfId="9647" xr:uid="{00000000-0005-0000-0000-000037250000}"/>
    <cellStyle name="Normal 15 2 2 2 2 2 6 2" xfId="9648" xr:uid="{00000000-0005-0000-0000-000038250000}"/>
    <cellStyle name="Normal 15 2 2 2 2 2 7" xfId="9649" xr:uid="{00000000-0005-0000-0000-000039250000}"/>
    <cellStyle name="Normal 15 2 2 2 2 3" xfId="9650" xr:uid="{00000000-0005-0000-0000-00003A250000}"/>
    <cellStyle name="Normal 15 2 2 2 2 3 2" xfId="9651" xr:uid="{00000000-0005-0000-0000-00003B250000}"/>
    <cellStyle name="Normal 15 2 2 2 2 3 2 2" xfId="9652" xr:uid="{00000000-0005-0000-0000-00003C250000}"/>
    <cellStyle name="Normal 15 2 2 2 2 3 2 2 2" xfId="9653" xr:uid="{00000000-0005-0000-0000-00003D250000}"/>
    <cellStyle name="Normal 15 2 2 2 2 3 2 3" xfId="9654" xr:uid="{00000000-0005-0000-0000-00003E250000}"/>
    <cellStyle name="Normal 15 2 2 2 2 3 3" xfId="9655" xr:uid="{00000000-0005-0000-0000-00003F250000}"/>
    <cellStyle name="Normal 15 2 2 2 2 3 3 2" xfId="9656" xr:uid="{00000000-0005-0000-0000-000040250000}"/>
    <cellStyle name="Normal 15 2 2 2 2 3 3 2 2" xfId="9657" xr:uid="{00000000-0005-0000-0000-000041250000}"/>
    <cellStyle name="Normal 15 2 2 2 2 3 3 3" xfId="9658" xr:uid="{00000000-0005-0000-0000-000042250000}"/>
    <cellStyle name="Normal 15 2 2 2 2 3 4" xfId="9659" xr:uid="{00000000-0005-0000-0000-000043250000}"/>
    <cellStyle name="Normal 15 2 2 2 2 3 4 2" xfId="9660" xr:uid="{00000000-0005-0000-0000-000044250000}"/>
    <cellStyle name="Normal 15 2 2 2 2 3 4 2 2" xfId="9661" xr:uid="{00000000-0005-0000-0000-000045250000}"/>
    <cellStyle name="Normal 15 2 2 2 2 3 4 3" xfId="9662" xr:uid="{00000000-0005-0000-0000-000046250000}"/>
    <cellStyle name="Normal 15 2 2 2 2 3 5" xfId="9663" xr:uid="{00000000-0005-0000-0000-000047250000}"/>
    <cellStyle name="Normal 15 2 2 2 2 3 5 2" xfId="9664" xr:uid="{00000000-0005-0000-0000-000048250000}"/>
    <cellStyle name="Normal 15 2 2 2 2 3 6" xfId="9665" xr:uid="{00000000-0005-0000-0000-000049250000}"/>
    <cellStyle name="Normal 15 2 2 2 2 3 6 2" xfId="9666" xr:uid="{00000000-0005-0000-0000-00004A250000}"/>
    <cellStyle name="Normal 15 2 2 2 2 3 7" xfId="9667" xr:uid="{00000000-0005-0000-0000-00004B250000}"/>
    <cellStyle name="Normal 15 2 2 2 2 4" xfId="9668" xr:uid="{00000000-0005-0000-0000-00004C250000}"/>
    <cellStyle name="Normal 15 2 2 2 2 4 2" xfId="9669" xr:uid="{00000000-0005-0000-0000-00004D250000}"/>
    <cellStyle name="Normal 15 2 2 2 2 4 2 2" xfId="9670" xr:uid="{00000000-0005-0000-0000-00004E250000}"/>
    <cellStyle name="Normal 15 2 2 2 2 4 3" xfId="9671" xr:uid="{00000000-0005-0000-0000-00004F250000}"/>
    <cellStyle name="Normal 15 2 2 2 2 5" xfId="9672" xr:uid="{00000000-0005-0000-0000-000050250000}"/>
    <cellStyle name="Normal 15 2 2 2 2 5 2" xfId="9673" xr:uid="{00000000-0005-0000-0000-000051250000}"/>
    <cellStyle name="Normal 15 2 2 2 2 5 2 2" xfId="9674" xr:uid="{00000000-0005-0000-0000-000052250000}"/>
    <cellStyle name="Normal 15 2 2 2 2 5 3" xfId="9675" xr:uid="{00000000-0005-0000-0000-000053250000}"/>
    <cellStyle name="Normal 15 2 2 2 2 6" xfId="9676" xr:uid="{00000000-0005-0000-0000-000054250000}"/>
    <cellStyle name="Normal 15 2 2 2 2 6 2" xfId="9677" xr:uid="{00000000-0005-0000-0000-000055250000}"/>
    <cellStyle name="Normal 15 2 2 2 2 6 2 2" xfId="9678" xr:uid="{00000000-0005-0000-0000-000056250000}"/>
    <cellStyle name="Normal 15 2 2 2 2 6 3" xfId="9679" xr:uid="{00000000-0005-0000-0000-000057250000}"/>
    <cellStyle name="Normal 15 2 2 2 2 7" xfId="9680" xr:uid="{00000000-0005-0000-0000-000058250000}"/>
    <cellStyle name="Normal 15 2 2 2 2 7 2" xfId="9681" xr:uid="{00000000-0005-0000-0000-000059250000}"/>
    <cellStyle name="Normal 15 2 2 2 2 8" xfId="9682" xr:uid="{00000000-0005-0000-0000-00005A250000}"/>
    <cellStyle name="Normal 15 2 2 2 2 8 2" xfId="9683" xr:uid="{00000000-0005-0000-0000-00005B250000}"/>
    <cellStyle name="Normal 15 2 2 2 2 9" xfId="9684" xr:uid="{00000000-0005-0000-0000-00005C250000}"/>
    <cellStyle name="Normal 15 2 2 2 3" xfId="9685" xr:uid="{00000000-0005-0000-0000-00005D250000}"/>
    <cellStyle name="Normal 15 2 2 2 3 2" xfId="9686" xr:uid="{00000000-0005-0000-0000-00005E250000}"/>
    <cellStyle name="Normal 15 2 2 2 3 2 2" xfId="9687" xr:uid="{00000000-0005-0000-0000-00005F250000}"/>
    <cellStyle name="Normal 15 2 2 2 3 2 2 2" xfId="9688" xr:uid="{00000000-0005-0000-0000-000060250000}"/>
    <cellStyle name="Normal 15 2 2 2 3 2 3" xfId="9689" xr:uid="{00000000-0005-0000-0000-000061250000}"/>
    <cellStyle name="Normal 15 2 2 2 3 3" xfId="9690" xr:uid="{00000000-0005-0000-0000-000062250000}"/>
    <cellStyle name="Normal 15 2 2 2 3 3 2" xfId="9691" xr:uid="{00000000-0005-0000-0000-000063250000}"/>
    <cellStyle name="Normal 15 2 2 2 3 3 2 2" xfId="9692" xr:uid="{00000000-0005-0000-0000-000064250000}"/>
    <cellStyle name="Normal 15 2 2 2 3 3 3" xfId="9693" xr:uid="{00000000-0005-0000-0000-000065250000}"/>
    <cellStyle name="Normal 15 2 2 2 3 4" xfId="9694" xr:uid="{00000000-0005-0000-0000-000066250000}"/>
    <cellStyle name="Normal 15 2 2 2 3 4 2" xfId="9695" xr:uid="{00000000-0005-0000-0000-000067250000}"/>
    <cellStyle name="Normal 15 2 2 2 3 4 2 2" xfId="9696" xr:uid="{00000000-0005-0000-0000-000068250000}"/>
    <cellStyle name="Normal 15 2 2 2 3 4 3" xfId="9697" xr:uid="{00000000-0005-0000-0000-000069250000}"/>
    <cellStyle name="Normal 15 2 2 2 3 5" xfId="9698" xr:uid="{00000000-0005-0000-0000-00006A250000}"/>
    <cellStyle name="Normal 15 2 2 2 3 5 2" xfId="9699" xr:uid="{00000000-0005-0000-0000-00006B250000}"/>
    <cellStyle name="Normal 15 2 2 2 3 6" xfId="9700" xr:uid="{00000000-0005-0000-0000-00006C250000}"/>
    <cellStyle name="Normal 15 2 2 2 3 6 2" xfId="9701" xr:uid="{00000000-0005-0000-0000-00006D250000}"/>
    <cellStyle name="Normal 15 2 2 2 3 7" xfId="9702" xr:uid="{00000000-0005-0000-0000-00006E250000}"/>
    <cellStyle name="Normal 15 2 2 2 4" xfId="9703" xr:uid="{00000000-0005-0000-0000-00006F250000}"/>
    <cellStyle name="Normal 15 2 2 2 4 2" xfId="9704" xr:uid="{00000000-0005-0000-0000-000070250000}"/>
    <cellStyle name="Normal 15 2 2 2 4 2 2" xfId="9705" xr:uid="{00000000-0005-0000-0000-000071250000}"/>
    <cellStyle name="Normal 15 2 2 2 4 2 2 2" xfId="9706" xr:uid="{00000000-0005-0000-0000-000072250000}"/>
    <cellStyle name="Normal 15 2 2 2 4 2 3" xfId="9707" xr:uid="{00000000-0005-0000-0000-000073250000}"/>
    <cellStyle name="Normal 15 2 2 2 4 3" xfId="9708" xr:uid="{00000000-0005-0000-0000-000074250000}"/>
    <cellStyle name="Normal 15 2 2 2 4 3 2" xfId="9709" xr:uid="{00000000-0005-0000-0000-000075250000}"/>
    <cellStyle name="Normal 15 2 2 2 4 3 2 2" xfId="9710" xr:uid="{00000000-0005-0000-0000-000076250000}"/>
    <cellStyle name="Normal 15 2 2 2 4 3 3" xfId="9711" xr:uid="{00000000-0005-0000-0000-000077250000}"/>
    <cellStyle name="Normal 15 2 2 2 4 4" xfId="9712" xr:uid="{00000000-0005-0000-0000-000078250000}"/>
    <cellStyle name="Normal 15 2 2 2 4 4 2" xfId="9713" xr:uid="{00000000-0005-0000-0000-000079250000}"/>
    <cellStyle name="Normal 15 2 2 2 4 4 2 2" xfId="9714" xr:uid="{00000000-0005-0000-0000-00007A250000}"/>
    <cellStyle name="Normal 15 2 2 2 4 4 3" xfId="9715" xr:uid="{00000000-0005-0000-0000-00007B250000}"/>
    <cellStyle name="Normal 15 2 2 2 4 5" xfId="9716" xr:uid="{00000000-0005-0000-0000-00007C250000}"/>
    <cellStyle name="Normal 15 2 2 2 4 5 2" xfId="9717" xr:uid="{00000000-0005-0000-0000-00007D250000}"/>
    <cellStyle name="Normal 15 2 2 2 4 6" xfId="9718" xr:uid="{00000000-0005-0000-0000-00007E250000}"/>
    <cellStyle name="Normal 15 2 2 2 4 6 2" xfId="9719" xr:uid="{00000000-0005-0000-0000-00007F250000}"/>
    <cellStyle name="Normal 15 2 2 2 4 7" xfId="9720" xr:uid="{00000000-0005-0000-0000-000080250000}"/>
    <cellStyle name="Normal 15 2 2 2 5" xfId="9721" xr:uid="{00000000-0005-0000-0000-000081250000}"/>
    <cellStyle name="Normal 15 2 2 2 5 2" xfId="9722" xr:uid="{00000000-0005-0000-0000-000082250000}"/>
    <cellStyle name="Normal 15 2 2 2 5 2 2" xfId="9723" xr:uid="{00000000-0005-0000-0000-000083250000}"/>
    <cellStyle name="Normal 15 2 2 2 5 3" xfId="9724" xr:uid="{00000000-0005-0000-0000-000084250000}"/>
    <cellStyle name="Normal 15 2 2 2 6" xfId="9725" xr:uid="{00000000-0005-0000-0000-000085250000}"/>
    <cellStyle name="Normal 15 2 2 2 6 2" xfId="9726" xr:uid="{00000000-0005-0000-0000-000086250000}"/>
    <cellStyle name="Normal 15 2 2 2 6 2 2" xfId="9727" xr:uid="{00000000-0005-0000-0000-000087250000}"/>
    <cellStyle name="Normal 15 2 2 2 6 3" xfId="9728" xr:uid="{00000000-0005-0000-0000-000088250000}"/>
    <cellStyle name="Normal 15 2 2 2 7" xfId="9729" xr:uid="{00000000-0005-0000-0000-000089250000}"/>
    <cellStyle name="Normal 15 2 2 2 7 2" xfId="9730" xr:uid="{00000000-0005-0000-0000-00008A250000}"/>
    <cellStyle name="Normal 15 2 2 2 7 2 2" xfId="9731" xr:uid="{00000000-0005-0000-0000-00008B250000}"/>
    <cellStyle name="Normal 15 2 2 2 7 3" xfId="9732" xr:uid="{00000000-0005-0000-0000-00008C250000}"/>
    <cellStyle name="Normal 15 2 2 2 8" xfId="9733" xr:uid="{00000000-0005-0000-0000-00008D250000}"/>
    <cellStyle name="Normal 15 2 2 2 8 2" xfId="9734" xr:uid="{00000000-0005-0000-0000-00008E250000}"/>
    <cellStyle name="Normal 15 2 2 2 9" xfId="9735" xr:uid="{00000000-0005-0000-0000-00008F250000}"/>
    <cellStyle name="Normal 15 2 2 2 9 2" xfId="9736" xr:uid="{00000000-0005-0000-0000-000090250000}"/>
    <cellStyle name="Normal 15 2 2 3" xfId="430" xr:uid="{00000000-0005-0000-0000-000091250000}"/>
    <cellStyle name="Normal 15 2 2 3 10" xfId="9737" xr:uid="{00000000-0005-0000-0000-000092250000}"/>
    <cellStyle name="Normal 15 2 2 3 10 2" xfId="9738" xr:uid="{00000000-0005-0000-0000-000093250000}"/>
    <cellStyle name="Normal 15 2 2 3 11" xfId="9739" xr:uid="{00000000-0005-0000-0000-000094250000}"/>
    <cellStyle name="Normal 15 2 2 3 2" xfId="9740" xr:uid="{00000000-0005-0000-0000-000095250000}"/>
    <cellStyle name="Normal 15 2 2 3 2 2" xfId="9741" xr:uid="{00000000-0005-0000-0000-000096250000}"/>
    <cellStyle name="Normal 15 2 2 3 2 2 2" xfId="9742" xr:uid="{00000000-0005-0000-0000-000097250000}"/>
    <cellStyle name="Normal 15 2 2 3 2 2 2 2" xfId="9743" xr:uid="{00000000-0005-0000-0000-000098250000}"/>
    <cellStyle name="Normal 15 2 2 3 2 2 2 2 2" xfId="9744" xr:uid="{00000000-0005-0000-0000-000099250000}"/>
    <cellStyle name="Normal 15 2 2 3 2 2 2 3" xfId="9745" xr:uid="{00000000-0005-0000-0000-00009A250000}"/>
    <cellStyle name="Normal 15 2 2 3 2 2 3" xfId="9746" xr:uid="{00000000-0005-0000-0000-00009B250000}"/>
    <cellStyle name="Normal 15 2 2 3 2 2 3 2" xfId="9747" xr:uid="{00000000-0005-0000-0000-00009C250000}"/>
    <cellStyle name="Normal 15 2 2 3 2 2 3 2 2" xfId="9748" xr:uid="{00000000-0005-0000-0000-00009D250000}"/>
    <cellStyle name="Normal 15 2 2 3 2 2 3 3" xfId="9749" xr:uid="{00000000-0005-0000-0000-00009E250000}"/>
    <cellStyle name="Normal 15 2 2 3 2 2 4" xfId="9750" xr:uid="{00000000-0005-0000-0000-00009F250000}"/>
    <cellStyle name="Normal 15 2 2 3 2 2 4 2" xfId="9751" xr:uid="{00000000-0005-0000-0000-0000A0250000}"/>
    <cellStyle name="Normal 15 2 2 3 2 2 4 2 2" xfId="9752" xr:uid="{00000000-0005-0000-0000-0000A1250000}"/>
    <cellStyle name="Normal 15 2 2 3 2 2 4 3" xfId="9753" xr:uid="{00000000-0005-0000-0000-0000A2250000}"/>
    <cellStyle name="Normal 15 2 2 3 2 2 5" xfId="9754" xr:uid="{00000000-0005-0000-0000-0000A3250000}"/>
    <cellStyle name="Normal 15 2 2 3 2 2 5 2" xfId="9755" xr:uid="{00000000-0005-0000-0000-0000A4250000}"/>
    <cellStyle name="Normal 15 2 2 3 2 2 6" xfId="9756" xr:uid="{00000000-0005-0000-0000-0000A5250000}"/>
    <cellStyle name="Normal 15 2 2 3 2 2 6 2" xfId="9757" xr:uid="{00000000-0005-0000-0000-0000A6250000}"/>
    <cellStyle name="Normal 15 2 2 3 2 2 7" xfId="9758" xr:uid="{00000000-0005-0000-0000-0000A7250000}"/>
    <cellStyle name="Normal 15 2 2 3 2 3" xfId="9759" xr:uid="{00000000-0005-0000-0000-0000A8250000}"/>
    <cellStyle name="Normal 15 2 2 3 2 3 2" xfId="9760" xr:uid="{00000000-0005-0000-0000-0000A9250000}"/>
    <cellStyle name="Normal 15 2 2 3 2 3 2 2" xfId="9761" xr:uid="{00000000-0005-0000-0000-0000AA250000}"/>
    <cellStyle name="Normal 15 2 2 3 2 3 2 2 2" xfId="9762" xr:uid="{00000000-0005-0000-0000-0000AB250000}"/>
    <cellStyle name="Normal 15 2 2 3 2 3 2 3" xfId="9763" xr:uid="{00000000-0005-0000-0000-0000AC250000}"/>
    <cellStyle name="Normal 15 2 2 3 2 3 3" xfId="9764" xr:uid="{00000000-0005-0000-0000-0000AD250000}"/>
    <cellStyle name="Normal 15 2 2 3 2 3 3 2" xfId="9765" xr:uid="{00000000-0005-0000-0000-0000AE250000}"/>
    <cellStyle name="Normal 15 2 2 3 2 3 3 2 2" xfId="9766" xr:uid="{00000000-0005-0000-0000-0000AF250000}"/>
    <cellStyle name="Normal 15 2 2 3 2 3 3 3" xfId="9767" xr:uid="{00000000-0005-0000-0000-0000B0250000}"/>
    <cellStyle name="Normal 15 2 2 3 2 3 4" xfId="9768" xr:uid="{00000000-0005-0000-0000-0000B1250000}"/>
    <cellStyle name="Normal 15 2 2 3 2 3 4 2" xfId="9769" xr:uid="{00000000-0005-0000-0000-0000B2250000}"/>
    <cellStyle name="Normal 15 2 2 3 2 3 4 2 2" xfId="9770" xr:uid="{00000000-0005-0000-0000-0000B3250000}"/>
    <cellStyle name="Normal 15 2 2 3 2 3 4 3" xfId="9771" xr:uid="{00000000-0005-0000-0000-0000B4250000}"/>
    <cellStyle name="Normal 15 2 2 3 2 3 5" xfId="9772" xr:uid="{00000000-0005-0000-0000-0000B5250000}"/>
    <cellStyle name="Normal 15 2 2 3 2 3 5 2" xfId="9773" xr:uid="{00000000-0005-0000-0000-0000B6250000}"/>
    <cellStyle name="Normal 15 2 2 3 2 3 6" xfId="9774" xr:uid="{00000000-0005-0000-0000-0000B7250000}"/>
    <cellStyle name="Normal 15 2 2 3 2 3 6 2" xfId="9775" xr:uid="{00000000-0005-0000-0000-0000B8250000}"/>
    <cellStyle name="Normal 15 2 2 3 2 3 7" xfId="9776" xr:uid="{00000000-0005-0000-0000-0000B9250000}"/>
    <cellStyle name="Normal 15 2 2 3 2 4" xfId="9777" xr:uid="{00000000-0005-0000-0000-0000BA250000}"/>
    <cellStyle name="Normal 15 2 2 3 2 4 2" xfId="9778" xr:uid="{00000000-0005-0000-0000-0000BB250000}"/>
    <cellStyle name="Normal 15 2 2 3 2 4 2 2" xfId="9779" xr:uid="{00000000-0005-0000-0000-0000BC250000}"/>
    <cellStyle name="Normal 15 2 2 3 2 4 3" xfId="9780" xr:uid="{00000000-0005-0000-0000-0000BD250000}"/>
    <cellStyle name="Normal 15 2 2 3 2 5" xfId="9781" xr:uid="{00000000-0005-0000-0000-0000BE250000}"/>
    <cellStyle name="Normal 15 2 2 3 2 5 2" xfId="9782" xr:uid="{00000000-0005-0000-0000-0000BF250000}"/>
    <cellStyle name="Normal 15 2 2 3 2 5 2 2" xfId="9783" xr:uid="{00000000-0005-0000-0000-0000C0250000}"/>
    <cellStyle name="Normal 15 2 2 3 2 5 3" xfId="9784" xr:uid="{00000000-0005-0000-0000-0000C1250000}"/>
    <cellStyle name="Normal 15 2 2 3 2 6" xfId="9785" xr:uid="{00000000-0005-0000-0000-0000C2250000}"/>
    <cellStyle name="Normal 15 2 2 3 2 6 2" xfId="9786" xr:uid="{00000000-0005-0000-0000-0000C3250000}"/>
    <cellStyle name="Normal 15 2 2 3 2 6 2 2" xfId="9787" xr:uid="{00000000-0005-0000-0000-0000C4250000}"/>
    <cellStyle name="Normal 15 2 2 3 2 6 3" xfId="9788" xr:uid="{00000000-0005-0000-0000-0000C5250000}"/>
    <cellStyle name="Normal 15 2 2 3 2 7" xfId="9789" xr:uid="{00000000-0005-0000-0000-0000C6250000}"/>
    <cellStyle name="Normal 15 2 2 3 2 7 2" xfId="9790" xr:uid="{00000000-0005-0000-0000-0000C7250000}"/>
    <cellStyle name="Normal 15 2 2 3 2 8" xfId="9791" xr:uid="{00000000-0005-0000-0000-0000C8250000}"/>
    <cellStyle name="Normal 15 2 2 3 2 8 2" xfId="9792" xr:uid="{00000000-0005-0000-0000-0000C9250000}"/>
    <cellStyle name="Normal 15 2 2 3 2 9" xfId="9793" xr:uid="{00000000-0005-0000-0000-0000CA250000}"/>
    <cellStyle name="Normal 15 2 2 3 3" xfId="9794" xr:uid="{00000000-0005-0000-0000-0000CB250000}"/>
    <cellStyle name="Normal 15 2 2 3 3 2" xfId="9795" xr:uid="{00000000-0005-0000-0000-0000CC250000}"/>
    <cellStyle name="Normal 15 2 2 3 3 2 2" xfId="9796" xr:uid="{00000000-0005-0000-0000-0000CD250000}"/>
    <cellStyle name="Normal 15 2 2 3 3 2 2 2" xfId="9797" xr:uid="{00000000-0005-0000-0000-0000CE250000}"/>
    <cellStyle name="Normal 15 2 2 3 3 2 2 2 2" xfId="9798" xr:uid="{00000000-0005-0000-0000-0000CF250000}"/>
    <cellStyle name="Normal 15 2 2 3 3 2 2 3" xfId="9799" xr:uid="{00000000-0005-0000-0000-0000D0250000}"/>
    <cellStyle name="Normal 15 2 2 3 3 2 3" xfId="9800" xr:uid="{00000000-0005-0000-0000-0000D1250000}"/>
    <cellStyle name="Normal 15 2 2 3 3 2 3 2" xfId="9801" xr:uid="{00000000-0005-0000-0000-0000D2250000}"/>
    <cellStyle name="Normal 15 2 2 3 3 2 3 2 2" xfId="9802" xr:uid="{00000000-0005-0000-0000-0000D3250000}"/>
    <cellStyle name="Normal 15 2 2 3 3 2 3 3" xfId="9803" xr:uid="{00000000-0005-0000-0000-0000D4250000}"/>
    <cellStyle name="Normal 15 2 2 3 3 2 4" xfId="9804" xr:uid="{00000000-0005-0000-0000-0000D5250000}"/>
    <cellStyle name="Normal 15 2 2 3 3 2 4 2" xfId="9805" xr:uid="{00000000-0005-0000-0000-0000D6250000}"/>
    <cellStyle name="Normal 15 2 2 3 3 2 4 2 2" xfId="9806" xr:uid="{00000000-0005-0000-0000-0000D7250000}"/>
    <cellStyle name="Normal 15 2 2 3 3 2 4 3" xfId="9807" xr:uid="{00000000-0005-0000-0000-0000D8250000}"/>
    <cellStyle name="Normal 15 2 2 3 3 2 5" xfId="9808" xr:uid="{00000000-0005-0000-0000-0000D9250000}"/>
    <cellStyle name="Normal 15 2 2 3 3 2 5 2" xfId="9809" xr:uid="{00000000-0005-0000-0000-0000DA250000}"/>
    <cellStyle name="Normal 15 2 2 3 3 2 6" xfId="9810" xr:uid="{00000000-0005-0000-0000-0000DB250000}"/>
    <cellStyle name="Normal 15 2 2 3 3 2 6 2" xfId="9811" xr:uid="{00000000-0005-0000-0000-0000DC250000}"/>
    <cellStyle name="Normal 15 2 2 3 3 2 7" xfId="9812" xr:uid="{00000000-0005-0000-0000-0000DD250000}"/>
    <cellStyle name="Normal 15 2 2 3 3 3" xfId="9813" xr:uid="{00000000-0005-0000-0000-0000DE250000}"/>
    <cellStyle name="Normal 15 2 2 3 3 3 2" xfId="9814" xr:uid="{00000000-0005-0000-0000-0000DF250000}"/>
    <cellStyle name="Normal 15 2 2 3 3 3 2 2" xfId="9815" xr:uid="{00000000-0005-0000-0000-0000E0250000}"/>
    <cellStyle name="Normal 15 2 2 3 3 3 3" xfId="9816" xr:uid="{00000000-0005-0000-0000-0000E1250000}"/>
    <cellStyle name="Normal 15 2 2 3 3 4" xfId="9817" xr:uid="{00000000-0005-0000-0000-0000E2250000}"/>
    <cellStyle name="Normal 15 2 2 3 3 4 2" xfId="9818" xr:uid="{00000000-0005-0000-0000-0000E3250000}"/>
    <cellStyle name="Normal 15 2 2 3 3 4 2 2" xfId="9819" xr:uid="{00000000-0005-0000-0000-0000E4250000}"/>
    <cellStyle name="Normal 15 2 2 3 3 4 3" xfId="9820" xr:uid="{00000000-0005-0000-0000-0000E5250000}"/>
    <cellStyle name="Normal 15 2 2 3 3 5" xfId="9821" xr:uid="{00000000-0005-0000-0000-0000E6250000}"/>
    <cellStyle name="Normal 15 2 2 3 3 5 2" xfId="9822" xr:uid="{00000000-0005-0000-0000-0000E7250000}"/>
    <cellStyle name="Normal 15 2 2 3 3 5 2 2" xfId="9823" xr:uid="{00000000-0005-0000-0000-0000E8250000}"/>
    <cellStyle name="Normal 15 2 2 3 3 5 3" xfId="9824" xr:uid="{00000000-0005-0000-0000-0000E9250000}"/>
    <cellStyle name="Normal 15 2 2 3 3 6" xfId="9825" xr:uid="{00000000-0005-0000-0000-0000EA250000}"/>
    <cellStyle name="Normal 15 2 2 3 3 6 2" xfId="9826" xr:uid="{00000000-0005-0000-0000-0000EB250000}"/>
    <cellStyle name="Normal 15 2 2 3 3 7" xfId="9827" xr:uid="{00000000-0005-0000-0000-0000EC250000}"/>
    <cellStyle name="Normal 15 2 2 3 3 7 2" xfId="9828" xr:uid="{00000000-0005-0000-0000-0000ED250000}"/>
    <cellStyle name="Normal 15 2 2 3 3 8" xfId="9829" xr:uid="{00000000-0005-0000-0000-0000EE250000}"/>
    <cellStyle name="Normal 15 2 2 3 4" xfId="9830" xr:uid="{00000000-0005-0000-0000-0000EF250000}"/>
    <cellStyle name="Normal 15 2 2 3 4 2" xfId="9831" xr:uid="{00000000-0005-0000-0000-0000F0250000}"/>
    <cellStyle name="Normal 15 2 2 3 4 2 2" xfId="9832" xr:uid="{00000000-0005-0000-0000-0000F1250000}"/>
    <cellStyle name="Normal 15 2 2 3 4 2 2 2" xfId="9833" xr:uid="{00000000-0005-0000-0000-0000F2250000}"/>
    <cellStyle name="Normal 15 2 2 3 4 2 3" xfId="9834" xr:uid="{00000000-0005-0000-0000-0000F3250000}"/>
    <cellStyle name="Normal 15 2 2 3 4 3" xfId="9835" xr:uid="{00000000-0005-0000-0000-0000F4250000}"/>
    <cellStyle name="Normal 15 2 2 3 4 3 2" xfId="9836" xr:uid="{00000000-0005-0000-0000-0000F5250000}"/>
    <cellStyle name="Normal 15 2 2 3 4 3 2 2" xfId="9837" xr:uid="{00000000-0005-0000-0000-0000F6250000}"/>
    <cellStyle name="Normal 15 2 2 3 4 3 3" xfId="9838" xr:uid="{00000000-0005-0000-0000-0000F7250000}"/>
    <cellStyle name="Normal 15 2 2 3 4 4" xfId="9839" xr:uid="{00000000-0005-0000-0000-0000F8250000}"/>
    <cellStyle name="Normal 15 2 2 3 4 4 2" xfId="9840" xr:uid="{00000000-0005-0000-0000-0000F9250000}"/>
    <cellStyle name="Normal 15 2 2 3 4 4 2 2" xfId="9841" xr:uid="{00000000-0005-0000-0000-0000FA250000}"/>
    <cellStyle name="Normal 15 2 2 3 4 4 3" xfId="9842" xr:uid="{00000000-0005-0000-0000-0000FB250000}"/>
    <cellStyle name="Normal 15 2 2 3 4 5" xfId="9843" xr:uid="{00000000-0005-0000-0000-0000FC250000}"/>
    <cellStyle name="Normal 15 2 2 3 4 5 2" xfId="9844" xr:uid="{00000000-0005-0000-0000-0000FD250000}"/>
    <cellStyle name="Normal 15 2 2 3 4 6" xfId="9845" xr:uid="{00000000-0005-0000-0000-0000FE250000}"/>
    <cellStyle name="Normal 15 2 2 3 4 6 2" xfId="9846" xr:uid="{00000000-0005-0000-0000-0000FF250000}"/>
    <cellStyle name="Normal 15 2 2 3 4 7" xfId="9847" xr:uid="{00000000-0005-0000-0000-000000260000}"/>
    <cellStyle name="Normal 15 2 2 3 5" xfId="9848" xr:uid="{00000000-0005-0000-0000-000001260000}"/>
    <cellStyle name="Normal 15 2 2 3 5 2" xfId="9849" xr:uid="{00000000-0005-0000-0000-000002260000}"/>
    <cellStyle name="Normal 15 2 2 3 5 2 2" xfId="9850" xr:uid="{00000000-0005-0000-0000-000003260000}"/>
    <cellStyle name="Normal 15 2 2 3 5 2 2 2" xfId="9851" xr:uid="{00000000-0005-0000-0000-000004260000}"/>
    <cellStyle name="Normal 15 2 2 3 5 2 3" xfId="9852" xr:uid="{00000000-0005-0000-0000-000005260000}"/>
    <cellStyle name="Normal 15 2 2 3 5 3" xfId="9853" xr:uid="{00000000-0005-0000-0000-000006260000}"/>
    <cellStyle name="Normal 15 2 2 3 5 3 2" xfId="9854" xr:uid="{00000000-0005-0000-0000-000007260000}"/>
    <cellStyle name="Normal 15 2 2 3 5 3 2 2" xfId="9855" xr:uid="{00000000-0005-0000-0000-000008260000}"/>
    <cellStyle name="Normal 15 2 2 3 5 3 3" xfId="9856" xr:uid="{00000000-0005-0000-0000-000009260000}"/>
    <cellStyle name="Normal 15 2 2 3 5 4" xfId="9857" xr:uid="{00000000-0005-0000-0000-00000A260000}"/>
    <cellStyle name="Normal 15 2 2 3 5 4 2" xfId="9858" xr:uid="{00000000-0005-0000-0000-00000B260000}"/>
    <cellStyle name="Normal 15 2 2 3 5 4 2 2" xfId="9859" xr:uid="{00000000-0005-0000-0000-00000C260000}"/>
    <cellStyle name="Normal 15 2 2 3 5 4 3" xfId="9860" xr:uid="{00000000-0005-0000-0000-00000D260000}"/>
    <cellStyle name="Normal 15 2 2 3 5 5" xfId="9861" xr:uid="{00000000-0005-0000-0000-00000E260000}"/>
    <cellStyle name="Normal 15 2 2 3 5 5 2" xfId="9862" xr:uid="{00000000-0005-0000-0000-00000F260000}"/>
    <cellStyle name="Normal 15 2 2 3 5 6" xfId="9863" xr:uid="{00000000-0005-0000-0000-000010260000}"/>
    <cellStyle name="Normal 15 2 2 3 5 6 2" xfId="9864" xr:uid="{00000000-0005-0000-0000-000011260000}"/>
    <cellStyle name="Normal 15 2 2 3 5 7" xfId="9865" xr:uid="{00000000-0005-0000-0000-000012260000}"/>
    <cellStyle name="Normal 15 2 2 3 6" xfId="9866" xr:uid="{00000000-0005-0000-0000-000013260000}"/>
    <cellStyle name="Normal 15 2 2 3 6 2" xfId="9867" xr:uid="{00000000-0005-0000-0000-000014260000}"/>
    <cellStyle name="Normal 15 2 2 3 6 2 2" xfId="9868" xr:uid="{00000000-0005-0000-0000-000015260000}"/>
    <cellStyle name="Normal 15 2 2 3 6 3" xfId="9869" xr:uid="{00000000-0005-0000-0000-000016260000}"/>
    <cellStyle name="Normal 15 2 2 3 7" xfId="9870" xr:uid="{00000000-0005-0000-0000-000017260000}"/>
    <cellStyle name="Normal 15 2 2 3 7 2" xfId="9871" xr:uid="{00000000-0005-0000-0000-000018260000}"/>
    <cellStyle name="Normal 15 2 2 3 7 2 2" xfId="9872" xr:uid="{00000000-0005-0000-0000-000019260000}"/>
    <cellStyle name="Normal 15 2 2 3 7 3" xfId="9873" xr:uid="{00000000-0005-0000-0000-00001A260000}"/>
    <cellStyle name="Normal 15 2 2 3 8" xfId="9874" xr:uid="{00000000-0005-0000-0000-00001B260000}"/>
    <cellStyle name="Normal 15 2 2 3 8 2" xfId="9875" xr:uid="{00000000-0005-0000-0000-00001C260000}"/>
    <cellStyle name="Normal 15 2 2 3 8 2 2" xfId="9876" xr:uid="{00000000-0005-0000-0000-00001D260000}"/>
    <cellStyle name="Normal 15 2 2 3 8 3" xfId="9877" xr:uid="{00000000-0005-0000-0000-00001E260000}"/>
    <cellStyle name="Normal 15 2 2 3 9" xfId="9878" xr:uid="{00000000-0005-0000-0000-00001F260000}"/>
    <cellStyle name="Normal 15 2 2 3 9 2" xfId="9879" xr:uid="{00000000-0005-0000-0000-000020260000}"/>
    <cellStyle name="Normal 15 2 2 4" xfId="9880" xr:uid="{00000000-0005-0000-0000-000021260000}"/>
    <cellStyle name="Normal 15 2 2 4 2" xfId="9881" xr:uid="{00000000-0005-0000-0000-000022260000}"/>
    <cellStyle name="Normal 15 2 2 4 2 2" xfId="9882" xr:uid="{00000000-0005-0000-0000-000023260000}"/>
    <cellStyle name="Normal 15 2 2 4 2 2 2" xfId="9883" xr:uid="{00000000-0005-0000-0000-000024260000}"/>
    <cellStyle name="Normal 15 2 2 4 2 2 2 2" xfId="9884" xr:uid="{00000000-0005-0000-0000-000025260000}"/>
    <cellStyle name="Normal 15 2 2 4 2 2 3" xfId="9885" xr:uid="{00000000-0005-0000-0000-000026260000}"/>
    <cellStyle name="Normal 15 2 2 4 2 3" xfId="9886" xr:uid="{00000000-0005-0000-0000-000027260000}"/>
    <cellStyle name="Normal 15 2 2 4 2 3 2" xfId="9887" xr:uid="{00000000-0005-0000-0000-000028260000}"/>
    <cellStyle name="Normal 15 2 2 4 2 3 2 2" xfId="9888" xr:uid="{00000000-0005-0000-0000-000029260000}"/>
    <cellStyle name="Normal 15 2 2 4 2 3 3" xfId="9889" xr:uid="{00000000-0005-0000-0000-00002A260000}"/>
    <cellStyle name="Normal 15 2 2 4 2 4" xfId="9890" xr:uid="{00000000-0005-0000-0000-00002B260000}"/>
    <cellStyle name="Normal 15 2 2 4 2 4 2" xfId="9891" xr:uid="{00000000-0005-0000-0000-00002C260000}"/>
    <cellStyle name="Normal 15 2 2 4 2 4 2 2" xfId="9892" xr:uid="{00000000-0005-0000-0000-00002D260000}"/>
    <cellStyle name="Normal 15 2 2 4 2 4 3" xfId="9893" xr:uid="{00000000-0005-0000-0000-00002E260000}"/>
    <cellStyle name="Normal 15 2 2 4 2 5" xfId="9894" xr:uid="{00000000-0005-0000-0000-00002F260000}"/>
    <cellStyle name="Normal 15 2 2 4 2 5 2" xfId="9895" xr:uid="{00000000-0005-0000-0000-000030260000}"/>
    <cellStyle name="Normal 15 2 2 4 2 6" xfId="9896" xr:uid="{00000000-0005-0000-0000-000031260000}"/>
    <cellStyle name="Normal 15 2 2 4 2 6 2" xfId="9897" xr:uid="{00000000-0005-0000-0000-000032260000}"/>
    <cellStyle name="Normal 15 2 2 4 2 7" xfId="9898" xr:uid="{00000000-0005-0000-0000-000033260000}"/>
    <cellStyle name="Normal 15 2 2 4 3" xfId="9899" xr:uid="{00000000-0005-0000-0000-000034260000}"/>
    <cellStyle name="Normal 15 2 2 4 3 2" xfId="9900" xr:uid="{00000000-0005-0000-0000-000035260000}"/>
    <cellStyle name="Normal 15 2 2 4 3 2 2" xfId="9901" xr:uid="{00000000-0005-0000-0000-000036260000}"/>
    <cellStyle name="Normal 15 2 2 4 3 2 2 2" xfId="9902" xr:uid="{00000000-0005-0000-0000-000037260000}"/>
    <cellStyle name="Normal 15 2 2 4 3 2 3" xfId="9903" xr:uid="{00000000-0005-0000-0000-000038260000}"/>
    <cellStyle name="Normal 15 2 2 4 3 3" xfId="9904" xr:uid="{00000000-0005-0000-0000-000039260000}"/>
    <cellStyle name="Normal 15 2 2 4 3 3 2" xfId="9905" xr:uid="{00000000-0005-0000-0000-00003A260000}"/>
    <cellStyle name="Normal 15 2 2 4 3 3 2 2" xfId="9906" xr:uid="{00000000-0005-0000-0000-00003B260000}"/>
    <cellStyle name="Normal 15 2 2 4 3 3 3" xfId="9907" xr:uid="{00000000-0005-0000-0000-00003C260000}"/>
    <cellStyle name="Normal 15 2 2 4 3 4" xfId="9908" xr:uid="{00000000-0005-0000-0000-00003D260000}"/>
    <cellStyle name="Normal 15 2 2 4 3 4 2" xfId="9909" xr:uid="{00000000-0005-0000-0000-00003E260000}"/>
    <cellStyle name="Normal 15 2 2 4 3 4 2 2" xfId="9910" xr:uid="{00000000-0005-0000-0000-00003F260000}"/>
    <cellStyle name="Normal 15 2 2 4 3 4 3" xfId="9911" xr:uid="{00000000-0005-0000-0000-000040260000}"/>
    <cellStyle name="Normal 15 2 2 4 3 5" xfId="9912" xr:uid="{00000000-0005-0000-0000-000041260000}"/>
    <cellStyle name="Normal 15 2 2 4 3 5 2" xfId="9913" xr:uid="{00000000-0005-0000-0000-000042260000}"/>
    <cellStyle name="Normal 15 2 2 4 3 6" xfId="9914" xr:uid="{00000000-0005-0000-0000-000043260000}"/>
    <cellStyle name="Normal 15 2 2 4 3 6 2" xfId="9915" xr:uid="{00000000-0005-0000-0000-000044260000}"/>
    <cellStyle name="Normal 15 2 2 4 3 7" xfId="9916" xr:uid="{00000000-0005-0000-0000-000045260000}"/>
    <cellStyle name="Normal 15 2 2 4 4" xfId="9917" xr:uid="{00000000-0005-0000-0000-000046260000}"/>
    <cellStyle name="Normal 15 2 2 4 4 2" xfId="9918" xr:uid="{00000000-0005-0000-0000-000047260000}"/>
    <cellStyle name="Normal 15 2 2 4 4 2 2" xfId="9919" xr:uid="{00000000-0005-0000-0000-000048260000}"/>
    <cellStyle name="Normal 15 2 2 4 4 3" xfId="9920" xr:uid="{00000000-0005-0000-0000-000049260000}"/>
    <cellStyle name="Normal 15 2 2 4 5" xfId="9921" xr:uid="{00000000-0005-0000-0000-00004A260000}"/>
    <cellStyle name="Normal 15 2 2 4 5 2" xfId="9922" xr:uid="{00000000-0005-0000-0000-00004B260000}"/>
    <cellStyle name="Normal 15 2 2 4 5 2 2" xfId="9923" xr:uid="{00000000-0005-0000-0000-00004C260000}"/>
    <cellStyle name="Normal 15 2 2 4 5 3" xfId="9924" xr:uid="{00000000-0005-0000-0000-00004D260000}"/>
    <cellStyle name="Normal 15 2 2 4 6" xfId="9925" xr:uid="{00000000-0005-0000-0000-00004E260000}"/>
    <cellStyle name="Normal 15 2 2 4 6 2" xfId="9926" xr:uid="{00000000-0005-0000-0000-00004F260000}"/>
    <cellStyle name="Normal 15 2 2 4 6 2 2" xfId="9927" xr:uid="{00000000-0005-0000-0000-000050260000}"/>
    <cellStyle name="Normal 15 2 2 4 6 3" xfId="9928" xr:uid="{00000000-0005-0000-0000-000051260000}"/>
    <cellStyle name="Normal 15 2 2 4 7" xfId="9929" xr:uid="{00000000-0005-0000-0000-000052260000}"/>
    <cellStyle name="Normal 15 2 2 4 7 2" xfId="9930" xr:uid="{00000000-0005-0000-0000-000053260000}"/>
    <cellStyle name="Normal 15 2 2 4 8" xfId="9931" xr:uid="{00000000-0005-0000-0000-000054260000}"/>
    <cellStyle name="Normal 15 2 2 4 8 2" xfId="9932" xr:uid="{00000000-0005-0000-0000-000055260000}"/>
    <cellStyle name="Normal 15 2 2 4 9" xfId="9933" xr:uid="{00000000-0005-0000-0000-000056260000}"/>
    <cellStyle name="Normal 15 2 2 5" xfId="9934" xr:uid="{00000000-0005-0000-0000-000057260000}"/>
    <cellStyle name="Normal 15 2 2 5 2" xfId="9935" xr:uid="{00000000-0005-0000-0000-000058260000}"/>
    <cellStyle name="Normal 15 2 2 5 2 2" xfId="9936" xr:uid="{00000000-0005-0000-0000-000059260000}"/>
    <cellStyle name="Normal 15 2 2 5 2 2 2" xfId="9937" xr:uid="{00000000-0005-0000-0000-00005A260000}"/>
    <cellStyle name="Normal 15 2 2 5 2 3" xfId="9938" xr:uid="{00000000-0005-0000-0000-00005B260000}"/>
    <cellStyle name="Normal 15 2 2 5 3" xfId="9939" xr:uid="{00000000-0005-0000-0000-00005C260000}"/>
    <cellStyle name="Normal 15 2 2 5 3 2" xfId="9940" xr:uid="{00000000-0005-0000-0000-00005D260000}"/>
    <cellStyle name="Normal 15 2 2 5 3 2 2" xfId="9941" xr:uid="{00000000-0005-0000-0000-00005E260000}"/>
    <cellStyle name="Normal 15 2 2 5 3 3" xfId="9942" xr:uid="{00000000-0005-0000-0000-00005F260000}"/>
    <cellStyle name="Normal 15 2 2 5 4" xfId="9943" xr:uid="{00000000-0005-0000-0000-000060260000}"/>
    <cellStyle name="Normal 15 2 2 5 4 2" xfId="9944" xr:uid="{00000000-0005-0000-0000-000061260000}"/>
    <cellStyle name="Normal 15 2 2 5 4 2 2" xfId="9945" xr:uid="{00000000-0005-0000-0000-000062260000}"/>
    <cellStyle name="Normal 15 2 2 5 4 3" xfId="9946" xr:uid="{00000000-0005-0000-0000-000063260000}"/>
    <cellStyle name="Normal 15 2 2 5 5" xfId="9947" xr:uid="{00000000-0005-0000-0000-000064260000}"/>
    <cellStyle name="Normal 15 2 2 5 5 2" xfId="9948" xr:uid="{00000000-0005-0000-0000-000065260000}"/>
    <cellStyle name="Normal 15 2 2 5 6" xfId="9949" xr:uid="{00000000-0005-0000-0000-000066260000}"/>
    <cellStyle name="Normal 15 2 2 5 6 2" xfId="9950" xr:uid="{00000000-0005-0000-0000-000067260000}"/>
    <cellStyle name="Normal 15 2 2 5 7" xfId="9951" xr:uid="{00000000-0005-0000-0000-000068260000}"/>
    <cellStyle name="Normal 15 2 2 6" xfId="9952" xr:uid="{00000000-0005-0000-0000-000069260000}"/>
    <cellStyle name="Normal 15 2 2 6 2" xfId="9953" xr:uid="{00000000-0005-0000-0000-00006A260000}"/>
    <cellStyle name="Normal 15 2 2 6 2 2" xfId="9954" xr:uid="{00000000-0005-0000-0000-00006B260000}"/>
    <cellStyle name="Normal 15 2 2 6 2 2 2" xfId="9955" xr:uid="{00000000-0005-0000-0000-00006C260000}"/>
    <cellStyle name="Normal 15 2 2 6 2 3" xfId="9956" xr:uid="{00000000-0005-0000-0000-00006D260000}"/>
    <cellStyle name="Normal 15 2 2 6 3" xfId="9957" xr:uid="{00000000-0005-0000-0000-00006E260000}"/>
    <cellStyle name="Normal 15 2 2 6 3 2" xfId="9958" xr:uid="{00000000-0005-0000-0000-00006F260000}"/>
    <cellStyle name="Normal 15 2 2 6 3 2 2" xfId="9959" xr:uid="{00000000-0005-0000-0000-000070260000}"/>
    <cellStyle name="Normal 15 2 2 6 3 3" xfId="9960" xr:uid="{00000000-0005-0000-0000-000071260000}"/>
    <cellStyle name="Normal 15 2 2 6 4" xfId="9961" xr:uid="{00000000-0005-0000-0000-000072260000}"/>
    <cellStyle name="Normal 15 2 2 6 4 2" xfId="9962" xr:uid="{00000000-0005-0000-0000-000073260000}"/>
    <cellStyle name="Normal 15 2 2 6 4 2 2" xfId="9963" xr:uid="{00000000-0005-0000-0000-000074260000}"/>
    <cellStyle name="Normal 15 2 2 6 4 3" xfId="9964" xr:uid="{00000000-0005-0000-0000-000075260000}"/>
    <cellStyle name="Normal 15 2 2 6 5" xfId="9965" xr:uid="{00000000-0005-0000-0000-000076260000}"/>
    <cellStyle name="Normal 15 2 2 6 5 2" xfId="9966" xr:uid="{00000000-0005-0000-0000-000077260000}"/>
    <cellStyle name="Normal 15 2 2 6 6" xfId="9967" xr:uid="{00000000-0005-0000-0000-000078260000}"/>
    <cellStyle name="Normal 15 2 2 6 6 2" xfId="9968" xr:uid="{00000000-0005-0000-0000-000079260000}"/>
    <cellStyle name="Normal 15 2 2 6 7" xfId="9969" xr:uid="{00000000-0005-0000-0000-00007A260000}"/>
    <cellStyle name="Normal 15 2 2 7" xfId="9970" xr:uid="{00000000-0005-0000-0000-00007B260000}"/>
    <cellStyle name="Normal 15 2 2 7 2" xfId="9971" xr:uid="{00000000-0005-0000-0000-00007C260000}"/>
    <cellStyle name="Normal 15 2 2 7 2 2" xfId="9972" xr:uid="{00000000-0005-0000-0000-00007D260000}"/>
    <cellStyle name="Normal 15 2 2 7 3" xfId="9973" xr:uid="{00000000-0005-0000-0000-00007E260000}"/>
    <cellStyle name="Normal 15 2 2 8" xfId="9974" xr:uid="{00000000-0005-0000-0000-00007F260000}"/>
    <cellStyle name="Normal 15 2 2 8 2" xfId="9975" xr:uid="{00000000-0005-0000-0000-000080260000}"/>
    <cellStyle name="Normal 15 2 2 8 2 2" xfId="9976" xr:uid="{00000000-0005-0000-0000-000081260000}"/>
    <cellStyle name="Normal 15 2 2 8 3" xfId="9977" xr:uid="{00000000-0005-0000-0000-000082260000}"/>
    <cellStyle name="Normal 15 2 2 9" xfId="9978" xr:uid="{00000000-0005-0000-0000-000083260000}"/>
    <cellStyle name="Normal 15 2 2 9 2" xfId="9979" xr:uid="{00000000-0005-0000-0000-000084260000}"/>
    <cellStyle name="Normal 15 2 2 9 2 2" xfId="9980" xr:uid="{00000000-0005-0000-0000-000085260000}"/>
    <cellStyle name="Normal 15 2 2 9 3" xfId="9981" xr:uid="{00000000-0005-0000-0000-000086260000}"/>
    <cellStyle name="Normal 15 2 2_Confidential Information" xfId="9982" xr:uid="{00000000-0005-0000-0000-000087260000}"/>
    <cellStyle name="Normal 15 2 3" xfId="431" xr:uid="{00000000-0005-0000-0000-000088260000}"/>
    <cellStyle name="Normal 15 2 3 10" xfId="9983" xr:uid="{00000000-0005-0000-0000-000089260000}"/>
    <cellStyle name="Normal 15 2 3 10 2" xfId="9984" xr:uid="{00000000-0005-0000-0000-00008A260000}"/>
    <cellStyle name="Normal 15 2 3 10 2 2" xfId="9985" xr:uid="{00000000-0005-0000-0000-00008B260000}"/>
    <cellStyle name="Normal 15 2 3 10 3" xfId="9986" xr:uid="{00000000-0005-0000-0000-00008C260000}"/>
    <cellStyle name="Normal 15 2 3 11" xfId="9987" xr:uid="{00000000-0005-0000-0000-00008D260000}"/>
    <cellStyle name="Normal 15 2 3 11 2" xfId="9988" xr:uid="{00000000-0005-0000-0000-00008E260000}"/>
    <cellStyle name="Normal 15 2 3 12" xfId="9989" xr:uid="{00000000-0005-0000-0000-00008F260000}"/>
    <cellStyle name="Normal 15 2 3 12 2" xfId="9990" xr:uid="{00000000-0005-0000-0000-000090260000}"/>
    <cellStyle name="Normal 15 2 3 13" xfId="9991" xr:uid="{00000000-0005-0000-0000-000091260000}"/>
    <cellStyle name="Normal 15 2 3 2" xfId="432" xr:uid="{00000000-0005-0000-0000-000092260000}"/>
    <cellStyle name="Normal 15 2 3 2 10" xfId="9992" xr:uid="{00000000-0005-0000-0000-000093260000}"/>
    <cellStyle name="Normal 15 2 3 2 10 2" xfId="9993" xr:uid="{00000000-0005-0000-0000-000094260000}"/>
    <cellStyle name="Normal 15 2 3 2 11" xfId="9994" xr:uid="{00000000-0005-0000-0000-000095260000}"/>
    <cellStyle name="Normal 15 2 3 2 2" xfId="9995" xr:uid="{00000000-0005-0000-0000-000096260000}"/>
    <cellStyle name="Normal 15 2 3 2 2 2" xfId="9996" xr:uid="{00000000-0005-0000-0000-000097260000}"/>
    <cellStyle name="Normal 15 2 3 2 2 2 2" xfId="9997" xr:uid="{00000000-0005-0000-0000-000098260000}"/>
    <cellStyle name="Normal 15 2 3 2 2 2 2 2" xfId="9998" xr:uid="{00000000-0005-0000-0000-000099260000}"/>
    <cellStyle name="Normal 15 2 3 2 2 2 2 2 2" xfId="9999" xr:uid="{00000000-0005-0000-0000-00009A260000}"/>
    <cellStyle name="Normal 15 2 3 2 2 2 2 3" xfId="10000" xr:uid="{00000000-0005-0000-0000-00009B260000}"/>
    <cellStyle name="Normal 15 2 3 2 2 2 3" xfId="10001" xr:uid="{00000000-0005-0000-0000-00009C260000}"/>
    <cellStyle name="Normal 15 2 3 2 2 2 3 2" xfId="10002" xr:uid="{00000000-0005-0000-0000-00009D260000}"/>
    <cellStyle name="Normal 15 2 3 2 2 2 3 2 2" xfId="10003" xr:uid="{00000000-0005-0000-0000-00009E260000}"/>
    <cellStyle name="Normal 15 2 3 2 2 2 3 3" xfId="10004" xr:uid="{00000000-0005-0000-0000-00009F260000}"/>
    <cellStyle name="Normal 15 2 3 2 2 2 4" xfId="10005" xr:uid="{00000000-0005-0000-0000-0000A0260000}"/>
    <cellStyle name="Normal 15 2 3 2 2 2 4 2" xfId="10006" xr:uid="{00000000-0005-0000-0000-0000A1260000}"/>
    <cellStyle name="Normal 15 2 3 2 2 2 4 2 2" xfId="10007" xr:uid="{00000000-0005-0000-0000-0000A2260000}"/>
    <cellStyle name="Normal 15 2 3 2 2 2 4 3" xfId="10008" xr:uid="{00000000-0005-0000-0000-0000A3260000}"/>
    <cellStyle name="Normal 15 2 3 2 2 2 5" xfId="10009" xr:uid="{00000000-0005-0000-0000-0000A4260000}"/>
    <cellStyle name="Normal 15 2 3 2 2 2 5 2" xfId="10010" xr:uid="{00000000-0005-0000-0000-0000A5260000}"/>
    <cellStyle name="Normal 15 2 3 2 2 2 6" xfId="10011" xr:uid="{00000000-0005-0000-0000-0000A6260000}"/>
    <cellStyle name="Normal 15 2 3 2 2 2 6 2" xfId="10012" xr:uid="{00000000-0005-0000-0000-0000A7260000}"/>
    <cellStyle name="Normal 15 2 3 2 2 2 7" xfId="10013" xr:uid="{00000000-0005-0000-0000-0000A8260000}"/>
    <cellStyle name="Normal 15 2 3 2 2 3" xfId="10014" xr:uid="{00000000-0005-0000-0000-0000A9260000}"/>
    <cellStyle name="Normal 15 2 3 2 2 3 2" xfId="10015" xr:uid="{00000000-0005-0000-0000-0000AA260000}"/>
    <cellStyle name="Normal 15 2 3 2 2 3 2 2" xfId="10016" xr:uid="{00000000-0005-0000-0000-0000AB260000}"/>
    <cellStyle name="Normal 15 2 3 2 2 3 2 2 2" xfId="10017" xr:uid="{00000000-0005-0000-0000-0000AC260000}"/>
    <cellStyle name="Normal 15 2 3 2 2 3 2 3" xfId="10018" xr:uid="{00000000-0005-0000-0000-0000AD260000}"/>
    <cellStyle name="Normal 15 2 3 2 2 3 3" xfId="10019" xr:uid="{00000000-0005-0000-0000-0000AE260000}"/>
    <cellStyle name="Normal 15 2 3 2 2 3 3 2" xfId="10020" xr:uid="{00000000-0005-0000-0000-0000AF260000}"/>
    <cellStyle name="Normal 15 2 3 2 2 3 3 2 2" xfId="10021" xr:uid="{00000000-0005-0000-0000-0000B0260000}"/>
    <cellStyle name="Normal 15 2 3 2 2 3 3 3" xfId="10022" xr:uid="{00000000-0005-0000-0000-0000B1260000}"/>
    <cellStyle name="Normal 15 2 3 2 2 3 4" xfId="10023" xr:uid="{00000000-0005-0000-0000-0000B2260000}"/>
    <cellStyle name="Normal 15 2 3 2 2 3 4 2" xfId="10024" xr:uid="{00000000-0005-0000-0000-0000B3260000}"/>
    <cellStyle name="Normal 15 2 3 2 2 3 4 2 2" xfId="10025" xr:uid="{00000000-0005-0000-0000-0000B4260000}"/>
    <cellStyle name="Normal 15 2 3 2 2 3 4 3" xfId="10026" xr:uid="{00000000-0005-0000-0000-0000B5260000}"/>
    <cellStyle name="Normal 15 2 3 2 2 3 5" xfId="10027" xr:uid="{00000000-0005-0000-0000-0000B6260000}"/>
    <cellStyle name="Normal 15 2 3 2 2 3 5 2" xfId="10028" xr:uid="{00000000-0005-0000-0000-0000B7260000}"/>
    <cellStyle name="Normal 15 2 3 2 2 3 6" xfId="10029" xr:uid="{00000000-0005-0000-0000-0000B8260000}"/>
    <cellStyle name="Normal 15 2 3 2 2 3 6 2" xfId="10030" xr:uid="{00000000-0005-0000-0000-0000B9260000}"/>
    <cellStyle name="Normal 15 2 3 2 2 3 7" xfId="10031" xr:uid="{00000000-0005-0000-0000-0000BA260000}"/>
    <cellStyle name="Normal 15 2 3 2 2 4" xfId="10032" xr:uid="{00000000-0005-0000-0000-0000BB260000}"/>
    <cellStyle name="Normal 15 2 3 2 2 4 2" xfId="10033" xr:uid="{00000000-0005-0000-0000-0000BC260000}"/>
    <cellStyle name="Normal 15 2 3 2 2 4 2 2" xfId="10034" xr:uid="{00000000-0005-0000-0000-0000BD260000}"/>
    <cellStyle name="Normal 15 2 3 2 2 4 3" xfId="10035" xr:uid="{00000000-0005-0000-0000-0000BE260000}"/>
    <cellStyle name="Normal 15 2 3 2 2 5" xfId="10036" xr:uid="{00000000-0005-0000-0000-0000BF260000}"/>
    <cellStyle name="Normal 15 2 3 2 2 5 2" xfId="10037" xr:uid="{00000000-0005-0000-0000-0000C0260000}"/>
    <cellStyle name="Normal 15 2 3 2 2 5 2 2" xfId="10038" xr:uid="{00000000-0005-0000-0000-0000C1260000}"/>
    <cellStyle name="Normal 15 2 3 2 2 5 3" xfId="10039" xr:uid="{00000000-0005-0000-0000-0000C2260000}"/>
    <cellStyle name="Normal 15 2 3 2 2 6" xfId="10040" xr:uid="{00000000-0005-0000-0000-0000C3260000}"/>
    <cellStyle name="Normal 15 2 3 2 2 6 2" xfId="10041" xr:uid="{00000000-0005-0000-0000-0000C4260000}"/>
    <cellStyle name="Normal 15 2 3 2 2 6 2 2" xfId="10042" xr:uid="{00000000-0005-0000-0000-0000C5260000}"/>
    <cellStyle name="Normal 15 2 3 2 2 6 3" xfId="10043" xr:uid="{00000000-0005-0000-0000-0000C6260000}"/>
    <cellStyle name="Normal 15 2 3 2 2 7" xfId="10044" xr:uid="{00000000-0005-0000-0000-0000C7260000}"/>
    <cellStyle name="Normal 15 2 3 2 2 7 2" xfId="10045" xr:uid="{00000000-0005-0000-0000-0000C8260000}"/>
    <cellStyle name="Normal 15 2 3 2 2 8" xfId="10046" xr:uid="{00000000-0005-0000-0000-0000C9260000}"/>
    <cellStyle name="Normal 15 2 3 2 2 8 2" xfId="10047" xr:uid="{00000000-0005-0000-0000-0000CA260000}"/>
    <cellStyle name="Normal 15 2 3 2 2 9" xfId="10048" xr:uid="{00000000-0005-0000-0000-0000CB260000}"/>
    <cellStyle name="Normal 15 2 3 2 3" xfId="10049" xr:uid="{00000000-0005-0000-0000-0000CC260000}"/>
    <cellStyle name="Normal 15 2 3 2 3 2" xfId="10050" xr:uid="{00000000-0005-0000-0000-0000CD260000}"/>
    <cellStyle name="Normal 15 2 3 2 3 2 2" xfId="10051" xr:uid="{00000000-0005-0000-0000-0000CE260000}"/>
    <cellStyle name="Normal 15 2 3 2 3 2 2 2" xfId="10052" xr:uid="{00000000-0005-0000-0000-0000CF260000}"/>
    <cellStyle name="Normal 15 2 3 2 3 2 2 2 2" xfId="10053" xr:uid="{00000000-0005-0000-0000-0000D0260000}"/>
    <cellStyle name="Normal 15 2 3 2 3 2 2 3" xfId="10054" xr:uid="{00000000-0005-0000-0000-0000D1260000}"/>
    <cellStyle name="Normal 15 2 3 2 3 2 3" xfId="10055" xr:uid="{00000000-0005-0000-0000-0000D2260000}"/>
    <cellStyle name="Normal 15 2 3 2 3 2 3 2" xfId="10056" xr:uid="{00000000-0005-0000-0000-0000D3260000}"/>
    <cellStyle name="Normal 15 2 3 2 3 2 3 2 2" xfId="10057" xr:uid="{00000000-0005-0000-0000-0000D4260000}"/>
    <cellStyle name="Normal 15 2 3 2 3 2 3 3" xfId="10058" xr:uid="{00000000-0005-0000-0000-0000D5260000}"/>
    <cellStyle name="Normal 15 2 3 2 3 2 4" xfId="10059" xr:uid="{00000000-0005-0000-0000-0000D6260000}"/>
    <cellStyle name="Normal 15 2 3 2 3 2 4 2" xfId="10060" xr:uid="{00000000-0005-0000-0000-0000D7260000}"/>
    <cellStyle name="Normal 15 2 3 2 3 2 4 2 2" xfId="10061" xr:uid="{00000000-0005-0000-0000-0000D8260000}"/>
    <cellStyle name="Normal 15 2 3 2 3 2 4 3" xfId="10062" xr:uid="{00000000-0005-0000-0000-0000D9260000}"/>
    <cellStyle name="Normal 15 2 3 2 3 2 5" xfId="10063" xr:uid="{00000000-0005-0000-0000-0000DA260000}"/>
    <cellStyle name="Normal 15 2 3 2 3 2 5 2" xfId="10064" xr:uid="{00000000-0005-0000-0000-0000DB260000}"/>
    <cellStyle name="Normal 15 2 3 2 3 2 6" xfId="10065" xr:uid="{00000000-0005-0000-0000-0000DC260000}"/>
    <cellStyle name="Normal 15 2 3 2 3 2 6 2" xfId="10066" xr:uid="{00000000-0005-0000-0000-0000DD260000}"/>
    <cellStyle name="Normal 15 2 3 2 3 2 7" xfId="10067" xr:uid="{00000000-0005-0000-0000-0000DE260000}"/>
    <cellStyle name="Normal 15 2 3 2 3 3" xfId="10068" xr:uid="{00000000-0005-0000-0000-0000DF260000}"/>
    <cellStyle name="Normal 15 2 3 2 3 3 2" xfId="10069" xr:uid="{00000000-0005-0000-0000-0000E0260000}"/>
    <cellStyle name="Normal 15 2 3 2 3 3 2 2" xfId="10070" xr:uid="{00000000-0005-0000-0000-0000E1260000}"/>
    <cellStyle name="Normal 15 2 3 2 3 3 3" xfId="10071" xr:uid="{00000000-0005-0000-0000-0000E2260000}"/>
    <cellStyle name="Normal 15 2 3 2 3 4" xfId="10072" xr:uid="{00000000-0005-0000-0000-0000E3260000}"/>
    <cellStyle name="Normal 15 2 3 2 3 4 2" xfId="10073" xr:uid="{00000000-0005-0000-0000-0000E4260000}"/>
    <cellStyle name="Normal 15 2 3 2 3 4 2 2" xfId="10074" xr:uid="{00000000-0005-0000-0000-0000E5260000}"/>
    <cellStyle name="Normal 15 2 3 2 3 4 3" xfId="10075" xr:uid="{00000000-0005-0000-0000-0000E6260000}"/>
    <cellStyle name="Normal 15 2 3 2 3 5" xfId="10076" xr:uid="{00000000-0005-0000-0000-0000E7260000}"/>
    <cellStyle name="Normal 15 2 3 2 3 5 2" xfId="10077" xr:uid="{00000000-0005-0000-0000-0000E8260000}"/>
    <cellStyle name="Normal 15 2 3 2 3 5 2 2" xfId="10078" xr:uid="{00000000-0005-0000-0000-0000E9260000}"/>
    <cellStyle name="Normal 15 2 3 2 3 5 3" xfId="10079" xr:uid="{00000000-0005-0000-0000-0000EA260000}"/>
    <cellStyle name="Normal 15 2 3 2 3 6" xfId="10080" xr:uid="{00000000-0005-0000-0000-0000EB260000}"/>
    <cellStyle name="Normal 15 2 3 2 3 6 2" xfId="10081" xr:uid="{00000000-0005-0000-0000-0000EC260000}"/>
    <cellStyle name="Normal 15 2 3 2 3 7" xfId="10082" xr:uid="{00000000-0005-0000-0000-0000ED260000}"/>
    <cellStyle name="Normal 15 2 3 2 3 7 2" xfId="10083" xr:uid="{00000000-0005-0000-0000-0000EE260000}"/>
    <cellStyle name="Normal 15 2 3 2 3 8" xfId="10084" xr:uid="{00000000-0005-0000-0000-0000EF260000}"/>
    <cellStyle name="Normal 15 2 3 2 4" xfId="10085" xr:uid="{00000000-0005-0000-0000-0000F0260000}"/>
    <cellStyle name="Normal 15 2 3 2 4 2" xfId="10086" xr:uid="{00000000-0005-0000-0000-0000F1260000}"/>
    <cellStyle name="Normal 15 2 3 2 4 2 2" xfId="10087" xr:uid="{00000000-0005-0000-0000-0000F2260000}"/>
    <cellStyle name="Normal 15 2 3 2 4 2 2 2" xfId="10088" xr:uid="{00000000-0005-0000-0000-0000F3260000}"/>
    <cellStyle name="Normal 15 2 3 2 4 2 3" xfId="10089" xr:uid="{00000000-0005-0000-0000-0000F4260000}"/>
    <cellStyle name="Normal 15 2 3 2 4 3" xfId="10090" xr:uid="{00000000-0005-0000-0000-0000F5260000}"/>
    <cellStyle name="Normal 15 2 3 2 4 3 2" xfId="10091" xr:uid="{00000000-0005-0000-0000-0000F6260000}"/>
    <cellStyle name="Normal 15 2 3 2 4 3 2 2" xfId="10092" xr:uid="{00000000-0005-0000-0000-0000F7260000}"/>
    <cellStyle name="Normal 15 2 3 2 4 3 3" xfId="10093" xr:uid="{00000000-0005-0000-0000-0000F8260000}"/>
    <cellStyle name="Normal 15 2 3 2 4 4" xfId="10094" xr:uid="{00000000-0005-0000-0000-0000F9260000}"/>
    <cellStyle name="Normal 15 2 3 2 4 4 2" xfId="10095" xr:uid="{00000000-0005-0000-0000-0000FA260000}"/>
    <cellStyle name="Normal 15 2 3 2 4 4 2 2" xfId="10096" xr:uid="{00000000-0005-0000-0000-0000FB260000}"/>
    <cellStyle name="Normal 15 2 3 2 4 4 3" xfId="10097" xr:uid="{00000000-0005-0000-0000-0000FC260000}"/>
    <cellStyle name="Normal 15 2 3 2 4 5" xfId="10098" xr:uid="{00000000-0005-0000-0000-0000FD260000}"/>
    <cellStyle name="Normal 15 2 3 2 4 5 2" xfId="10099" xr:uid="{00000000-0005-0000-0000-0000FE260000}"/>
    <cellStyle name="Normal 15 2 3 2 4 6" xfId="10100" xr:uid="{00000000-0005-0000-0000-0000FF260000}"/>
    <cellStyle name="Normal 15 2 3 2 4 6 2" xfId="10101" xr:uid="{00000000-0005-0000-0000-000000270000}"/>
    <cellStyle name="Normal 15 2 3 2 4 7" xfId="10102" xr:uid="{00000000-0005-0000-0000-000001270000}"/>
    <cellStyle name="Normal 15 2 3 2 5" xfId="10103" xr:uid="{00000000-0005-0000-0000-000002270000}"/>
    <cellStyle name="Normal 15 2 3 2 5 2" xfId="10104" xr:uid="{00000000-0005-0000-0000-000003270000}"/>
    <cellStyle name="Normal 15 2 3 2 5 2 2" xfId="10105" xr:uid="{00000000-0005-0000-0000-000004270000}"/>
    <cellStyle name="Normal 15 2 3 2 5 2 2 2" xfId="10106" xr:uid="{00000000-0005-0000-0000-000005270000}"/>
    <cellStyle name="Normal 15 2 3 2 5 2 3" xfId="10107" xr:uid="{00000000-0005-0000-0000-000006270000}"/>
    <cellStyle name="Normal 15 2 3 2 5 3" xfId="10108" xr:uid="{00000000-0005-0000-0000-000007270000}"/>
    <cellStyle name="Normal 15 2 3 2 5 3 2" xfId="10109" xr:uid="{00000000-0005-0000-0000-000008270000}"/>
    <cellStyle name="Normal 15 2 3 2 5 3 2 2" xfId="10110" xr:uid="{00000000-0005-0000-0000-000009270000}"/>
    <cellStyle name="Normal 15 2 3 2 5 3 3" xfId="10111" xr:uid="{00000000-0005-0000-0000-00000A270000}"/>
    <cellStyle name="Normal 15 2 3 2 5 4" xfId="10112" xr:uid="{00000000-0005-0000-0000-00000B270000}"/>
    <cellStyle name="Normal 15 2 3 2 5 4 2" xfId="10113" xr:uid="{00000000-0005-0000-0000-00000C270000}"/>
    <cellStyle name="Normal 15 2 3 2 5 4 2 2" xfId="10114" xr:uid="{00000000-0005-0000-0000-00000D270000}"/>
    <cellStyle name="Normal 15 2 3 2 5 4 3" xfId="10115" xr:uid="{00000000-0005-0000-0000-00000E270000}"/>
    <cellStyle name="Normal 15 2 3 2 5 5" xfId="10116" xr:uid="{00000000-0005-0000-0000-00000F270000}"/>
    <cellStyle name="Normal 15 2 3 2 5 5 2" xfId="10117" xr:uid="{00000000-0005-0000-0000-000010270000}"/>
    <cellStyle name="Normal 15 2 3 2 5 6" xfId="10118" xr:uid="{00000000-0005-0000-0000-000011270000}"/>
    <cellStyle name="Normal 15 2 3 2 5 6 2" xfId="10119" xr:uid="{00000000-0005-0000-0000-000012270000}"/>
    <cellStyle name="Normal 15 2 3 2 5 7" xfId="10120" xr:uid="{00000000-0005-0000-0000-000013270000}"/>
    <cellStyle name="Normal 15 2 3 2 6" xfId="10121" xr:uid="{00000000-0005-0000-0000-000014270000}"/>
    <cellStyle name="Normal 15 2 3 2 6 2" xfId="10122" xr:uid="{00000000-0005-0000-0000-000015270000}"/>
    <cellStyle name="Normal 15 2 3 2 6 2 2" xfId="10123" xr:uid="{00000000-0005-0000-0000-000016270000}"/>
    <cellStyle name="Normal 15 2 3 2 6 3" xfId="10124" xr:uid="{00000000-0005-0000-0000-000017270000}"/>
    <cellStyle name="Normal 15 2 3 2 7" xfId="10125" xr:uid="{00000000-0005-0000-0000-000018270000}"/>
    <cellStyle name="Normal 15 2 3 2 7 2" xfId="10126" xr:uid="{00000000-0005-0000-0000-000019270000}"/>
    <cellStyle name="Normal 15 2 3 2 7 2 2" xfId="10127" xr:uid="{00000000-0005-0000-0000-00001A270000}"/>
    <cellStyle name="Normal 15 2 3 2 7 3" xfId="10128" xr:uid="{00000000-0005-0000-0000-00001B270000}"/>
    <cellStyle name="Normal 15 2 3 2 8" xfId="10129" xr:uid="{00000000-0005-0000-0000-00001C270000}"/>
    <cellStyle name="Normal 15 2 3 2 8 2" xfId="10130" xr:uid="{00000000-0005-0000-0000-00001D270000}"/>
    <cellStyle name="Normal 15 2 3 2 8 2 2" xfId="10131" xr:uid="{00000000-0005-0000-0000-00001E270000}"/>
    <cellStyle name="Normal 15 2 3 2 8 3" xfId="10132" xr:uid="{00000000-0005-0000-0000-00001F270000}"/>
    <cellStyle name="Normal 15 2 3 2 9" xfId="10133" xr:uid="{00000000-0005-0000-0000-000020270000}"/>
    <cellStyle name="Normal 15 2 3 2 9 2" xfId="10134" xr:uid="{00000000-0005-0000-0000-000021270000}"/>
    <cellStyle name="Normal 15 2 3 3" xfId="433" xr:uid="{00000000-0005-0000-0000-000022270000}"/>
    <cellStyle name="Normal 15 2 3 3 10" xfId="10135" xr:uid="{00000000-0005-0000-0000-000023270000}"/>
    <cellStyle name="Normal 15 2 3 3 10 2" xfId="10136" xr:uid="{00000000-0005-0000-0000-000024270000}"/>
    <cellStyle name="Normal 15 2 3 3 11" xfId="10137" xr:uid="{00000000-0005-0000-0000-000025270000}"/>
    <cellStyle name="Normal 15 2 3 3 2" xfId="10138" xr:uid="{00000000-0005-0000-0000-000026270000}"/>
    <cellStyle name="Normal 15 2 3 3 2 2" xfId="10139" xr:uid="{00000000-0005-0000-0000-000027270000}"/>
    <cellStyle name="Normal 15 2 3 3 2 2 2" xfId="10140" xr:uid="{00000000-0005-0000-0000-000028270000}"/>
    <cellStyle name="Normal 15 2 3 3 2 2 2 2" xfId="10141" xr:uid="{00000000-0005-0000-0000-000029270000}"/>
    <cellStyle name="Normal 15 2 3 3 2 2 2 2 2" xfId="10142" xr:uid="{00000000-0005-0000-0000-00002A270000}"/>
    <cellStyle name="Normal 15 2 3 3 2 2 2 3" xfId="10143" xr:uid="{00000000-0005-0000-0000-00002B270000}"/>
    <cellStyle name="Normal 15 2 3 3 2 2 3" xfId="10144" xr:uid="{00000000-0005-0000-0000-00002C270000}"/>
    <cellStyle name="Normal 15 2 3 3 2 2 3 2" xfId="10145" xr:uid="{00000000-0005-0000-0000-00002D270000}"/>
    <cellStyle name="Normal 15 2 3 3 2 2 3 2 2" xfId="10146" xr:uid="{00000000-0005-0000-0000-00002E270000}"/>
    <cellStyle name="Normal 15 2 3 3 2 2 3 3" xfId="10147" xr:uid="{00000000-0005-0000-0000-00002F270000}"/>
    <cellStyle name="Normal 15 2 3 3 2 2 4" xfId="10148" xr:uid="{00000000-0005-0000-0000-000030270000}"/>
    <cellStyle name="Normal 15 2 3 3 2 2 4 2" xfId="10149" xr:uid="{00000000-0005-0000-0000-000031270000}"/>
    <cellStyle name="Normal 15 2 3 3 2 2 4 2 2" xfId="10150" xr:uid="{00000000-0005-0000-0000-000032270000}"/>
    <cellStyle name="Normal 15 2 3 3 2 2 4 3" xfId="10151" xr:uid="{00000000-0005-0000-0000-000033270000}"/>
    <cellStyle name="Normal 15 2 3 3 2 2 5" xfId="10152" xr:uid="{00000000-0005-0000-0000-000034270000}"/>
    <cellStyle name="Normal 15 2 3 3 2 2 5 2" xfId="10153" xr:uid="{00000000-0005-0000-0000-000035270000}"/>
    <cellStyle name="Normal 15 2 3 3 2 2 6" xfId="10154" xr:uid="{00000000-0005-0000-0000-000036270000}"/>
    <cellStyle name="Normal 15 2 3 3 2 2 6 2" xfId="10155" xr:uid="{00000000-0005-0000-0000-000037270000}"/>
    <cellStyle name="Normal 15 2 3 3 2 2 7" xfId="10156" xr:uid="{00000000-0005-0000-0000-000038270000}"/>
    <cellStyle name="Normal 15 2 3 3 2 3" xfId="10157" xr:uid="{00000000-0005-0000-0000-000039270000}"/>
    <cellStyle name="Normal 15 2 3 3 2 3 2" xfId="10158" xr:uid="{00000000-0005-0000-0000-00003A270000}"/>
    <cellStyle name="Normal 15 2 3 3 2 3 2 2" xfId="10159" xr:uid="{00000000-0005-0000-0000-00003B270000}"/>
    <cellStyle name="Normal 15 2 3 3 2 3 2 2 2" xfId="10160" xr:uid="{00000000-0005-0000-0000-00003C270000}"/>
    <cellStyle name="Normal 15 2 3 3 2 3 2 3" xfId="10161" xr:uid="{00000000-0005-0000-0000-00003D270000}"/>
    <cellStyle name="Normal 15 2 3 3 2 3 3" xfId="10162" xr:uid="{00000000-0005-0000-0000-00003E270000}"/>
    <cellStyle name="Normal 15 2 3 3 2 3 3 2" xfId="10163" xr:uid="{00000000-0005-0000-0000-00003F270000}"/>
    <cellStyle name="Normal 15 2 3 3 2 3 3 2 2" xfId="10164" xr:uid="{00000000-0005-0000-0000-000040270000}"/>
    <cellStyle name="Normal 15 2 3 3 2 3 3 3" xfId="10165" xr:uid="{00000000-0005-0000-0000-000041270000}"/>
    <cellStyle name="Normal 15 2 3 3 2 3 4" xfId="10166" xr:uid="{00000000-0005-0000-0000-000042270000}"/>
    <cellStyle name="Normal 15 2 3 3 2 3 4 2" xfId="10167" xr:uid="{00000000-0005-0000-0000-000043270000}"/>
    <cellStyle name="Normal 15 2 3 3 2 3 4 2 2" xfId="10168" xr:uid="{00000000-0005-0000-0000-000044270000}"/>
    <cellStyle name="Normal 15 2 3 3 2 3 4 3" xfId="10169" xr:uid="{00000000-0005-0000-0000-000045270000}"/>
    <cellStyle name="Normal 15 2 3 3 2 3 5" xfId="10170" xr:uid="{00000000-0005-0000-0000-000046270000}"/>
    <cellStyle name="Normal 15 2 3 3 2 3 5 2" xfId="10171" xr:uid="{00000000-0005-0000-0000-000047270000}"/>
    <cellStyle name="Normal 15 2 3 3 2 3 6" xfId="10172" xr:uid="{00000000-0005-0000-0000-000048270000}"/>
    <cellStyle name="Normal 15 2 3 3 2 3 6 2" xfId="10173" xr:uid="{00000000-0005-0000-0000-000049270000}"/>
    <cellStyle name="Normal 15 2 3 3 2 3 7" xfId="10174" xr:uid="{00000000-0005-0000-0000-00004A270000}"/>
    <cellStyle name="Normal 15 2 3 3 2 4" xfId="10175" xr:uid="{00000000-0005-0000-0000-00004B270000}"/>
    <cellStyle name="Normal 15 2 3 3 2 4 2" xfId="10176" xr:uid="{00000000-0005-0000-0000-00004C270000}"/>
    <cellStyle name="Normal 15 2 3 3 2 4 2 2" xfId="10177" xr:uid="{00000000-0005-0000-0000-00004D270000}"/>
    <cellStyle name="Normal 15 2 3 3 2 4 3" xfId="10178" xr:uid="{00000000-0005-0000-0000-00004E270000}"/>
    <cellStyle name="Normal 15 2 3 3 2 5" xfId="10179" xr:uid="{00000000-0005-0000-0000-00004F270000}"/>
    <cellStyle name="Normal 15 2 3 3 2 5 2" xfId="10180" xr:uid="{00000000-0005-0000-0000-000050270000}"/>
    <cellStyle name="Normal 15 2 3 3 2 5 2 2" xfId="10181" xr:uid="{00000000-0005-0000-0000-000051270000}"/>
    <cellStyle name="Normal 15 2 3 3 2 5 3" xfId="10182" xr:uid="{00000000-0005-0000-0000-000052270000}"/>
    <cellStyle name="Normal 15 2 3 3 2 6" xfId="10183" xr:uid="{00000000-0005-0000-0000-000053270000}"/>
    <cellStyle name="Normal 15 2 3 3 2 6 2" xfId="10184" xr:uid="{00000000-0005-0000-0000-000054270000}"/>
    <cellStyle name="Normal 15 2 3 3 2 6 2 2" xfId="10185" xr:uid="{00000000-0005-0000-0000-000055270000}"/>
    <cellStyle name="Normal 15 2 3 3 2 6 3" xfId="10186" xr:uid="{00000000-0005-0000-0000-000056270000}"/>
    <cellStyle name="Normal 15 2 3 3 2 7" xfId="10187" xr:uid="{00000000-0005-0000-0000-000057270000}"/>
    <cellStyle name="Normal 15 2 3 3 2 7 2" xfId="10188" xr:uid="{00000000-0005-0000-0000-000058270000}"/>
    <cellStyle name="Normal 15 2 3 3 2 8" xfId="10189" xr:uid="{00000000-0005-0000-0000-000059270000}"/>
    <cellStyle name="Normal 15 2 3 3 2 8 2" xfId="10190" xr:uid="{00000000-0005-0000-0000-00005A270000}"/>
    <cellStyle name="Normal 15 2 3 3 2 9" xfId="10191" xr:uid="{00000000-0005-0000-0000-00005B270000}"/>
    <cellStyle name="Normal 15 2 3 3 3" xfId="10192" xr:uid="{00000000-0005-0000-0000-00005C270000}"/>
    <cellStyle name="Normal 15 2 3 3 3 2" xfId="10193" xr:uid="{00000000-0005-0000-0000-00005D270000}"/>
    <cellStyle name="Normal 15 2 3 3 3 2 2" xfId="10194" xr:uid="{00000000-0005-0000-0000-00005E270000}"/>
    <cellStyle name="Normal 15 2 3 3 3 2 2 2" xfId="10195" xr:uid="{00000000-0005-0000-0000-00005F270000}"/>
    <cellStyle name="Normal 15 2 3 3 3 2 2 2 2" xfId="10196" xr:uid="{00000000-0005-0000-0000-000060270000}"/>
    <cellStyle name="Normal 15 2 3 3 3 2 2 3" xfId="10197" xr:uid="{00000000-0005-0000-0000-000061270000}"/>
    <cellStyle name="Normal 15 2 3 3 3 2 3" xfId="10198" xr:uid="{00000000-0005-0000-0000-000062270000}"/>
    <cellStyle name="Normal 15 2 3 3 3 2 3 2" xfId="10199" xr:uid="{00000000-0005-0000-0000-000063270000}"/>
    <cellStyle name="Normal 15 2 3 3 3 2 3 2 2" xfId="10200" xr:uid="{00000000-0005-0000-0000-000064270000}"/>
    <cellStyle name="Normal 15 2 3 3 3 2 3 3" xfId="10201" xr:uid="{00000000-0005-0000-0000-000065270000}"/>
    <cellStyle name="Normal 15 2 3 3 3 2 4" xfId="10202" xr:uid="{00000000-0005-0000-0000-000066270000}"/>
    <cellStyle name="Normal 15 2 3 3 3 2 4 2" xfId="10203" xr:uid="{00000000-0005-0000-0000-000067270000}"/>
    <cellStyle name="Normal 15 2 3 3 3 2 4 2 2" xfId="10204" xr:uid="{00000000-0005-0000-0000-000068270000}"/>
    <cellStyle name="Normal 15 2 3 3 3 2 4 3" xfId="10205" xr:uid="{00000000-0005-0000-0000-000069270000}"/>
    <cellStyle name="Normal 15 2 3 3 3 2 5" xfId="10206" xr:uid="{00000000-0005-0000-0000-00006A270000}"/>
    <cellStyle name="Normal 15 2 3 3 3 2 5 2" xfId="10207" xr:uid="{00000000-0005-0000-0000-00006B270000}"/>
    <cellStyle name="Normal 15 2 3 3 3 2 6" xfId="10208" xr:uid="{00000000-0005-0000-0000-00006C270000}"/>
    <cellStyle name="Normal 15 2 3 3 3 2 6 2" xfId="10209" xr:uid="{00000000-0005-0000-0000-00006D270000}"/>
    <cellStyle name="Normal 15 2 3 3 3 2 7" xfId="10210" xr:uid="{00000000-0005-0000-0000-00006E270000}"/>
    <cellStyle name="Normal 15 2 3 3 3 3" xfId="10211" xr:uid="{00000000-0005-0000-0000-00006F270000}"/>
    <cellStyle name="Normal 15 2 3 3 3 3 2" xfId="10212" xr:uid="{00000000-0005-0000-0000-000070270000}"/>
    <cellStyle name="Normal 15 2 3 3 3 3 2 2" xfId="10213" xr:uid="{00000000-0005-0000-0000-000071270000}"/>
    <cellStyle name="Normal 15 2 3 3 3 3 3" xfId="10214" xr:uid="{00000000-0005-0000-0000-000072270000}"/>
    <cellStyle name="Normal 15 2 3 3 3 4" xfId="10215" xr:uid="{00000000-0005-0000-0000-000073270000}"/>
    <cellStyle name="Normal 15 2 3 3 3 4 2" xfId="10216" xr:uid="{00000000-0005-0000-0000-000074270000}"/>
    <cellStyle name="Normal 15 2 3 3 3 4 2 2" xfId="10217" xr:uid="{00000000-0005-0000-0000-000075270000}"/>
    <cellStyle name="Normal 15 2 3 3 3 4 3" xfId="10218" xr:uid="{00000000-0005-0000-0000-000076270000}"/>
    <cellStyle name="Normal 15 2 3 3 3 5" xfId="10219" xr:uid="{00000000-0005-0000-0000-000077270000}"/>
    <cellStyle name="Normal 15 2 3 3 3 5 2" xfId="10220" xr:uid="{00000000-0005-0000-0000-000078270000}"/>
    <cellStyle name="Normal 15 2 3 3 3 5 2 2" xfId="10221" xr:uid="{00000000-0005-0000-0000-000079270000}"/>
    <cellStyle name="Normal 15 2 3 3 3 5 3" xfId="10222" xr:uid="{00000000-0005-0000-0000-00007A270000}"/>
    <cellStyle name="Normal 15 2 3 3 3 6" xfId="10223" xr:uid="{00000000-0005-0000-0000-00007B270000}"/>
    <cellStyle name="Normal 15 2 3 3 3 6 2" xfId="10224" xr:uid="{00000000-0005-0000-0000-00007C270000}"/>
    <cellStyle name="Normal 15 2 3 3 3 7" xfId="10225" xr:uid="{00000000-0005-0000-0000-00007D270000}"/>
    <cellStyle name="Normal 15 2 3 3 3 7 2" xfId="10226" xr:uid="{00000000-0005-0000-0000-00007E270000}"/>
    <cellStyle name="Normal 15 2 3 3 3 8" xfId="10227" xr:uid="{00000000-0005-0000-0000-00007F270000}"/>
    <cellStyle name="Normal 15 2 3 3 4" xfId="10228" xr:uid="{00000000-0005-0000-0000-000080270000}"/>
    <cellStyle name="Normal 15 2 3 3 4 2" xfId="10229" xr:uid="{00000000-0005-0000-0000-000081270000}"/>
    <cellStyle name="Normal 15 2 3 3 4 2 2" xfId="10230" xr:uid="{00000000-0005-0000-0000-000082270000}"/>
    <cellStyle name="Normal 15 2 3 3 4 2 2 2" xfId="10231" xr:uid="{00000000-0005-0000-0000-000083270000}"/>
    <cellStyle name="Normal 15 2 3 3 4 2 3" xfId="10232" xr:uid="{00000000-0005-0000-0000-000084270000}"/>
    <cellStyle name="Normal 15 2 3 3 4 3" xfId="10233" xr:uid="{00000000-0005-0000-0000-000085270000}"/>
    <cellStyle name="Normal 15 2 3 3 4 3 2" xfId="10234" xr:uid="{00000000-0005-0000-0000-000086270000}"/>
    <cellStyle name="Normal 15 2 3 3 4 3 2 2" xfId="10235" xr:uid="{00000000-0005-0000-0000-000087270000}"/>
    <cellStyle name="Normal 15 2 3 3 4 3 3" xfId="10236" xr:uid="{00000000-0005-0000-0000-000088270000}"/>
    <cellStyle name="Normal 15 2 3 3 4 4" xfId="10237" xr:uid="{00000000-0005-0000-0000-000089270000}"/>
    <cellStyle name="Normal 15 2 3 3 4 4 2" xfId="10238" xr:uid="{00000000-0005-0000-0000-00008A270000}"/>
    <cellStyle name="Normal 15 2 3 3 4 4 2 2" xfId="10239" xr:uid="{00000000-0005-0000-0000-00008B270000}"/>
    <cellStyle name="Normal 15 2 3 3 4 4 3" xfId="10240" xr:uid="{00000000-0005-0000-0000-00008C270000}"/>
    <cellStyle name="Normal 15 2 3 3 4 5" xfId="10241" xr:uid="{00000000-0005-0000-0000-00008D270000}"/>
    <cellStyle name="Normal 15 2 3 3 4 5 2" xfId="10242" xr:uid="{00000000-0005-0000-0000-00008E270000}"/>
    <cellStyle name="Normal 15 2 3 3 4 6" xfId="10243" xr:uid="{00000000-0005-0000-0000-00008F270000}"/>
    <cellStyle name="Normal 15 2 3 3 4 6 2" xfId="10244" xr:uid="{00000000-0005-0000-0000-000090270000}"/>
    <cellStyle name="Normal 15 2 3 3 4 7" xfId="10245" xr:uid="{00000000-0005-0000-0000-000091270000}"/>
    <cellStyle name="Normal 15 2 3 3 5" xfId="10246" xr:uid="{00000000-0005-0000-0000-000092270000}"/>
    <cellStyle name="Normal 15 2 3 3 5 2" xfId="10247" xr:uid="{00000000-0005-0000-0000-000093270000}"/>
    <cellStyle name="Normal 15 2 3 3 5 2 2" xfId="10248" xr:uid="{00000000-0005-0000-0000-000094270000}"/>
    <cellStyle name="Normal 15 2 3 3 5 2 2 2" xfId="10249" xr:uid="{00000000-0005-0000-0000-000095270000}"/>
    <cellStyle name="Normal 15 2 3 3 5 2 3" xfId="10250" xr:uid="{00000000-0005-0000-0000-000096270000}"/>
    <cellStyle name="Normal 15 2 3 3 5 3" xfId="10251" xr:uid="{00000000-0005-0000-0000-000097270000}"/>
    <cellStyle name="Normal 15 2 3 3 5 3 2" xfId="10252" xr:uid="{00000000-0005-0000-0000-000098270000}"/>
    <cellStyle name="Normal 15 2 3 3 5 3 2 2" xfId="10253" xr:uid="{00000000-0005-0000-0000-000099270000}"/>
    <cellStyle name="Normal 15 2 3 3 5 3 3" xfId="10254" xr:uid="{00000000-0005-0000-0000-00009A270000}"/>
    <cellStyle name="Normal 15 2 3 3 5 4" xfId="10255" xr:uid="{00000000-0005-0000-0000-00009B270000}"/>
    <cellStyle name="Normal 15 2 3 3 5 4 2" xfId="10256" xr:uid="{00000000-0005-0000-0000-00009C270000}"/>
    <cellStyle name="Normal 15 2 3 3 5 4 2 2" xfId="10257" xr:uid="{00000000-0005-0000-0000-00009D270000}"/>
    <cellStyle name="Normal 15 2 3 3 5 4 3" xfId="10258" xr:uid="{00000000-0005-0000-0000-00009E270000}"/>
    <cellStyle name="Normal 15 2 3 3 5 5" xfId="10259" xr:uid="{00000000-0005-0000-0000-00009F270000}"/>
    <cellStyle name="Normal 15 2 3 3 5 5 2" xfId="10260" xr:uid="{00000000-0005-0000-0000-0000A0270000}"/>
    <cellStyle name="Normal 15 2 3 3 5 6" xfId="10261" xr:uid="{00000000-0005-0000-0000-0000A1270000}"/>
    <cellStyle name="Normal 15 2 3 3 5 6 2" xfId="10262" xr:uid="{00000000-0005-0000-0000-0000A2270000}"/>
    <cellStyle name="Normal 15 2 3 3 5 7" xfId="10263" xr:uid="{00000000-0005-0000-0000-0000A3270000}"/>
    <cellStyle name="Normal 15 2 3 3 6" xfId="10264" xr:uid="{00000000-0005-0000-0000-0000A4270000}"/>
    <cellStyle name="Normal 15 2 3 3 6 2" xfId="10265" xr:uid="{00000000-0005-0000-0000-0000A5270000}"/>
    <cellStyle name="Normal 15 2 3 3 6 2 2" xfId="10266" xr:uid="{00000000-0005-0000-0000-0000A6270000}"/>
    <cellStyle name="Normal 15 2 3 3 6 3" xfId="10267" xr:uid="{00000000-0005-0000-0000-0000A7270000}"/>
    <cellStyle name="Normal 15 2 3 3 7" xfId="10268" xr:uid="{00000000-0005-0000-0000-0000A8270000}"/>
    <cellStyle name="Normal 15 2 3 3 7 2" xfId="10269" xr:uid="{00000000-0005-0000-0000-0000A9270000}"/>
    <cellStyle name="Normal 15 2 3 3 7 2 2" xfId="10270" xr:uid="{00000000-0005-0000-0000-0000AA270000}"/>
    <cellStyle name="Normal 15 2 3 3 7 3" xfId="10271" xr:uid="{00000000-0005-0000-0000-0000AB270000}"/>
    <cellStyle name="Normal 15 2 3 3 8" xfId="10272" xr:uid="{00000000-0005-0000-0000-0000AC270000}"/>
    <cellStyle name="Normal 15 2 3 3 8 2" xfId="10273" xr:uid="{00000000-0005-0000-0000-0000AD270000}"/>
    <cellStyle name="Normal 15 2 3 3 8 2 2" xfId="10274" xr:uid="{00000000-0005-0000-0000-0000AE270000}"/>
    <cellStyle name="Normal 15 2 3 3 8 3" xfId="10275" xr:uid="{00000000-0005-0000-0000-0000AF270000}"/>
    <cellStyle name="Normal 15 2 3 3 9" xfId="10276" xr:uid="{00000000-0005-0000-0000-0000B0270000}"/>
    <cellStyle name="Normal 15 2 3 3 9 2" xfId="10277" xr:uid="{00000000-0005-0000-0000-0000B1270000}"/>
    <cellStyle name="Normal 15 2 3 4" xfId="10278" xr:uid="{00000000-0005-0000-0000-0000B2270000}"/>
    <cellStyle name="Normal 15 2 3 4 2" xfId="10279" xr:uid="{00000000-0005-0000-0000-0000B3270000}"/>
    <cellStyle name="Normal 15 2 3 4 2 2" xfId="10280" xr:uid="{00000000-0005-0000-0000-0000B4270000}"/>
    <cellStyle name="Normal 15 2 3 4 2 2 2" xfId="10281" xr:uid="{00000000-0005-0000-0000-0000B5270000}"/>
    <cellStyle name="Normal 15 2 3 4 2 2 2 2" xfId="10282" xr:uid="{00000000-0005-0000-0000-0000B6270000}"/>
    <cellStyle name="Normal 15 2 3 4 2 2 3" xfId="10283" xr:uid="{00000000-0005-0000-0000-0000B7270000}"/>
    <cellStyle name="Normal 15 2 3 4 2 3" xfId="10284" xr:uid="{00000000-0005-0000-0000-0000B8270000}"/>
    <cellStyle name="Normal 15 2 3 4 2 3 2" xfId="10285" xr:uid="{00000000-0005-0000-0000-0000B9270000}"/>
    <cellStyle name="Normal 15 2 3 4 2 3 2 2" xfId="10286" xr:uid="{00000000-0005-0000-0000-0000BA270000}"/>
    <cellStyle name="Normal 15 2 3 4 2 3 3" xfId="10287" xr:uid="{00000000-0005-0000-0000-0000BB270000}"/>
    <cellStyle name="Normal 15 2 3 4 2 4" xfId="10288" xr:uid="{00000000-0005-0000-0000-0000BC270000}"/>
    <cellStyle name="Normal 15 2 3 4 2 4 2" xfId="10289" xr:uid="{00000000-0005-0000-0000-0000BD270000}"/>
    <cellStyle name="Normal 15 2 3 4 2 4 2 2" xfId="10290" xr:uid="{00000000-0005-0000-0000-0000BE270000}"/>
    <cellStyle name="Normal 15 2 3 4 2 4 3" xfId="10291" xr:uid="{00000000-0005-0000-0000-0000BF270000}"/>
    <cellStyle name="Normal 15 2 3 4 2 5" xfId="10292" xr:uid="{00000000-0005-0000-0000-0000C0270000}"/>
    <cellStyle name="Normal 15 2 3 4 2 5 2" xfId="10293" xr:uid="{00000000-0005-0000-0000-0000C1270000}"/>
    <cellStyle name="Normal 15 2 3 4 2 6" xfId="10294" xr:uid="{00000000-0005-0000-0000-0000C2270000}"/>
    <cellStyle name="Normal 15 2 3 4 2 6 2" xfId="10295" xr:uid="{00000000-0005-0000-0000-0000C3270000}"/>
    <cellStyle name="Normal 15 2 3 4 2 7" xfId="10296" xr:uid="{00000000-0005-0000-0000-0000C4270000}"/>
    <cellStyle name="Normal 15 2 3 4 3" xfId="10297" xr:uid="{00000000-0005-0000-0000-0000C5270000}"/>
    <cellStyle name="Normal 15 2 3 4 3 2" xfId="10298" xr:uid="{00000000-0005-0000-0000-0000C6270000}"/>
    <cellStyle name="Normal 15 2 3 4 3 2 2" xfId="10299" xr:uid="{00000000-0005-0000-0000-0000C7270000}"/>
    <cellStyle name="Normal 15 2 3 4 3 2 2 2" xfId="10300" xr:uid="{00000000-0005-0000-0000-0000C8270000}"/>
    <cellStyle name="Normal 15 2 3 4 3 2 3" xfId="10301" xr:uid="{00000000-0005-0000-0000-0000C9270000}"/>
    <cellStyle name="Normal 15 2 3 4 3 3" xfId="10302" xr:uid="{00000000-0005-0000-0000-0000CA270000}"/>
    <cellStyle name="Normal 15 2 3 4 3 3 2" xfId="10303" xr:uid="{00000000-0005-0000-0000-0000CB270000}"/>
    <cellStyle name="Normal 15 2 3 4 3 3 2 2" xfId="10304" xr:uid="{00000000-0005-0000-0000-0000CC270000}"/>
    <cellStyle name="Normal 15 2 3 4 3 3 3" xfId="10305" xr:uid="{00000000-0005-0000-0000-0000CD270000}"/>
    <cellStyle name="Normal 15 2 3 4 3 4" xfId="10306" xr:uid="{00000000-0005-0000-0000-0000CE270000}"/>
    <cellStyle name="Normal 15 2 3 4 3 4 2" xfId="10307" xr:uid="{00000000-0005-0000-0000-0000CF270000}"/>
    <cellStyle name="Normal 15 2 3 4 3 4 2 2" xfId="10308" xr:uid="{00000000-0005-0000-0000-0000D0270000}"/>
    <cellStyle name="Normal 15 2 3 4 3 4 3" xfId="10309" xr:uid="{00000000-0005-0000-0000-0000D1270000}"/>
    <cellStyle name="Normal 15 2 3 4 3 5" xfId="10310" xr:uid="{00000000-0005-0000-0000-0000D2270000}"/>
    <cellStyle name="Normal 15 2 3 4 3 5 2" xfId="10311" xr:uid="{00000000-0005-0000-0000-0000D3270000}"/>
    <cellStyle name="Normal 15 2 3 4 3 6" xfId="10312" xr:uid="{00000000-0005-0000-0000-0000D4270000}"/>
    <cellStyle name="Normal 15 2 3 4 3 6 2" xfId="10313" xr:uid="{00000000-0005-0000-0000-0000D5270000}"/>
    <cellStyle name="Normal 15 2 3 4 3 7" xfId="10314" xr:uid="{00000000-0005-0000-0000-0000D6270000}"/>
    <cellStyle name="Normal 15 2 3 4 4" xfId="10315" xr:uid="{00000000-0005-0000-0000-0000D7270000}"/>
    <cellStyle name="Normal 15 2 3 4 4 2" xfId="10316" xr:uid="{00000000-0005-0000-0000-0000D8270000}"/>
    <cellStyle name="Normal 15 2 3 4 4 2 2" xfId="10317" xr:uid="{00000000-0005-0000-0000-0000D9270000}"/>
    <cellStyle name="Normal 15 2 3 4 4 3" xfId="10318" xr:uid="{00000000-0005-0000-0000-0000DA270000}"/>
    <cellStyle name="Normal 15 2 3 4 5" xfId="10319" xr:uid="{00000000-0005-0000-0000-0000DB270000}"/>
    <cellStyle name="Normal 15 2 3 4 5 2" xfId="10320" xr:uid="{00000000-0005-0000-0000-0000DC270000}"/>
    <cellStyle name="Normal 15 2 3 4 5 2 2" xfId="10321" xr:uid="{00000000-0005-0000-0000-0000DD270000}"/>
    <cellStyle name="Normal 15 2 3 4 5 3" xfId="10322" xr:uid="{00000000-0005-0000-0000-0000DE270000}"/>
    <cellStyle name="Normal 15 2 3 4 6" xfId="10323" xr:uid="{00000000-0005-0000-0000-0000DF270000}"/>
    <cellStyle name="Normal 15 2 3 4 6 2" xfId="10324" xr:uid="{00000000-0005-0000-0000-0000E0270000}"/>
    <cellStyle name="Normal 15 2 3 4 6 2 2" xfId="10325" xr:uid="{00000000-0005-0000-0000-0000E1270000}"/>
    <cellStyle name="Normal 15 2 3 4 6 3" xfId="10326" xr:uid="{00000000-0005-0000-0000-0000E2270000}"/>
    <cellStyle name="Normal 15 2 3 4 7" xfId="10327" xr:uid="{00000000-0005-0000-0000-0000E3270000}"/>
    <cellStyle name="Normal 15 2 3 4 7 2" xfId="10328" xr:uid="{00000000-0005-0000-0000-0000E4270000}"/>
    <cellStyle name="Normal 15 2 3 4 8" xfId="10329" xr:uid="{00000000-0005-0000-0000-0000E5270000}"/>
    <cellStyle name="Normal 15 2 3 4 8 2" xfId="10330" xr:uid="{00000000-0005-0000-0000-0000E6270000}"/>
    <cellStyle name="Normal 15 2 3 4 9" xfId="10331" xr:uid="{00000000-0005-0000-0000-0000E7270000}"/>
    <cellStyle name="Normal 15 2 3 5" xfId="10332" xr:uid="{00000000-0005-0000-0000-0000E8270000}"/>
    <cellStyle name="Normal 15 2 3 5 2" xfId="10333" xr:uid="{00000000-0005-0000-0000-0000E9270000}"/>
    <cellStyle name="Normal 15 2 3 5 2 2" xfId="10334" xr:uid="{00000000-0005-0000-0000-0000EA270000}"/>
    <cellStyle name="Normal 15 2 3 5 2 2 2" xfId="10335" xr:uid="{00000000-0005-0000-0000-0000EB270000}"/>
    <cellStyle name="Normal 15 2 3 5 2 2 2 2" xfId="10336" xr:uid="{00000000-0005-0000-0000-0000EC270000}"/>
    <cellStyle name="Normal 15 2 3 5 2 2 3" xfId="10337" xr:uid="{00000000-0005-0000-0000-0000ED270000}"/>
    <cellStyle name="Normal 15 2 3 5 2 3" xfId="10338" xr:uid="{00000000-0005-0000-0000-0000EE270000}"/>
    <cellStyle name="Normal 15 2 3 5 2 3 2" xfId="10339" xr:uid="{00000000-0005-0000-0000-0000EF270000}"/>
    <cellStyle name="Normal 15 2 3 5 2 3 2 2" xfId="10340" xr:uid="{00000000-0005-0000-0000-0000F0270000}"/>
    <cellStyle name="Normal 15 2 3 5 2 3 3" xfId="10341" xr:uid="{00000000-0005-0000-0000-0000F1270000}"/>
    <cellStyle name="Normal 15 2 3 5 2 4" xfId="10342" xr:uid="{00000000-0005-0000-0000-0000F2270000}"/>
    <cellStyle name="Normal 15 2 3 5 2 4 2" xfId="10343" xr:uid="{00000000-0005-0000-0000-0000F3270000}"/>
    <cellStyle name="Normal 15 2 3 5 2 4 2 2" xfId="10344" xr:uid="{00000000-0005-0000-0000-0000F4270000}"/>
    <cellStyle name="Normal 15 2 3 5 2 4 3" xfId="10345" xr:uid="{00000000-0005-0000-0000-0000F5270000}"/>
    <cellStyle name="Normal 15 2 3 5 2 5" xfId="10346" xr:uid="{00000000-0005-0000-0000-0000F6270000}"/>
    <cellStyle name="Normal 15 2 3 5 2 5 2" xfId="10347" xr:uid="{00000000-0005-0000-0000-0000F7270000}"/>
    <cellStyle name="Normal 15 2 3 5 2 6" xfId="10348" xr:uid="{00000000-0005-0000-0000-0000F8270000}"/>
    <cellStyle name="Normal 15 2 3 5 2 6 2" xfId="10349" xr:uid="{00000000-0005-0000-0000-0000F9270000}"/>
    <cellStyle name="Normal 15 2 3 5 2 7" xfId="10350" xr:uid="{00000000-0005-0000-0000-0000FA270000}"/>
    <cellStyle name="Normal 15 2 3 5 3" xfId="10351" xr:uid="{00000000-0005-0000-0000-0000FB270000}"/>
    <cellStyle name="Normal 15 2 3 5 3 2" xfId="10352" xr:uid="{00000000-0005-0000-0000-0000FC270000}"/>
    <cellStyle name="Normal 15 2 3 5 3 2 2" xfId="10353" xr:uid="{00000000-0005-0000-0000-0000FD270000}"/>
    <cellStyle name="Normal 15 2 3 5 3 3" xfId="10354" xr:uid="{00000000-0005-0000-0000-0000FE270000}"/>
    <cellStyle name="Normal 15 2 3 5 4" xfId="10355" xr:uid="{00000000-0005-0000-0000-0000FF270000}"/>
    <cellStyle name="Normal 15 2 3 5 4 2" xfId="10356" xr:uid="{00000000-0005-0000-0000-000000280000}"/>
    <cellStyle name="Normal 15 2 3 5 4 2 2" xfId="10357" xr:uid="{00000000-0005-0000-0000-000001280000}"/>
    <cellStyle name="Normal 15 2 3 5 4 3" xfId="10358" xr:uid="{00000000-0005-0000-0000-000002280000}"/>
    <cellStyle name="Normal 15 2 3 5 5" xfId="10359" xr:uid="{00000000-0005-0000-0000-000003280000}"/>
    <cellStyle name="Normal 15 2 3 5 5 2" xfId="10360" xr:uid="{00000000-0005-0000-0000-000004280000}"/>
    <cellStyle name="Normal 15 2 3 5 5 2 2" xfId="10361" xr:uid="{00000000-0005-0000-0000-000005280000}"/>
    <cellStyle name="Normal 15 2 3 5 5 3" xfId="10362" xr:uid="{00000000-0005-0000-0000-000006280000}"/>
    <cellStyle name="Normal 15 2 3 5 6" xfId="10363" xr:uid="{00000000-0005-0000-0000-000007280000}"/>
    <cellStyle name="Normal 15 2 3 5 6 2" xfId="10364" xr:uid="{00000000-0005-0000-0000-000008280000}"/>
    <cellStyle name="Normal 15 2 3 5 7" xfId="10365" xr:uid="{00000000-0005-0000-0000-000009280000}"/>
    <cellStyle name="Normal 15 2 3 5 7 2" xfId="10366" xr:uid="{00000000-0005-0000-0000-00000A280000}"/>
    <cellStyle name="Normal 15 2 3 5 8" xfId="10367" xr:uid="{00000000-0005-0000-0000-00000B280000}"/>
    <cellStyle name="Normal 15 2 3 6" xfId="10368" xr:uid="{00000000-0005-0000-0000-00000C280000}"/>
    <cellStyle name="Normal 15 2 3 6 2" xfId="10369" xr:uid="{00000000-0005-0000-0000-00000D280000}"/>
    <cellStyle name="Normal 15 2 3 6 2 2" xfId="10370" xr:uid="{00000000-0005-0000-0000-00000E280000}"/>
    <cellStyle name="Normal 15 2 3 6 2 2 2" xfId="10371" xr:uid="{00000000-0005-0000-0000-00000F280000}"/>
    <cellStyle name="Normal 15 2 3 6 2 3" xfId="10372" xr:uid="{00000000-0005-0000-0000-000010280000}"/>
    <cellStyle name="Normal 15 2 3 6 3" xfId="10373" xr:uid="{00000000-0005-0000-0000-000011280000}"/>
    <cellStyle name="Normal 15 2 3 6 3 2" xfId="10374" xr:uid="{00000000-0005-0000-0000-000012280000}"/>
    <cellStyle name="Normal 15 2 3 6 3 2 2" xfId="10375" xr:uid="{00000000-0005-0000-0000-000013280000}"/>
    <cellStyle name="Normal 15 2 3 6 3 3" xfId="10376" xr:uid="{00000000-0005-0000-0000-000014280000}"/>
    <cellStyle name="Normal 15 2 3 6 4" xfId="10377" xr:uid="{00000000-0005-0000-0000-000015280000}"/>
    <cellStyle name="Normal 15 2 3 6 4 2" xfId="10378" xr:uid="{00000000-0005-0000-0000-000016280000}"/>
    <cellStyle name="Normal 15 2 3 6 4 2 2" xfId="10379" xr:uid="{00000000-0005-0000-0000-000017280000}"/>
    <cellStyle name="Normal 15 2 3 6 4 3" xfId="10380" xr:uid="{00000000-0005-0000-0000-000018280000}"/>
    <cellStyle name="Normal 15 2 3 6 5" xfId="10381" xr:uid="{00000000-0005-0000-0000-000019280000}"/>
    <cellStyle name="Normal 15 2 3 6 5 2" xfId="10382" xr:uid="{00000000-0005-0000-0000-00001A280000}"/>
    <cellStyle name="Normal 15 2 3 6 6" xfId="10383" xr:uid="{00000000-0005-0000-0000-00001B280000}"/>
    <cellStyle name="Normal 15 2 3 6 6 2" xfId="10384" xr:uid="{00000000-0005-0000-0000-00001C280000}"/>
    <cellStyle name="Normal 15 2 3 6 7" xfId="10385" xr:uid="{00000000-0005-0000-0000-00001D280000}"/>
    <cellStyle name="Normal 15 2 3 7" xfId="10386" xr:uid="{00000000-0005-0000-0000-00001E280000}"/>
    <cellStyle name="Normal 15 2 3 7 2" xfId="10387" xr:uid="{00000000-0005-0000-0000-00001F280000}"/>
    <cellStyle name="Normal 15 2 3 7 2 2" xfId="10388" xr:uid="{00000000-0005-0000-0000-000020280000}"/>
    <cellStyle name="Normal 15 2 3 7 2 2 2" xfId="10389" xr:uid="{00000000-0005-0000-0000-000021280000}"/>
    <cellStyle name="Normal 15 2 3 7 2 3" xfId="10390" xr:uid="{00000000-0005-0000-0000-000022280000}"/>
    <cellStyle name="Normal 15 2 3 7 3" xfId="10391" xr:uid="{00000000-0005-0000-0000-000023280000}"/>
    <cellStyle name="Normal 15 2 3 7 3 2" xfId="10392" xr:uid="{00000000-0005-0000-0000-000024280000}"/>
    <cellStyle name="Normal 15 2 3 7 3 2 2" xfId="10393" xr:uid="{00000000-0005-0000-0000-000025280000}"/>
    <cellStyle name="Normal 15 2 3 7 3 3" xfId="10394" xr:uid="{00000000-0005-0000-0000-000026280000}"/>
    <cellStyle name="Normal 15 2 3 7 4" xfId="10395" xr:uid="{00000000-0005-0000-0000-000027280000}"/>
    <cellStyle name="Normal 15 2 3 7 4 2" xfId="10396" xr:uid="{00000000-0005-0000-0000-000028280000}"/>
    <cellStyle name="Normal 15 2 3 7 4 2 2" xfId="10397" xr:uid="{00000000-0005-0000-0000-000029280000}"/>
    <cellStyle name="Normal 15 2 3 7 4 3" xfId="10398" xr:uid="{00000000-0005-0000-0000-00002A280000}"/>
    <cellStyle name="Normal 15 2 3 7 5" xfId="10399" xr:uid="{00000000-0005-0000-0000-00002B280000}"/>
    <cellStyle name="Normal 15 2 3 7 5 2" xfId="10400" xr:uid="{00000000-0005-0000-0000-00002C280000}"/>
    <cellStyle name="Normal 15 2 3 7 6" xfId="10401" xr:uid="{00000000-0005-0000-0000-00002D280000}"/>
    <cellStyle name="Normal 15 2 3 7 6 2" xfId="10402" xr:uid="{00000000-0005-0000-0000-00002E280000}"/>
    <cellStyle name="Normal 15 2 3 7 7" xfId="10403" xr:uid="{00000000-0005-0000-0000-00002F280000}"/>
    <cellStyle name="Normal 15 2 3 8" xfId="10404" xr:uid="{00000000-0005-0000-0000-000030280000}"/>
    <cellStyle name="Normal 15 2 3 8 2" xfId="10405" xr:uid="{00000000-0005-0000-0000-000031280000}"/>
    <cellStyle name="Normal 15 2 3 8 2 2" xfId="10406" xr:uid="{00000000-0005-0000-0000-000032280000}"/>
    <cellStyle name="Normal 15 2 3 8 3" xfId="10407" xr:uid="{00000000-0005-0000-0000-000033280000}"/>
    <cellStyle name="Normal 15 2 3 9" xfId="10408" xr:uid="{00000000-0005-0000-0000-000034280000}"/>
    <cellStyle name="Normal 15 2 3 9 2" xfId="10409" xr:uid="{00000000-0005-0000-0000-000035280000}"/>
    <cellStyle name="Normal 15 2 3 9 2 2" xfId="10410" xr:uid="{00000000-0005-0000-0000-000036280000}"/>
    <cellStyle name="Normal 15 2 3 9 3" xfId="10411" xr:uid="{00000000-0005-0000-0000-000037280000}"/>
    <cellStyle name="Normal 15 2 3_Confidential Information" xfId="10412" xr:uid="{00000000-0005-0000-0000-000038280000}"/>
    <cellStyle name="Normal 15 2 4" xfId="434" xr:uid="{00000000-0005-0000-0000-000039280000}"/>
    <cellStyle name="Normal 15 2 4 10" xfId="10413" xr:uid="{00000000-0005-0000-0000-00003A280000}"/>
    <cellStyle name="Normal 15 2 4 10 2" xfId="10414" xr:uid="{00000000-0005-0000-0000-00003B280000}"/>
    <cellStyle name="Normal 15 2 4 11" xfId="10415" xr:uid="{00000000-0005-0000-0000-00003C280000}"/>
    <cellStyle name="Normal 15 2 4 2" xfId="10416" xr:uid="{00000000-0005-0000-0000-00003D280000}"/>
    <cellStyle name="Normal 15 2 4 2 2" xfId="10417" xr:uid="{00000000-0005-0000-0000-00003E280000}"/>
    <cellStyle name="Normal 15 2 4 2 2 2" xfId="10418" xr:uid="{00000000-0005-0000-0000-00003F280000}"/>
    <cellStyle name="Normal 15 2 4 2 2 2 2" xfId="10419" xr:uid="{00000000-0005-0000-0000-000040280000}"/>
    <cellStyle name="Normal 15 2 4 2 2 2 2 2" xfId="10420" xr:uid="{00000000-0005-0000-0000-000041280000}"/>
    <cellStyle name="Normal 15 2 4 2 2 2 3" xfId="10421" xr:uid="{00000000-0005-0000-0000-000042280000}"/>
    <cellStyle name="Normal 15 2 4 2 2 3" xfId="10422" xr:uid="{00000000-0005-0000-0000-000043280000}"/>
    <cellStyle name="Normal 15 2 4 2 2 3 2" xfId="10423" xr:uid="{00000000-0005-0000-0000-000044280000}"/>
    <cellStyle name="Normal 15 2 4 2 2 3 2 2" xfId="10424" xr:uid="{00000000-0005-0000-0000-000045280000}"/>
    <cellStyle name="Normal 15 2 4 2 2 3 3" xfId="10425" xr:uid="{00000000-0005-0000-0000-000046280000}"/>
    <cellStyle name="Normal 15 2 4 2 2 4" xfId="10426" xr:uid="{00000000-0005-0000-0000-000047280000}"/>
    <cellStyle name="Normal 15 2 4 2 2 4 2" xfId="10427" xr:uid="{00000000-0005-0000-0000-000048280000}"/>
    <cellStyle name="Normal 15 2 4 2 2 4 2 2" xfId="10428" xr:uid="{00000000-0005-0000-0000-000049280000}"/>
    <cellStyle name="Normal 15 2 4 2 2 4 3" xfId="10429" xr:uid="{00000000-0005-0000-0000-00004A280000}"/>
    <cellStyle name="Normal 15 2 4 2 2 5" xfId="10430" xr:uid="{00000000-0005-0000-0000-00004B280000}"/>
    <cellStyle name="Normal 15 2 4 2 2 5 2" xfId="10431" xr:uid="{00000000-0005-0000-0000-00004C280000}"/>
    <cellStyle name="Normal 15 2 4 2 2 6" xfId="10432" xr:uid="{00000000-0005-0000-0000-00004D280000}"/>
    <cellStyle name="Normal 15 2 4 2 2 6 2" xfId="10433" xr:uid="{00000000-0005-0000-0000-00004E280000}"/>
    <cellStyle name="Normal 15 2 4 2 2 7" xfId="10434" xr:uid="{00000000-0005-0000-0000-00004F280000}"/>
    <cellStyle name="Normal 15 2 4 2 3" xfId="10435" xr:uid="{00000000-0005-0000-0000-000050280000}"/>
    <cellStyle name="Normal 15 2 4 2 3 2" xfId="10436" xr:uid="{00000000-0005-0000-0000-000051280000}"/>
    <cellStyle name="Normal 15 2 4 2 3 2 2" xfId="10437" xr:uid="{00000000-0005-0000-0000-000052280000}"/>
    <cellStyle name="Normal 15 2 4 2 3 2 2 2" xfId="10438" xr:uid="{00000000-0005-0000-0000-000053280000}"/>
    <cellStyle name="Normal 15 2 4 2 3 2 3" xfId="10439" xr:uid="{00000000-0005-0000-0000-000054280000}"/>
    <cellStyle name="Normal 15 2 4 2 3 3" xfId="10440" xr:uid="{00000000-0005-0000-0000-000055280000}"/>
    <cellStyle name="Normal 15 2 4 2 3 3 2" xfId="10441" xr:uid="{00000000-0005-0000-0000-000056280000}"/>
    <cellStyle name="Normal 15 2 4 2 3 3 2 2" xfId="10442" xr:uid="{00000000-0005-0000-0000-000057280000}"/>
    <cellStyle name="Normal 15 2 4 2 3 3 3" xfId="10443" xr:uid="{00000000-0005-0000-0000-000058280000}"/>
    <cellStyle name="Normal 15 2 4 2 3 4" xfId="10444" xr:uid="{00000000-0005-0000-0000-000059280000}"/>
    <cellStyle name="Normal 15 2 4 2 3 4 2" xfId="10445" xr:uid="{00000000-0005-0000-0000-00005A280000}"/>
    <cellStyle name="Normal 15 2 4 2 3 4 2 2" xfId="10446" xr:uid="{00000000-0005-0000-0000-00005B280000}"/>
    <cellStyle name="Normal 15 2 4 2 3 4 3" xfId="10447" xr:uid="{00000000-0005-0000-0000-00005C280000}"/>
    <cellStyle name="Normal 15 2 4 2 3 5" xfId="10448" xr:uid="{00000000-0005-0000-0000-00005D280000}"/>
    <cellStyle name="Normal 15 2 4 2 3 5 2" xfId="10449" xr:uid="{00000000-0005-0000-0000-00005E280000}"/>
    <cellStyle name="Normal 15 2 4 2 3 6" xfId="10450" xr:uid="{00000000-0005-0000-0000-00005F280000}"/>
    <cellStyle name="Normal 15 2 4 2 3 6 2" xfId="10451" xr:uid="{00000000-0005-0000-0000-000060280000}"/>
    <cellStyle name="Normal 15 2 4 2 3 7" xfId="10452" xr:uid="{00000000-0005-0000-0000-000061280000}"/>
    <cellStyle name="Normal 15 2 4 2 4" xfId="10453" xr:uid="{00000000-0005-0000-0000-000062280000}"/>
    <cellStyle name="Normal 15 2 4 2 4 2" xfId="10454" xr:uid="{00000000-0005-0000-0000-000063280000}"/>
    <cellStyle name="Normal 15 2 4 2 4 2 2" xfId="10455" xr:uid="{00000000-0005-0000-0000-000064280000}"/>
    <cellStyle name="Normal 15 2 4 2 4 3" xfId="10456" xr:uid="{00000000-0005-0000-0000-000065280000}"/>
    <cellStyle name="Normal 15 2 4 2 5" xfId="10457" xr:uid="{00000000-0005-0000-0000-000066280000}"/>
    <cellStyle name="Normal 15 2 4 2 5 2" xfId="10458" xr:uid="{00000000-0005-0000-0000-000067280000}"/>
    <cellStyle name="Normal 15 2 4 2 5 2 2" xfId="10459" xr:uid="{00000000-0005-0000-0000-000068280000}"/>
    <cellStyle name="Normal 15 2 4 2 5 3" xfId="10460" xr:uid="{00000000-0005-0000-0000-000069280000}"/>
    <cellStyle name="Normal 15 2 4 2 6" xfId="10461" xr:uid="{00000000-0005-0000-0000-00006A280000}"/>
    <cellStyle name="Normal 15 2 4 2 6 2" xfId="10462" xr:uid="{00000000-0005-0000-0000-00006B280000}"/>
    <cellStyle name="Normal 15 2 4 2 6 2 2" xfId="10463" xr:uid="{00000000-0005-0000-0000-00006C280000}"/>
    <cellStyle name="Normal 15 2 4 2 6 3" xfId="10464" xr:uid="{00000000-0005-0000-0000-00006D280000}"/>
    <cellStyle name="Normal 15 2 4 2 7" xfId="10465" xr:uid="{00000000-0005-0000-0000-00006E280000}"/>
    <cellStyle name="Normal 15 2 4 2 7 2" xfId="10466" xr:uid="{00000000-0005-0000-0000-00006F280000}"/>
    <cellStyle name="Normal 15 2 4 2 8" xfId="10467" xr:uid="{00000000-0005-0000-0000-000070280000}"/>
    <cellStyle name="Normal 15 2 4 2 8 2" xfId="10468" xr:uid="{00000000-0005-0000-0000-000071280000}"/>
    <cellStyle name="Normal 15 2 4 2 9" xfId="10469" xr:uid="{00000000-0005-0000-0000-000072280000}"/>
    <cellStyle name="Normal 15 2 4 3" xfId="10470" xr:uid="{00000000-0005-0000-0000-000073280000}"/>
    <cellStyle name="Normal 15 2 4 3 2" xfId="10471" xr:uid="{00000000-0005-0000-0000-000074280000}"/>
    <cellStyle name="Normal 15 2 4 3 2 2" xfId="10472" xr:uid="{00000000-0005-0000-0000-000075280000}"/>
    <cellStyle name="Normal 15 2 4 3 2 2 2" xfId="10473" xr:uid="{00000000-0005-0000-0000-000076280000}"/>
    <cellStyle name="Normal 15 2 4 3 2 2 2 2" xfId="10474" xr:uid="{00000000-0005-0000-0000-000077280000}"/>
    <cellStyle name="Normal 15 2 4 3 2 2 3" xfId="10475" xr:uid="{00000000-0005-0000-0000-000078280000}"/>
    <cellStyle name="Normal 15 2 4 3 2 3" xfId="10476" xr:uid="{00000000-0005-0000-0000-000079280000}"/>
    <cellStyle name="Normal 15 2 4 3 2 3 2" xfId="10477" xr:uid="{00000000-0005-0000-0000-00007A280000}"/>
    <cellStyle name="Normal 15 2 4 3 2 3 2 2" xfId="10478" xr:uid="{00000000-0005-0000-0000-00007B280000}"/>
    <cellStyle name="Normal 15 2 4 3 2 3 3" xfId="10479" xr:uid="{00000000-0005-0000-0000-00007C280000}"/>
    <cellStyle name="Normal 15 2 4 3 2 4" xfId="10480" xr:uid="{00000000-0005-0000-0000-00007D280000}"/>
    <cellStyle name="Normal 15 2 4 3 2 4 2" xfId="10481" xr:uid="{00000000-0005-0000-0000-00007E280000}"/>
    <cellStyle name="Normal 15 2 4 3 2 4 2 2" xfId="10482" xr:uid="{00000000-0005-0000-0000-00007F280000}"/>
    <cellStyle name="Normal 15 2 4 3 2 4 3" xfId="10483" xr:uid="{00000000-0005-0000-0000-000080280000}"/>
    <cellStyle name="Normal 15 2 4 3 2 5" xfId="10484" xr:uid="{00000000-0005-0000-0000-000081280000}"/>
    <cellStyle name="Normal 15 2 4 3 2 5 2" xfId="10485" xr:uid="{00000000-0005-0000-0000-000082280000}"/>
    <cellStyle name="Normal 15 2 4 3 2 6" xfId="10486" xr:uid="{00000000-0005-0000-0000-000083280000}"/>
    <cellStyle name="Normal 15 2 4 3 2 6 2" xfId="10487" xr:uid="{00000000-0005-0000-0000-000084280000}"/>
    <cellStyle name="Normal 15 2 4 3 2 7" xfId="10488" xr:uid="{00000000-0005-0000-0000-000085280000}"/>
    <cellStyle name="Normal 15 2 4 3 3" xfId="10489" xr:uid="{00000000-0005-0000-0000-000086280000}"/>
    <cellStyle name="Normal 15 2 4 3 3 2" xfId="10490" xr:uid="{00000000-0005-0000-0000-000087280000}"/>
    <cellStyle name="Normal 15 2 4 3 3 2 2" xfId="10491" xr:uid="{00000000-0005-0000-0000-000088280000}"/>
    <cellStyle name="Normal 15 2 4 3 3 3" xfId="10492" xr:uid="{00000000-0005-0000-0000-000089280000}"/>
    <cellStyle name="Normal 15 2 4 3 4" xfId="10493" xr:uid="{00000000-0005-0000-0000-00008A280000}"/>
    <cellStyle name="Normal 15 2 4 3 4 2" xfId="10494" xr:uid="{00000000-0005-0000-0000-00008B280000}"/>
    <cellStyle name="Normal 15 2 4 3 4 2 2" xfId="10495" xr:uid="{00000000-0005-0000-0000-00008C280000}"/>
    <cellStyle name="Normal 15 2 4 3 4 3" xfId="10496" xr:uid="{00000000-0005-0000-0000-00008D280000}"/>
    <cellStyle name="Normal 15 2 4 3 5" xfId="10497" xr:uid="{00000000-0005-0000-0000-00008E280000}"/>
    <cellStyle name="Normal 15 2 4 3 5 2" xfId="10498" xr:uid="{00000000-0005-0000-0000-00008F280000}"/>
    <cellStyle name="Normal 15 2 4 3 5 2 2" xfId="10499" xr:uid="{00000000-0005-0000-0000-000090280000}"/>
    <cellStyle name="Normal 15 2 4 3 5 3" xfId="10500" xr:uid="{00000000-0005-0000-0000-000091280000}"/>
    <cellStyle name="Normal 15 2 4 3 6" xfId="10501" xr:uid="{00000000-0005-0000-0000-000092280000}"/>
    <cellStyle name="Normal 15 2 4 3 6 2" xfId="10502" xr:uid="{00000000-0005-0000-0000-000093280000}"/>
    <cellStyle name="Normal 15 2 4 3 7" xfId="10503" xr:uid="{00000000-0005-0000-0000-000094280000}"/>
    <cellStyle name="Normal 15 2 4 3 7 2" xfId="10504" xr:uid="{00000000-0005-0000-0000-000095280000}"/>
    <cellStyle name="Normal 15 2 4 3 8" xfId="10505" xr:uid="{00000000-0005-0000-0000-000096280000}"/>
    <cellStyle name="Normal 15 2 4 4" xfId="10506" xr:uid="{00000000-0005-0000-0000-000097280000}"/>
    <cellStyle name="Normal 15 2 4 4 2" xfId="10507" xr:uid="{00000000-0005-0000-0000-000098280000}"/>
    <cellStyle name="Normal 15 2 4 4 2 2" xfId="10508" xr:uid="{00000000-0005-0000-0000-000099280000}"/>
    <cellStyle name="Normal 15 2 4 4 2 2 2" xfId="10509" xr:uid="{00000000-0005-0000-0000-00009A280000}"/>
    <cellStyle name="Normal 15 2 4 4 2 3" xfId="10510" xr:uid="{00000000-0005-0000-0000-00009B280000}"/>
    <cellStyle name="Normal 15 2 4 4 3" xfId="10511" xr:uid="{00000000-0005-0000-0000-00009C280000}"/>
    <cellStyle name="Normal 15 2 4 4 3 2" xfId="10512" xr:uid="{00000000-0005-0000-0000-00009D280000}"/>
    <cellStyle name="Normal 15 2 4 4 3 2 2" xfId="10513" xr:uid="{00000000-0005-0000-0000-00009E280000}"/>
    <cellStyle name="Normal 15 2 4 4 3 3" xfId="10514" xr:uid="{00000000-0005-0000-0000-00009F280000}"/>
    <cellStyle name="Normal 15 2 4 4 4" xfId="10515" xr:uid="{00000000-0005-0000-0000-0000A0280000}"/>
    <cellStyle name="Normal 15 2 4 4 4 2" xfId="10516" xr:uid="{00000000-0005-0000-0000-0000A1280000}"/>
    <cellStyle name="Normal 15 2 4 4 4 2 2" xfId="10517" xr:uid="{00000000-0005-0000-0000-0000A2280000}"/>
    <cellStyle name="Normal 15 2 4 4 4 3" xfId="10518" xr:uid="{00000000-0005-0000-0000-0000A3280000}"/>
    <cellStyle name="Normal 15 2 4 4 5" xfId="10519" xr:uid="{00000000-0005-0000-0000-0000A4280000}"/>
    <cellStyle name="Normal 15 2 4 4 5 2" xfId="10520" xr:uid="{00000000-0005-0000-0000-0000A5280000}"/>
    <cellStyle name="Normal 15 2 4 4 6" xfId="10521" xr:uid="{00000000-0005-0000-0000-0000A6280000}"/>
    <cellStyle name="Normal 15 2 4 4 6 2" xfId="10522" xr:uid="{00000000-0005-0000-0000-0000A7280000}"/>
    <cellStyle name="Normal 15 2 4 4 7" xfId="10523" xr:uid="{00000000-0005-0000-0000-0000A8280000}"/>
    <cellStyle name="Normal 15 2 4 5" xfId="10524" xr:uid="{00000000-0005-0000-0000-0000A9280000}"/>
    <cellStyle name="Normal 15 2 4 5 2" xfId="10525" xr:uid="{00000000-0005-0000-0000-0000AA280000}"/>
    <cellStyle name="Normal 15 2 4 5 2 2" xfId="10526" xr:uid="{00000000-0005-0000-0000-0000AB280000}"/>
    <cellStyle name="Normal 15 2 4 5 2 2 2" xfId="10527" xr:uid="{00000000-0005-0000-0000-0000AC280000}"/>
    <cellStyle name="Normal 15 2 4 5 2 3" xfId="10528" xr:uid="{00000000-0005-0000-0000-0000AD280000}"/>
    <cellStyle name="Normal 15 2 4 5 3" xfId="10529" xr:uid="{00000000-0005-0000-0000-0000AE280000}"/>
    <cellStyle name="Normal 15 2 4 5 3 2" xfId="10530" xr:uid="{00000000-0005-0000-0000-0000AF280000}"/>
    <cellStyle name="Normal 15 2 4 5 3 2 2" xfId="10531" xr:uid="{00000000-0005-0000-0000-0000B0280000}"/>
    <cellStyle name="Normal 15 2 4 5 3 3" xfId="10532" xr:uid="{00000000-0005-0000-0000-0000B1280000}"/>
    <cellStyle name="Normal 15 2 4 5 4" xfId="10533" xr:uid="{00000000-0005-0000-0000-0000B2280000}"/>
    <cellStyle name="Normal 15 2 4 5 4 2" xfId="10534" xr:uid="{00000000-0005-0000-0000-0000B3280000}"/>
    <cellStyle name="Normal 15 2 4 5 4 2 2" xfId="10535" xr:uid="{00000000-0005-0000-0000-0000B4280000}"/>
    <cellStyle name="Normal 15 2 4 5 4 3" xfId="10536" xr:uid="{00000000-0005-0000-0000-0000B5280000}"/>
    <cellStyle name="Normal 15 2 4 5 5" xfId="10537" xr:uid="{00000000-0005-0000-0000-0000B6280000}"/>
    <cellStyle name="Normal 15 2 4 5 5 2" xfId="10538" xr:uid="{00000000-0005-0000-0000-0000B7280000}"/>
    <cellStyle name="Normal 15 2 4 5 6" xfId="10539" xr:uid="{00000000-0005-0000-0000-0000B8280000}"/>
    <cellStyle name="Normal 15 2 4 5 6 2" xfId="10540" xr:uid="{00000000-0005-0000-0000-0000B9280000}"/>
    <cellStyle name="Normal 15 2 4 5 7" xfId="10541" xr:uid="{00000000-0005-0000-0000-0000BA280000}"/>
    <cellStyle name="Normal 15 2 4 6" xfId="10542" xr:uid="{00000000-0005-0000-0000-0000BB280000}"/>
    <cellStyle name="Normal 15 2 4 6 2" xfId="10543" xr:uid="{00000000-0005-0000-0000-0000BC280000}"/>
    <cellStyle name="Normal 15 2 4 6 2 2" xfId="10544" xr:uid="{00000000-0005-0000-0000-0000BD280000}"/>
    <cellStyle name="Normal 15 2 4 6 3" xfId="10545" xr:uid="{00000000-0005-0000-0000-0000BE280000}"/>
    <cellStyle name="Normal 15 2 4 7" xfId="10546" xr:uid="{00000000-0005-0000-0000-0000BF280000}"/>
    <cellStyle name="Normal 15 2 4 7 2" xfId="10547" xr:uid="{00000000-0005-0000-0000-0000C0280000}"/>
    <cellStyle name="Normal 15 2 4 7 2 2" xfId="10548" xr:uid="{00000000-0005-0000-0000-0000C1280000}"/>
    <cellStyle name="Normal 15 2 4 7 3" xfId="10549" xr:uid="{00000000-0005-0000-0000-0000C2280000}"/>
    <cellStyle name="Normal 15 2 4 8" xfId="10550" xr:uid="{00000000-0005-0000-0000-0000C3280000}"/>
    <cellStyle name="Normal 15 2 4 8 2" xfId="10551" xr:uid="{00000000-0005-0000-0000-0000C4280000}"/>
    <cellStyle name="Normal 15 2 4 8 2 2" xfId="10552" xr:uid="{00000000-0005-0000-0000-0000C5280000}"/>
    <cellStyle name="Normal 15 2 4 8 3" xfId="10553" xr:uid="{00000000-0005-0000-0000-0000C6280000}"/>
    <cellStyle name="Normal 15 2 4 9" xfId="10554" xr:uid="{00000000-0005-0000-0000-0000C7280000}"/>
    <cellStyle name="Normal 15 2 4 9 2" xfId="10555" xr:uid="{00000000-0005-0000-0000-0000C8280000}"/>
    <cellStyle name="Normal 15 2 5" xfId="435" xr:uid="{00000000-0005-0000-0000-0000C9280000}"/>
    <cellStyle name="Normal 15 2 5 10" xfId="10556" xr:uid="{00000000-0005-0000-0000-0000CA280000}"/>
    <cellStyle name="Normal 15 2 5 10 2" xfId="10557" xr:uid="{00000000-0005-0000-0000-0000CB280000}"/>
    <cellStyle name="Normal 15 2 5 11" xfId="10558" xr:uid="{00000000-0005-0000-0000-0000CC280000}"/>
    <cellStyle name="Normal 15 2 5 2" xfId="10559" xr:uid="{00000000-0005-0000-0000-0000CD280000}"/>
    <cellStyle name="Normal 15 2 5 2 2" xfId="10560" xr:uid="{00000000-0005-0000-0000-0000CE280000}"/>
    <cellStyle name="Normal 15 2 5 2 2 2" xfId="10561" xr:uid="{00000000-0005-0000-0000-0000CF280000}"/>
    <cellStyle name="Normal 15 2 5 2 2 2 2" xfId="10562" xr:uid="{00000000-0005-0000-0000-0000D0280000}"/>
    <cellStyle name="Normal 15 2 5 2 2 2 2 2" xfId="10563" xr:uid="{00000000-0005-0000-0000-0000D1280000}"/>
    <cellStyle name="Normal 15 2 5 2 2 2 3" xfId="10564" xr:uid="{00000000-0005-0000-0000-0000D2280000}"/>
    <cellStyle name="Normal 15 2 5 2 2 3" xfId="10565" xr:uid="{00000000-0005-0000-0000-0000D3280000}"/>
    <cellStyle name="Normal 15 2 5 2 2 3 2" xfId="10566" xr:uid="{00000000-0005-0000-0000-0000D4280000}"/>
    <cellStyle name="Normal 15 2 5 2 2 3 2 2" xfId="10567" xr:uid="{00000000-0005-0000-0000-0000D5280000}"/>
    <cellStyle name="Normal 15 2 5 2 2 3 3" xfId="10568" xr:uid="{00000000-0005-0000-0000-0000D6280000}"/>
    <cellStyle name="Normal 15 2 5 2 2 4" xfId="10569" xr:uid="{00000000-0005-0000-0000-0000D7280000}"/>
    <cellStyle name="Normal 15 2 5 2 2 4 2" xfId="10570" xr:uid="{00000000-0005-0000-0000-0000D8280000}"/>
    <cellStyle name="Normal 15 2 5 2 2 4 2 2" xfId="10571" xr:uid="{00000000-0005-0000-0000-0000D9280000}"/>
    <cellStyle name="Normal 15 2 5 2 2 4 3" xfId="10572" xr:uid="{00000000-0005-0000-0000-0000DA280000}"/>
    <cellStyle name="Normal 15 2 5 2 2 5" xfId="10573" xr:uid="{00000000-0005-0000-0000-0000DB280000}"/>
    <cellStyle name="Normal 15 2 5 2 2 5 2" xfId="10574" xr:uid="{00000000-0005-0000-0000-0000DC280000}"/>
    <cellStyle name="Normal 15 2 5 2 2 6" xfId="10575" xr:uid="{00000000-0005-0000-0000-0000DD280000}"/>
    <cellStyle name="Normal 15 2 5 2 2 6 2" xfId="10576" xr:uid="{00000000-0005-0000-0000-0000DE280000}"/>
    <cellStyle name="Normal 15 2 5 2 2 7" xfId="10577" xr:uid="{00000000-0005-0000-0000-0000DF280000}"/>
    <cellStyle name="Normal 15 2 5 2 3" xfId="10578" xr:uid="{00000000-0005-0000-0000-0000E0280000}"/>
    <cellStyle name="Normal 15 2 5 2 3 2" xfId="10579" xr:uid="{00000000-0005-0000-0000-0000E1280000}"/>
    <cellStyle name="Normal 15 2 5 2 3 2 2" xfId="10580" xr:uid="{00000000-0005-0000-0000-0000E2280000}"/>
    <cellStyle name="Normal 15 2 5 2 3 2 2 2" xfId="10581" xr:uid="{00000000-0005-0000-0000-0000E3280000}"/>
    <cellStyle name="Normal 15 2 5 2 3 2 3" xfId="10582" xr:uid="{00000000-0005-0000-0000-0000E4280000}"/>
    <cellStyle name="Normal 15 2 5 2 3 3" xfId="10583" xr:uid="{00000000-0005-0000-0000-0000E5280000}"/>
    <cellStyle name="Normal 15 2 5 2 3 3 2" xfId="10584" xr:uid="{00000000-0005-0000-0000-0000E6280000}"/>
    <cellStyle name="Normal 15 2 5 2 3 3 2 2" xfId="10585" xr:uid="{00000000-0005-0000-0000-0000E7280000}"/>
    <cellStyle name="Normal 15 2 5 2 3 3 3" xfId="10586" xr:uid="{00000000-0005-0000-0000-0000E8280000}"/>
    <cellStyle name="Normal 15 2 5 2 3 4" xfId="10587" xr:uid="{00000000-0005-0000-0000-0000E9280000}"/>
    <cellStyle name="Normal 15 2 5 2 3 4 2" xfId="10588" xr:uid="{00000000-0005-0000-0000-0000EA280000}"/>
    <cellStyle name="Normal 15 2 5 2 3 4 2 2" xfId="10589" xr:uid="{00000000-0005-0000-0000-0000EB280000}"/>
    <cellStyle name="Normal 15 2 5 2 3 4 3" xfId="10590" xr:uid="{00000000-0005-0000-0000-0000EC280000}"/>
    <cellStyle name="Normal 15 2 5 2 3 5" xfId="10591" xr:uid="{00000000-0005-0000-0000-0000ED280000}"/>
    <cellStyle name="Normal 15 2 5 2 3 5 2" xfId="10592" xr:uid="{00000000-0005-0000-0000-0000EE280000}"/>
    <cellStyle name="Normal 15 2 5 2 3 6" xfId="10593" xr:uid="{00000000-0005-0000-0000-0000EF280000}"/>
    <cellStyle name="Normal 15 2 5 2 3 6 2" xfId="10594" xr:uid="{00000000-0005-0000-0000-0000F0280000}"/>
    <cellStyle name="Normal 15 2 5 2 3 7" xfId="10595" xr:uid="{00000000-0005-0000-0000-0000F1280000}"/>
    <cellStyle name="Normal 15 2 5 2 4" xfId="10596" xr:uid="{00000000-0005-0000-0000-0000F2280000}"/>
    <cellStyle name="Normal 15 2 5 2 4 2" xfId="10597" xr:uid="{00000000-0005-0000-0000-0000F3280000}"/>
    <cellStyle name="Normal 15 2 5 2 4 2 2" xfId="10598" xr:uid="{00000000-0005-0000-0000-0000F4280000}"/>
    <cellStyle name="Normal 15 2 5 2 4 3" xfId="10599" xr:uid="{00000000-0005-0000-0000-0000F5280000}"/>
    <cellStyle name="Normal 15 2 5 2 5" xfId="10600" xr:uid="{00000000-0005-0000-0000-0000F6280000}"/>
    <cellStyle name="Normal 15 2 5 2 5 2" xfId="10601" xr:uid="{00000000-0005-0000-0000-0000F7280000}"/>
    <cellStyle name="Normal 15 2 5 2 5 2 2" xfId="10602" xr:uid="{00000000-0005-0000-0000-0000F8280000}"/>
    <cellStyle name="Normal 15 2 5 2 5 3" xfId="10603" xr:uid="{00000000-0005-0000-0000-0000F9280000}"/>
    <cellStyle name="Normal 15 2 5 2 6" xfId="10604" xr:uid="{00000000-0005-0000-0000-0000FA280000}"/>
    <cellStyle name="Normal 15 2 5 2 6 2" xfId="10605" xr:uid="{00000000-0005-0000-0000-0000FB280000}"/>
    <cellStyle name="Normal 15 2 5 2 6 2 2" xfId="10606" xr:uid="{00000000-0005-0000-0000-0000FC280000}"/>
    <cellStyle name="Normal 15 2 5 2 6 3" xfId="10607" xr:uid="{00000000-0005-0000-0000-0000FD280000}"/>
    <cellStyle name="Normal 15 2 5 2 7" xfId="10608" xr:uid="{00000000-0005-0000-0000-0000FE280000}"/>
    <cellStyle name="Normal 15 2 5 2 7 2" xfId="10609" xr:uid="{00000000-0005-0000-0000-0000FF280000}"/>
    <cellStyle name="Normal 15 2 5 2 8" xfId="10610" xr:uid="{00000000-0005-0000-0000-000000290000}"/>
    <cellStyle name="Normal 15 2 5 2 8 2" xfId="10611" xr:uid="{00000000-0005-0000-0000-000001290000}"/>
    <cellStyle name="Normal 15 2 5 2 9" xfId="10612" xr:uid="{00000000-0005-0000-0000-000002290000}"/>
    <cellStyle name="Normal 15 2 5 3" xfId="10613" xr:uid="{00000000-0005-0000-0000-000003290000}"/>
    <cellStyle name="Normal 15 2 5 3 2" xfId="10614" xr:uid="{00000000-0005-0000-0000-000004290000}"/>
    <cellStyle name="Normal 15 2 5 3 2 2" xfId="10615" xr:uid="{00000000-0005-0000-0000-000005290000}"/>
    <cellStyle name="Normal 15 2 5 3 2 2 2" xfId="10616" xr:uid="{00000000-0005-0000-0000-000006290000}"/>
    <cellStyle name="Normal 15 2 5 3 2 2 2 2" xfId="10617" xr:uid="{00000000-0005-0000-0000-000007290000}"/>
    <cellStyle name="Normal 15 2 5 3 2 2 3" xfId="10618" xr:uid="{00000000-0005-0000-0000-000008290000}"/>
    <cellStyle name="Normal 15 2 5 3 2 3" xfId="10619" xr:uid="{00000000-0005-0000-0000-000009290000}"/>
    <cellStyle name="Normal 15 2 5 3 2 3 2" xfId="10620" xr:uid="{00000000-0005-0000-0000-00000A290000}"/>
    <cellStyle name="Normal 15 2 5 3 2 3 2 2" xfId="10621" xr:uid="{00000000-0005-0000-0000-00000B290000}"/>
    <cellStyle name="Normal 15 2 5 3 2 3 3" xfId="10622" xr:uid="{00000000-0005-0000-0000-00000C290000}"/>
    <cellStyle name="Normal 15 2 5 3 2 4" xfId="10623" xr:uid="{00000000-0005-0000-0000-00000D290000}"/>
    <cellStyle name="Normal 15 2 5 3 2 4 2" xfId="10624" xr:uid="{00000000-0005-0000-0000-00000E290000}"/>
    <cellStyle name="Normal 15 2 5 3 2 4 2 2" xfId="10625" xr:uid="{00000000-0005-0000-0000-00000F290000}"/>
    <cellStyle name="Normal 15 2 5 3 2 4 3" xfId="10626" xr:uid="{00000000-0005-0000-0000-000010290000}"/>
    <cellStyle name="Normal 15 2 5 3 2 5" xfId="10627" xr:uid="{00000000-0005-0000-0000-000011290000}"/>
    <cellStyle name="Normal 15 2 5 3 2 5 2" xfId="10628" xr:uid="{00000000-0005-0000-0000-000012290000}"/>
    <cellStyle name="Normal 15 2 5 3 2 6" xfId="10629" xr:uid="{00000000-0005-0000-0000-000013290000}"/>
    <cellStyle name="Normal 15 2 5 3 2 6 2" xfId="10630" xr:uid="{00000000-0005-0000-0000-000014290000}"/>
    <cellStyle name="Normal 15 2 5 3 2 7" xfId="10631" xr:uid="{00000000-0005-0000-0000-000015290000}"/>
    <cellStyle name="Normal 15 2 5 3 3" xfId="10632" xr:uid="{00000000-0005-0000-0000-000016290000}"/>
    <cellStyle name="Normal 15 2 5 3 3 2" xfId="10633" xr:uid="{00000000-0005-0000-0000-000017290000}"/>
    <cellStyle name="Normal 15 2 5 3 3 2 2" xfId="10634" xr:uid="{00000000-0005-0000-0000-000018290000}"/>
    <cellStyle name="Normal 15 2 5 3 3 3" xfId="10635" xr:uid="{00000000-0005-0000-0000-000019290000}"/>
    <cellStyle name="Normal 15 2 5 3 4" xfId="10636" xr:uid="{00000000-0005-0000-0000-00001A290000}"/>
    <cellStyle name="Normal 15 2 5 3 4 2" xfId="10637" xr:uid="{00000000-0005-0000-0000-00001B290000}"/>
    <cellStyle name="Normal 15 2 5 3 4 2 2" xfId="10638" xr:uid="{00000000-0005-0000-0000-00001C290000}"/>
    <cellStyle name="Normal 15 2 5 3 4 3" xfId="10639" xr:uid="{00000000-0005-0000-0000-00001D290000}"/>
    <cellStyle name="Normal 15 2 5 3 5" xfId="10640" xr:uid="{00000000-0005-0000-0000-00001E290000}"/>
    <cellStyle name="Normal 15 2 5 3 5 2" xfId="10641" xr:uid="{00000000-0005-0000-0000-00001F290000}"/>
    <cellStyle name="Normal 15 2 5 3 5 2 2" xfId="10642" xr:uid="{00000000-0005-0000-0000-000020290000}"/>
    <cellStyle name="Normal 15 2 5 3 5 3" xfId="10643" xr:uid="{00000000-0005-0000-0000-000021290000}"/>
    <cellStyle name="Normal 15 2 5 3 6" xfId="10644" xr:uid="{00000000-0005-0000-0000-000022290000}"/>
    <cellStyle name="Normal 15 2 5 3 6 2" xfId="10645" xr:uid="{00000000-0005-0000-0000-000023290000}"/>
    <cellStyle name="Normal 15 2 5 3 7" xfId="10646" xr:uid="{00000000-0005-0000-0000-000024290000}"/>
    <cellStyle name="Normal 15 2 5 3 7 2" xfId="10647" xr:uid="{00000000-0005-0000-0000-000025290000}"/>
    <cellStyle name="Normal 15 2 5 3 8" xfId="10648" xr:uid="{00000000-0005-0000-0000-000026290000}"/>
    <cellStyle name="Normal 15 2 5 4" xfId="10649" xr:uid="{00000000-0005-0000-0000-000027290000}"/>
    <cellStyle name="Normal 15 2 5 4 2" xfId="10650" xr:uid="{00000000-0005-0000-0000-000028290000}"/>
    <cellStyle name="Normal 15 2 5 4 2 2" xfId="10651" xr:uid="{00000000-0005-0000-0000-000029290000}"/>
    <cellStyle name="Normal 15 2 5 4 2 2 2" xfId="10652" xr:uid="{00000000-0005-0000-0000-00002A290000}"/>
    <cellStyle name="Normal 15 2 5 4 2 3" xfId="10653" xr:uid="{00000000-0005-0000-0000-00002B290000}"/>
    <cellStyle name="Normal 15 2 5 4 3" xfId="10654" xr:uid="{00000000-0005-0000-0000-00002C290000}"/>
    <cellStyle name="Normal 15 2 5 4 3 2" xfId="10655" xr:uid="{00000000-0005-0000-0000-00002D290000}"/>
    <cellStyle name="Normal 15 2 5 4 3 2 2" xfId="10656" xr:uid="{00000000-0005-0000-0000-00002E290000}"/>
    <cellStyle name="Normal 15 2 5 4 3 3" xfId="10657" xr:uid="{00000000-0005-0000-0000-00002F290000}"/>
    <cellStyle name="Normal 15 2 5 4 4" xfId="10658" xr:uid="{00000000-0005-0000-0000-000030290000}"/>
    <cellStyle name="Normal 15 2 5 4 4 2" xfId="10659" xr:uid="{00000000-0005-0000-0000-000031290000}"/>
    <cellStyle name="Normal 15 2 5 4 4 2 2" xfId="10660" xr:uid="{00000000-0005-0000-0000-000032290000}"/>
    <cellStyle name="Normal 15 2 5 4 4 3" xfId="10661" xr:uid="{00000000-0005-0000-0000-000033290000}"/>
    <cellStyle name="Normal 15 2 5 4 5" xfId="10662" xr:uid="{00000000-0005-0000-0000-000034290000}"/>
    <cellStyle name="Normal 15 2 5 4 5 2" xfId="10663" xr:uid="{00000000-0005-0000-0000-000035290000}"/>
    <cellStyle name="Normal 15 2 5 4 6" xfId="10664" xr:uid="{00000000-0005-0000-0000-000036290000}"/>
    <cellStyle name="Normal 15 2 5 4 6 2" xfId="10665" xr:uid="{00000000-0005-0000-0000-000037290000}"/>
    <cellStyle name="Normal 15 2 5 4 7" xfId="10666" xr:uid="{00000000-0005-0000-0000-000038290000}"/>
    <cellStyle name="Normal 15 2 5 5" xfId="10667" xr:uid="{00000000-0005-0000-0000-000039290000}"/>
    <cellStyle name="Normal 15 2 5 5 2" xfId="10668" xr:uid="{00000000-0005-0000-0000-00003A290000}"/>
    <cellStyle name="Normal 15 2 5 5 2 2" xfId="10669" xr:uid="{00000000-0005-0000-0000-00003B290000}"/>
    <cellStyle name="Normal 15 2 5 5 2 2 2" xfId="10670" xr:uid="{00000000-0005-0000-0000-00003C290000}"/>
    <cellStyle name="Normal 15 2 5 5 2 3" xfId="10671" xr:uid="{00000000-0005-0000-0000-00003D290000}"/>
    <cellStyle name="Normal 15 2 5 5 3" xfId="10672" xr:uid="{00000000-0005-0000-0000-00003E290000}"/>
    <cellStyle name="Normal 15 2 5 5 3 2" xfId="10673" xr:uid="{00000000-0005-0000-0000-00003F290000}"/>
    <cellStyle name="Normal 15 2 5 5 3 2 2" xfId="10674" xr:uid="{00000000-0005-0000-0000-000040290000}"/>
    <cellStyle name="Normal 15 2 5 5 3 3" xfId="10675" xr:uid="{00000000-0005-0000-0000-000041290000}"/>
    <cellStyle name="Normal 15 2 5 5 4" xfId="10676" xr:uid="{00000000-0005-0000-0000-000042290000}"/>
    <cellStyle name="Normal 15 2 5 5 4 2" xfId="10677" xr:uid="{00000000-0005-0000-0000-000043290000}"/>
    <cellStyle name="Normal 15 2 5 5 4 2 2" xfId="10678" xr:uid="{00000000-0005-0000-0000-000044290000}"/>
    <cellStyle name="Normal 15 2 5 5 4 3" xfId="10679" xr:uid="{00000000-0005-0000-0000-000045290000}"/>
    <cellStyle name="Normal 15 2 5 5 5" xfId="10680" xr:uid="{00000000-0005-0000-0000-000046290000}"/>
    <cellStyle name="Normal 15 2 5 5 5 2" xfId="10681" xr:uid="{00000000-0005-0000-0000-000047290000}"/>
    <cellStyle name="Normal 15 2 5 5 6" xfId="10682" xr:uid="{00000000-0005-0000-0000-000048290000}"/>
    <cellStyle name="Normal 15 2 5 5 6 2" xfId="10683" xr:uid="{00000000-0005-0000-0000-000049290000}"/>
    <cellStyle name="Normal 15 2 5 5 7" xfId="10684" xr:uid="{00000000-0005-0000-0000-00004A290000}"/>
    <cellStyle name="Normal 15 2 5 6" xfId="10685" xr:uid="{00000000-0005-0000-0000-00004B290000}"/>
    <cellStyle name="Normal 15 2 5 6 2" xfId="10686" xr:uid="{00000000-0005-0000-0000-00004C290000}"/>
    <cellStyle name="Normal 15 2 5 6 2 2" xfId="10687" xr:uid="{00000000-0005-0000-0000-00004D290000}"/>
    <cellStyle name="Normal 15 2 5 6 3" xfId="10688" xr:uid="{00000000-0005-0000-0000-00004E290000}"/>
    <cellStyle name="Normal 15 2 5 7" xfId="10689" xr:uid="{00000000-0005-0000-0000-00004F290000}"/>
    <cellStyle name="Normal 15 2 5 7 2" xfId="10690" xr:uid="{00000000-0005-0000-0000-000050290000}"/>
    <cellStyle name="Normal 15 2 5 7 2 2" xfId="10691" xr:uid="{00000000-0005-0000-0000-000051290000}"/>
    <cellStyle name="Normal 15 2 5 7 3" xfId="10692" xr:uid="{00000000-0005-0000-0000-000052290000}"/>
    <cellStyle name="Normal 15 2 5 8" xfId="10693" xr:uid="{00000000-0005-0000-0000-000053290000}"/>
    <cellStyle name="Normal 15 2 5 8 2" xfId="10694" xr:uid="{00000000-0005-0000-0000-000054290000}"/>
    <cellStyle name="Normal 15 2 5 8 2 2" xfId="10695" xr:uid="{00000000-0005-0000-0000-000055290000}"/>
    <cellStyle name="Normal 15 2 5 8 3" xfId="10696" xr:uid="{00000000-0005-0000-0000-000056290000}"/>
    <cellStyle name="Normal 15 2 5 9" xfId="10697" xr:uid="{00000000-0005-0000-0000-000057290000}"/>
    <cellStyle name="Normal 15 2 5 9 2" xfId="10698" xr:uid="{00000000-0005-0000-0000-000058290000}"/>
    <cellStyle name="Normal 15 2 6" xfId="10699" xr:uid="{00000000-0005-0000-0000-000059290000}"/>
    <cellStyle name="Normal 15 2 6 2" xfId="10700" xr:uid="{00000000-0005-0000-0000-00005A290000}"/>
    <cellStyle name="Normal 15 2 6 2 2" xfId="10701" xr:uid="{00000000-0005-0000-0000-00005B290000}"/>
    <cellStyle name="Normal 15 2 6 2 2 2" xfId="10702" xr:uid="{00000000-0005-0000-0000-00005C290000}"/>
    <cellStyle name="Normal 15 2 6 2 2 2 2" xfId="10703" xr:uid="{00000000-0005-0000-0000-00005D290000}"/>
    <cellStyle name="Normal 15 2 6 2 2 3" xfId="10704" xr:uid="{00000000-0005-0000-0000-00005E290000}"/>
    <cellStyle name="Normal 15 2 6 2 3" xfId="10705" xr:uid="{00000000-0005-0000-0000-00005F290000}"/>
    <cellStyle name="Normal 15 2 6 2 3 2" xfId="10706" xr:uid="{00000000-0005-0000-0000-000060290000}"/>
    <cellStyle name="Normal 15 2 6 2 3 2 2" xfId="10707" xr:uid="{00000000-0005-0000-0000-000061290000}"/>
    <cellStyle name="Normal 15 2 6 2 3 3" xfId="10708" xr:uid="{00000000-0005-0000-0000-000062290000}"/>
    <cellStyle name="Normal 15 2 6 2 4" xfId="10709" xr:uid="{00000000-0005-0000-0000-000063290000}"/>
    <cellStyle name="Normal 15 2 6 2 4 2" xfId="10710" xr:uid="{00000000-0005-0000-0000-000064290000}"/>
    <cellStyle name="Normal 15 2 6 2 4 2 2" xfId="10711" xr:uid="{00000000-0005-0000-0000-000065290000}"/>
    <cellStyle name="Normal 15 2 6 2 4 3" xfId="10712" xr:uid="{00000000-0005-0000-0000-000066290000}"/>
    <cellStyle name="Normal 15 2 6 2 5" xfId="10713" xr:uid="{00000000-0005-0000-0000-000067290000}"/>
    <cellStyle name="Normal 15 2 6 2 5 2" xfId="10714" xr:uid="{00000000-0005-0000-0000-000068290000}"/>
    <cellStyle name="Normal 15 2 6 2 6" xfId="10715" xr:uid="{00000000-0005-0000-0000-000069290000}"/>
    <cellStyle name="Normal 15 2 6 2 6 2" xfId="10716" xr:uid="{00000000-0005-0000-0000-00006A290000}"/>
    <cellStyle name="Normal 15 2 6 2 7" xfId="10717" xr:uid="{00000000-0005-0000-0000-00006B290000}"/>
    <cellStyle name="Normal 15 2 6 3" xfId="10718" xr:uid="{00000000-0005-0000-0000-00006C290000}"/>
    <cellStyle name="Normal 15 2 6 3 2" xfId="10719" xr:uid="{00000000-0005-0000-0000-00006D290000}"/>
    <cellStyle name="Normal 15 2 6 3 2 2" xfId="10720" xr:uid="{00000000-0005-0000-0000-00006E290000}"/>
    <cellStyle name="Normal 15 2 6 3 2 2 2" xfId="10721" xr:uid="{00000000-0005-0000-0000-00006F290000}"/>
    <cellStyle name="Normal 15 2 6 3 2 3" xfId="10722" xr:uid="{00000000-0005-0000-0000-000070290000}"/>
    <cellStyle name="Normal 15 2 6 3 3" xfId="10723" xr:uid="{00000000-0005-0000-0000-000071290000}"/>
    <cellStyle name="Normal 15 2 6 3 3 2" xfId="10724" xr:uid="{00000000-0005-0000-0000-000072290000}"/>
    <cellStyle name="Normal 15 2 6 3 3 2 2" xfId="10725" xr:uid="{00000000-0005-0000-0000-000073290000}"/>
    <cellStyle name="Normal 15 2 6 3 3 3" xfId="10726" xr:uid="{00000000-0005-0000-0000-000074290000}"/>
    <cellStyle name="Normal 15 2 6 3 4" xfId="10727" xr:uid="{00000000-0005-0000-0000-000075290000}"/>
    <cellStyle name="Normal 15 2 6 3 4 2" xfId="10728" xr:uid="{00000000-0005-0000-0000-000076290000}"/>
    <cellStyle name="Normal 15 2 6 3 4 2 2" xfId="10729" xr:uid="{00000000-0005-0000-0000-000077290000}"/>
    <cellStyle name="Normal 15 2 6 3 4 3" xfId="10730" xr:uid="{00000000-0005-0000-0000-000078290000}"/>
    <cellStyle name="Normal 15 2 6 3 5" xfId="10731" xr:uid="{00000000-0005-0000-0000-000079290000}"/>
    <cellStyle name="Normal 15 2 6 3 5 2" xfId="10732" xr:uid="{00000000-0005-0000-0000-00007A290000}"/>
    <cellStyle name="Normal 15 2 6 3 6" xfId="10733" xr:uid="{00000000-0005-0000-0000-00007B290000}"/>
    <cellStyle name="Normal 15 2 6 3 6 2" xfId="10734" xr:uid="{00000000-0005-0000-0000-00007C290000}"/>
    <cellStyle name="Normal 15 2 6 3 7" xfId="10735" xr:uid="{00000000-0005-0000-0000-00007D290000}"/>
    <cellStyle name="Normal 15 2 6 4" xfId="10736" xr:uid="{00000000-0005-0000-0000-00007E290000}"/>
    <cellStyle name="Normal 15 2 6 4 2" xfId="10737" xr:uid="{00000000-0005-0000-0000-00007F290000}"/>
    <cellStyle name="Normal 15 2 6 4 2 2" xfId="10738" xr:uid="{00000000-0005-0000-0000-000080290000}"/>
    <cellStyle name="Normal 15 2 6 4 3" xfId="10739" xr:uid="{00000000-0005-0000-0000-000081290000}"/>
    <cellStyle name="Normal 15 2 6 5" xfId="10740" xr:uid="{00000000-0005-0000-0000-000082290000}"/>
    <cellStyle name="Normal 15 2 6 5 2" xfId="10741" xr:uid="{00000000-0005-0000-0000-000083290000}"/>
    <cellStyle name="Normal 15 2 6 5 2 2" xfId="10742" xr:uid="{00000000-0005-0000-0000-000084290000}"/>
    <cellStyle name="Normal 15 2 6 5 3" xfId="10743" xr:uid="{00000000-0005-0000-0000-000085290000}"/>
    <cellStyle name="Normal 15 2 6 6" xfId="10744" xr:uid="{00000000-0005-0000-0000-000086290000}"/>
    <cellStyle name="Normal 15 2 6 6 2" xfId="10745" xr:uid="{00000000-0005-0000-0000-000087290000}"/>
    <cellStyle name="Normal 15 2 6 6 2 2" xfId="10746" xr:uid="{00000000-0005-0000-0000-000088290000}"/>
    <cellStyle name="Normal 15 2 6 6 3" xfId="10747" xr:uid="{00000000-0005-0000-0000-000089290000}"/>
    <cellStyle name="Normal 15 2 6 7" xfId="10748" xr:uid="{00000000-0005-0000-0000-00008A290000}"/>
    <cellStyle name="Normal 15 2 6 7 2" xfId="10749" xr:uid="{00000000-0005-0000-0000-00008B290000}"/>
    <cellStyle name="Normal 15 2 6 8" xfId="10750" xr:uid="{00000000-0005-0000-0000-00008C290000}"/>
    <cellStyle name="Normal 15 2 6 8 2" xfId="10751" xr:uid="{00000000-0005-0000-0000-00008D290000}"/>
    <cellStyle name="Normal 15 2 6 9" xfId="10752" xr:uid="{00000000-0005-0000-0000-00008E290000}"/>
    <cellStyle name="Normal 15 2 7" xfId="10753" xr:uid="{00000000-0005-0000-0000-00008F290000}"/>
    <cellStyle name="Normal 15 2 7 2" xfId="10754" xr:uid="{00000000-0005-0000-0000-000090290000}"/>
    <cellStyle name="Normal 15 2 7 2 2" xfId="10755" xr:uid="{00000000-0005-0000-0000-000091290000}"/>
    <cellStyle name="Normal 15 2 7 2 2 2" xfId="10756" xr:uid="{00000000-0005-0000-0000-000092290000}"/>
    <cellStyle name="Normal 15 2 7 2 3" xfId="10757" xr:uid="{00000000-0005-0000-0000-000093290000}"/>
    <cellStyle name="Normal 15 2 7 3" xfId="10758" xr:uid="{00000000-0005-0000-0000-000094290000}"/>
    <cellStyle name="Normal 15 2 7 3 2" xfId="10759" xr:uid="{00000000-0005-0000-0000-000095290000}"/>
    <cellStyle name="Normal 15 2 7 3 2 2" xfId="10760" xr:uid="{00000000-0005-0000-0000-000096290000}"/>
    <cellStyle name="Normal 15 2 7 3 3" xfId="10761" xr:uid="{00000000-0005-0000-0000-000097290000}"/>
    <cellStyle name="Normal 15 2 7 4" xfId="10762" xr:uid="{00000000-0005-0000-0000-000098290000}"/>
    <cellStyle name="Normal 15 2 7 4 2" xfId="10763" xr:uid="{00000000-0005-0000-0000-000099290000}"/>
    <cellStyle name="Normal 15 2 7 4 2 2" xfId="10764" xr:uid="{00000000-0005-0000-0000-00009A290000}"/>
    <cellStyle name="Normal 15 2 7 4 3" xfId="10765" xr:uid="{00000000-0005-0000-0000-00009B290000}"/>
    <cellStyle name="Normal 15 2 7 5" xfId="10766" xr:uid="{00000000-0005-0000-0000-00009C290000}"/>
    <cellStyle name="Normal 15 2 7 5 2" xfId="10767" xr:uid="{00000000-0005-0000-0000-00009D290000}"/>
    <cellStyle name="Normal 15 2 7 6" xfId="10768" xr:uid="{00000000-0005-0000-0000-00009E290000}"/>
    <cellStyle name="Normal 15 2 7 6 2" xfId="10769" xr:uid="{00000000-0005-0000-0000-00009F290000}"/>
    <cellStyle name="Normal 15 2 7 7" xfId="10770" xr:uid="{00000000-0005-0000-0000-0000A0290000}"/>
    <cellStyle name="Normal 15 2 8" xfId="10771" xr:uid="{00000000-0005-0000-0000-0000A1290000}"/>
    <cellStyle name="Normal 15 2 8 2" xfId="10772" xr:uid="{00000000-0005-0000-0000-0000A2290000}"/>
    <cellStyle name="Normal 15 2 8 2 2" xfId="10773" xr:uid="{00000000-0005-0000-0000-0000A3290000}"/>
    <cellStyle name="Normal 15 2 8 2 2 2" xfId="10774" xr:uid="{00000000-0005-0000-0000-0000A4290000}"/>
    <cellStyle name="Normal 15 2 8 2 3" xfId="10775" xr:uid="{00000000-0005-0000-0000-0000A5290000}"/>
    <cellStyle name="Normal 15 2 8 3" xfId="10776" xr:uid="{00000000-0005-0000-0000-0000A6290000}"/>
    <cellStyle name="Normal 15 2 8 3 2" xfId="10777" xr:uid="{00000000-0005-0000-0000-0000A7290000}"/>
    <cellStyle name="Normal 15 2 8 3 2 2" xfId="10778" xr:uid="{00000000-0005-0000-0000-0000A8290000}"/>
    <cellStyle name="Normal 15 2 8 3 3" xfId="10779" xr:uid="{00000000-0005-0000-0000-0000A9290000}"/>
    <cellStyle name="Normal 15 2 8 4" xfId="10780" xr:uid="{00000000-0005-0000-0000-0000AA290000}"/>
    <cellStyle name="Normal 15 2 8 4 2" xfId="10781" xr:uid="{00000000-0005-0000-0000-0000AB290000}"/>
    <cellStyle name="Normal 15 2 8 4 2 2" xfId="10782" xr:uid="{00000000-0005-0000-0000-0000AC290000}"/>
    <cellStyle name="Normal 15 2 8 4 3" xfId="10783" xr:uid="{00000000-0005-0000-0000-0000AD290000}"/>
    <cellStyle name="Normal 15 2 8 5" xfId="10784" xr:uid="{00000000-0005-0000-0000-0000AE290000}"/>
    <cellStyle name="Normal 15 2 8 5 2" xfId="10785" xr:uid="{00000000-0005-0000-0000-0000AF290000}"/>
    <cellStyle name="Normal 15 2 8 6" xfId="10786" xr:uid="{00000000-0005-0000-0000-0000B0290000}"/>
    <cellStyle name="Normal 15 2 8 6 2" xfId="10787" xr:uid="{00000000-0005-0000-0000-0000B1290000}"/>
    <cellStyle name="Normal 15 2 8 7" xfId="10788" xr:uid="{00000000-0005-0000-0000-0000B2290000}"/>
    <cellStyle name="Normal 15 2 9" xfId="10789" xr:uid="{00000000-0005-0000-0000-0000B3290000}"/>
    <cellStyle name="Normal 15 2 9 2" xfId="10790" xr:uid="{00000000-0005-0000-0000-0000B4290000}"/>
    <cellStyle name="Normal 15 2 9 2 2" xfId="10791" xr:uid="{00000000-0005-0000-0000-0000B5290000}"/>
    <cellStyle name="Normal 15 2 9 3" xfId="10792" xr:uid="{00000000-0005-0000-0000-0000B6290000}"/>
    <cellStyle name="Normal 15 2_Confidential Information" xfId="10793" xr:uid="{00000000-0005-0000-0000-0000B7290000}"/>
    <cellStyle name="Normal 15 3" xfId="436" xr:uid="{00000000-0005-0000-0000-0000B8290000}"/>
    <cellStyle name="Normal 15 3 10" xfId="10794" xr:uid="{00000000-0005-0000-0000-0000B9290000}"/>
    <cellStyle name="Normal 15 3 10 2" xfId="10795" xr:uid="{00000000-0005-0000-0000-0000BA290000}"/>
    <cellStyle name="Normal 15 3 10 2 2" xfId="10796" xr:uid="{00000000-0005-0000-0000-0000BB290000}"/>
    <cellStyle name="Normal 15 3 10 3" xfId="10797" xr:uid="{00000000-0005-0000-0000-0000BC290000}"/>
    <cellStyle name="Normal 15 3 11" xfId="10798" xr:uid="{00000000-0005-0000-0000-0000BD290000}"/>
    <cellStyle name="Normal 15 3 11 2" xfId="10799" xr:uid="{00000000-0005-0000-0000-0000BE290000}"/>
    <cellStyle name="Normal 15 3 12" xfId="10800" xr:uid="{00000000-0005-0000-0000-0000BF290000}"/>
    <cellStyle name="Normal 15 3 12 2" xfId="10801" xr:uid="{00000000-0005-0000-0000-0000C0290000}"/>
    <cellStyle name="Normal 15 3 13" xfId="10802" xr:uid="{00000000-0005-0000-0000-0000C1290000}"/>
    <cellStyle name="Normal 15 3 2" xfId="437" xr:uid="{00000000-0005-0000-0000-0000C2290000}"/>
    <cellStyle name="Normal 15 3 2 10" xfId="10803" xr:uid="{00000000-0005-0000-0000-0000C3290000}"/>
    <cellStyle name="Normal 15 3 2 10 2" xfId="10804" xr:uid="{00000000-0005-0000-0000-0000C4290000}"/>
    <cellStyle name="Normal 15 3 2 11" xfId="10805" xr:uid="{00000000-0005-0000-0000-0000C5290000}"/>
    <cellStyle name="Normal 15 3 2 2" xfId="10806" xr:uid="{00000000-0005-0000-0000-0000C6290000}"/>
    <cellStyle name="Normal 15 3 2 2 2" xfId="10807" xr:uid="{00000000-0005-0000-0000-0000C7290000}"/>
    <cellStyle name="Normal 15 3 2 2 2 2" xfId="10808" xr:uid="{00000000-0005-0000-0000-0000C8290000}"/>
    <cellStyle name="Normal 15 3 2 2 2 2 2" xfId="10809" xr:uid="{00000000-0005-0000-0000-0000C9290000}"/>
    <cellStyle name="Normal 15 3 2 2 2 2 2 2" xfId="10810" xr:uid="{00000000-0005-0000-0000-0000CA290000}"/>
    <cellStyle name="Normal 15 3 2 2 2 2 3" xfId="10811" xr:uid="{00000000-0005-0000-0000-0000CB290000}"/>
    <cellStyle name="Normal 15 3 2 2 2 3" xfId="10812" xr:uid="{00000000-0005-0000-0000-0000CC290000}"/>
    <cellStyle name="Normal 15 3 2 2 2 3 2" xfId="10813" xr:uid="{00000000-0005-0000-0000-0000CD290000}"/>
    <cellStyle name="Normal 15 3 2 2 2 3 2 2" xfId="10814" xr:uid="{00000000-0005-0000-0000-0000CE290000}"/>
    <cellStyle name="Normal 15 3 2 2 2 3 3" xfId="10815" xr:uid="{00000000-0005-0000-0000-0000CF290000}"/>
    <cellStyle name="Normal 15 3 2 2 2 4" xfId="10816" xr:uid="{00000000-0005-0000-0000-0000D0290000}"/>
    <cellStyle name="Normal 15 3 2 2 2 4 2" xfId="10817" xr:uid="{00000000-0005-0000-0000-0000D1290000}"/>
    <cellStyle name="Normal 15 3 2 2 2 4 2 2" xfId="10818" xr:uid="{00000000-0005-0000-0000-0000D2290000}"/>
    <cellStyle name="Normal 15 3 2 2 2 4 3" xfId="10819" xr:uid="{00000000-0005-0000-0000-0000D3290000}"/>
    <cellStyle name="Normal 15 3 2 2 2 5" xfId="10820" xr:uid="{00000000-0005-0000-0000-0000D4290000}"/>
    <cellStyle name="Normal 15 3 2 2 2 5 2" xfId="10821" xr:uid="{00000000-0005-0000-0000-0000D5290000}"/>
    <cellStyle name="Normal 15 3 2 2 2 6" xfId="10822" xr:uid="{00000000-0005-0000-0000-0000D6290000}"/>
    <cellStyle name="Normal 15 3 2 2 2 6 2" xfId="10823" xr:uid="{00000000-0005-0000-0000-0000D7290000}"/>
    <cellStyle name="Normal 15 3 2 2 2 7" xfId="10824" xr:uid="{00000000-0005-0000-0000-0000D8290000}"/>
    <cellStyle name="Normal 15 3 2 2 3" xfId="10825" xr:uid="{00000000-0005-0000-0000-0000D9290000}"/>
    <cellStyle name="Normal 15 3 2 2 3 2" xfId="10826" xr:uid="{00000000-0005-0000-0000-0000DA290000}"/>
    <cellStyle name="Normal 15 3 2 2 3 2 2" xfId="10827" xr:uid="{00000000-0005-0000-0000-0000DB290000}"/>
    <cellStyle name="Normal 15 3 2 2 3 2 2 2" xfId="10828" xr:uid="{00000000-0005-0000-0000-0000DC290000}"/>
    <cellStyle name="Normal 15 3 2 2 3 2 3" xfId="10829" xr:uid="{00000000-0005-0000-0000-0000DD290000}"/>
    <cellStyle name="Normal 15 3 2 2 3 3" xfId="10830" xr:uid="{00000000-0005-0000-0000-0000DE290000}"/>
    <cellStyle name="Normal 15 3 2 2 3 3 2" xfId="10831" xr:uid="{00000000-0005-0000-0000-0000DF290000}"/>
    <cellStyle name="Normal 15 3 2 2 3 3 2 2" xfId="10832" xr:uid="{00000000-0005-0000-0000-0000E0290000}"/>
    <cellStyle name="Normal 15 3 2 2 3 3 3" xfId="10833" xr:uid="{00000000-0005-0000-0000-0000E1290000}"/>
    <cellStyle name="Normal 15 3 2 2 3 4" xfId="10834" xr:uid="{00000000-0005-0000-0000-0000E2290000}"/>
    <cellStyle name="Normal 15 3 2 2 3 4 2" xfId="10835" xr:uid="{00000000-0005-0000-0000-0000E3290000}"/>
    <cellStyle name="Normal 15 3 2 2 3 4 2 2" xfId="10836" xr:uid="{00000000-0005-0000-0000-0000E4290000}"/>
    <cellStyle name="Normal 15 3 2 2 3 4 3" xfId="10837" xr:uid="{00000000-0005-0000-0000-0000E5290000}"/>
    <cellStyle name="Normal 15 3 2 2 3 5" xfId="10838" xr:uid="{00000000-0005-0000-0000-0000E6290000}"/>
    <cellStyle name="Normal 15 3 2 2 3 5 2" xfId="10839" xr:uid="{00000000-0005-0000-0000-0000E7290000}"/>
    <cellStyle name="Normal 15 3 2 2 3 6" xfId="10840" xr:uid="{00000000-0005-0000-0000-0000E8290000}"/>
    <cellStyle name="Normal 15 3 2 2 3 6 2" xfId="10841" xr:uid="{00000000-0005-0000-0000-0000E9290000}"/>
    <cellStyle name="Normal 15 3 2 2 3 7" xfId="10842" xr:uid="{00000000-0005-0000-0000-0000EA290000}"/>
    <cellStyle name="Normal 15 3 2 2 4" xfId="10843" xr:uid="{00000000-0005-0000-0000-0000EB290000}"/>
    <cellStyle name="Normal 15 3 2 2 4 2" xfId="10844" xr:uid="{00000000-0005-0000-0000-0000EC290000}"/>
    <cellStyle name="Normal 15 3 2 2 4 2 2" xfId="10845" xr:uid="{00000000-0005-0000-0000-0000ED290000}"/>
    <cellStyle name="Normal 15 3 2 2 4 3" xfId="10846" xr:uid="{00000000-0005-0000-0000-0000EE290000}"/>
    <cellStyle name="Normal 15 3 2 2 5" xfId="10847" xr:uid="{00000000-0005-0000-0000-0000EF290000}"/>
    <cellStyle name="Normal 15 3 2 2 5 2" xfId="10848" xr:uid="{00000000-0005-0000-0000-0000F0290000}"/>
    <cellStyle name="Normal 15 3 2 2 5 2 2" xfId="10849" xr:uid="{00000000-0005-0000-0000-0000F1290000}"/>
    <cellStyle name="Normal 15 3 2 2 5 3" xfId="10850" xr:uid="{00000000-0005-0000-0000-0000F2290000}"/>
    <cellStyle name="Normal 15 3 2 2 6" xfId="10851" xr:uid="{00000000-0005-0000-0000-0000F3290000}"/>
    <cellStyle name="Normal 15 3 2 2 6 2" xfId="10852" xr:uid="{00000000-0005-0000-0000-0000F4290000}"/>
    <cellStyle name="Normal 15 3 2 2 6 2 2" xfId="10853" xr:uid="{00000000-0005-0000-0000-0000F5290000}"/>
    <cellStyle name="Normal 15 3 2 2 6 3" xfId="10854" xr:uid="{00000000-0005-0000-0000-0000F6290000}"/>
    <cellStyle name="Normal 15 3 2 2 7" xfId="10855" xr:uid="{00000000-0005-0000-0000-0000F7290000}"/>
    <cellStyle name="Normal 15 3 2 2 7 2" xfId="10856" xr:uid="{00000000-0005-0000-0000-0000F8290000}"/>
    <cellStyle name="Normal 15 3 2 2 8" xfId="10857" xr:uid="{00000000-0005-0000-0000-0000F9290000}"/>
    <cellStyle name="Normal 15 3 2 2 8 2" xfId="10858" xr:uid="{00000000-0005-0000-0000-0000FA290000}"/>
    <cellStyle name="Normal 15 3 2 2 9" xfId="10859" xr:uid="{00000000-0005-0000-0000-0000FB290000}"/>
    <cellStyle name="Normal 15 3 2 3" xfId="10860" xr:uid="{00000000-0005-0000-0000-0000FC290000}"/>
    <cellStyle name="Normal 15 3 2 3 2" xfId="10861" xr:uid="{00000000-0005-0000-0000-0000FD290000}"/>
    <cellStyle name="Normal 15 3 2 3 2 2" xfId="10862" xr:uid="{00000000-0005-0000-0000-0000FE290000}"/>
    <cellStyle name="Normal 15 3 2 3 2 2 2" xfId="10863" xr:uid="{00000000-0005-0000-0000-0000FF290000}"/>
    <cellStyle name="Normal 15 3 2 3 2 2 2 2" xfId="10864" xr:uid="{00000000-0005-0000-0000-0000002A0000}"/>
    <cellStyle name="Normal 15 3 2 3 2 2 3" xfId="10865" xr:uid="{00000000-0005-0000-0000-0000012A0000}"/>
    <cellStyle name="Normal 15 3 2 3 2 3" xfId="10866" xr:uid="{00000000-0005-0000-0000-0000022A0000}"/>
    <cellStyle name="Normal 15 3 2 3 2 3 2" xfId="10867" xr:uid="{00000000-0005-0000-0000-0000032A0000}"/>
    <cellStyle name="Normal 15 3 2 3 2 3 2 2" xfId="10868" xr:uid="{00000000-0005-0000-0000-0000042A0000}"/>
    <cellStyle name="Normal 15 3 2 3 2 3 3" xfId="10869" xr:uid="{00000000-0005-0000-0000-0000052A0000}"/>
    <cellStyle name="Normal 15 3 2 3 2 4" xfId="10870" xr:uid="{00000000-0005-0000-0000-0000062A0000}"/>
    <cellStyle name="Normal 15 3 2 3 2 4 2" xfId="10871" xr:uid="{00000000-0005-0000-0000-0000072A0000}"/>
    <cellStyle name="Normal 15 3 2 3 2 4 2 2" xfId="10872" xr:uid="{00000000-0005-0000-0000-0000082A0000}"/>
    <cellStyle name="Normal 15 3 2 3 2 4 3" xfId="10873" xr:uid="{00000000-0005-0000-0000-0000092A0000}"/>
    <cellStyle name="Normal 15 3 2 3 2 5" xfId="10874" xr:uid="{00000000-0005-0000-0000-00000A2A0000}"/>
    <cellStyle name="Normal 15 3 2 3 2 5 2" xfId="10875" xr:uid="{00000000-0005-0000-0000-00000B2A0000}"/>
    <cellStyle name="Normal 15 3 2 3 2 6" xfId="10876" xr:uid="{00000000-0005-0000-0000-00000C2A0000}"/>
    <cellStyle name="Normal 15 3 2 3 2 6 2" xfId="10877" xr:uid="{00000000-0005-0000-0000-00000D2A0000}"/>
    <cellStyle name="Normal 15 3 2 3 2 7" xfId="10878" xr:uid="{00000000-0005-0000-0000-00000E2A0000}"/>
    <cellStyle name="Normal 15 3 2 3 3" xfId="10879" xr:uid="{00000000-0005-0000-0000-00000F2A0000}"/>
    <cellStyle name="Normal 15 3 2 3 3 2" xfId="10880" xr:uid="{00000000-0005-0000-0000-0000102A0000}"/>
    <cellStyle name="Normal 15 3 2 3 3 2 2" xfId="10881" xr:uid="{00000000-0005-0000-0000-0000112A0000}"/>
    <cellStyle name="Normal 15 3 2 3 3 3" xfId="10882" xr:uid="{00000000-0005-0000-0000-0000122A0000}"/>
    <cellStyle name="Normal 15 3 2 3 4" xfId="10883" xr:uid="{00000000-0005-0000-0000-0000132A0000}"/>
    <cellStyle name="Normal 15 3 2 3 4 2" xfId="10884" xr:uid="{00000000-0005-0000-0000-0000142A0000}"/>
    <cellStyle name="Normal 15 3 2 3 4 2 2" xfId="10885" xr:uid="{00000000-0005-0000-0000-0000152A0000}"/>
    <cellStyle name="Normal 15 3 2 3 4 3" xfId="10886" xr:uid="{00000000-0005-0000-0000-0000162A0000}"/>
    <cellStyle name="Normal 15 3 2 3 5" xfId="10887" xr:uid="{00000000-0005-0000-0000-0000172A0000}"/>
    <cellStyle name="Normal 15 3 2 3 5 2" xfId="10888" xr:uid="{00000000-0005-0000-0000-0000182A0000}"/>
    <cellStyle name="Normal 15 3 2 3 5 2 2" xfId="10889" xr:uid="{00000000-0005-0000-0000-0000192A0000}"/>
    <cellStyle name="Normal 15 3 2 3 5 3" xfId="10890" xr:uid="{00000000-0005-0000-0000-00001A2A0000}"/>
    <cellStyle name="Normal 15 3 2 3 6" xfId="10891" xr:uid="{00000000-0005-0000-0000-00001B2A0000}"/>
    <cellStyle name="Normal 15 3 2 3 6 2" xfId="10892" xr:uid="{00000000-0005-0000-0000-00001C2A0000}"/>
    <cellStyle name="Normal 15 3 2 3 7" xfId="10893" xr:uid="{00000000-0005-0000-0000-00001D2A0000}"/>
    <cellStyle name="Normal 15 3 2 3 7 2" xfId="10894" xr:uid="{00000000-0005-0000-0000-00001E2A0000}"/>
    <cellStyle name="Normal 15 3 2 3 8" xfId="10895" xr:uid="{00000000-0005-0000-0000-00001F2A0000}"/>
    <cellStyle name="Normal 15 3 2 4" xfId="10896" xr:uid="{00000000-0005-0000-0000-0000202A0000}"/>
    <cellStyle name="Normal 15 3 2 4 2" xfId="10897" xr:uid="{00000000-0005-0000-0000-0000212A0000}"/>
    <cellStyle name="Normal 15 3 2 4 2 2" xfId="10898" xr:uid="{00000000-0005-0000-0000-0000222A0000}"/>
    <cellStyle name="Normal 15 3 2 4 2 2 2" xfId="10899" xr:uid="{00000000-0005-0000-0000-0000232A0000}"/>
    <cellStyle name="Normal 15 3 2 4 2 3" xfId="10900" xr:uid="{00000000-0005-0000-0000-0000242A0000}"/>
    <cellStyle name="Normal 15 3 2 4 3" xfId="10901" xr:uid="{00000000-0005-0000-0000-0000252A0000}"/>
    <cellStyle name="Normal 15 3 2 4 3 2" xfId="10902" xr:uid="{00000000-0005-0000-0000-0000262A0000}"/>
    <cellStyle name="Normal 15 3 2 4 3 2 2" xfId="10903" xr:uid="{00000000-0005-0000-0000-0000272A0000}"/>
    <cellStyle name="Normal 15 3 2 4 3 3" xfId="10904" xr:uid="{00000000-0005-0000-0000-0000282A0000}"/>
    <cellStyle name="Normal 15 3 2 4 4" xfId="10905" xr:uid="{00000000-0005-0000-0000-0000292A0000}"/>
    <cellStyle name="Normal 15 3 2 4 4 2" xfId="10906" xr:uid="{00000000-0005-0000-0000-00002A2A0000}"/>
    <cellStyle name="Normal 15 3 2 4 4 2 2" xfId="10907" xr:uid="{00000000-0005-0000-0000-00002B2A0000}"/>
    <cellStyle name="Normal 15 3 2 4 4 3" xfId="10908" xr:uid="{00000000-0005-0000-0000-00002C2A0000}"/>
    <cellStyle name="Normal 15 3 2 4 5" xfId="10909" xr:uid="{00000000-0005-0000-0000-00002D2A0000}"/>
    <cellStyle name="Normal 15 3 2 4 5 2" xfId="10910" xr:uid="{00000000-0005-0000-0000-00002E2A0000}"/>
    <cellStyle name="Normal 15 3 2 4 6" xfId="10911" xr:uid="{00000000-0005-0000-0000-00002F2A0000}"/>
    <cellStyle name="Normal 15 3 2 4 6 2" xfId="10912" xr:uid="{00000000-0005-0000-0000-0000302A0000}"/>
    <cellStyle name="Normal 15 3 2 4 7" xfId="10913" xr:uid="{00000000-0005-0000-0000-0000312A0000}"/>
    <cellStyle name="Normal 15 3 2 5" xfId="10914" xr:uid="{00000000-0005-0000-0000-0000322A0000}"/>
    <cellStyle name="Normal 15 3 2 5 2" xfId="10915" xr:uid="{00000000-0005-0000-0000-0000332A0000}"/>
    <cellStyle name="Normal 15 3 2 5 2 2" xfId="10916" xr:uid="{00000000-0005-0000-0000-0000342A0000}"/>
    <cellStyle name="Normal 15 3 2 5 2 2 2" xfId="10917" xr:uid="{00000000-0005-0000-0000-0000352A0000}"/>
    <cellStyle name="Normal 15 3 2 5 2 3" xfId="10918" xr:uid="{00000000-0005-0000-0000-0000362A0000}"/>
    <cellStyle name="Normal 15 3 2 5 3" xfId="10919" xr:uid="{00000000-0005-0000-0000-0000372A0000}"/>
    <cellStyle name="Normal 15 3 2 5 3 2" xfId="10920" xr:uid="{00000000-0005-0000-0000-0000382A0000}"/>
    <cellStyle name="Normal 15 3 2 5 3 2 2" xfId="10921" xr:uid="{00000000-0005-0000-0000-0000392A0000}"/>
    <cellStyle name="Normal 15 3 2 5 3 3" xfId="10922" xr:uid="{00000000-0005-0000-0000-00003A2A0000}"/>
    <cellStyle name="Normal 15 3 2 5 4" xfId="10923" xr:uid="{00000000-0005-0000-0000-00003B2A0000}"/>
    <cellStyle name="Normal 15 3 2 5 4 2" xfId="10924" xr:uid="{00000000-0005-0000-0000-00003C2A0000}"/>
    <cellStyle name="Normal 15 3 2 5 4 2 2" xfId="10925" xr:uid="{00000000-0005-0000-0000-00003D2A0000}"/>
    <cellStyle name="Normal 15 3 2 5 4 3" xfId="10926" xr:uid="{00000000-0005-0000-0000-00003E2A0000}"/>
    <cellStyle name="Normal 15 3 2 5 5" xfId="10927" xr:uid="{00000000-0005-0000-0000-00003F2A0000}"/>
    <cellStyle name="Normal 15 3 2 5 5 2" xfId="10928" xr:uid="{00000000-0005-0000-0000-0000402A0000}"/>
    <cellStyle name="Normal 15 3 2 5 6" xfId="10929" xr:uid="{00000000-0005-0000-0000-0000412A0000}"/>
    <cellStyle name="Normal 15 3 2 5 6 2" xfId="10930" xr:uid="{00000000-0005-0000-0000-0000422A0000}"/>
    <cellStyle name="Normal 15 3 2 5 7" xfId="10931" xr:uid="{00000000-0005-0000-0000-0000432A0000}"/>
    <cellStyle name="Normal 15 3 2 6" xfId="10932" xr:uid="{00000000-0005-0000-0000-0000442A0000}"/>
    <cellStyle name="Normal 15 3 2 6 2" xfId="10933" xr:uid="{00000000-0005-0000-0000-0000452A0000}"/>
    <cellStyle name="Normal 15 3 2 6 2 2" xfId="10934" xr:uid="{00000000-0005-0000-0000-0000462A0000}"/>
    <cellStyle name="Normal 15 3 2 6 3" xfId="10935" xr:uid="{00000000-0005-0000-0000-0000472A0000}"/>
    <cellStyle name="Normal 15 3 2 7" xfId="10936" xr:uid="{00000000-0005-0000-0000-0000482A0000}"/>
    <cellStyle name="Normal 15 3 2 7 2" xfId="10937" xr:uid="{00000000-0005-0000-0000-0000492A0000}"/>
    <cellStyle name="Normal 15 3 2 7 2 2" xfId="10938" xr:uid="{00000000-0005-0000-0000-00004A2A0000}"/>
    <cellStyle name="Normal 15 3 2 7 3" xfId="10939" xr:uid="{00000000-0005-0000-0000-00004B2A0000}"/>
    <cellStyle name="Normal 15 3 2 8" xfId="10940" xr:uid="{00000000-0005-0000-0000-00004C2A0000}"/>
    <cellStyle name="Normal 15 3 2 8 2" xfId="10941" xr:uid="{00000000-0005-0000-0000-00004D2A0000}"/>
    <cellStyle name="Normal 15 3 2 8 2 2" xfId="10942" xr:uid="{00000000-0005-0000-0000-00004E2A0000}"/>
    <cellStyle name="Normal 15 3 2 8 3" xfId="10943" xr:uid="{00000000-0005-0000-0000-00004F2A0000}"/>
    <cellStyle name="Normal 15 3 2 9" xfId="10944" xr:uid="{00000000-0005-0000-0000-0000502A0000}"/>
    <cellStyle name="Normal 15 3 2 9 2" xfId="10945" xr:uid="{00000000-0005-0000-0000-0000512A0000}"/>
    <cellStyle name="Normal 15 3 3" xfId="438" xr:uid="{00000000-0005-0000-0000-0000522A0000}"/>
    <cellStyle name="Normal 15 3 3 10" xfId="10946" xr:uid="{00000000-0005-0000-0000-0000532A0000}"/>
    <cellStyle name="Normal 15 3 3 10 2" xfId="10947" xr:uid="{00000000-0005-0000-0000-0000542A0000}"/>
    <cellStyle name="Normal 15 3 3 11" xfId="10948" xr:uid="{00000000-0005-0000-0000-0000552A0000}"/>
    <cellStyle name="Normal 15 3 3 2" xfId="10949" xr:uid="{00000000-0005-0000-0000-0000562A0000}"/>
    <cellStyle name="Normal 15 3 3 2 2" xfId="10950" xr:uid="{00000000-0005-0000-0000-0000572A0000}"/>
    <cellStyle name="Normal 15 3 3 2 2 2" xfId="10951" xr:uid="{00000000-0005-0000-0000-0000582A0000}"/>
    <cellStyle name="Normal 15 3 3 2 2 2 2" xfId="10952" xr:uid="{00000000-0005-0000-0000-0000592A0000}"/>
    <cellStyle name="Normal 15 3 3 2 2 2 2 2" xfId="10953" xr:uid="{00000000-0005-0000-0000-00005A2A0000}"/>
    <cellStyle name="Normal 15 3 3 2 2 2 3" xfId="10954" xr:uid="{00000000-0005-0000-0000-00005B2A0000}"/>
    <cellStyle name="Normal 15 3 3 2 2 3" xfId="10955" xr:uid="{00000000-0005-0000-0000-00005C2A0000}"/>
    <cellStyle name="Normal 15 3 3 2 2 3 2" xfId="10956" xr:uid="{00000000-0005-0000-0000-00005D2A0000}"/>
    <cellStyle name="Normal 15 3 3 2 2 3 2 2" xfId="10957" xr:uid="{00000000-0005-0000-0000-00005E2A0000}"/>
    <cellStyle name="Normal 15 3 3 2 2 3 3" xfId="10958" xr:uid="{00000000-0005-0000-0000-00005F2A0000}"/>
    <cellStyle name="Normal 15 3 3 2 2 4" xfId="10959" xr:uid="{00000000-0005-0000-0000-0000602A0000}"/>
    <cellStyle name="Normal 15 3 3 2 2 4 2" xfId="10960" xr:uid="{00000000-0005-0000-0000-0000612A0000}"/>
    <cellStyle name="Normal 15 3 3 2 2 4 2 2" xfId="10961" xr:uid="{00000000-0005-0000-0000-0000622A0000}"/>
    <cellStyle name="Normal 15 3 3 2 2 4 3" xfId="10962" xr:uid="{00000000-0005-0000-0000-0000632A0000}"/>
    <cellStyle name="Normal 15 3 3 2 2 5" xfId="10963" xr:uid="{00000000-0005-0000-0000-0000642A0000}"/>
    <cellStyle name="Normal 15 3 3 2 2 5 2" xfId="10964" xr:uid="{00000000-0005-0000-0000-0000652A0000}"/>
    <cellStyle name="Normal 15 3 3 2 2 6" xfId="10965" xr:uid="{00000000-0005-0000-0000-0000662A0000}"/>
    <cellStyle name="Normal 15 3 3 2 2 6 2" xfId="10966" xr:uid="{00000000-0005-0000-0000-0000672A0000}"/>
    <cellStyle name="Normal 15 3 3 2 2 7" xfId="10967" xr:uid="{00000000-0005-0000-0000-0000682A0000}"/>
    <cellStyle name="Normal 15 3 3 2 3" xfId="10968" xr:uid="{00000000-0005-0000-0000-0000692A0000}"/>
    <cellStyle name="Normal 15 3 3 2 3 2" xfId="10969" xr:uid="{00000000-0005-0000-0000-00006A2A0000}"/>
    <cellStyle name="Normal 15 3 3 2 3 2 2" xfId="10970" xr:uid="{00000000-0005-0000-0000-00006B2A0000}"/>
    <cellStyle name="Normal 15 3 3 2 3 2 2 2" xfId="10971" xr:uid="{00000000-0005-0000-0000-00006C2A0000}"/>
    <cellStyle name="Normal 15 3 3 2 3 2 3" xfId="10972" xr:uid="{00000000-0005-0000-0000-00006D2A0000}"/>
    <cellStyle name="Normal 15 3 3 2 3 3" xfId="10973" xr:uid="{00000000-0005-0000-0000-00006E2A0000}"/>
    <cellStyle name="Normal 15 3 3 2 3 3 2" xfId="10974" xr:uid="{00000000-0005-0000-0000-00006F2A0000}"/>
    <cellStyle name="Normal 15 3 3 2 3 3 2 2" xfId="10975" xr:uid="{00000000-0005-0000-0000-0000702A0000}"/>
    <cellStyle name="Normal 15 3 3 2 3 3 3" xfId="10976" xr:uid="{00000000-0005-0000-0000-0000712A0000}"/>
    <cellStyle name="Normal 15 3 3 2 3 4" xfId="10977" xr:uid="{00000000-0005-0000-0000-0000722A0000}"/>
    <cellStyle name="Normal 15 3 3 2 3 4 2" xfId="10978" xr:uid="{00000000-0005-0000-0000-0000732A0000}"/>
    <cellStyle name="Normal 15 3 3 2 3 4 2 2" xfId="10979" xr:uid="{00000000-0005-0000-0000-0000742A0000}"/>
    <cellStyle name="Normal 15 3 3 2 3 4 3" xfId="10980" xr:uid="{00000000-0005-0000-0000-0000752A0000}"/>
    <cellStyle name="Normal 15 3 3 2 3 5" xfId="10981" xr:uid="{00000000-0005-0000-0000-0000762A0000}"/>
    <cellStyle name="Normal 15 3 3 2 3 5 2" xfId="10982" xr:uid="{00000000-0005-0000-0000-0000772A0000}"/>
    <cellStyle name="Normal 15 3 3 2 3 6" xfId="10983" xr:uid="{00000000-0005-0000-0000-0000782A0000}"/>
    <cellStyle name="Normal 15 3 3 2 3 6 2" xfId="10984" xr:uid="{00000000-0005-0000-0000-0000792A0000}"/>
    <cellStyle name="Normal 15 3 3 2 3 7" xfId="10985" xr:uid="{00000000-0005-0000-0000-00007A2A0000}"/>
    <cellStyle name="Normal 15 3 3 2 4" xfId="10986" xr:uid="{00000000-0005-0000-0000-00007B2A0000}"/>
    <cellStyle name="Normal 15 3 3 2 4 2" xfId="10987" xr:uid="{00000000-0005-0000-0000-00007C2A0000}"/>
    <cellStyle name="Normal 15 3 3 2 4 2 2" xfId="10988" xr:uid="{00000000-0005-0000-0000-00007D2A0000}"/>
    <cellStyle name="Normal 15 3 3 2 4 3" xfId="10989" xr:uid="{00000000-0005-0000-0000-00007E2A0000}"/>
    <cellStyle name="Normal 15 3 3 2 5" xfId="10990" xr:uid="{00000000-0005-0000-0000-00007F2A0000}"/>
    <cellStyle name="Normal 15 3 3 2 5 2" xfId="10991" xr:uid="{00000000-0005-0000-0000-0000802A0000}"/>
    <cellStyle name="Normal 15 3 3 2 5 2 2" xfId="10992" xr:uid="{00000000-0005-0000-0000-0000812A0000}"/>
    <cellStyle name="Normal 15 3 3 2 5 3" xfId="10993" xr:uid="{00000000-0005-0000-0000-0000822A0000}"/>
    <cellStyle name="Normal 15 3 3 2 6" xfId="10994" xr:uid="{00000000-0005-0000-0000-0000832A0000}"/>
    <cellStyle name="Normal 15 3 3 2 6 2" xfId="10995" xr:uid="{00000000-0005-0000-0000-0000842A0000}"/>
    <cellStyle name="Normal 15 3 3 2 6 2 2" xfId="10996" xr:uid="{00000000-0005-0000-0000-0000852A0000}"/>
    <cellStyle name="Normal 15 3 3 2 6 3" xfId="10997" xr:uid="{00000000-0005-0000-0000-0000862A0000}"/>
    <cellStyle name="Normal 15 3 3 2 7" xfId="10998" xr:uid="{00000000-0005-0000-0000-0000872A0000}"/>
    <cellStyle name="Normal 15 3 3 2 7 2" xfId="10999" xr:uid="{00000000-0005-0000-0000-0000882A0000}"/>
    <cellStyle name="Normal 15 3 3 2 8" xfId="11000" xr:uid="{00000000-0005-0000-0000-0000892A0000}"/>
    <cellStyle name="Normal 15 3 3 2 8 2" xfId="11001" xr:uid="{00000000-0005-0000-0000-00008A2A0000}"/>
    <cellStyle name="Normal 15 3 3 2 9" xfId="11002" xr:uid="{00000000-0005-0000-0000-00008B2A0000}"/>
    <cellStyle name="Normal 15 3 3 3" xfId="11003" xr:uid="{00000000-0005-0000-0000-00008C2A0000}"/>
    <cellStyle name="Normal 15 3 3 3 2" xfId="11004" xr:uid="{00000000-0005-0000-0000-00008D2A0000}"/>
    <cellStyle name="Normal 15 3 3 3 2 2" xfId="11005" xr:uid="{00000000-0005-0000-0000-00008E2A0000}"/>
    <cellStyle name="Normal 15 3 3 3 2 2 2" xfId="11006" xr:uid="{00000000-0005-0000-0000-00008F2A0000}"/>
    <cellStyle name="Normal 15 3 3 3 2 2 2 2" xfId="11007" xr:uid="{00000000-0005-0000-0000-0000902A0000}"/>
    <cellStyle name="Normal 15 3 3 3 2 2 3" xfId="11008" xr:uid="{00000000-0005-0000-0000-0000912A0000}"/>
    <cellStyle name="Normal 15 3 3 3 2 3" xfId="11009" xr:uid="{00000000-0005-0000-0000-0000922A0000}"/>
    <cellStyle name="Normal 15 3 3 3 2 3 2" xfId="11010" xr:uid="{00000000-0005-0000-0000-0000932A0000}"/>
    <cellStyle name="Normal 15 3 3 3 2 3 2 2" xfId="11011" xr:uid="{00000000-0005-0000-0000-0000942A0000}"/>
    <cellStyle name="Normal 15 3 3 3 2 3 3" xfId="11012" xr:uid="{00000000-0005-0000-0000-0000952A0000}"/>
    <cellStyle name="Normal 15 3 3 3 2 4" xfId="11013" xr:uid="{00000000-0005-0000-0000-0000962A0000}"/>
    <cellStyle name="Normal 15 3 3 3 2 4 2" xfId="11014" xr:uid="{00000000-0005-0000-0000-0000972A0000}"/>
    <cellStyle name="Normal 15 3 3 3 2 4 2 2" xfId="11015" xr:uid="{00000000-0005-0000-0000-0000982A0000}"/>
    <cellStyle name="Normal 15 3 3 3 2 4 3" xfId="11016" xr:uid="{00000000-0005-0000-0000-0000992A0000}"/>
    <cellStyle name="Normal 15 3 3 3 2 5" xfId="11017" xr:uid="{00000000-0005-0000-0000-00009A2A0000}"/>
    <cellStyle name="Normal 15 3 3 3 2 5 2" xfId="11018" xr:uid="{00000000-0005-0000-0000-00009B2A0000}"/>
    <cellStyle name="Normal 15 3 3 3 2 6" xfId="11019" xr:uid="{00000000-0005-0000-0000-00009C2A0000}"/>
    <cellStyle name="Normal 15 3 3 3 2 6 2" xfId="11020" xr:uid="{00000000-0005-0000-0000-00009D2A0000}"/>
    <cellStyle name="Normal 15 3 3 3 2 7" xfId="11021" xr:uid="{00000000-0005-0000-0000-00009E2A0000}"/>
    <cellStyle name="Normal 15 3 3 3 3" xfId="11022" xr:uid="{00000000-0005-0000-0000-00009F2A0000}"/>
    <cellStyle name="Normal 15 3 3 3 3 2" xfId="11023" xr:uid="{00000000-0005-0000-0000-0000A02A0000}"/>
    <cellStyle name="Normal 15 3 3 3 3 2 2" xfId="11024" xr:uid="{00000000-0005-0000-0000-0000A12A0000}"/>
    <cellStyle name="Normal 15 3 3 3 3 3" xfId="11025" xr:uid="{00000000-0005-0000-0000-0000A22A0000}"/>
    <cellStyle name="Normal 15 3 3 3 4" xfId="11026" xr:uid="{00000000-0005-0000-0000-0000A32A0000}"/>
    <cellStyle name="Normal 15 3 3 3 4 2" xfId="11027" xr:uid="{00000000-0005-0000-0000-0000A42A0000}"/>
    <cellStyle name="Normal 15 3 3 3 4 2 2" xfId="11028" xr:uid="{00000000-0005-0000-0000-0000A52A0000}"/>
    <cellStyle name="Normal 15 3 3 3 4 3" xfId="11029" xr:uid="{00000000-0005-0000-0000-0000A62A0000}"/>
    <cellStyle name="Normal 15 3 3 3 5" xfId="11030" xr:uid="{00000000-0005-0000-0000-0000A72A0000}"/>
    <cellStyle name="Normal 15 3 3 3 5 2" xfId="11031" xr:uid="{00000000-0005-0000-0000-0000A82A0000}"/>
    <cellStyle name="Normal 15 3 3 3 5 2 2" xfId="11032" xr:uid="{00000000-0005-0000-0000-0000A92A0000}"/>
    <cellStyle name="Normal 15 3 3 3 5 3" xfId="11033" xr:uid="{00000000-0005-0000-0000-0000AA2A0000}"/>
    <cellStyle name="Normal 15 3 3 3 6" xfId="11034" xr:uid="{00000000-0005-0000-0000-0000AB2A0000}"/>
    <cellStyle name="Normal 15 3 3 3 6 2" xfId="11035" xr:uid="{00000000-0005-0000-0000-0000AC2A0000}"/>
    <cellStyle name="Normal 15 3 3 3 7" xfId="11036" xr:uid="{00000000-0005-0000-0000-0000AD2A0000}"/>
    <cellStyle name="Normal 15 3 3 3 7 2" xfId="11037" xr:uid="{00000000-0005-0000-0000-0000AE2A0000}"/>
    <cellStyle name="Normal 15 3 3 3 8" xfId="11038" xr:uid="{00000000-0005-0000-0000-0000AF2A0000}"/>
    <cellStyle name="Normal 15 3 3 4" xfId="11039" xr:uid="{00000000-0005-0000-0000-0000B02A0000}"/>
    <cellStyle name="Normal 15 3 3 4 2" xfId="11040" xr:uid="{00000000-0005-0000-0000-0000B12A0000}"/>
    <cellStyle name="Normal 15 3 3 4 2 2" xfId="11041" xr:uid="{00000000-0005-0000-0000-0000B22A0000}"/>
    <cellStyle name="Normal 15 3 3 4 2 2 2" xfId="11042" xr:uid="{00000000-0005-0000-0000-0000B32A0000}"/>
    <cellStyle name="Normal 15 3 3 4 2 3" xfId="11043" xr:uid="{00000000-0005-0000-0000-0000B42A0000}"/>
    <cellStyle name="Normal 15 3 3 4 3" xfId="11044" xr:uid="{00000000-0005-0000-0000-0000B52A0000}"/>
    <cellStyle name="Normal 15 3 3 4 3 2" xfId="11045" xr:uid="{00000000-0005-0000-0000-0000B62A0000}"/>
    <cellStyle name="Normal 15 3 3 4 3 2 2" xfId="11046" xr:uid="{00000000-0005-0000-0000-0000B72A0000}"/>
    <cellStyle name="Normal 15 3 3 4 3 3" xfId="11047" xr:uid="{00000000-0005-0000-0000-0000B82A0000}"/>
    <cellStyle name="Normal 15 3 3 4 4" xfId="11048" xr:uid="{00000000-0005-0000-0000-0000B92A0000}"/>
    <cellStyle name="Normal 15 3 3 4 4 2" xfId="11049" xr:uid="{00000000-0005-0000-0000-0000BA2A0000}"/>
    <cellStyle name="Normal 15 3 3 4 4 2 2" xfId="11050" xr:uid="{00000000-0005-0000-0000-0000BB2A0000}"/>
    <cellStyle name="Normal 15 3 3 4 4 3" xfId="11051" xr:uid="{00000000-0005-0000-0000-0000BC2A0000}"/>
    <cellStyle name="Normal 15 3 3 4 5" xfId="11052" xr:uid="{00000000-0005-0000-0000-0000BD2A0000}"/>
    <cellStyle name="Normal 15 3 3 4 5 2" xfId="11053" xr:uid="{00000000-0005-0000-0000-0000BE2A0000}"/>
    <cellStyle name="Normal 15 3 3 4 6" xfId="11054" xr:uid="{00000000-0005-0000-0000-0000BF2A0000}"/>
    <cellStyle name="Normal 15 3 3 4 6 2" xfId="11055" xr:uid="{00000000-0005-0000-0000-0000C02A0000}"/>
    <cellStyle name="Normal 15 3 3 4 7" xfId="11056" xr:uid="{00000000-0005-0000-0000-0000C12A0000}"/>
    <cellStyle name="Normal 15 3 3 5" xfId="11057" xr:uid="{00000000-0005-0000-0000-0000C22A0000}"/>
    <cellStyle name="Normal 15 3 3 5 2" xfId="11058" xr:uid="{00000000-0005-0000-0000-0000C32A0000}"/>
    <cellStyle name="Normal 15 3 3 5 2 2" xfId="11059" xr:uid="{00000000-0005-0000-0000-0000C42A0000}"/>
    <cellStyle name="Normal 15 3 3 5 2 2 2" xfId="11060" xr:uid="{00000000-0005-0000-0000-0000C52A0000}"/>
    <cellStyle name="Normal 15 3 3 5 2 3" xfId="11061" xr:uid="{00000000-0005-0000-0000-0000C62A0000}"/>
    <cellStyle name="Normal 15 3 3 5 3" xfId="11062" xr:uid="{00000000-0005-0000-0000-0000C72A0000}"/>
    <cellStyle name="Normal 15 3 3 5 3 2" xfId="11063" xr:uid="{00000000-0005-0000-0000-0000C82A0000}"/>
    <cellStyle name="Normal 15 3 3 5 3 2 2" xfId="11064" xr:uid="{00000000-0005-0000-0000-0000C92A0000}"/>
    <cellStyle name="Normal 15 3 3 5 3 3" xfId="11065" xr:uid="{00000000-0005-0000-0000-0000CA2A0000}"/>
    <cellStyle name="Normal 15 3 3 5 4" xfId="11066" xr:uid="{00000000-0005-0000-0000-0000CB2A0000}"/>
    <cellStyle name="Normal 15 3 3 5 4 2" xfId="11067" xr:uid="{00000000-0005-0000-0000-0000CC2A0000}"/>
    <cellStyle name="Normal 15 3 3 5 4 2 2" xfId="11068" xr:uid="{00000000-0005-0000-0000-0000CD2A0000}"/>
    <cellStyle name="Normal 15 3 3 5 4 3" xfId="11069" xr:uid="{00000000-0005-0000-0000-0000CE2A0000}"/>
    <cellStyle name="Normal 15 3 3 5 5" xfId="11070" xr:uid="{00000000-0005-0000-0000-0000CF2A0000}"/>
    <cellStyle name="Normal 15 3 3 5 5 2" xfId="11071" xr:uid="{00000000-0005-0000-0000-0000D02A0000}"/>
    <cellStyle name="Normal 15 3 3 5 6" xfId="11072" xr:uid="{00000000-0005-0000-0000-0000D12A0000}"/>
    <cellStyle name="Normal 15 3 3 5 6 2" xfId="11073" xr:uid="{00000000-0005-0000-0000-0000D22A0000}"/>
    <cellStyle name="Normal 15 3 3 5 7" xfId="11074" xr:uid="{00000000-0005-0000-0000-0000D32A0000}"/>
    <cellStyle name="Normal 15 3 3 6" xfId="11075" xr:uid="{00000000-0005-0000-0000-0000D42A0000}"/>
    <cellStyle name="Normal 15 3 3 6 2" xfId="11076" xr:uid="{00000000-0005-0000-0000-0000D52A0000}"/>
    <cellStyle name="Normal 15 3 3 6 2 2" xfId="11077" xr:uid="{00000000-0005-0000-0000-0000D62A0000}"/>
    <cellStyle name="Normal 15 3 3 6 3" xfId="11078" xr:uid="{00000000-0005-0000-0000-0000D72A0000}"/>
    <cellStyle name="Normal 15 3 3 7" xfId="11079" xr:uid="{00000000-0005-0000-0000-0000D82A0000}"/>
    <cellStyle name="Normal 15 3 3 7 2" xfId="11080" xr:uid="{00000000-0005-0000-0000-0000D92A0000}"/>
    <cellStyle name="Normal 15 3 3 7 2 2" xfId="11081" xr:uid="{00000000-0005-0000-0000-0000DA2A0000}"/>
    <cellStyle name="Normal 15 3 3 7 3" xfId="11082" xr:uid="{00000000-0005-0000-0000-0000DB2A0000}"/>
    <cellStyle name="Normal 15 3 3 8" xfId="11083" xr:uid="{00000000-0005-0000-0000-0000DC2A0000}"/>
    <cellStyle name="Normal 15 3 3 8 2" xfId="11084" xr:uid="{00000000-0005-0000-0000-0000DD2A0000}"/>
    <cellStyle name="Normal 15 3 3 8 2 2" xfId="11085" xr:uid="{00000000-0005-0000-0000-0000DE2A0000}"/>
    <cellStyle name="Normal 15 3 3 8 3" xfId="11086" xr:uid="{00000000-0005-0000-0000-0000DF2A0000}"/>
    <cellStyle name="Normal 15 3 3 9" xfId="11087" xr:uid="{00000000-0005-0000-0000-0000E02A0000}"/>
    <cellStyle name="Normal 15 3 3 9 2" xfId="11088" xr:uid="{00000000-0005-0000-0000-0000E12A0000}"/>
    <cellStyle name="Normal 15 3 4" xfId="11089" xr:uid="{00000000-0005-0000-0000-0000E22A0000}"/>
    <cellStyle name="Normal 15 3 4 2" xfId="11090" xr:uid="{00000000-0005-0000-0000-0000E32A0000}"/>
    <cellStyle name="Normal 15 3 4 2 2" xfId="11091" xr:uid="{00000000-0005-0000-0000-0000E42A0000}"/>
    <cellStyle name="Normal 15 3 4 2 2 2" xfId="11092" xr:uid="{00000000-0005-0000-0000-0000E52A0000}"/>
    <cellStyle name="Normal 15 3 4 2 2 2 2" xfId="11093" xr:uid="{00000000-0005-0000-0000-0000E62A0000}"/>
    <cellStyle name="Normal 15 3 4 2 2 3" xfId="11094" xr:uid="{00000000-0005-0000-0000-0000E72A0000}"/>
    <cellStyle name="Normal 15 3 4 2 3" xfId="11095" xr:uid="{00000000-0005-0000-0000-0000E82A0000}"/>
    <cellStyle name="Normal 15 3 4 2 3 2" xfId="11096" xr:uid="{00000000-0005-0000-0000-0000E92A0000}"/>
    <cellStyle name="Normal 15 3 4 2 3 2 2" xfId="11097" xr:uid="{00000000-0005-0000-0000-0000EA2A0000}"/>
    <cellStyle name="Normal 15 3 4 2 3 3" xfId="11098" xr:uid="{00000000-0005-0000-0000-0000EB2A0000}"/>
    <cellStyle name="Normal 15 3 4 2 4" xfId="11099" xr:uid="{00000000-0005-0000-0000-0000EC2A0000}"/>
    <cellStyle name="Normal 15 3 4 2 4 2" xfId="11100" xr:uid="{00000000-0005-0000-0000-0000ED2A0000}"/>
    <cellStyle name="Normal 15 3 4 2 4 2 2" xfId="11101" xr:uid="{00000000-0005-0000-0000-0000EE2A0000}"/>
    <cellStyle name="Normal 15 3 4 2 4 3" xfId="11102" xr:uid="{00000000-0005-0000-0000-0000EF2A0000}"/>
    <cellStyle name="Normal 15 3 4 2 5" xfId="11103" xr:uid="{00000000-0005-0000-0000-0000F02A0000}"/>
    <cellStyle name="Normal 15 3 4 2 5 2" xfId="11104" xr:uid="{00000000-0005-0000-0000-0000F12A0000}"/>
    <cellStyle name="Normal 15 3 4 2 6" xfId="11105" xr:uid="{00000000-0005-0000-0000-0000F22A0000}"/>
    <cellStyle name="Normal 15 3 4 2 6 2" xfId="11106" xr:uid="{00000000-0005-0000-0000-0000F32A0000}"/>
    <cellStyle name="Normal 15 3 4 2 7" xfId="11107" xr:uid="{00000000-0005-0000-0000-0000F42A0000}"/>
    <cellStyle name="Normal 15 3 4 3" xfId="11108" xr:uid="{00000000-0005-0000-0000-0000F52A0000}"/>
    <cellStyle name="Normal 15 3 4 3 2" xfId="11109" xr:uid="{00000000-0005-0000-0000-0000F62A0000}"/>
    <cellStyle name="Normal 15 3 4 3 2 2" xfId="11110" xr:uid="{00000000-0005-0000-0000-0000F72A0000}"/>
    <cellStyle name="Normal 15 3 4 3 2 2 2" xfId="11111" xr:uid="{00000000-0005-0000-0000-0000F82A0000}"/>
    <cellStyle name="Normal 15 3 4 3 2 3" xfId="11112" xr:uid="{00000000-0005-0000-0000-0000F92A0000}"/>
    <cellStyle name="Normal 15 3 4 3 3" xfId="11113" xr:uid="{00000000-0005-0000-0000-0000FA2A0000}"/>
    <cellStyle name="Normal 15 3 4 3 3 2" xfId="11114" xr:uid="{00000000-0005-0000-0000-0000FB2A0000}"/>
    <cellStyle name="Normal 15 3 4 3 3 2 2" xfId="11115" xr:uid="{00000000-0005-0000-0000-0000FC2A0000}"/>
    <cellStyle name="Normal 15 3 4 3 3 3" xfId="11116" xr:uid="{00000000-0005-0000-0000-0000FD2A0000}"/>
    <cellStyle name="Normal 15 3 4 3 4" xfId="11117" xr:uid="{00000000-0005-0000-0000-0000FE2A0000}"/>
    <cellStyle name="Normal 15 3 4 3 4 2" xfId="11118" xr:uid="{00000000-0005-0000-0000-0000FF2A0000}"/>
    <cellStyle name="Normal 15 3 4 3 4 2 2" xfId="11119" xr:uid="{00000000-0005-0000-0000-0000002B0000}"/>
    <cellStyle name="Normal 15 3 4 3 4 3" xfId="11120" xr:uid="{00000000-0005-0000-0000-0000012B0000}"/>
    <cellStyle name="Normal 15 3 4 3 5" xfId="11121" xr:uid="{00000000-0005-0000-0000-0000022B0000}"/>
    <cellStyle name="Normal 15 3 4 3 5 2" xfId="11122" xr:uid="{00000000-0005-0000-0000-0000032B0000}"/>
    <cellStyle name="Normal 15 3 4 3 6" xfId="11123" xr:uid="{00000000-0005-0000-0000-0000042B0000}"/>
    <cellStyle name="Normal 15 3 4 3 6 2" xfId="11124" xr:uid="{00000000-0005-0000-0000-0000052B0000}"/>
    <cellStyle name="Normal 15 3 4 3 7" xfId="11125" xr:uid="{00000000-0005-0000-0000-0000062B0000}"/>
    <cellStyle name="Normal 15 3 4 4" xfId="11126" xr:uid="{00000000-0005-0000-0000-0000072B0000}"/>
    <cellStyle name="Normal 15 3 4 4 2" xfId="11127" xr:uid="{00000000-0005-0000-0000-0000082B0000}"/>
    <cellStyle name="Normal 15 3 4 4 2 2" xfId="11128" xr:uid="{00000000-0005-0000-0000-0000092B0000}"/>
    <cellStyle name="Normal 15 3 4 4 3" xfId="11129" xr:uid="{00000000-0005-0000-0000-00000A2B0000}"/>
    <cellStyle name="Normal 15 3 4 5" xfId="11130" xr:uid="{00000000-0005-0000-0000-00000B2B0000}"/>
    <cellStyle name="Normal 15 3 4 5 2" xfId="11131" xr:uid="{00000000-0005-0000-0000-00000C2B0000}"/>
    <cellStyle name="Normal 15 3 4 5 2 2" xfId="11132" xr:uid="{00000000-0005-0000-0000-00000D2B0000}"/>
    <cellStyle name="Normal 15 3 4 5 3" xfId="11133" xr:uid="{00000000-0005-0000-0000-00000E2B0000}"/>
    <cellStyle name="Normal 15 3 4 6" xfId="11134" xr:uid="{00000000-0005-0000-0000-00000F2B0000}"/>
    <cellStyle name="Normal 15 3 4 6 2" xfId="11135" xr:uid="{00000000-0005-0000-0000-0000102B0000}"/>
    <cellStyle name="Normal 15 3 4 6 2 2" xfId="11136" xr:uid="{00000000-0005-0000-0000-0000112B0000}"/>
    <cellStyle name="Normal 15 3 4 6 3" xfId="11137" xr:uid="{00000000-0005-0000-0000-0000122B0000}"/>
    <cellStyle name="Normal 15 3 4 7" xfId="11138" xr:uid="{00000000-0005-0000-0000-0000132B0000}"/>
    <cellStyle name="Normal 15 3 4 7 2" xfId="11139" xr:uid="{00000000-0005-0000-0000-0000142B0000}"/>
    <cellStyle name="Normal 15 3 4 8" xfId="11140" xr:uid="{00000000-0005-0000-0000-0000152B0000}"/>
    <cellStyle name="Normal 15 3 4 8 2" xfId="11141" xr:uid="{00000000-0005-0000-0000-0000162B0000}"/>
    <cellStyle name="Normal 15 3 4 9" xfId="11142" xr:uid="{00000000-0005-0000-0000-0000172B0000}"/>
    <cellStyle name="Normal 15 3 5" xfId="11143" xr:uid="{00000000-0005-0000-0000-0000182B0000}"/>
    <cellStyle name="Normal 15 3 5 2" xfId="11144" xr:uid="{00000000-0005-0000-0000-0000192B0000}"/>
    <cellStyle name="Normal 15 3 5 2 2" xfId="11145" xr:uid="{00000000-0005-0000-0000-00001A2B0000}"/>
    <cellStyle name="Normal 15 3 5 2 2 2" xfId="11146" xr:uid="{00000000-0005-0000-0000-00001B2B0000}"/>
    <cellStyle name="Normal 15 3 5 2 2 2 2" xfId="11147" xr:uid="{00000000-0005-0000-0000-00001C2B0000}"/>
    <cellStyle name="Normal 15 3 5 2 2 3" xfId="11148" xr:uid="{00000000-0005-0000-0000-00001D2B0000}"/>
    <cellStyle name="Normal 15 3 5 2 3" xfId="11149" xr:uid="{00000000-0005-0000-0000-00001E2B0000}"/>
    <cellStyle name="Normal 15 3 5 2 3 2" xfId="11150" xr:uid="{00000000-0005-0000-0000-00001F2B0000}"/>
    <cellStyle name="Normal 15 3 5 2 3 2 2" xfId="11151" xr:uid="{00000000-0005-0000-0000-0000202B0000}"/>
    <cellStyle name="Normal 15 3 5 2 3 3" xfId="11152" xr:uid="{00000000-0005-0000-0000-0000212B0000}"/>
    <cellStyle name="Normal 15 3 5 2 4" xfId="11153" xr:uid="{00000000-0005-0000-0000-0000222B0000}"/>
    <cellStyle name="Normal 15 3 5 2 4 2" xfId="11154" xr:uid="{00000000-0005-0000-0000-0000232B0000}"/>
    <cellStyle name="Normal 15 3 5 2 4 2 2" xfId="11155" xr:uid="{00000000-0005-0000-0000-0000242B0000}"/>
    <cellStyle name="Normal 15 3 5 2 4 3" xfId="11156" xr:uid="{00000000-0005-0000-0000-0000252B0000}"/>
    <cellStyle name="Normal 15 3 5 2 5" xfId="11157" xr:uid="{00000000-0005-0000-0000-0000262B0000}"/>
    <cellStyle name="Normal 15 3 5 2 5 2" xfId="11158" xr:uid="{00000000-0005-0000-0000-0000272B0000}"/>
    <cellStyle name="Normal 15 3 5 2 6" xfId="11159" xr:uid="{00000000-0005-0000-0000-0000282B0000}"/>
    <cellStyle name="Normal 15 3 5 2 6 2" xfId="11160" xr:uid="{00000000-0005-0000-0000-0000292B0000}"/>
    <cellStyle name="Normal 15 3 5 2 7" xfId="11161" xr:uid="{00000000-0005-0000-0000-00002A2B0000}"/>
    <cellStyle name="Normal 15 3 5 3" xfId="11162" xr:uid="{00000000-0005-0000-0000-00002B2B0000}"/>
    <cellStyle name="Normal 15 3 5 3 2" xfId="11163" xr:uid="{00000000-0005-0000-0000-00002C2B0000}"/>
    <cellStyle name="Normal 15 3 5 3 2 2" xfId="11164" xr:uid="{00000000-0005-0000-0000-00002D2B0000}"/>
    <cellStyle name="Normal 15 3 5 3 3" xfId="11165" xr:uid="{00000000-0005-0000-0000-00002E2B0000}"/>
    <cellStyle name="Normal 15 3 5 4" xfId="11166" xr:uid="{00000000-0005-0000-0000-00002F2B0000}"/>
    <cellStyle name="Normal 15 3 5 4 2" xfId="11167" xr:uid="{00000000-0005-0000-0000-0000302B0000}"/>
    <cellStyle name="Normal 15 3 5 4 2 2" xfId="11168" xr:uid="{00000000-0005-0000-0000-0000312B0000}"/>
    <cellStyle name="Normal 15 3 5 4 3" xfId="11169" xr:uid="{00000000-0005-0000-0000-0000322B0000}"/>
    <cellStyle name="Normal 15 3 5 5" xfId="11170" xr:uid="{00000000-0005-0000-0000-0000332B0000}"/>
    <cellStyle name="Normal 15 3 5 5 2" xfId="11171" xr:uid="{00000000-0005-0000-0000-0000342B0000}"/>
    <cellStyle name="Normal 15 3 5 5 2 2" xfId="11172" xr:uid="{00000000-0005-0000-0000-0000352B0000}"/>
    <cellStyle name="Normal 15 3 5 5 3" xfId="11173" xr:uid="{00000000-0005-0000-0000-0000362B0000}"/>
    <cellStyle name="Normal 15 3 5 6" xfId="11174" xr:uid="{00000000-0005-0000-0000-0000372B0000}"/>
    <cellStyle name="Normal 15 3 5 6 2" xfId="11175" xr:uid="{00000000-0005-0000-0000-0000382B0000}"/>
    <cellStyle name="Normal 15 3 5 7" xfId="11176" xr:uid="{00000000-0005-0000-0000-0000392B0000}"/>
    <cellStyle name="Normal 15 3 5 7 2" xfId="11177" xr:uid="{00000000-0005-0000-0000-00003A2B0000}"/>
    <cellStyle name="Normal 15 3 5 8" xfId="11178" xr:uid="{00000000-0005-0000-0000-00003B2B0000}"/>
    <cellStyle name="Normal 15 3 6" xfId="11179" xr:uid="{00000000-0005-0000-0000-00003C2B0000}"/>
    <cellStyle name="Normal 15 3 6 2" xfId="11180" xr:uid="{00000000-0005-0000-0000-00003D2B0000}"/>
    <cellStyle name="Normal 15 3 6 2 2" xfId="11181" xr:uid="{00000000-0005-0000-0000-00003E2B0000}"/>
    <cellStyle name="Normal 15 3 6 2 2 2" xfId="11182" xr:uid="{00000000-0005-0000-0000-00003F2B0000}"/>
    <cellStyle name="Normal 15 3 6 2 3" xfId="11183" xr:uid="{00000000-0005-0000-0000-0000402B0000}"/>
    <cellStyle name="Normal 15 3 6 3" xfId="11184" xr:uid="{00000000-0005-0000-0000-0000412B0000}"/>
    <cellStyle name="Normal 15 3 6 3 2" xfId="11185" xr:uid="{00000000-0005-0000-0000-0000422B0000}"/>
    <cellStyle name="Normal 15 3 6 3 2 2" xfId="11186" xr:uid="{00000000-0005-0000-0000-0000432B0000}"/>
    <cellStyle name="Normal 15 3 6 3 3" xfId="11187" xr:uid="{00000000-0005-0000-0000-0000442B0000}"/>
    <cellStyle name="Normal 15 3 6 4" xfId="11188" xr:uid="{00000000-0005-0000-0000-0000452B0000}"/>
    <cellStyle name="Normal 15 3 6 4 2" xfId="11189" xr:uid="{00000000-0005-0000-0000-0000462B0000}"/>
    <cellStyle name="Normal 15 3 6 4 2 2" xfId="11190" xr:uid="{00000000-0005-0000-0000-0000472B0000}"/>
    <cellStyle name="Normal 15 3 6 4 3" xfId="11191" xr:uid="{00000000-0005-0000-0000-0000482B0000}"/>
    <cellStyle name="Normal 15 3 6 5" xfId="11192" xr:uid="{00000000-0005-0000-0000-0000492B0000}"/>
    <cellStyle name="Normal 15 3 6 5 2" xfId="11193" xr:uid="{00000000-0005-0000-0000-00004A2B0000}"/>
    <cellStyle name="Normal 15 3 6 6" xfId="11194" xr:uid="{00000000-0005-0000-0000-00004B2B0000}"/>
    <cellStyle name="Normal 15 3 6 6 2" xfId="11195" xr:uid="{00000000-0005-0000-0000-00004C2B0000}"/>
    <cellStyle name="Normal 15 3 6 7" xfId="11196" xr:uid="{00000000-0005-0000-0000-00004D2B0000}"/>
    <cellStyle name="Normal 15 3 7" xfId="11197" xr:uid="{00000000-0005-0000-0000-00004E2B0000}"/>
    <cellStyle name="Normal 15 3 7 2" xfId="11198" xr:uid="{00000000-0005-0000-0000-00004F2B0000}"/>
    <cellStyle name="Normal 15 3 7 2 2" xfId="11199" xr:uid="{00000000-0005-0000-0000-0000502B0000}"/>
    <cellStyle name="Normal 15 3 7 2 2 2" xfId="11200" xr:uid="{00000000-0005-0000-0000-0000512B0000}"/>
    <cellStyle name="Normal 15 3 7 2 3" xfId="11201" xr:uid="{00000000-0005-0000-0000-0000522B0000}"/>
    <cellStyle name="Normal 15 3 7 3" xfId="11202" xr:uid="{00000000-0005-0000-0000-0000532B0000}"/>
    <cellStyle name="Normal 15 3 7 3 2" xfId="11203" xr:uid="{00000000-0005-0000-0000-0000542B0000}"/>
    <cellStyle name="Normal 15 3 7 3 2 2" xfId="11204" xr:uid="{00000000-0005-0000-0000-0000552B0000}"/>
    <cellStyle name="Normal 15 3 7 3 3" xfId="11205" xr:uid="{00000000-0005-0000-0000-0000562B0000}"/>
    <cellStyle name="Normal 15 3 7 4" xfId="11206" xr:uid="{00000000-0005-0000-0000-0000572B0000}"/>
    <cellStyle name="Normal 15 3 7 4 2" xfId="11207" xr:uid="{00000000-0005-0000-0000-0000582B0000}"/>
    <cellStyle name="Normal 15 3 7 4 2 2" xfId="11208" xr:uid="{00000000-0005-0000-0000-0000592B0000}"/>
    <cellStyle name="Normal 15 3 7 4 3" xfId="11209" xr:uid="{00000000-0005-0000-0000-00005A2B0000}"/>
    <cellStyle name="Normal 15 3 7 5" xfId="11210" xr:uid="{00000000-0005-0000-0000-00005B2B0000}"/>
    <cellStyle name="Normal 15 3 7 5 2" xfId="11211" xr:uid="{00000000-0005-0000-0000-00005C2B0000}"/>
    <cellStyle name="Normal 15 3 7 6" xfId="11212" xr:uid="{00000000-0005-0000-0000-00005D2B0000}"/>
    <cellStyle name="Normal 15 3 7 6 2" xfId="11213" xr:uid="{00000000-0005-0000-0000-00005E2B0000}"/>
    <cellStyle name="Normal 15 3 7 7" xfId="11214" xr:uid="{00000000-0005-0000-0000-00005F2B0000}"/>
    <cellStyle name="Normal 15 3 8" xfId="11215" xr:uid="{00000000-0005-0000-0000-0000602B0000}"/>
    <cellStyle name="Normal 15 3 8 2" xfId="11216" xr:uid="{00000000-0005-0000-0000-0000612B0000}"/>
    <cellStyle name="Normal 15 3 8 2 2" xfId="11217" xr:uid="{00000000-0005-0000-0000-0000622B0000}"/>
    <cellStyle name="Normal 15 3 8 3" xfId="11218" xr:uid="{00000000-0005-0000-0000-0000632B0000}"/>
    <cellStyle name="Normal 15 3 9" xfId="11219" xr:uid="{00000000-0005-0000-0000-0000642B0000}"/>
    <cellStyle name="Normal 15 3 9 2" xfId="11220" xr:uid="{00000000-0005-0000-0000-0000652B0000}"/>
    <cellStyle name="Normal 15 3 9 2 2" xfId="11221" xr:uid="{00000000-0005-0000-0000-0000662B0000}"/>
    <cellStyle name="Normal 15 3 9 3" xfId="11222" xr:uid="{00000000-0005-0000-0000-0000672B0000}"/>
    <cellStyle name="Normal 15 3_Confidential Information" xfId="11223" xr:uid="{00000000-0005-0000-0000-0000682B0000}"/>
    <cellStyle name="Normal 15 4" xfId="439" xr:uid="{00000000-0005-0000-0000-0000692B0000}"/>
    <cellStyle name="Normal 15 4 10" xfId="11224" xr:uid="{00000000-0005-0000-0000-00006A2B0000}"/>
    <cellStyle name="Normal 15 4 10 2" xfId="11225" xr:uid="{00000000-0005-0000-0000-00006B2B0000}"/>
    <cellStyle name="Normal 15 4 10 2 2" xfId="11226" xr:uid="{00000000-0005-0000-0000-00006C2B0000}"/>
    <cellStyle name="Normal 15 4 10 3" xfId="11227" xr:uid="{00000000-0005-0000-0000-00006D2B0000}"/>
    <cellStyle name="Normal 15 4 11" xfId="11228" xr:uid="{00000000-0005-0000-0000-00006E2B0000}"/>
    <cellStyle name="Normal 15 4 11 2" xfId="11229" xr:uid="{00000000-0005-0000-0000-00006F2B0000}"/>
    <cellStyle name="Normal 15 4 12" xfId="11230" xr:uid="{00000000-0005-0000-0000-0000702B0000}"/>
    <cellStyle name="Normal 15 4 12 2" xfId="11231" xr:uid="{00000000-0005-0000-0000-0000712B0000}"/>
    <cellStyle name="Normal 15 4 13" xfId="11232" xr:uid="{00000000-0005-0000-0000-0000722B0000}"/>
    <cellStyle name="Normal 15 4 2" xfId="440" xr:uid="{00000000-0005-0000-0000-0000732B0000}"/>
    <cellStyle name="Normal 15 4 2 10" xfId="11233" xr:uid="{00000000-0005-0000-0000-0000742B0000}"/>
    <cellStyle name="Normal 15 4 2 10 2" xfId="11234" xr:uid="{00000000-0005-0000-0000-0000752B0000}"/>
    <cellStyle name="Normal 15 4 2 11" xfId="11235" xr:uid="{00000000-0005-0000-0000-0000762B0000}"/>
    <cellStyle name="Normal 15 4 2 2" xfId="11236" xr:uid="{00000000-0005-0000-0000-0000772B0000}"/>
    <cellStyle name="Normal 15 4 2 2 2" xfId="11237" xr:uid="{00000000-0005-0000-0000-0000782B0000}"/>
    <cellStyle name="Normal 15 4 2 2 2 2" xfId="11238" xr:uid="{00000000-0005-0000-0000-0000792B0000}"/>
    <cellStyle name="Normal 15 4 2 2 2 2 2" xfId="11239" xr:uid="{00000000-0005-0000-0000-00007A2B0000}"/>
    <cellStyle name="Normal 15 4 2 2 2 2 2 2" xfId="11240" xr:uid="{00000000-0005-0000-0000-00007B2B0000}"/>
    <cellStyle name="Normal 15 4 2 2 2 2 3" xfId="11241" xr:uid="{00000000-0005-0000-0000-00007C2B0000}"/>
    <cellStyle name="Normal 15 4 2 2 2 3" xfId="11242" xr:uid="{00000000-0005-0000-0000-00007D2B0000}"/>
    <cellStyle name="Normal 15 4 2 2 2 3 2" xfId="11243" xr:uid="{00000000-0005-0000-0000-00007E2B0000}"/>
    <cellStyle name="Normal 15 4 2 2 2 3 2 2" xfId="11244" xr:uid="{00000000-0005-0000-0000-00007F2B0000}"/>
    <cellStyle name="Normal 15 4 2 2 2 3 3" xfId="11245" xr:uid="{00000000-0005-0000-0000-0000802B0000}"/>
    <cellStyle name="Normal 15 4 2 2 2 4" xfId="11246" xr:uid="{00000000-0005-0000-0000-0000812B0000}"/>
    <cellStyle name="Normal 15 4 2 2 2 4 2" xfId="11247" xr:uid="{00000000-0005-0000-0000-0000822B0000}"/>
    <cellStyle name="Normal 15 4 2 2 2 4 2 2" xfId="11248" xr:uid="{00000000-0005-0000-0000-0000832B0000}"/>
    <cellStyle name="Normal 15 4 2 2 2 4 3" xfId="11249" xr:uid="{00000000-0005-0000-0000-0000842B0000}"/>
    <cellStyle name="Normal 15 4 2 2 2 5" xfId="11250" xr:uid="{00000000-0005-0000-0000-0000852B0000}"/>
    <cellStyle name="Normal 15 4 2 2 2 5 2" xfId="11251" xr:uid="{00000000-0005-0000-0000-0000862B0000}"/>
    <cellStyle name="Normal 15 4 2 2 2 6" xfId="11252" xr:uid="{00000000-0005-0000-0000-0000872B0000}"/>
    <cellStyle name="Normal 15 4 2 2 2 6 2" xfId="11253" xr:uid="{00000000-0005-0000-0000-0000882B0000}"/>
    <cellStyle name="Normal 15 4 2 2 2 7" xfId="11254" xr:uid="{00000000-0005-0000-0000-0000892B0000}"/>
    <cellStyle name="Normal 15 4 2 2 3" xfId="11255" xr:uid="{00000000-0005-0000-0000-00008A2B0000}"/>
    <cellStyle name="Normal 15 4 2 2 3 2" xfId="11256" xr:uid="{00000000-0005-0000-0000-00008B2B0000}"/>
    <cellStyle name="Normal 15 4 2 2 3 2 2" xfId="11257" xr:uid="{00000000-0005-0000-0000-00008C2B0000}"/>
    <cellStyle name="Normal 15 4 2 2 3 2 2 2" xfId="11258" xr:uid="{00000000-0005-0000-0000-00008D2B0000}"/>
    <cellStyle name="Normal 15 4 2 2 3 2 3" xfId="11259" xr:uid="{00000000-0005-0000-0000-00008E2B0000}"/>
    <cellStyle name="Normal 15 4 2 2 3 3" xfId="11260" xr:uid="{00000000-0005-0000-0000-00008F2B0000}"/>
    <cellStyle name="Normal 15 4 2 2 3 3 2" xfId="11261" xr:uid="{00000000-0005-0000-0000-0000902B0000}"/>
    <cellStyle name="Normal 15 4 2 2 3 3 2 2" xfId="11262" xr:uid="{00000000-0005-0000-0000-0000912B0000}"/>
    <cellStyle name="Normal 15 4 2 2 3 3 3" xfId="11263" xr:uid="{00000000-0005-0000-0000-0000922B0000}"/>
    <cellStyle name="Normal 15 4 2 2 3 4" xfId="11264" xr:uid="{00000000-0005-0000-0000-0000932B0000}"/>
    <cellStyle name="Normal 15 4 2 2 3 4 2" xfId="11265" xr:uid="{00000000-0005-0000-0000-0000942B0000}"/>
    <cellStyle name="Normal 15 4 2 2 3 4 2 2" xfId="11266" xr:uid="{00000000-0005-0000-0000-0000952B0000}"/>
    <cellStyle name="Normal 15 4 2 2 3 4 3" xfId="11267" xr:uid="{00000000-0005-0000-0000-0000962B0000}"/>
    <cellStyle name="Normal 15 4 2 2 3 5" xfId="11268" xr:uid="{00000000-0005-0000-0000-0000972B0000}"/>
    <cellStyle name="Normal 15 4 2 2 3 5 2" xfId="11269" xr:uid="{00000000-0005-0000-0000-0000982B0000}"/>
    <cellStyle name="Normal 15 4 2 2 3 6" xfId="11270" xr:uid="{00000000-0005-0000-0000-0000992B0000}"/>
    <cellStyle name="Normal 15 4 2 2 3 6 2" xfId="11271" xr:uid="{00000000-0005-0000-0000-00009A2B0000}"/>
    <cellStyle name="Normal 15 4 2 2 3 7" xfId="11272" xr:uid="{00000000-0005-0000-0000-00009B2B0000}"/>
    <cellStyle name="Normal 15 4 2 2 4" xfId="11273" xr:uid="{00000000-0005-0000-0000-00009C2B0000}"/>
    <cellStyle name="Normal 15 4 2 2 4 2" xfId="11274" xr:uid="{00000000-0005-0000-0000-00009D2B0000}"/>
    <cellStyle name="Normal 15 4 2 2 4 2 2" xfId="11275" xr:uid="{00000000-0005-0000-0000-00009E2B0000}"/>
    <cellStyle name="Normal 15 4 2 2 4 3" xfId="11276" xr:uid="{00000000-0005-0000-0000-00009F2B0000}"/>
    <cellStyle name="Normal 15 4 2 2 5" xfId="11277" xr:uid="{00000000-0005-0000-0000-0000A02B0000}"/>
    <cellStyle name="Normal 15 4 2 2 5 2" xfId="11278" xr:uid="{00000000-0005-0000-0000-0000A12B0000}"/>
    <cellStyle name="Normal 15 4 2 2 5 2 2" xfId="11279" xr:uid="{00000000-0005-0000-0000-0000A22B0000}"/>
    <cellStyle name="Normal 15 4 2 2 5 3" xfId="11280" xr:uid="{00000000-0005-0000-0000-0000A32B0000}"/>
    <cellStyle name="Normal 15 4 2 2 6" xfId="11281" xr:uid="{00000000-0005-0000-0000-0000A42B0000}"/>
    <cellStyle name="Normal 15 4 2 2 6 2" xfId="11282" xr:uid="{00000000-0005-0000-0000-0000A52B0000}"/>
    <cellStyle name="Normal 15 4 2 2 6 2 2" xfId="11283" xr:uid="{00000000-0005-0000-0000-0000A62B0000}"/>
    <cellStyle name="Normal 15 4 2 2 6 3" xfId="11284" xr:uid="{00000000-0005-0000-0000-0000A72B0000}"/>
    <cellStyle name="Normal 15 4 2 2 7" xfId="11285" xr:uid="{00000000-0005-0000-0000-0000A82B0000}"/>
    <cellStyle name="Normal 15 4 2 2 7 2" xfId="11286" xr:uid="{00000000-0005-0000-0000-0000A92B0000}"/>
    <cellStyle name="Normal 15 4 2 2 8" xfId="11287" xr:uid="{00000000-0005-0000-0000-0000AA2B0000}"/>
    <cellStyle name="Normal 15 4 2 2 8 2" xfId="11288" xr:uid="{00000000-0005-0000-0000-0000AB2B0000}"/>
    <cellStyle name="Normal 15 4 2 2 9" xfId="11289" xr:uid="{00000000-0005-0000-0000-0000AC2B0000}"/>
    <cellStyle name="Normal 15 4 2 3" xfId="11290" xr:uid="{00000000-0005-0000-0000-0000AD2B0000}"/>
    <cellStyle name="Normal 15 4 2 3 2" xfId="11291" xr:uid="{00000000-0005-0000-0000-0000AE2B0000}"/>
    <cellStyle name="Normal 15 4 2 3 2 2" xfId="11292" xr:uid="{00000000-0005-0000-0000-0000AF2B0000}"/>
    <cellStyle name="Normal 15 4 2 3 2 2 2" xfId="11293" xr:uid="{00000000-0005-0000-0000-0000B02B0000}"/>
    <cellStyle name="Normal 15 4 2 3 2 2 2 2" xfId="11294" xr:uid="{00000000-0005-0000-0000-0000B12B0000}"/>
    <cellStyle name="Normal 15 4 2 3 2 2 3" xfId="11295" xr:uid="{00000000-0005-0000-0000-0000B22B0000}"/>
    <cellStyle name="Normal 15 4 2 3 2 3" xfId="11296" xr:uid="{00000000-0005-0000-0000-0000B32B0000}"/>
    <cellStyle name="Normal 15 4 2 3 2 3 2" xfId="11297" xr:uid="{00000000-0005-0000-0000-0000B42B0000}"/>
    <cellStyle name="Normal 15 4 2 3 2 3 2 2" xfId="11298" xr:uid="{00000000-0005-0000-0000-0000B52B0000}"/>
    <cellStyle name="Normal 15 4 2 3 2 3 3" xfId="11299" xr:uid="{00000000-0005-0000-0000-0000B62B0000}"/>
    <cellStyle name="Normal 15 4 2 3 2 4" xfId="11300" xr:uid="{00000000-0005-0000-0000-0000B72B0000}"/>
    <cellStyle name="Normal 15 4 2 3 2 4 2" xfId="11301" xr:uid="{00000000-0005-0000-0000-0000B82B0000}"/>
    <cellStyle name="Normal 15 4 2 3 2 4 2 2" xfId="11302" xr:uid="{00000000-0005-0000-0000-0000B92B0000}"/>
    <cellStyle name="Normal 15 4 2 3 2 4 3" xfId="11303" xr:uid="{00000000-0005-0000-0000-0000BA2B0000}"/>
    <cellStyle name="Normal 15 4 2 3 2 5" xfId="11304" xr:uid="{00000000-0005-0000-0000-0000BB2B0000}"/>
    <cellStyle name="Normal 15 4 2 3 2 5 2" xfId="11305" xr:uid="{00000000-0005-0000-0000-0000BC2B0000}"/>
    <cellStyle name="Normal 15 4 2 3 2 6" xfId="11306" xr:uid="{00000000-0005-0000-0000-0000BD2B0000}"/>
    <cellStyle name="Normal 15 4 2 3 2 6 2" xfId="11307" xr:uid="{00000000-0005-0000-0000-0000BE2B0000}"/>
    <cellStyle name="Normal 15 4 2 3 2 7" xfId="11308" xr:uid="{00000000-0005-0000-0000-0000BF2B0000}"/>
    <cellStyle name="Normal 15 4 2 3 3" xfId="11309" xr:uid="{00000000-0005-0000-0000-0000C02B0000}"/>
    <cellStyle name="Normal 15 4 2 3 3 2" xfId="11310" xr:uid="{00000000-0005-0000-0000-0000C12B0000}"/>
    <cellStyle name="Normal 15 4 2 3 3 2 2" xfId="11311" xr:uid="{00000000-0005-0000-0000-0000C22B0000}"/>
    <cellStyle name="Normal 15 4 2 3 3 3" xfId="11312" xr:uid="{00000000-0005-0000-0000-0000C32B0000}"/>
    <cellStyle name="Normal 15 4 2 3 4" xfId="11313" xr:uid="{00000000-0005-0000-0000-0000C42B0000}"/>
    <cellStyle name="Normal 15 4 2 3 4 2" xfId="11314" xr:uid="{00000000-0005-0000-0000-0000C52B0000}"/>
    <cellStyle name="Normal 15 4 2 3 4 2 2" xfId="11315" xr:uid="{00000000-0005-0000-0000-0000C62B0000}"/>
    <cellStyle name="Normal 15 4 2 3 4 3" xfId="11316" xr:uid="{00000000-0005-0000-0000-0000C72B0000}"/>
    <cellStyle name="Normal 15 4 2 3 5" xfId="11317" xr:uid="{00000000-0005-0000-0000-0000C82B0000}"/>
    <cellStyle name="Normal 15 4 2 3 5 2" xfId="11318" xr:uid="{00000000-0005-0000-0000-0000C92B0000}"/>
    <cellStyle name="Normal 15 4 2 3 5 2 2" xfId="11319" xr:uid="{00000000-0005-0000-0000-0000CA2B0000}"/>
    <cellStyle name="Normal 15 4 2 3 5 3" xfId="11320" xr:uid="{00000000-0005-0000-0000-0000CB2B0000}"/>
    <cellStyle name="Normal 15 4 2 3 6" xfId="11321" xr:uid="{00000000-0005-0000-0000-0000CC2B0000}"/>
    <cellStyle name="Normal 15 4 2 3 6 2" xfId="11322" xr:uid="{00000000-0005-0000-0000-0000CD2B0000}"/>
    <cellStyle name="Normal 15 4 2 3 7" xfId="11323" xr:uid="{00000000-0005-0000-0000-0000CE2B0000}"/>
    <cellStyle name="Normal 15 4 2 3 7 2" xfId="11324" xr:uid="{00000000-0005-0000-0000-0000CF2B0000}"/>
    <cellStyle name="Normal 15 4 2 3 8" xfId="11325" xr:uid="{00000000-0005-0000-0000-0000D02B0000}"/>
    <cellStyle name="Normal 15 4 2 4" xfId="11326" xr:uid="{00000000-0005-0000-0000-0000D12B0000}"/>
    <cellStyle name="Normal 15 4 2 4 2" xfId="11327" xr:uid="{00000000-0005-0000-0000-0000D22B0000}"/>
    <cellStyle name="Normal 15 4 2 4 2 2" xfId="11328" xr:uid="{00000000-0005-0000-0000-0000D32B0000}"/>
    <cellStyle name="Normal 15 4 2 4 2 2 2" xfId="11329" xr:uid="{00000000-0005-0000-0000-0000D42B0000}"/>
    <cellStyle name="Normal 15 4 2 4 2 3" xfId="11330" xr:uid="{00000000-0005-0000-0000-0000D52B0000}"/>
    <cellStyle name="Normal 15 4 2 4 3" xfId="11331" xr:uid="{00000000-0005-0000-0000-0000D62B0000}"/>
    <cellStyle name="Normal 15 4 2 4 3 2" xfId="11332" xr:uid="{00000000-0005-0000-0000-0000D72B0000}"/>
    <cellStyle name="Normal 15 4 2 4 3 2 2" xfId="11333" xr:uid="{00000000-0005-0000-0000-0000D82B0000}"/>
    <cellStyle name="Normal 15 4 2 4 3 3" xfId="11334" xr:uid="{00000000-0005-0000-0000-0000D92B0000}"/>
    <cellStyle name="Normal 15 4 2 4 4" xfId="11335" xr:uid="{00000000-0005-0000-0000-0000DA2B0000}"/>
    <cellStyle name="Normal 15 4 2 4 4 2" xfId="11336" xr:uid="{00000000-0005-0000-0000-0000DB2B0000}"/>
    <cellStyle name="Normal 15 4 2 4 4 2 2" xfId="11337" xr:uid="{00000000-0005-0000-0000-0000DC2B0000}"/>
    <cellStyle name="Normal 15 4 2 4 4 3" xfId="11338" xr:uid="{00000000-0005-0000-0000-0000DD2B0000}"/>
    <cellStyle name="Normal 15 4 2 4 5" xfId="11339" xr:uid="{00000000-0005-0000-0000-0000DE2B0000}"/>
    <cellStyle name="Normal 15 4 2 4 5 2" xfId="11340" xr:uid="{00000000-0005-0000-0000-0000DF2B0000}"/>
    <cellStyle name="Normal 15 4 2 4 6" xfId="11341" xr:uid="{00000000-0005-0000-0000-0000E02B0000}"/>
    <cellStyle name="Normal 15 4 2 4 6 2" xfId="11342" xr:uid="{00000000-0005-0000-0000-0000E12B0000}"/>
    <cellStyle name="Normal 15 4 2 4 7" xfId="11343" xr:uid="{00000000-0005-0000-0000-0000E22B0000}"/>
    <cellStyle name="Normal 15 4 2 5" xfId="11344" xr:uid="{00000000-0005-0000-0000-0000E32B0000}"/>
    <cellStyle name="Normal 15 4 2 5 2" xfId="11345" xr:uid="{00000000-0005-0000-0000-0000E42B0000}"/>
    <cellStyle name="Normal 15 4 2 5 2 2" xfId="11346" xr:uid="{00000000-0005-0000-0000-0000E52B0000}"/>
    <cellStyle name="Normal 15 4 2 5 2 2 2" xfId="11347" xr:uid="{00000000-0005-0000-0000-0000E62B0000}"/>
    <cellStyle name="Normal 15 4 2 5 2 3" xfId="11348" xr:uid="{00000000-0005-0000-0000-0000E72B0000}"/>
    <cellStyle name="Normal 15 4 2 5 3" xfId="11349" xr:uid="{00000000-0005-0000-0000-0000E82B0000}"/>
    <cellStyle name="Normal 15 4 2 5 3 2" xfId="11350" xr:uid="{00000000-0005-0000-0000-0000E92B0000}"/>
    <cellStyle name="Normal 15 4 2 5 3 2 2" xfId="11351" xr:uid="{00000000-0005-0000-0000-0000EA2B0000}"/>
    <cellStyle name="Normal 15 4 2 5 3 3" xfId="11352" xr:uid="{00000000-0005-0000-0000-0000EB2B0000}"/>
    <cellStyle name="Normal 15 4 2 5 4" xfId="11353" xr:uid="{00000000-0005-0000-0000-0000EC2B0000}"/>
    <cellStyle name="Normal 15 4 2 5 4 2" xfId="11354" xr:uid="{00000000-0005-0000-0000-0000ED2B0000}"/>
    <cellStyle name="Normal 15 4 2 5 4 2 2" xfId="11355" xr:uid="{00000000-0005-0000-0000-0000EE2B0000}"/>
    <cellStyle name="Normal 15 4 2 5 4 3" xfId="11356" xr:uid="{00000000-0005-0000-0000-0000EF2B0000}"/>
    <cellStyle name="Normal 15 4 2 5 5" xfId="11357" xr:uid="{00000000-0005-0000-0000-0000F02B0000}"/>
    <cellStyle name="Normal 15 4 2 5 5 2" xfId="11358" xr:uid="{00000000-0005-0000-0000-0000F12B0000}"/>
    <cellStyle name="Normal 15 4 2 5 6" xfId="11359" xr:uid="{00000000-0005-0000-0000-0000F22B0000}"/>
    <cellStyle name="Normal 15 4 2 5 6 2" xfId="11360" xr:uid="{00000000-0005-0000-0000-0000F32B0000}"/>
    <cellStyle name="Normal 15 4 2 5 7" xfId="11361" xr:uid="{00000000-0005-0000-0000-0000F42B0000}"/>
    <cellStyle name="Normal 15 4 2 6" xfId="11362" xr:uid="{00000000-0005-0000-0000-0000F52B0000}"/>
    <cellStyle name="Normal 15 4 2 6 2" xfId="11363" xr:uid="{00000000-0005-0000-0000-0000F62B0000}"/>
    <cellStyle name="Normal 15 4 2 6 2 2" xfId="11364" xr:uid="{00000000-0005-0000-0000-0000F72B0000}"/>
    <cellStyle name="Normal 15 4 2 6 3" xfId="11365" xr:uid="{00000000-0005-0000-0000-0000F82B0000}"/>
    <cellStyle name="Normal 15 4 2 7" xfId="11366" xr:uid="{00000000-0005-0000-0000-0000F92B0000}"/>
    <cellStyle name="Normal 15 4 2 7 2" xfId="11367" xr:uid="{00000000-0005-0000-0000-0000FA2B0000}"/>
    <cellStyle name="Normal 15 4 2 7 2 2" xfId="11368" xr:uid="{00000000-0005-0000-0000-0000FB2B0000}"/>
    <cellStyle name="Normal 15 4 2 7 3" xfId="11369" xr:uid="{00000000-0005-0000-0000-0000FC2B0000}"/>
    <cellStyle name="Normal 15 4 2 8" xfId="11370" xr:uid="{00000000-0005-0000-0000-0000FD2B0000}"/>
    <cellStyle name="Normal 15 4 2 8 2" xfId="11371" xr:uid="{00000000-0005-0000-0000-0000FE2B0000}"/>
    <cellStyle name="Normal 15 4 2 8 2 2" xfId="11372" xr:uid="{00000000-0005-0000-0000-0000FF2B0000}"/>
    <cellStyle name="Normal 15 4 2 8 3" xfId="11373" xr:uid="{00000000-0005-0000-0000-0000002C0000}"/>
    <cellStyle name="Normal 15 4 2 9" xfId="11374" xr:uid="{00000000-0005-0000-0000-0000012C0000}"/>
    <cellStyle name="Normal 15 4 2 9 2" xfId="11375" xr:uid="{00000000-0005-0000-0000-0000022C0000}"/>
    <cellStyle name="Normal 15 4 3" xfId="441" xr:uid="{00000000-0005-0000-0000-0000032C0000}"/>
    <cellStyle name="Normal 15 4 3 10" xfId="11376" xr:uid="{00000000-0005-0000-0000-0000042C0000}"/>
    <cellStyle name="Normal 15 4 3 10 2" xfId="11377" xr:uid="{00000000-0005-0000-0000-0000052C0000}"/>
    <cellStyle name="Normal 15 4 3 11" xfId="11378" xr:uid="{00000000-0005-0000-0000-0000062C0000}"/>
    <cellStyle name="Normal 15 4 3 2" xfId="11379" xr:uid="{00000000-0005-0000-0000-0000072C0000}"/>
    <cellStyle name="Normal 15 4 3 2 2" xfId="11380" xr:uid="{00000000-0005-0000-0000-0000082C0000}"/>
    <cellStyle name="Normal 15 4 3 2 2 2" xfId="11381" xr:uid="{00000000-0005-0000-0000-0000092C0000}"/>
    <cellStyle name="Normal 15 4 3 2 2 2 2" xfId="11382" xr:uid="{00000000-0005-0000-0000-00000A2C0000}"/>
    <cellStyle name="Normal 15 4 3 2 2 2 2 2" xfId="11383" xr:uid="{00000000-0005-0000-0000-00000B2C0000}"/>
    <cellStyle name="Normal 15 4 3 2 2 2 3" xfId="11384" xr:uid="{00000000-0005-0000-0000-00000C2C0000}"/>
    <cellStyle name="Normal 15 4 3 2 2 3" xfId="11385" xr:uid="{00000000-0005-0000-0000-00000D2C0000}"/>
    <cellStyle name="Normal 15 4 3 2 2 3 2" xfId="11386" xr:uid="{00000000-0005-0000-0000-00000E2C0000}"/>
    <cellStyle name="Normal 15 4 3 2 2 3 2 2" xfId="11387" xr:uid="{00000000-0005-0000-0000-00000F2C0000}"/>
    <cellStyle name="Normal 15 4 3 2 2 3 3" xfId="11388" xr:uid="{00000000-0005-0000-0000-0000102C0000}"/>
    <cellStyle name="Normal 15 4 3 2 2 4" xfId="11389" xr:uid="{00000000-0005-0000-0000-0000112C0000}"/>
    <cellStyle name="Normal 15 4 3 2 2 4 2" xfId="11390" xr:uid="{00000000-0005-0000-0000-0000122C0000}"/>
    <cellStyle name="Normal 15 4 3 2 2 4 2 2" xfId="11391" xr:uid="{00000000-0005-0000-0000-0000132C0000}"/>
    <cellStyle name="Normal 15 4 3 2 2 4 3" xfId="11392" xr:uid="{00000000-0005-0000-0000-0000142C0000}"/>
    <cellStyle name="Normal 15 4 3 2 2 5" xfId="11393" xr:uid="{00000000-0005-0000-0000-0000152C0000}"/>
    <cellStyle name="Normal 15 4 3 2 2 5 2" xfId="11394" xr:uid="{00000000-0005-0000-0000-0000162C0000}"/>
    <cellStyle name="Normal 15 4 3 2 2 6" xfId="11395" xr:uid="{00000000-0005-0000-0000-0000172C0000}"/>
    <cellStyle name="Normal 15 4 3 2 2 6 2" xfId="11396" xr:uid="{00000000-0005-0000-0000-0000182C0000}"/>
    <cellStyle name="Normal 15 4 3 2 2 7" xfId="11397" xr:uid="{00000000-0005-0000-0000-0000192C0000}"/>
    <cellStyle name="Normal 15 4 3 2 3" xfId="11398" xr:uid="{00000000-0005-0000-0000-00001A2C0000}"/>
    <cellStyle name="Normal 15 4 3 2 3 2" xfId="11399" xr:uid="{00000000-0005-0000-0000-00001B2C0000}"/>
    <cellStyle name="Normal 15 4 3 2 3 2 2" xfId="11400" xr:uid="{00000000-0005-0000-0000-00001C2C0000}"/>
    <cellStyle name="Normal 15 4 3 2 3 2 2 2" xfId="11401" xr:uid="{00000000-0005-0000-0000-00001D2C0000}"/>
    <cellStyle name="Normal 15 4 3 2 3 2 3" xfId="11402" xr:uid="{00000000-0005-0000-0000-00001E2C0000}"/>
    <cellStyle name="Normal 15 4 3 2 3 3" xfId="11403" xr:uid="{00000000-0005-0000-0000-00001F2C0000}"/>
    <cellStyle name="Normal 15 4 3 2 3 3 2" xfId="11404" xr:uid="{00000000-0005-0000-0000-0000202C0000}"/>
    <cellStyle name="Normal 15 4 3 2 3 3 2 2" xfId="11405" xr:uid="{00000000-0005-0000-0000-0000212C0000}"/>
    <cellStyle name="Normal 15 4 3 2 3 3 3" xfId="11406" xr:uid="{00000000-0005-0000-0000-0000222C0000}"/>
    <cellStyle name="Normal 15 4 3 2 3 4" xfId="11407" xr:uid="{00000000-0005-0000-0000-0000232C0000}"/>
    <cellStyle name="Normal 15 4 3 2 3 4 2" xfId="11408" xr:uid="{00000000-0005-0000-0000-0000242C0000}"/>
    <cellStyle name="Normal 15 4 3 2 3 4 2 2" xfId="11409" xr:uid="{00000000-0005-0000-0000-0000252C0000}"/>
    <cellStyle name="Normal 15 4 3 2 3 4 3" xfId="11410" xr:uid="{00000000-0005-0000-0000-0000262C0000}"/>
    <cellStyle name="Normal 15 4 3 2 3 5" xfId="11411" xr:uid="{00000000-0005-0000-0000-0000272C0000}"/>
    <cellStyle name="Normal 15 4 3 2 3 5 2" xfId="11412" xr:uid="{00000000-0005-0000-0000-0000282C0000}"/>
    <cellStyle name="Normal 15 4 3 2 3 6" xfId="11413" xr:uid="{00000000-0005-0000-0000-0000292C0000}"/>
    <cellStyle name="Normal 15 4 3 2 3 6 2" xfId="11414" xr:uid="{00000000-0005-0000-0000-00002A2C0000}"/>
    <cellStyle name="Normal 15 4 3 2 3 7" xfId="11415" xr:uid="{00000000-0005-0000-0000-00002B2C0000}"/>
    <cellStyle name="Normal 15 4 3 2 4" xfId="11416" xr:uid="{00000000-0005-0000-0000-00002C2C0000}"/>
    <cellStyle name="Normal 15 4 3 2 4 2" xfId="11417" xr:uid="{00000000-0005-0000-0000-00002D2C0000}"/>
    <cellStyle name="Normal 15 4 3 2 4 2 2" xfId="11418" xr:uid="{00000000-0005-0000-0000-00002E2C0000}"/>
    <cellStyle name="Normal 15 4 3 2 4 3" xfId="11419" xr:uid="{00000000-0005-0000-0000-00002F2C0000}"/>
    <cellStyle name="Normal 15 4 3 2 5" xfId="11420" xr:uid="{00000000-0005-0000-0000-0000302C0000}"/>
    <cellStyle name="Normal 15 4 3 2 5 2" xfId="11421" xr:uid="{00000000-0005-0000-0000-0000312C0000}"/>
    <cellStyle name="Normal 15 4 3 2 5 2 2" xfId="11422" xr:uid="{00000000-0005-0000-0000-0000322C0000}"/>
    <cellStyle name="Normal 15 4 3 2 5 3" xfId="11423" xr:uid="{00000000-0005-0000-0000-0000332C0000}"/>
    <cellStyle name="Normal 15 4 3 2 6" xfId="11424" xr:uid="{00000000-0005-0000-0000-0000342C0000}"/>
    <cellStyle name="Normal 15 4 3 2 6 2" xfId="11425" xr:uid="{00000000-0005-0000-0000-0000352C0000}"/>
    <cellStyle name="Normal 15 4 3 2 6 2 2" xfId="11426" xr:uid="{00000000-0005-0000-0000-0000362C0000}"/>
    <cellStyle name="Normal 15 4 3 2 6 3" xfId="11427" xr:uid="{00000000-0005-0000-0000-0000372C0000}"/>
    <cellStyle name="Normal 15 4 3 2 7" xfId="11428" xr:uid="{00000000-0005-0000-0000-0000382C0000}"/>
    <cellStyle name="Normal 15 4 3 2 7 2" xfId="11429" xr:uid="{00000000-0005-0000-0000-0000392C0000}"/>
    <cellStyle name="Normal 15 4 3 2 8" xfId="11430" xr:uid="{00000000-0005-0000-0000-00003A2C0000}"/>
    <cellStyle name="Normal 15 4 3 2 8 2" xfId="11431" xr:uid="{00000000-0005-0000-0000-00003B2C0000}"/>
    <cellStyle name="Normal 15 4 3 2 9" xfId="11432" xr:uid="{00000000-0005-0000-0000-00003C2C0000}"/>
    <cellStyle name="Normal 15 4 3 3" xfId="11433" xr:uid="{00000000-0005-0000-0000-00003D2C0000}"/>
    <cellStyle name="Normal 15 4 3 3 2" xfId="11434" xr:uid="{00000000-0005-0000-0000-00003E2C0000}"/>
    <cellStyle name="Normal 15 4 3 3 2 2" xfId="11435" xr:uid="{00000000-0005-0000-0000-00003F2C0000}"/>
    <cellStyle name="Normal 15 4 3 3 2 2 2" xfId="11436" xr:uid="{00000000-0005-0000-0000-0000402C0000}"/>
    <cellStyle name="Normal 15 4 3 3 2 2 2 2" xfId="11437" xr:uid="{00000000-0005-0000-0000-0000412C0000}"/>
    <cellStyle name="Normal 15 4 3 3 2 2 3" xfId="11438" xr:uid="{00000000-0005-0000-0000-0000422C0000}"/>
    <cellStyle name="Normal 15 4 3 3 2 3" xfId="11439" xr:uid="{00000000-0005-0000-0000-0000432C0000}"/>
    <cellStyle name="Normal 15 4 3 3 2 3 2" xfId="11440" xr:uid="{00000000-0005-0000-0000-0000442C0000}"/>
    <cellStyle name="Normal 15 4 3 3 2 3 2 2" xfId="11441" xr:uid="{00000000-0005-0000-0000-0000452C0000}"/>
    <cellStyle name="Normal 15 4 3 3 2 3 3" xfId="11442" xr:uid="{00000000-0005-0000-0000-0000462C0000}"/>
    <cellStyle name="Normal 15 4 3 3 2 4" xfId="11443" xr:uid="{00000000-0005-0000-0000-0000472C0000}"/>
    <cellStyle name="Normal 15 4 3 3 2 4 2" xfId="11444" xr:uid="{00000000-0005-0000-0000-0000482C0000}"/>
    <cellStyle name="Normal 15 4 3 3 2 4 2 2" xfId="11445" xr:uid="{00000000-0005-0000-0000-0000492C0000}"/>
    <cellStyle name="Normal 15 4 3 3 2 4 3" xfId="11446" xr:uid="{00000000-0005-0000-0000-00004A2C0000}"/>
    <cellStyle name="Normal 15 4 3 3 2 5" xfId="11447" xr:uid="{00000000-0005-0000-0000-00004B2C0000}"/>
    <cellStyle name="Normal 15 4 3 3 2 5 2" xfId="11448" xr:uid="{00000000-0005-0000-0000-00004C2C0000}"/>
    <cellStyle name="Normal 15 4 3 3 2 6" xfId="11449" xr:uid="{00000000-0005-0000-0000-00004D2C0000}"/>
    <cellStyle name="Normal 15 4 3 3 2 6 2" xfId="11450" xr:uid="{00000000-0005-0000-0000-00004E2C0000}"/>
    <cellStyle name="Normal 15 4 3 3 2 7" xfId="11451" xr:uid="{00000000-0005-0000-0000-00004F2C0000}"/>
    <cellStyle name="Normal 15 4 3 3 3" xfId="11452" xr:uid="{00000000-0005-0000-0000-0000502C0000}"/>
    <cellStyle name="Normal 15 4 3 3 3 2" xfId="11453" xr:uid="{00000000-0005-0000-0000-0000512C0000}"/>
    <cellStyle name="Normal 15 4 3 3 3 2 2" xfId="11454" xr:uid="{00000000-0005-0000-0000-0000522C0000}"/>
    <cellStyle name="Normal 15 4 3 3 3 3" xfId="11455" xr:uid="{00000000-0005-0000-0000-0000532C0000}"/>
    <cellStyle name="Normal 15 4 3 3 4" xfId="11456" xr:uid="{00000000-0005-0000-0000-0000542C0000}"/>
    <cellStyle name="Normal 15 4 3 3 4 2" xfId="11457" xr:uid="{00000000-0005-0000-0000-0000552C0000}"/>
    <cellStyle name="Normal 15 4 3 3 4 2 2" xfId="11458" xr:uid="{00000000-0005-0000-0000-0000562C0000}"/>
    <cellStyle name="Normal 15 4 3 3 4 3" xfId="11459" xr:uid="{00000000-0005-0000-0000-0000572C0000}"/>
    <cellStyle name="Normal 15 4 3 3 5" xfId="11460" xr:uid="{00000000-0005-0000-0000-0000582C0000}"/>
    <cellStyle name="Normal 15 4 3 3 5 2" xfId="11461" xr:uid="{00000000-0005-0000-0000-0000592C0000}"/>
    <cellStyle name="Normal 15 4 3 3 5 2 2" xfId="11462" xr:uid="{00000000-0005-0000-0000-00005A2C0000}"/>
    <cellStyle name="Normal 15 4 3 3 5 3" xfId="11463" xr:uid="{00000000-0005-0000-0000-00005B2C0000}"/>
    <cellStyle name="Normal 15 4 3 3 6" xfId="11464" xr:uid="{00000000-0005-0000-0000-00005C2C0000}"/>
    <cellStyle name="Normal 15 4 3 3 6 2" xfId="11465" xr:uid="{00000000-0005-0000-0000-00005D2C0000}"/>
    <cellStyle name="Normal 15 4 3 3 7" xfId="11466" xr:uid="{00000000-0005-0000-0000-00005E2C0000}"/>
    <cellStyle name="Normal 15 4 3 3 7 2" xfId="11467" xr:uid="{00000000-0005-0000-0000-00005F2C0000}"/>
    <cellStyle name="Normal 15 4 3 3 8" xfId="11468" xr:uid="{00000000-0005-0000-0000-0000602C0000}"/>
    <cellStyle name="Normal 15 4 3 4" xfId="11469" xr:uid="{00000000-0005-0000-0000-0000612C0000}"/>
    <cellStyle name="Normal 15 4 3 4 2" xfId="11470" xr:uid="{00000000-0005-0000-0000-0000622C0000}"/>
    <cellStyle name="Normal 15 4 3 4 2 2" xfId="11471" xr:uid="{00000000-0005-0000-0000-0000632C0000}"/>
    <cellStyle name="Normal 15 4 3 4 2 2 2" xfId="11472" xr:uid="{00000000-0005-0000-0000-0000642C0000}"/>
    <cellStyle name="Normal 15 4 3 4 2 3" xfId="11473" xr:uid="{00000000-0005-0000-0000-0000652C0000}"/>
    <cellStyle name="Normal 15 4 3 4 3" xfId="11474" xr:uid="{00000000-0005-0000-0000-0000662C0000}"/>
    <cellStyle name="Normal 15 4 3 4 3 2" xfId="11475" xr:uid="{00000000-0005-0000-0000-0000672C0000}"/>
    <cellStyle name="Normal 15 4 3 4 3 2 2" xfId="11476" xr:uid="{00000000-0005-0000-0000-0000682C0000}"/>
    <cellStyle name="Normal 15 4 3 4 3 3" xfId="11477" xr:uid="{00000000-0005-0000-0000-0000692C0000}"/>
    <cellStyle name="Normal 15 4 3 4 4" xfId="11478" xr:uid="{00000000-0005-0000-0000-00006A2C0000}"/>
    <cellStyle name="Normal 15 4 3 4 4 2" xfId="11479" xr:uid="{00000000-0005-0000-0000-00006B2C0000}"/>
    <cellStyle name="Normal 15 4 3 4 4 2 2" xfId="11480" xr:uid="{00000000-0005-0000-0000-00006C2C0000}"/>
    <cellStyle name="Normal 15 4 3 4 4 3" xfId="11481" xr:uid="{00000000-0005-0000-0000-00006D2C0000}"/>
    <cellStyle name="Normal 15 4 3 4 5" xfId="11482" xr:uid="{00000000-0005-0000-0000-00006E2C0000}"/>
    <cellStyle name="Normal 15 4 3 4 5 2" xfId="11483" xr:uid="{00000000-0005-0000-0000-00006F2C0000}"/>
    <cellStyle name="Normal 15 4 3 4 6" xfId="11484" xr:uid="{00000000-0005-0000-0000-0000702C0000}"/>
    <cellStyle name="Normal 15 4 3 4 6 2" xfId="11485" xr:uid="{00000000-0005-0000-0000-0000712C0000}"/>
    <cellStyle name="Normal 15 4 3 4 7" xfId="11486" xr:uid="{00000000-0005-0000-0000-0000722C0000}"/>
    <cellStyle name="Normal 15 4 3 5" xfId="11487" xr:uid="{00000000-0005-0000-0000-0000732C0000}"/>
    <cellStyle name="Normal 15 4 3 5 2" xfId="11488" xr:uid="{00000000-0005-0000-0000-0000742C0000}"/>
    <cellStyle name="Normal 15 4 3 5 2 2" xfId="11489" xr:uid="{00000000-0005-0000-0000-0000752C0000}"/>
    <cellStyle name="Normal 15 4 3 5 2 2 2" xfId="11490" xr:uid="{00000000-0005-0000-0000-0000762C0000}"/>
    <cellStyle name="Normal 15 4 3 5 2 3" xfId="11491" xr:uid="{00000000-0005-0000-0000-0000772C0000}"/>
    <cellStyle name="Normal 15 4 3 5 3" xfId="11492" xr:uid="{00000000-0005-0000-0000-0000782C0000}"/>
    <cellStyle name="Normal 15 4 3 5 3 2" xfId="11493" xr:uid="{00000000-0005-0000-0000-0000792C0000}"/>
    <cellStyle name="Normal 15 4 3 5 3 2 2" xfId="11494" xr:uid="{00000000-0005-0000-0000-00007A2C0000}"/>
    <cellStyle name="Normal 15 4 3 5 3 3" xfId="11495" xr:uid="{00000000-0005-0000-0000-00007B2C0000}"/>
    <cellStyle name="Normal 15 4 3 5 4" xfId="11496" xr:uid="{00000000-0005-0000-0000-00007C2C0000}"/>
    <cellStyle name="Normal 15 4 3 5 4 2" xfId="11497" xr:uid="{00000000-0005-0000-0000-00007D2C0000}"/>
    <cellStyle name="Normal 15 4 3 5 4 2 2" xfId="11498" xr:uid="{00000000-0005-0000-0000-00007E2C0000}"/>
    <cellStyle name="Normal 15 4 3 5 4 3" xfId="11499" xr:uid="{00000000-0005-0000-0000-00007F2C0000}"/>
    <cellStyle name="Normal 15 4 3 5 5" xfId="11500" xr:uid="{00000000-0005-0000-0000-0000802C0000}"/>
    <cellStyle name="Normal 15 4 3 5 5 2" xfId="11501" xr:uid="{00000000-0005-0000-0000-0000812C0000}"/>
    <cellStyle name="Normal 15 4 3 5 6" xfId="11502" xr:uid="{00000000-0005-0000-0000-0000822C0000}"/>
    <cellStyle name="Normal 15 4 3 5 6 2" xfId="11503" xr:uid="{00000000-0005-0000-0000-0000832C0000}"/>
    <cellStyle name="Normal 15 4 3 5 7" xfId="11504" xr:uid="{00000000-0005-0000-0000-0000842C0000}"/>
    <cellStyle name="Normal 15 4 3 6" xfId="11505" xr:uid="{00000000-0005-0000-0000-0000852C0000}"/>
    <cellStyle name="Normal 15 4 3 6 2" xfId="11506" xr:uid="{00000000-0005-0000-0000-0000862C0000}"/>
    <cellStyle name="Normal 15 4 3 6 2 2" xfId="11507" xr:uid="{00000000-0005-0000-0000-0000872C0000}"/>
    <cellStyle name="Normal 15 4 3 6 3" xfId="11508" xr:uid="{00000000-0005-0000-0000-0000882C0000}"/>
    <cellStyle name="Normal 15 4 3 7" xfId="11509" xr:uid="{00000000-0005-0000-0000-0000892C0000}"/>
    <cellStyle name="Normal 15 4 3 7 2" xfId="11510" xr:uid="{00000000-0005-0000-0000-00008A2C0000}"/>
    <cellStyle name="Normal 15 4 3 7 2 2" xfId="11511" xr:uid="{00000000-0005-0000-0000-00008B2C0000}"/>
    <cellStyle name="Normal 15 4 3 7 3" xfId="11512" xr:uid="{00000000-0005-0000-0000-00008C2C0000}"/>
    <cellStyle name="Normal 15 4 3 8" xfId="11513" xr:uid="{00000000-0005-0000-0000-00008D2C0000}"/>
    <cellStyle name="Normal 15 4 3 8 2" xfId="11514" xr:uid="{00000000-0005-0000-0000-00008E2C0000}"/>
    <cellStyle name="Normal 15 4 3 8 2 2" xfId="11515" xr:uid="{00000000-0005-0000-0000-00008F2C0000}"/>
    <cellStyle name="Normal 15 4 3 8 3" xfId="11516" xr:uid="{00000000-0005-0000-0000-0000902C0000}"/>
    <cellStyle name="Normal 15 4 3 9" xfId="11517" xr:uid="{00000000-0005-0000-0000-0000912C0000}"/>
    <cellStyle name="Normal 15 4 3 9 2" xfId="11518" xr:uid="{00000000-0005-0000-0000-0000922C0000}"/>
    <cellStyle name="Normal 15 4 4" xfId="11519" xr:uid="{00000000-0005-0000-0000-0000932C0000}"/>
    <cellStyle name="Normal 15 4 4 2" xfId="11520" xr:uid="{00000000-0005-0000-0000-0000942C0000}"/>
    <cellStyle name="Normal 15 4 4 2 2" xfId="11521" xr:uid="{00000000-0005-0000-0000-0000952C0000}"/>
    <cellStyle name="Normal 15 4 4 2 2 2" xfId="11522" xr:uid="{00000000-0005-0000-0000-0000962C0000}"/>
    <cellStyle name="Normal 15 4 4 2 2 2 2" xfId="11523" xr:uid="{00000000-0005-0000-0000-0000972C0000}"/>
    <cellStyle name="Normal 15 4 4 2 2 3" xfId="11524" xr:uid="{00000000-0005-0000-0000-0000982C0000}"/>
    <cellStyle name="Normal 15 4 4 2 3" xfId="11525" xr:uid="{00000000-0005-0000-0000-0000992C0000}"/>
    <cellStyle name="Normal 15 4 4 2 3 2" xfId="11526" xr:uid="{00000000-0005-0000-0000-00009A2C0000}"/>
    <cellStyle name="Normal 15 4 4 2 3 2 2" xfId="11527" xr:uid="{00000000-0005-0000-0000-00009B2C0000}"/>
    <cellStyle name="Normal 15 4 4 2 3 3" xfId="11528" xr:uid="{00000000-0005-0000-0000-00009C2C0000}"/>
    <cellStyle name="Normal 15 4 4 2 4" xfId="11529" xr:uid="{00000000-0005-0000-0000-00009D2C0000}"/>
    <cellStyle name="Normal 15 4 4 2 4 2" xfId="11530" xr:uid="{00000000-0005-0000-0000-00009E2C0000}"/>
    <cellStyle name="Normal 15 4 4 2 4 2 2" xfId="11531" xr:uid="{00000000-0005-0000-0000-00009F2C0000}"/>
    <cellStyle name="Normal 15 4 4 2 4 3" xfId="11532" xr:uid="{00000000-0005-0000-0000-0000A02C0000}"/>
    <cellStyle name="Normal 15 4 4 2 5" xfId="11533" xr:uid="{00000000-0005-0000-0000-0000A12C0000}"/>
    <cellStyle name="Normal 15 4 4 2 5 2" xfId="11534" xr:uid="{00000000-0005-0000-0000-0000A22C0000}"/>
    <cellStyle name="Normal 15 4 4 2 6" xfId="11535" xr:uid="{00000000-0005-0000-0000-0000A32C0000}"/>
    <cellStyle name="Normal 15 4 4 2 6 2" xfId="11536" xr:uid="{00000000-0005-0000-0000-0000A42C0000}"/>
    <cellStyle name="Normal 15 4 4 2 7" xfId="11537" xr:uid="{00000000-0005-0000-0000-0000A52C0000}"/>
    <cellStyle name="Normal 15 4 4 3" xfId="11538" xr:uid="{00000000-0005-0000-0000-0000A62C0000}"/>
    <cellStyle name="Normal 15 4 4 3 2" xfId="11539" xr:uid="{00000000-0005-0000-0000-0000A72C0000}"/>
    <cellStyle name="Normal 15 4 4 3 2 2" xfId="11540" xr:uid="{00000000-0005-0000-0000-0000A82C0000}"/>
    <cellStyle name="Normal 15 4 4 3 2 2 2" xfId="11541" xr:uid="{00000000-0005-0000-0000-0000A92C0000}"/>
    <cellStyle name="Normal 15 4 4 3 2 3" xfId="11542" xr:uid="{00000000-0005-0000-0000-0000AA2C0000}"/>
    <cellStyle name="Normal 15 4 4 3 3" xfId="11543" xr:uid="{00000000-0005-0000-0000-0000AB2C0000}"/>
    <cellStyle name="Normal 15 4 4 3 3 2" xfId="11544" xr:uid="{00000000-0005-0000-0000-0000AC2C0000}"/>
    <cellStyle name="Normal 15 4 4 3 3 2 2" xfId="11545" xr:uid="{00000000-0005-0000-0000-0000AD2C0000}"/>
    <cellStyle name="Normal 15 4 4 3 3 3" xfId="11546" xr:uid="{00000000-0005-0000-0000-0000AE2C0000}"/>
    <cellStyle name="Normal 15 4 4 3 4" xfId="11547" xr:uid="{00000000-0005-0000-0000-0000AF2C0000}"/>
    <cellStyle name="Normal 15 4 4 3 4 2" xfId="11548" xr:uid="{00000000-0005-0000-0000-0000B02C0000}"/>
    <cellStyle name="Normal 15 4 4 3 4 2 2" xfId="11549" xr:uid="{00000000-0005-0000-0000-0000B12C0000}"/>
    <cellStyle name="Normal 15 4 4 3 4 3" xfId="11550" xr:uid="{00000000-0005-0000-0000-0000B22C0000}"/>
    <cellStyle name="Normal 15 4 4 3 5" xfId="11551" xr:uid="{00000000-0005-0000-0000-0000B32C0000}"/>
    <cellStyle name="Normal 15 4 4 3 5 2" xfId="11552" xr:uid="{00000000-0005-0000-0000-0000B42C0000}"/>
    <cellStyle name="Normal 15 4 4 3 6" xfId="11553" xr:uid="{00000000-0005-0000-0000-0000B52C0000}"/>
    <cellStyle name="Normal 15 4 4 3 6 2" xfId="11554" xr:uid="{00000000-0005-0000-0000-0000B62C0000}"/>
    <cellStyle name="Normal 15 4 4 3 7" xfId="11555" xr:uid="{00000000-0005-0000-0000-0000B72C0000}"/>
    <cellStyle name="Normal 15 4 4 4" xfId="11556" xr:uid="{00000000-0005-0000-0000-0000B82C0000}"/>
    <cellStyle name="Normal 15 4 4 4 2" xfId="11557" xr:uid="{00000000-0005-0000-0000-0000B92C0000}"/>
    <cellStyle name="Normal 15 4 4 4 2 2" xfId="11558" xr:uid="{00000000-0005-0000-0000-0000BA2C0000}"/>
    <cellStyle name="Normal 15 4 4 4 3" xfId="11559" xr:uid="{00000000-0005-0000-0000-0000BB2C0000}"/>
    <cellStyle name="Normal 15 4 4 5" xfId="11560" xr:uid="{00000000-0005-0000-0000-0000BC2C0000}"/>
    <cellStyle name="Normal 15 4 4 5 2" xfId="11561" xr:uid="{00000000-0005-0000-0000-0000BD2C0000}"/>
    <cellStyle name="Normal 15 4 4 5 2 2" xfId="11562" xr:uid="{00000000-0005-0000-0000-0000BE2C0000}"/>
    <cellStyle name="Normal 15 4 4 5 3" xfId="11563" xr:uid="{00000000-0005-0000-0000-0000BF2C0000}"/>
    <cellStyle name="Normal 15 4 4 6" xfId="11564" xr:uid="{00000000-0005-0000-0000-0000C02C0000}"/>
    <cellStyle name="Normal 15 4 4 6 2" xfId="11565" xr:uid="{00000000-0005-0000-0000-0000C12C0000}"/>
    <cellStyle name="Normal 15 4 4 6 2 2" xfId="11566" xr:uid="{00000000-0005-0000-0000-0000C22C0000}"/>
    <cellStyle name="Normal 15 4 4 6 3" xfId="11567" xr:uid="{00000000-0005-0000-0000-0000C32C0000}"/>
    <cellStyle name="Normal 15 4 4 7" xfId="11568" xr:uid="{00000000-0005-0000-0000-0000C42C0000}"/>
    <cellStyle name="Normal 15 4 4 7 2" xfId="11569" xr:uid="{00000000-0005-0000-0000-0000C52C0000}"/>
    <cellStyle name="Normal 15 4 4 8" xfId="11570" xr:uid="{00000000-0005-0000-0000-0000C62C0000}"/>
    <cellStyle name="Normal 15 4 4 8 2" xfId="11571" xr:uid="{00000000-0005-0000-0000-0000C72C0000}"/>
    <cellStyle name="Normal 15 4 4 9" xfId="11572" xr:uid="{00000000-0005-0000-0000-0000C82C0000}"/>
    <cellStyle name="Normal 15 4 5" xfId="11573" xr:uid="{00000000-0005-0000-0000-0000C92C0000}"/>
    <cellStyle name="Normal 15 4 5 2" xfId="11574" xr:uid="{00000000-0005-0000-0000-0000CA2C0000}"/>
    <cellStyle name="Normal 15 4 5 2 2" xfId="11575" xr:uid="{00000000-0005-0000-0000-0000CB2C0000}"/>
    <cellStyle name="Normal 15 4 5 2 2 2" xfId="11576" xr:uid="{00000000-0005-0000-0000-0000CC2C0000}"/>
    <cellStyle name="Normal 15 4 5 2 2 2 2" xfId="11577" xr:uid="{00000000-0005-0000-0000-0000CD2C0000}"/>
    <cellStyle name="Normal 15 4 5 2 2 3" xfId="11578" xr:uid="{00000000-0005-0000-0000-0000CE2C0000}"/>
    <cellStyle name="Normal 15 4 5 2 3" xfId="11579" xr:uid="{00000000-0005-0000-0000-0000CF2C0000}"/>
    <cellStyle name="Normal 15 4 5 2 3 2" xfId="11580" xr:uid="{00000000-0005-0000-0000-0000D02C0000}"/>
    <cellStyle name="Normal 15 4 5 2 3 2 2" xfId="11581" xr:uid="{00000000-0005-0000-0000-0000D12C0000}"/>
    <cellStyle name="Normal 15 4 5 2 3 3" xfId="11582" xr:uid="{00000000-0005-0000-0000-0000D22C0000}"/>
    <cellStyle name="Normal 15 4 5 2 4" xfId="11583" xr:uid="{00000000-0005-0000-0000-0000D32C0000}"/>
    <cellStyle name="Normal 15 4 5 2 4 2" xfId="11584" xr:uid="{00000000-0005-0000-0000-0000D42C0000}"/>
    <cellStyle name="Normal 15 4 5 2 4 2 2" xfId="11585" xr:uid="{00000000-0005-0000-0000-0000D52C0000}"/>
    <cellStyle name="Normal 15 4 5 2 4 3" xfId="11586" xr:uid="{00000000-0005-0000-0000-0000D62C0000}"/>
    <cellStyle name="Normal 15 4 5 2 5" xfId="11587" xr:uid="{00000000-0005-0000-0000-0000D72C0000}"/>
    <cellStyle name="Normal 15 4 5 2 5 2" xfId="11588" xr:uid="{00000000-0005-0000-0000-0000D82C0000}"/>
    <cellStyle name="Normal 15 4 5 2 6" xfId="11589" xr:uid="{00000000-0005-0000-0000-0000D92C0000}"/>
    <cellStyle name="Normal 15 4 5 2 6 2" xfId="11590" xr:uid="{00000000-0005-0000-0000-0000DA2C0000}"/>
    <cellStyle name="Normal 15 4 5 2 7" xfId="11591" xr:uid="{00000000-0005-0000-0000-0000DB2C0000}"/>
    <cellStyle name="Normal 15 4 5 3" xfId="11592" xr:uid="{00000000-0005-0000-0000-0000DC2C0000}"/>
    <cellStyle name="Normal 15 4 5 3 2" xfId="11593" xr:uid="{00000000-0005-0000-0000-0000DD2C0000}"/>
    <cellStyle name="Normal 15 4 5 3 2 2" xfId="11594" xr:uid="{00000000-0005-0000-0000-0000DE2C0000}"/>
    <cellStyle name="Normal 15 4 5 3 3" xfId="11595" xr:uid="{00000000-0005-0000-0000-0000DF2C0000}"/>
    <cellStyle name="Normal 15 4 5 4" xfId="11596" xr:uid="{00000000-0005-0000-0000-0000E02C0000}"/>
    <cellStyle name="Normal 15 4 5 4 2" xfId="11597" xr:uid="{00000000-0005-0000-0000-0000E12C0000}"/>
    <cellStyle name="Normal 15 4 5 4 2 2" xfId="11598" xr:uid="{00000000-0005-0000-0000-0000E22C0000}"/>
    <cellStyle name="Normal 15 4 5 4 3" xfId="11599" xr:uid="{00000000-0005-0000-0000-0000E32C0000}"/>
    <cellStyle name="Normal 15 4 5 5" xfId="11600" xr:uid="{00000000-0005-0000-0000-0000E42C0000}"/>
    <cellStyle name="Normal 15 4 5 5 2" xfId="11601" xr:uid="{00000000-0005-0000-0000-0000E52C0000}"/>
    <cellStyle name="Normal 15 4 5 5 2 2" xfId="11602" xr:uid="{00000000-0005-0000-0000-0000E62C0000}"/>
    <cellStyle name="Normal 15 4 5 5 3" xfId="11603" xr:uid="{00000000-0005-0000-0000-0000E72C0000}"/>
    <cellStyle name="Normal 15 4 5 6" xfId="11604" xr:uid="{00000000-0005-0000-0000-0000E82C0000}"/>
    <cellStyle name="Normal 15 4 5 6 2" xfId="11605" xr:uid="{00000000-0005-0000-0000-0000E92C0000}"/>
    <cellStyle name="Normal 15 4 5 7" xfId="11606" xr:uid="{00000000-0005-0000-0000-0000EA2C0000}"/>
    <cellStyle name="Normal 15 4 5 7 2" xfId="11607" xr:uid="{00000000-0005-0000-0000-0000EB2C0000}"/>
    <cellStyle name="Normal 15 4 5 8" xfId="11608" xr:uid="{00000000-0005-0000-0000-0000EC2C0000}"/>
    <cellStyle name="Normal 15 4 6" xfId="11609" xr:uid="{00000000-0005-0000-0000-0000ED2C0000}"/>
    <cellStyle name="Normal 15 4 6 2" xfId="11610" xr:uid="{00000000-0005-0000-0000-0000EE2C0000}"/>
    <cellStyle name="Normal 15 4 6 2 2" xfId="11611" xr:uid="{00000000-0005-0000-0000-0000EF2C0000}"/>
    <cellStyle name="Normal 15 4 6 2 2 2" xfId="11612" xr:uid="{00000000-0005-0000-0000-0000F02C0000}"/>
    <cellStyle name="Normal 15 4 6 2 3" xfId="11613" xr:uid="{00000000-0005-0000-0000-0000F12C0000}"/>
    <cellStyle name="Normal 15 4 6 3" xfId="11614" xr:uid="{00000000-0005-0000-0000-0000F22C0000}"/>
    <cellStyle name="Normal 15 4 6 3 2" xfId="11615" xr:uid="{00000000-0005-0000-0000-0000F32C0000}"/>
    <cellStyle name="Normal 15 4 6 3 2 2" xfId="11616" xr:uid="{00000000-0005-0000-0000-0000F42C0000}"/>
    <cellStyle name="Normal 15 4 6 3 3" xfId="11617" xr:uid="{00000000-0005-0000-0000-0000F52C0000}"/>
    <cellStyle name="Normal 15 4 6 4" xfId="11618" xr:uid="{00000000-0005-0000-0000-0000F62C0000}"/>
    <cellStyle name="Normal 15 4 6 4 2" xfId="11619" xr:uid="{00000000-0005-0000-0000-0000F72C0000}"/>
    <cellStyle name="Normal 15 4 6 4 2 2" xfId="11620" xr:uid="{00000000-0005-0000-0000-0000F82C0000}"/>
    <cellStyle name="Normal 15 4 6 4 3" xfId="11621" xr:uid="{00000000-0005-0000-0000-0000F92C0000}"/>
    <cellStyle name="Normal 15 4 6 5" xfId="11622" xr:uid="{00000000-0005-0000-0000-0000FA2C0000}"/>
    <cellStyle name="Normal 15 4 6 5 2" xfId="11623" xr:uid="{00000000-0005-0000-0000-0000FB2C0000}"/>
    <cellStyle name="Normal 15 4 6 6" xfId="11624" xr:uid="{00000000-0005-0000-0000-0000FC2C0000}"/>
    <cellStyle name="Normal 15 4 6 6 2" xfId="11625" xr:uid="{00000000-0005-0000-0000-0000FD2C0000}"/>
    <cellStyle name="Normal 15 4 6 7" xfId="11626" xr:uid="{00000000-0005-0000-0000-0000FE2C0000}"/>
    <cellStyle name="Normal 15 4 7" xfId="11627" xr:uid="{00000000-0005-0000-0000-0000FF2C0000}"/>
    <cellStyle name="Normal 15 4 7 2" xfId="11628" xr:uid="{00000000-0005-0000-0000-0000002D0000}"/>
    <cellStyle name="Normal 15 4 7 2 2" xfId="11629" xr:uid="{00000000-0005-0000-0000-0000012D0000}"/>
    <cellStyle name="Normal 15 4 7 2 2 2" xfId="11630" xr:uid="{00000000-0005-0000-0000-0000022D0000}"/>
    <cellStyle name="Normal 15 4 7 2 3" xfId="11631" xr:uid="{00000000-0005-0000-0000-0000032D0000}"/>
    <cellStyle name="Normal 15 4 7 3" xfId="11632" xr:uid="{00000000-0005-0000-0000-0000042D0000}"/>
    <cellStyle name="Normal 15 4 7 3 2" xfId="11633" xr:uid="{00000000-0005-0000-0000-0000052D0000}"/>
    <cellStyle name="Normal 15 4 7 3 2 2" xfId="11634" xr:uid="{00000000-0005-0000-0000-0000062D0000}"/>
    <cellStyle name="Normal 15 4 7 3 3" xfId="11635" xr:uid="{00000000-0005-0000-0000-0000072D0000}"/>
    <cellStyle name="Normal 15 4 7 4" xfId="11636" xr:uid="{00000000-0005-0000-0000-0000082D0000}"/>
    <cellStyle name="Normal 15 4 7 4 2" xfId="11637" xr:uid="{00000000-0005-0000-0000-0000092D0000}"/>
    <cellStyle name="Normal 15 4 7 4 2 2" xfId="11638" xr:uid="{00000000-0005-0000-0000-00000A2D0000}"/>
    <cellStyle name="Normal 15 4 7 4 3" xfId="11639" xr:uid="{00000000-0005-0000-0000-00000B2D0000}"/>
    <cellStyle name="Normal 15 4 7 5" xfId="11640" xr:uid="{00000000-0005-0000-0000-00000C2D0000}"/>
    <cellStyle name="Normal 15 4 7 5 2" xfId="11641" xr:uid="{00000000-0005-0000-0000-00000D2D0000}"/>
    <cellStyle name="Normal 15 4 7 6" xfId="11642" xr:uid="{00000000-0005-0000-0000-00000E2D0000}"/>
    <cellStyle name="Normal 15 4 7 6 2" xfId="11643" xr:uid="{00000000-0005-0000-0000-00000F2D0000}"/>
    <cellStyle name="Normal 15 4 7 7" xfId="11644" xr:uid="{00000000-0005-0000-0000-0000102D0000}"/>
    <cellStyle name="Normal 15 4 8" xfId="11645" xr:uid="{00000000-0005-0000-0000-0000112D0000}"/>
    <cellStyle name="Normal 15 4 8 2" xfId="11646" xr:uid="{00000000-0005-0000-0000-0000122D0000}"/>
    <cellStyle name="Normal 15 4 8 2 2" xfId="11647" xr:uid="{00000000-0005-0000-0000-0000132D0000}"/>
    <cellStyle name="Normal 15 4 8 3" xfId="11648" xr:uid="{00000000-0005-0000-0000-0000142D0000}"/>
    <cellStyle name="Normal 15 4 9" xfId="11649" xr:uid="{00000000-0005-0000-0000-0000152D0000}"/>
    <cellStyle name="Normal 15 4 9 2" xfId="11650" xr:uid="{00000000-0005-0000-0000-0000162D0000}"/>
    <cellStyle name="Normal 15 4 9 2 2" xfId="11651" xr:uid="{00000000-0005-0000-0000-0000172D0000}"/>
    <cellStyle name="Normal 15 4 9 3" xfId="11652" xr:uid="{00000000-0005-0000-0000-0000182D0000}"/>
    <cellStyle name="Normal 15 4_Confidential Information" xfId="11653" xr:uid="{00000000-0005-0000-0000-0000192D0000}"/>
    <cellStyle name="Normal 15 5" xfId="442" xr:uid="{00000000-0005-0000-0000-00001A2D0000}"/>
    <cellStyle name="Normal 15 5 10" xfId="11654" xr:uid="{00000000-0005-0000-0000-00001B2D0000}"/>
    <cellStyle name="Normal 15 5 10 2" xfId="11655" xr:uid="{00000000-0005-0000-0000-00001C2D0000}"/>
    <cellStyle name="Normal 15 5 11" xfId="11656" xr:uid="{00000000-0005-0000-0000-00001D2D0000}"/>
    <cellStyle name="Normal 15 5 2" xfId="11657" xr:uid="{00000000-0005-0000-0000-00001E2D0000}"/>
    <cellStyle name="Normal 15 5 2 2" xfId="11658" xr:uid="{00000000-0005-0000-0000-00001F2D0000}"/>
    <cellStyle name="Normal 15 5 2 2 2" xfId="11659" xr:uid="{00000000-0005-0000-0000-0000202D0000}"/>
    <cellStyle name="Normal 15 5 2 2 2 2" xfId="11660" xr:uid="{00000000-0005-0000-0000-0000212D0000}"/>
    <cellStyle name="Normal 15 5 2 2 2 2 2" xfId="11661" xr:uid="{00000000-0005-0000-0000-0000222D0000}"/>
    <cellStyle name="Normal 15 5 2 2 2 3" xfId="11662" xr:uid="{00000000-0005-0000-0000-0000232D0000}"/>
    <cellStyle name="Normal 15 5 2 2 3" xfId="11663" xr:uid="{00000000-0005-0000-0000-0000242D0000}"/>
    <cellStyle name="Normal 15 5 2 2 3 2" xfId="11664" xr:uid="{00000000-0005-0000-0000-0000252D0000}"/>
    <cellStyle name="Normal 15 5 2 2 3 2 2" xfId="11665" xr:uid="{00000000-0005-0000-0000-0000262D0000}"/>
    <cellStyle name="Normal 15 5 2 2 3 3" xfId="11666" xr:uid="{00000000-0005-0000-0000-0000272D0000}"/>
    <cellStyle name="Normal 15 5 2 2 4" xfId="11667" xr:uid="{00000000-0005-0000-0000-0000282D0000}"/>
    <cellStyle name="Normal 15 5 2 2 4 2" xfId="11668" xr:uid="{00000000-0005-0000-0000-0000292D0000}"/>
    <cellStyle name="Normal 15 5 2 2 4 2 2" xfId="11669" xr:uid="{00000000-0005-0000-0000-00002A2D0000}"/>
    <cellStyle name="Normal 15 5 2 2 4 3" xfId="11670" xr:uid="{00000000-0005-0000-0000-00002B2D0000}"/>
    <cellStyle name="Normal 15 5 2 2 5" xfId="11671" xr:uid="{00000000-0005-0000-0000-00002C2D0000}"/>
    <cellStyle name="Normal 15 5 2 2 5 2" xfId="11672" xr:uid="{00000000-0005-0000-0000-00002D2D0000}"/>
    <cellStyle name="Normal 15 5 2 2 6" xfId="11673" xr:uid="{00000000-0005-0000-0000-00002E2D0000}"/>
    <cellStyle name="Normal 15 5 2 2 6 2" xfId="11674" xr:uid="{00000000-0005-0000-0000-00002F2D0000}"/>
    <cellStyle name="Normal 15 5 2 2 7" xfId="11675" xr:uid="{00000000-0005-0000-0000-0000302D0000}"/>
    <cellStyle name="Normal 15 5 2 3" xfId="11676" xr:uid="{00000000-0005-0000-0000-0000312D0000}"/>
    <cellStyle name="Normal 15 5 2 3 2" xfId="11677" xr:uid="{00000000-0005-0000-0000-0000322D0000}"/>
    <cellStyle name="Normal 15 5 2 3 2 2" xfId="11678" xr:uid="{00000000-0005-0000-0000-0000332D0000}"/>
    <cellStyle name="Normal 15 5 2 3 2 2 2" xfId="11679" xr:uid="{00000000-0005-0000-0000-0000342D0000}"/>
    <cellStyle name="Normal 15 5 2 3 2 3" xfId="11680" xr:uid="{00000000-0005-0000-0000-0000352D0000}"/>
    <cellStyle name="Normal 15 5 2 3 3" xfId="11681" xr:uid="{00000000-0005-0000-0000-0000362D0000}"/>
    <cellStyle name="Normal 15 5 2 3 3 2" xfId="11682" xr:uid="{00000000-0005-0000-0000-0000372D0000}"/>
    <cellStyle name="Normal 15 5 2 3 3 2 2" xfId="11683" xr:uid="{00000000-0005-0000-0000-0000382D0000}"/>
    <cellStyle name="Normal 15 5 2 3 3 3" xfId="11684" xr:uid="{00000000-0005-0000-0000-0000392D0000}"/>
    <cellStyle name="Normal 15 5 2 3 4" xfId="11685" xr:uid="{00000000-0005-0000-0000-00003A2D0000}"/>
    <cellStyle name="Normal 15 5 2 3 4 2" xfId="11686" xr:uid="{00000000-0005-0000-0000-00003B2D0000}"/>
    <cellStyle name="Normal 15 5 2 3 4 2 2" xfId="11687" xr:uid="{00000000-0005-0000-0000-00003C2D0000}"/>
    <cellStyle name="Normal 15 5 2 3 4 3" xfId="11688" xr:uid="{00000000-0005-0000-0000-00003D2D0000}"/>
    <cellStyle name="Normal 15 5 2 3 5" xfId="11689" xr:uid="{00000000-0005-0000-0000-00003E2D0000}"/>
    <cellStyle name="Normal 15 5 2 3 5 2" xfId="11690" xr:uid="{00000000-0005-0000-0000-00003F2D0000}"/>
    <cellStyle name="Normal 15 5 2 3 6" xfId="11691" xr:uid="{00000000-0005-0000-0000-0000402D0000}"/>
    <cellStyle name="Normal 15 5 2 3 6 2" xfId="11692" xr:uid="{00000000-0005-0000-0000-0000412D0000}"/>
    <cellStyle name="Normal 15 5 2 3 7" xfId="11693" xr:uid="{00000000-0005-0000-0000-0000422D0000}"/>
    <cellStyle name="Normal 15 5 2 4" xfId="11694" xr:uid="{00000000-0005-0000-0000-0000432D0000}"/>
    <cellStyle name="Normal 15 5 2 4 2" xfId="11695" xr:uid="{00000000-0005-0000-0000-0000442D0000}"/>
    <cellStyle name="Normal 15 5 2 4 2 2" xfId="11696" xr:uid="{00000000-0005-0000-0000-0000452D0000}"/>
    <cellStyle name="Normal 15 5 2 4 3" xfId="11697" xr:uid="{00000000-0005-0000-0000-0000462D0000}"/>
    <cellStyle name="Normal 15 5 2 5" xfId="11698" xr:uid="{00000000-0005-0000-0000-0000472D0000}"/>
    <cellStyle name="Normal 15 5 2 5 2" xfId="11699" xr:uid="{00000000-0005-0000-0000-0000482D0000}"/>
    <cellStyle name="Normal 15 5 2 5 2 2" xfId="11700" xr:uid="{00000000-0005-0000-0000-0000492D0000}"/>
    <cellStyle name="Normal 15 5 2 5 3" xfId="11701" xr:uid="{00000000-0005-0000-0000-00004A2D0000}"/>
    <cellStyle name="Normal 15 5 2 6" xfId="11702" xr:uid="{00000000-0005-0000-0000-00004B2D0000}"/>
    <cellStyle name="Normal 15 5 2 6 2" xfId="11703" xr:uid="{00000000-0005-0000-0000-00004C2D0000}"/>
    <cellStyle name="Normal 15 5 2 6 2 2" xfId="11704" xr:uid="{00000000-0005-0000-0000-00004D2D0000}"/>
    <cellStyle name="Normal 15 5 2 6 3" xfId="11705" xr:uid="{00000000-0005-0000-0000-00004E2D0000}"/>
    <cellStyle name="Normal 15 5 2 7" xfId="11706" xr:uid="{00000000-0005-0000-0000-00004F2D0000}"/>
    <cellStyle name="Normal 15 5 2 7 2" xfId="11707" xr:uid="{00000000-0005-0000-0000-0000502D0000}"/>
    <cellStyle name="Normal 15 5 2 8" xfId="11708" xr:uid="{00000000-0005-0000-0000-0000512D0000}"/>
    <cellStyle name="Normal 15 5 2 8 2" xfId="11709" xr:uid="{00000000-0005-0000-0000-0000522D0000}"/>
    <cellStyle name="Normal 15 5 2 9" xfId="11710" xr:uid="{00000000-0005-0000-0000-0000532D0000}"/>
    <cellStyle name="Normal 15 5 3" xfId="11711" xr:uid="{00000000-0005-0000-0000-0000542D0000}"/>
    <cellStyle name="Normal 15 5 3 2" xfId="11712" xr:uid="{00000000-0005-0000-0000-0000552D0000}"/>
    <cellStyle name="Normal 15 5 3 2 2" xfId="11713" xr:uid="{00000000-0005-0000-0000-0000562D0000}"/>
    <cellStyle name="Normal 15 5 3 2 2 2" xfId="11714" xr:uid="{00000000-0005-0000-0000-0000572D0000}"/>
    <cellStyle name="Normal 15 5 3 2 2 2 2" xfId="11715" xr:uid="{00000000-0005-0000-0000-0000582D0000}"/>
    <cellStyle name="Normal 15 5 3 2 2 3" xfId="11716" xr:uid="{00000000-0005-0000-0000-0000592D0000}"/>
    <cellStyle name="Normal 15 5 3 2 3" xfId="11717" xr:uid="{00000000-0005-0000-0000-00005A2D0000}"/>
    <cellStyle name="Normal 15 5 3 2 3 2" xfId="11718" xr:uid="{00000000-0005-0000-0000-00005B2D0000}"/>
    <cellStyle name="Normal 15 5 3 2 3 2 2" xfId="11719" xr:uid="{00000000-0005-0000-0000-00005C2D0000}"/>
    <cellStyle name="Normal 15 5 3 2 3 3" xfId="11720" xr:uid="{00000000-0005-0000-0000-00005D2D0000}"/>
    <cellStyle name="Normal 15 5 3 2 4" xfId="11721" xr:uid="{00000000-0005-0000-0000-00005E2D0000}"/>
    <cellStyle name="Normal 15 5 3 2 4 2" xfId="11722" xr:uid="{00000000-0005-0000-0000-00005F2D0000}"/>
    <cellStyle name="Normal 15 5 3 2 4 2 2" xfId="11723" xr:uid="{00000000-0005-0000-0000-0000602D0000}"/>
    <cellStyle name="Normal 15 5 3 2 4 3" xfId="11724" xr:uid="{00000000-0005-0000-0000-0000612D0000}"/>
    <cellStyle name="Normal 15 5 3 2 5" xfId="11725" xr:uid="{00000000-0005-0000-0000-0000622D0000}"/>
    <cellStyle name="Normal 15 5 3 2 5 2" xfId="11726" xr:uid="{00000000-0005-0000-0000-0000632D0000}"/>
    <cellStyle name="Normal 15 5 3 2 6" xfId="11727" xr:uid="{00000000-0005-0000-0000-0000642D0000}"/>
    <cellStyle name="Normal 15 5 3 2 6 2" xfId="11728" xr:uid="{00000000-0005-0000-0000-0000652D0000}"/>
    <cellStyle name="Normal 15 5 3 2 7" xfId="11729" xr:uid="{00000000-0005-0000-0000-0000662D0000}"/>
    <cellStyle name="Normal 15 5 3 3" xfId="11730" xr:uid="{00000000-0005-0000-0000-0000672D0000}"/>
    <cellStyle name="Normal 15 5 3 3 2" xfId="11731" xr:uid="{00000000-0005-0000-0000-0000682D0000}"/>
    <cellStyle name="Normal 15 5 3 3 2 2" xfId="11732" xr:uid="{00000000-0005-0000-0000-0000692D0000}"/>
    <cellStyle name="Normal 15 5 3 3 3" xfId="11733" xr:uid="{00000000-0005-0000-0000-00006A2D0000}"/>
    <cellStyle name="Normal 15 5 3 4" xfId="11734" xr:uid="{00000000-0005-0000-0000-00006B2D0000}"/>
    <cellStyle name="Normal 15 5 3 4 2" xfId="11735" xr:uid="{00000000-0005-0000-0000-00006C2D0000}"/>
    <cellStyle name="Normal 15 5 3 4 2 2" xfId="11736" xr:uid="{00000000-0005-0000-0000-00006D2D0000}"/>
    <cellStyle name="Normal 15 5 3 4 3" xfId="11737" xr:uid="{00000000-0005-0000-0000-00006E2D0000}"/>
    <cellStyle name="Normal 15 5 3 5" xfId="11738" xr:uid="{00000000-0005-0000-0000-00006F2D0000}"/>
    <cellStyle name="Normal 15 5 3 5 2" xfId="11739" xr:uid="{00000000-0005-0000-0000-0000702D0000}"/>
    <cellStyle name="Normal 15 5 3 5 2 2" xfId="11740" xr:uid="{00000000-0005-0000-0000-0000712D0000}"/>
    <cellStyle name="Normal 15 5 3 5 3" xfId="11741" xr:uid="{00000000-0005-0000-0000-0000722D0000}"/>
    <cellStyle name="Normal 15 5 3 6" xfId="11742" xr:uid="{00000000-0005-0000-0000-0000732D0000}"/>
    <cellStyle name="Normal 15 5 3 6 2" xfId="11743" xr:uid="{00000000-0005-0000-0000-0000742D0000}"/>
    <cellStyle name="Normal 15 5 3 7" xfId="11744" xr:uid="{00000000-0005-0000-0000-0000752D0000}"/>
    <cellStyle name="Normal 15 5 3 7 2" xfId="11745" xr:uid="{00000000-0005-0000-0000-0000762D0000}"/>
    <cellStyle name="Normal 15 5 3 8" xfId="11746" xr:uid="{00000000-0005-0000-0000-0000772D0000}"/>
    <cellStyle name="Normal 15 5 4" xfId="11747" xr:uid="{00000000-0005-0000-0000-0000782D0000}"/>
    <cellStyle name="Normal 15 5 4 2" xfId="11748" xr:uid="{00000000-0005-0000-0000-0000792D0000}"/>
    <cellStyle name="Normal 15 5 4 2 2" xfId="11749" xr:uid="{00000000-0005-0000-0000-00007A2D0000}"/>
    <cellStyle name="Normal 15 5 4 2 2 2" xfId="11750" xr:uid="{00000000-0005-0000-0000-00007B2D0000}"/>
    <cellStyle name="Normal 15 5 4 2 3" xfId="11751" xr:uid="{00000000-0005-0000-0000-00007C2D0000}"/>
    <cellStyle name="Normal 15 5 4 3" xfId="11752" xr:uid="{00000000-0005-0000-0000-00007D2D0000}"/>
    <cellStyle name="Normal 15 5 4 3 2" xfId="11753" xr:uid="{00000000-0005-0000-0000-00007E2D0000}"/>
    <cellStyle name="Normal 15 5 4 3 2 2" xfId="11754" xr:uid="{00000000-0005-0000-0000-00007F2D0000}"/>
    <cellStyle name="Normal 15 5 4 3 3" xfId="11755" xr:uid="{00000000-0005-0000-0000-0000802D0000}"/>
    <cellStyle name="Normal 15 5 4 4" xfId="11756" xr:uid="{00000000-0005-0000-0000-0000812D0000}"/>
    <cellStyle name="Normal 15 5 4 4 2" xfId="11757" xr:uid="{00000000-0005-0000-0000-0000822D0000}"/>
    <cellStyle name="Normal 15 5 4 4 2 2" xfId="11758" xr:uid="{00000000-0005-0000-0000-0000832D0000}"/>
    <cellStyle name="Normal 15 5 4 4 3" xfId="11759" xr:uid="{00000000-0005-0000-0000-0000842D0000}"/>
    <cellStyle name="Normal 15 5 4 5" xfId="11760" xr:uid="{00000000-0005-0000-0000-0000852D0000}"/>
    <cellStyle name="Normal 15 5 4 5 2" xfId="11761" xr:uid="{00000000-0005-0000-0000-0000862D0000}"/>
    <cellStyle name="Normal 15 5 4 6" xfId="11762" xr:uid="{00000000-0005-0000-0000-0000872D0000}"/>
    <cellStyle name="Normal 15 5 4 6 2" xfId="11763" xr:uid="{00000000-0005-0000-0000-0000882D0000}"/>
    <cellStyle name="Normal 15 5 4 7" xfId="11764" xr:uid="{00000000-0005-0000-0000-0000892D0000}"/>
    <cellStyle name="Normal 15 5 5" xfId="11765" xr:uid="{00000000-0005-0000-0000-00008A2D0000}"/>
    <cellStyle name="Normal 15 5 5 2" xfId="11766" xr:uid="{00000000-0005-0000-0000-00008B2D0000}"/>
    <cellStyle name="Normal 15 5 5 2 2" xfId="11767" xr:uid="{00000000-0005-0000-0000-00008C2D0000}"/>
    <cellStyle name="Normal 15 5 5 2 2 2" xfId="11768" xr:uid="{00000000-0005-0000-0000-00008D2D0000}"/>
    <cellStyle name="Normal 15 5 5 2 3" xfId="11769" xr:uid="{00000000-0005-0000-0000-00008E2D0000}"/>
    <cellStyle name="Normal 15 5 5 3" xfId="11770" xr:uid="{00000000-0005-0000-0000-00008F2D0000}"/>
    <cellStyle name="Normal 15 5 5 3 2" xfId="11771" xr:uid="{00000000-0005-0000-0000-0000902D0000}"/>
    <cellStyle name="Normal 15 5 5 3 2 2" xfId="11772" xr:uid="{00000000-0005-0000-0000-0000912D0000}"/>
    <cellStyle name="Normal 15 5 5 3 3" xfId="11773" xr:uid="{00000000-0005-0000-0000-0000922D0000}"/>
    <cellStyle name="Normal 15 5 5 4" xfId="11774" xr:uid="{00000000-0005-0000-0000-0000932D0000}"/>
    <cellStyle name="Normal 15 5 5 4 2" xfId="11775" xr:uid="{00000000-0005-0000-0000-0000942D0000}"/>
    <cellStyle name="Normal 15 5 5 4 2 2" xfId="11776" xr:uid="{00000000-0005-0000-0000-0000952D0000}"/>
    <cellStyle name="Normal 15 5 5 4 3" xfId="11777" xr:uid="{00000000-0005-0000-0000-0000962D0000}"/>
    <cellStyle name="Normal 15 5 5 5" xfId="11778" xr:uid="{00000000-0005-0000-0000-0000972D0000}"/>
    <cellStyle name="Normal 15 5 5 5 2" xfId="11779" xr:uid="{00000000-0005-0000-0000-0000982D0000}"/>
    <cellStyle name="Normal 15 5 5 6" xfId="11780" xr:uid="{00000000-0005-0000-0000-0000992D0000}"/>
    <cellStyle name="Normal 15 5 5 6 2" xfId="11781" xr:uid="{00000000-0005-0000-0000-00009A2D0000}"/>
    <cellStyle name="Normal 15 5 5 7" xfId="11782" xr:uid="{00000000-0005-0000-0000-00009B2D0000}"/>
    <cellStyle name="Normal 15 5 6" xfId="11783" xr:uid="{00000000-0005-0000-0000-00009C2D0000}"/>
    <cellStyle name="Normal 15 5 6 2" xfId="11784" xr:uid="{00000000-0005-0000-0000-00009D2D0000}"/>
    <cellStyle name="Normal 15 5 6 2 2" xfId="11785" xr:uid="{00000000-0005-0000-0000-00009E2D0000}"/>
    <cellStyle name="Normal 15 5 6 3" xfId="11786" xr:uid="{00000000-0005-0000-0000-00009F2D0000}"/>
    <cellStyle name="Normal 15 5 7" xfId="11787" xr:uid="{00000000-0005-0000-0000-0000A02D0000}"/>
    <cellStyle name="Normal 15 5 7 2" xfId="11788" xr:uid="{00000000-0005-0000-0000-0000A12D0000}"/>
    <cellStyle name="Normal 15 5 7 2 2" xfId="11789" xr:uid="{00000000-0005-0000-0000-0000A22D0000}"/>
    <cellStyle name="Normal 15 5 7 3" xfId="11790" xr:uid="{00000000-0005-0000-0000-0000A32D0000}"/>
    <cellStyle name="Normal 15 5 8" xfId="11791" xr:uid="{00000000-0005-0000-0000-0000A42D0000}"/>
    <cellStyle name="Normal 15 5 8 2" xfId="11792" xr:uid="{00000000-0005-0000-0000-0000A52D0000}"/>
    <cellStyle name="Normal 15 5 8 2 2" xfId="11793" xr:uid="{00000000-0005-0000-0000-0000A62D0000}"/>
    <cellStyle name="Normal 15 5 8 3" xfId="11794" xr:uid="{00000000-0005-0000-0000-0000A72D0000}"/>
    <cellStyle name="Normal 15 5 9" xfId="11795" xr:uid="{00000000-0005-0000-0000-0000A82D0000}"/>
    <cellStyle name="Normal 15 5 9 2" xfId="11796" xr:uid="{00000000-0005-0000-0000-0000A92D0000}"/>
    <cellStyle name="Normal 15 6" xfId="443" xr:uid="{00000000-0005-0000-0000-0000AA2D0000}"/>
    <cellStyle name="Normal 15 6 10" xfId="11797" xr:uid="{00000000-0005-0000-0000-0000AB2D0000}"/>
    <cellStyle name="Normal 15 6 10 2" xfId="11798" xr:uid="{00000000-0005-0000-0000-0000AC2D0000}"/>
    <cellStyle name="Normal 15 6 11" xfId="11799" xr:uid="{00000000-0005-0000-0000-0000AD2D0000}"/>
    <cellStyle name="Normal 15 6 2" xfId="11800" xr:uid="{00000000-0005-0000-0000-0000AE2D0000}"/>
    <cellStyle name="Normal 15 6 2 2" xfId="11801" xr:uid="{00000000-0005-0000-0000-0000AF2D0000}"/>
    <cellStyle name="Normal 15 6 2 2 2" xfId="11802" xr:uid="{00000000-0005-0000-0000-0000B02D0000}"/>
    <cellStyle name="Normal 15 6 2 2 2 2" xfId="11803" xr:uid="{00000000-0005-0000-0000-0000B12D0000}"/>
    <cellStyle name="Normal 15 6 2 2 2 2 2" xfId="11804" xr:uid="{00000000-0005-0000-0000-0000B22D0000}"/>
    <cellStyle name="Normal 15 6 2 2 2 3" xfId="11805" xr:uid="{00000000-0005-0000-0000-0000B32D0000}"/>
    <cellStyle name="Normal 15 6 2 2 3" xfId="11806" xr:uid="{00000000-0005-0000-0000-0000B42D0000}"/>
    <cellStyle name="Normal 15 6 2 2 3 2" xfId="11807" xr:uid="{00000000-0005-0000-0000-0000B52D0000}"/>
    <cellStyle name="Normal 15 6 2 2 3 2 2" xfId="11808" xr:uid="{00000000-0005-0000-0000-0000B62D0000}"/>
    <cellStyle name="Normal 15 6 2 2 3 3" xfId="11809" xr:uid="{00000000-0005-0000-0000-0000B72D0000}"/>
    <cellStyle name="Normal 15 6 2 2 4" xfId="11810" xr:uid="{00000000-0005-0000-0000-0000B82D0000}"/>
    <cellStyle name="Normal 15 6 2 2 4 2" xfId="11811" xr:uid="{00000000-0005-0000-0000-0000B92D0000}"/>
    <cellStyle name="Normal 15 6 2 2 4 2 2" xfId="11812" xr:uid="{00000000-0005-0000-0000-0000BA2D0000}"/>
    <cellStyle name="Normal 15 6 2 2 4 3" xfId="11813" xr:uid="{00000000-0005-0000-0000-0000BB2D0000}"/>
    <cellStyle name="Normal 15 6 2 2 5" xfId="11814" xr:uid="{00000000-0005-0000-0000-0000BC2D0000}"/>
    <cellStyle name="Normal 15 6 2 2 5 2" xfId="11815" xr:uid="{00000000-0005-0000-0000-0000BD2D0000}"/>
    <cellStyle name="Normal 15 6 2 2 6" xfId="11816" xr:uid="{00000000-0005-0000-0000-0000BE2D0000}"/>
    <cellStyle name="Normal 15 6 2 2 6 2" xfId="11817" xr:uid="{00000000-0005-0000-0000-0000BF2D0000}"/>
    <cellStyle name="Normal 15 6 2 2 7" xfId="11818" xr:uid="{00000000-0005-0000-0000-0000C02D0000}"/>
    <cellStyle name="Normal 15 6 2 3" xfId="11819" xr:uid="{00000000-0005-0000-0000-0000C12D0000}"/>
    <cellStyle name="Normal 15 6 2 3 2" xfId="11820" xr:uid="{00000000-0005-0000-0000-0000C22D0000}"/>
    <cellStyle name="Normal 15 6 2 3 2 2" xfId="11821" xr:uid="{00000000-0005-0000-0000-0000C32D0000}"/>
    <cellStyle name="Normal 15 6 2 3 2 2 2" xfId="11822" xr:uid="{00000000-0005-0000-0000-0000C42D0000}"/>
    <cellStyle name="Normal 15 6 2 3 2 3" xfId="11823" xr:uid="{00000000-0005-0000-0000-0000C52D0000}"/>
    <cellStyle name="Normal 15 6 2 3 3" xfId="11824" xr:uid="{00000000-0005-0000-0000-0000C62D0000}"/>
    <cellStyle name="Normal 15 6 2 3 3 2" xfId="11825" xr:uid="{00000000-0005-0000-0000-0000C72D0000}"/>
    <cellStyle name="Normal 15 6 2 3 3 2 2" xfId="11826" xr:uid="{00000000-0005-0000-0000-0000C82D0000}"/>
    <cellStyle name="Normal 15 6 2 3 3 3" xfId="11827" xr:uid="{00000000-0005-0000-0000-0000C92D0000}"/>
    <cellStyle name="Normal 15 6 2 3 4" xfId="11828" xr:uid="{00000000-0005-0000-0000-0000CA2D0000}"/>
    <cellStyle name="Normal 15 6 2 3 4 2" xfId="11829" xr:uid="{00000000-0005-0000-0000-0000CB2D0000}"/>
    <cellStyle name="Normal 15 6 2 3 4 2 2" xfId="11830" xr:uid="{00000000-0005-0000-0000-0000CC2D0000}"/>
    <cellStyle name="Normal 15 6 2 3 4 3" xfId="11831" xr:uid="{00000000-0005-0000-0000-0000CD2D0000}"/>
    <cellStyle name="Normal 15 6 2 3 5" xfId="11832" xr:uid="{00000000-0005-0000-0000-0000CE2D0000}"/>
    <cellStyle name="Normal 15 6 2 3 5 2" xfId="11833" xr:uid="{00000000-0005-0000-0000-0000CF2D0000}"/>
    <cellStyle name="Normal 15 6 2 3 6" xfId="11834" xr:uid="{00000000-0005-0000-0000-0000D02D0000}"/>
    <cellStyle name="Normal 15 6 2 3 6 2" xfId="11835" xr:uid="{00000000-0005-0000-0000-0000D12D0000}"/>
    <cellStyle name="Normal 15 6 2 3 7" xfId="11836" xr:uid="{00000000-0005-0000-0000-0000D22D0000}"/>
    <cellStyle name="Normal 15 6 2 4" xfId="11837" xr:uid="{00000000-0005-0000-0000-0000D32D0000}"/>
    <cellStyle name="Normal 15 6 2 4 2" xfId="11838" xr:uid="{00000000-0005-0000-0000-0000D42D0000}"/>
    <cellStyle name="Normal 15 6 2 4 2 2" xfId="11839" xr:uid="{00000000-0005-0000-0000-0000D52D0000}"/>
    <cellStyle name="Normal 15 6 2 4 3" xfId="11840" xr:uid="{00000000-0005-0000-0000-0000D62D0000}"/>
    <cellStyle name="Normal 15 6 2 5" xfId="11841" xr:uid="{00000000-0005-0000-0000-0000D72D0000}"/>
    <cellStyle name="Normal 15 6 2 5 2" xfId="11842" xr:uid="{00000000-0005-0000-0000-0000D82D0000}"/>
    <cellStyle name="Normal 15 6 2 5 2 2" xfId="11843" xr:uid="{00000000-0005-0000-0000-0000D92D0000}"/>
    <cellStyle name="Normal 15 6 2 5 3" xfId="11844" xr:uid="{00000000-0005-0000-0000-0000DA2D0000}"/>
    <cellStyle name="Normal 15 6 2 6" xfId="11845" xr:uid="{00000000-0005-0000-0000-0000DB2D0000}"/>
    <cellStyle name="Normal 15 6 2 6 2" xfId="11846" xr:uid="{00000000-0005-0000-0000-0000DC2D0000}"/>
    <cellStyle name="Normal 15 6 2 6 2 2" xfId="11847" xr:uid="{00000000-0005-0000-0000-0000DD2D0000}"/>
    <cellStyle name="Normal 15 6 2 6 3" xfId="11848" xr:uid="{00000000-0005-0000-0000-0000DE2D0000}"/>
    <cellStyle name="Normal 15 6 2 7" xfId="11849" xr:uid="{00000000-0005-0000-0000-0000DF2D0000}"/>
    <cellStyle name="Normal 15 6 2 7 2" xfId="11850" xr:uid="{00000000-0005-0000-0000-0000E02D0000}"/>
    <cellStyle name="Normal 15 6 2 8" xfId="11851" xr:uid="{00000000-0005-0000-0000-0000E12D0000}"/>
    <cellStyle name="Normal 15 6 2 8 2" xfId="11852" xr:uid="{00000000-0005-0000-0000-0000E22D0000}"/>
    <cellStyle name="Normal 15 6 2 9" xfId="11853" xr:uid="{00000000-0005-0000-0000-0000E32D0000}"/>
    <cellStyle name="Normal 15 6 3" xfId="11854" xr:uid="{00000000-0005-0000-0000-0000E42D0000}"/>
    <cellStyle name="Normal 15 6 3 2" xfId="11855" xr:uid="{00000000-0005-0000-0000-0000E52D0000}"/>
    <cellStyle name="Normal 15 6 3 2 2" xfId="11856" xr:uid="{00000000-0005-0000-0000-0000E62D0000}"/>
    <cellStyle name="Normal 15 6 3 2 2 2" xfId="11857" xr:uid="{00000000-0005-0000-0000-0000E72D0000}"/>
    <cellStyle name="Normal 15 6 3 2 2 2 2" xfId="11858" xr:uid="{00000000-0005-0000-0000-0000E82D0000}"/>
    <cellStyle name="Normal 15 6 3 2 2 3" xfId="11859" xr:uid="{00000000-0005-0000-0000-0000E92D0000}"/>
    <cellStyle name="Normal 15 6 3 2 3" xfId="11860" xr:uid="{00000000-0005-0000-0000-0000EA2D0000}"/>
    <cellStyle name="Normal 15 6 3 2 3 2" xfId="11861" xr:uid="{00000000-0005-0000-0000-0000EB2D0000}"/>
    <cellStyle name="Normal 15 6 3 2 3 2 2" xfId="11862" xr:uid="{00000000-0005-0000-0000-0000EC2D0000}"/>
    <cellStyle name="Normal 15 6 3 2 3 3" xfId="11863" xr:uid="{00000000-0005-0000-0000-0000ED2D0000}"/>
    <cellStyle name="Normal 15 6 3 2 4" xfId="11864" xr:uid="{00000000-0005-0000-0000-0000EE2D0000}"/>
    <cellStyle name="Normal 15 6 3 2 4 2" xfId="11865" xr:uid="{00000000-0005-0000-0000-0000EF2D0000}"/>
    <cellStyle name="Normal 15 6 3 2 4 2 2" xfId="11866" xr:uid="{00000000-0005-0000-0000-0000F02D0000}"/>
    <cellStyle name="Normal 15 6 3 2 4 3" xfId="11867" xr:uid="{00000000-0005-0000-0000-0000F12D0000}"/>
    <cellStyle name="Normal 15 6 3 2 5" xfId="11868" xr:uid="{00000000-0005-0000-0000-0000F22D0000}"/>
    <cellStyle name="Normal 15 6 3 2 5 2" xfId="11869" xr:uid="{00000000-0005-0000-0000-0000F32D0000}"/>
    <cellStyle name="Normal 15 6 3 2 6" xfId="11870" xr:uid="{00000000-0005-0000-0000-0000F42D0000}"/>
    <cellStyle name="Normal 15 6 3 2 6 2" xfId="11871" xr:uid="{00000000-0005-0000-0000-0000F52D0000}"/>
    <cellStyle name="Normal 15 6 3 2 7" xfId="11872" xr:uid="{00000000-0005-0000-0000-0000F62D0000}"/>
    <cellStyle name="Normal 15 6 3 3" xfId="11873" xr:uid="{00000000-0005-0000-0000-0000F72D0000}"/>
    <cellStyle name="Normal 15 6 3 3 2" xfId="11874" xr:uid="{00000000-0005-0000-0000-0000F82D0000}"/>
    <cellStyle name="Normal 15 6 3 3 2 2" xfId="11875" xr:uid="{00000000-0005-0000-0000-0000F92D0000}"/>
    <cellStyle name="Normal 15 6 3 3 3" xfId="11876" xr:uid="{00000000-0005-0000-0000-0000FA2D0000}"/>
    <cellStyle name="Normal 15 6 3 4" xfId="11877" xr:uid="{00000000-0005-0000-0000-0000FB2D0000}"/>
    <cellStyle name="Normal 15 6 3 4 2" xfId="11878" xr:uid="{00000000-0005-0000-0000-0000FC2D0000}"/>
    <cellStyle name="Normal 15 6 3 4 2 2" xfId="11879" xr:uid="{00000000-0005-0000-0000-0000FD2D0000}"/>
    <cellStyle name="Normal 15 6 3 4 3" xfId="11880" xr:uid="{00000000-0005-0000-0000-0000FE2D0000}"/>
    <cellStyle name="Normal 15 6 3 5" xfId="11881" xr:uid="{00000000-0005-0000-0000-0000FF2D0000}"/>
    <cellStyle name="Normal 15 6 3 5 2" xfId="11882" xr:uid="{00000000-0005-0000-0000-0000002E0000}"/>
    <cellStyle name="Normal 15 6 3 5 2 2" xfId="11883" xr:uid="{00000000-0005-0000-0000-0000012E0000}"/>
    <cellStyle name="Normal 15 6 3 5 3" xfId="11884" xr:uid="{00000000-0005-0000-0000-0000022E0000}"/>
    <cellStyle name="Normal 15 6 3 6" xfId="11885" xr:uid="{00000000-0005-0000-0000-0000032E0000}"/>
    <cellStyle name="Normal 15 6 3 6 2" xfId="11886" xr:uid="{00000000-0005-0000-0000-0000042E0000}"/>
    <cellStyle name="Normal 15 6 3 7" xfId="11887" xr:uid="{00000000-0005-0000-0000-0000052E0000}"/>
    <cellStyle name="Normal 15 6 3 7 2" xfId="11888" xr:uid="{00000000-0005-0000-0000-0000062E0000}"/>
    <cellStyle name="Normal 15 6 3 8" xfId="11889" xr:uid="{00000000-0005-0000-0000-0000072E0000}"/>
    <cellStyle name="Normal 15 6 4" xfId="11890" xr:uid="{00000000-0005-0000-0000-0000082E0000}"/>
    <cellStyle name="Normal 15 6 4 2" xfId="11891" xr:uid="{00000000-0005-0000-0000-0000092E0000}"/>
    <cellStyle name="Normal 15 6 4 2 2" xfId="11892" xr:uid="{00000000-0005-0000-0000-00000A2E0000}"/>
    <cellStyle name="Normal 15 6 4 2 2 2" xfId="11893" xr:uid="{00000000-0005-0000-0000-00000B2E0000}"/>
    <cellStyle name="Normal 15 6 4 2 3" xfId="11894" xr:uid="{00000000-0005-0000-0000-00000C2E0000}"/>
    <cellStyle name="Normal 15 6 4 3" xfId="11895" xr:uid="{00000000-0005-0000-0000-00000D2E0000}"/>
    <cellStyle name="Normal 15 6 4 3 2" xfId="11896" xr:uid="{00000000-0005-0000-0000-00000E2E0000}"/>
    <cellStyle name="Normal 15 6 4 3 2 2" xfId="11897" xr:uid="{00000000-0005-0000-0000-00000F2E0000}"/>
    <cellStyle name="Normal 15 6 4 3 3" xfId="11898" xr:uid="{00000000-0005-0000-0000-0000102E0000}"/>
    <cellStyle name="Normal 15 6 4 4" xfId="11899" xr:uid="{00000000-0005-0000-0000-0000112E0000}"/>
    <cellStyle name="Normal 15 6 4 4 2" xfId="11900" xr:uid="{00000000-0005-0000-0000-0000122E0000}"/>
    <cellStyle name="Normal 15 6 4 4 2 2" xfId="11901" xr:uid="{00000000-0005-0000-0000-0000132E0000}"/>
    <cellStyle name="Normal 15 6 4 4 3" xfId="11902" xr:uid="{00000000-0005-0000-0000-0000142E0000}"/>
    <cellStyle name="Normal 15 6 4 5" xfId="11903" xr:uid="{00000000-0005-0000-0000-0000152E0000}"/>
    <cellStyle name="Normal 15 6 4 5 2" xfId="11904" xr:uid="{00000000-0005-0000-0000-0000162E0000}"/>
    <cellStyle name="Normal 15 6 4 6" xfId="11905" xr:uid="{00000000-0005-0000-0000-0000172E0000}"/>
    <cellStyle name="Normal 15 6 4 6 2" xfId="11906" xr:uid="{00000000-0005-0000-0000-0000182E0000}"/>
    <cellStyle name="Normal 15 6 4 7" xfId="11907" xr:uid="{00000000-0005-0000-0000-0000192E0000}"/>
    <cellStyle name="Normal 15 6 5" xfId="11908" xr:uid="{00000000-0005-0000-0000-00001A2E0000}"/>
    <cellStyle name="Normal 15 6 5 2" xfId="11909" xr:uid="{00000000-0005-0000-0000-00001B2E0000}"/>
    <cellStyle name="Normal 15 6 5 2 2" xfId="11910" xr:uid="{00000000-0005-0000-0000-00001C2E0000}"/>
    <cellStyle name="Normal 15 6 5 2 2 2" xfId="11911" xr:uid="{00000000-0005-0000-0000-00001D2E0000}"/>
    <cellStyle name="Normal 15 6 5 2 3" xfId="11912" xr:uid="{00000000-0005-0000-0000-00001E2E0000}"/>
    <cellStyle name="Normal 15 6 5 3" xfId="11913" xr:uid="{00000000-0005-0000-0000-00001F2E0000}"/>
    <cellStyle name="Normal 15 6 5 3 2" xfId="11914" xr:uid="{00000000-0005-0000-0000-0000202E0000}"/>
    <cellStyle name="Normal 15 6 5 3 2 2" xfId="11915" xr:uid="{00000000-0005-0000-0000-0000212E0000}"/>
    <cellStyle name="Normal 15 6 5 3 3" xfId="11916" xr:uid="{00000000-0005-0000-0000-0000222E0000}"/>
    <cellStyle name="Normal 15 6 5 4" xfId="11917" xr:uid="{00000000-0005-0000-0000-0000232E0000}"/>
    <cellStyle name="Normal 15 6 5 4 2" xfId="11918" xr:uid="{00000000-0005-0000-0000-0000242E0000}"/>
    <cellStyle name="Normal 15 6 5 4 2 2" xfId="11919" xr:uid="{00000000-0005-0000-0000-0000252E0000}"/>
    <cellStyle name="Normal 15 6 5 4 3" xfId="11920" xr:uid="{00000000-0005-0000-0000-0000262E0000}"/>
    <cellStyle name="Normal 15 6 5 5" xfId="11921" xr:uid="{00000000-0005-0000-0000-0000272E0000}"/>
    <cellStyle name="Normal 15 6 5 5 2" xfId="11922" xr:uid="{00000000-0005-0000-0000-0000282E0000}"/>
    <cellStyle name="Normal 15 6 5 6" xfId="11923" xr:uid="{00000000-0005-0000-0000-0000292E0000}"/>
    <cellStyle name="Normal 15 6 5 6 2" xfId="11924" xr:uid="{00000000-0005-0000-0000-00002A2E0000}"/>
    <cellStyle name="Normal 15 6 5 7" xfId="11925" xr:uid="{00000000-0005-0000-0000-00002B2E0000}"/>
    <cellStyle name="Normal 15 6 6" xfId="11926" xr:uid="{00000000-0005-0000-0000-00002C2E0000}"/>
    <cellStyle name="Normal 15 6 6 2" xfId="11927" xr:uid="{00000000-0005-0000-0000-00002D2E0000}"/>
    <cellStyle name="Normal 15 6 6 2 2" xfId="11928" xr:uid="{00000000-0005-0000-0000-00002E2E0000}"/>
    <cellStyle name="Normal 15 6 6 3" xfId="11929" xr:uid="{00000000-0005-0000-0000-00002F2E0000}"/>
    <cellStyle name="Normal 15 6 7" xfId="11930" xr:uid="{00000000-0005-0000-0000-0000302E0000}"/>
    <cellStyle name="Normal 15 6 7 2" xfId="11931" xr:uid="{00000000-0005-0000-0000-0000312E0000}"/>
    <cellStyle name="Normal 15 6 7 2 2" xfId="11932" xr:uid="{00000000-0005-0000-0000-0000322E0000}"/>
    <cellStyle name="Normal 15 6 7 3" xfId="11933" xr:uid="{00000000-0005-0000-0000-0000332E0000}"/>
    <cellStyle name="Normal 15 6 8" xfId="11934" xr:uid="{00000000-0005-0000-0000-0000342E0000}"/>
    <cellStyle name="Normal 15 6 8 2" xfId="11935" xr:uid="{00000000-0005-0000-0000-0000352E0000}"/>
    <cellStyle name="Normal 15 6 8 2 2" xfId="11936" xr:uid="{00000000-0005-0000-0000-0000362E0000}"/>
    <cellStyle name="Normal 15 6 8 3" xfId="11937" xr:uid="{00000000-0005-0000-0000-0000372E0000}"/>
    <cellStyle name="Normal 15 6 9" xfId="11938" xr:uid="{00000000-0005-0000-0000-0000382E0000}"/>
    <cellStyle name="Normal 15 6 9 2" xfId="11939" xr:uid="{00000000-0005-0000-0000-0000392E0000}"/>
    <cellStyle name="Normal 15 7" xfId="444" xr:uid="{00000000-0005-0000-0000-00003A2E0000}"/>
    <cellStyle name="Normal 15 7 2" xfId="11940" xr:uid="{00000000-0005-0000-0000-00003B2E0000}"/>
    <cellStyle name="Normal 15 7 2 2" xfId="11941" xr:uid="{00000000-0005-0000-0000-00003C2E0000}"/>
    <cellStyle name="Normal 15 7 2 2 2" xfId="11942" xr:uid="{00000000-0005-0000-0000-00003D2E0000}"/>
    <cellStyle name="Normal 15 7 2 2 2 2" xfId="11943" xr:uid="{00000000-0005-0000-0000-00003E2E0000}"/>
    <cellStyle name="Normal 15 7 2 2 3" xfId="11944" xr:uid="{00000000-0005-0000-0000-00003F2E0000}"/>
    <cellStyle name="Normal 15 7 2 3" xfId="11945" xr:uid="{00000000-0005-0000-0000-0000402E0000}"/>
    <cellStyle name="Normal 15 7 2 3 2" xfId="11946" xr:uid="{00000000-0005-0000-0000-0000412E0000}"/>
    <cellStyle name="Normal 15 7 2 3 2 2" xfId="11947" xr:uid="{00000000-0005-0000-0000-0000422E0000}"/>
    <cellStyle name="Normal 15 7 2 3 3" xfId="11948" xr:uid="{00000000-0005-0000-0000-0000432E0000}"/>
    <cellStyle name="Normal 15 7 2 4" xfId="11949" xr:uid="{00000000-0005-0000-0000-0000442E0000}"/>
    <cellStyle name="Normal 15 7 2 4 2" xfId="11950" xr:uid="{00000000-0005-0000-0000-0000452E0000}"/>
    <cellStyle name="Normal 15 7 2 4 2 2" xfId="11951" xr:uid="{00000000-0005-0000-0000-0000462E0000}"/>
    <cellStyle name="Normal 15 7 2 4 3" xfId="11952" xr:uid="{00000000-0005-0000-0000-0000472E0000}"/>
    <cellStyle name="Normal 15 7 2 5" xfId="11953" xr:uid="{00000000-0005-0000-0000-0000482E0000}"/>
    <cellStyle name="Normal 15 7 2 5 2" xfId="11954" xr:uid="{00000000-0005-0000-0000-0000492E0000}"/>
    <cellStyle name="Normal 15 7 2 6" xfId="11955" xr:uid="{00000000-0005-0000-0000-00004A2E0000}"/>
    <cellStyle name="Normal 15 7 2 6 2" xfId="11956" xr:uid="{00000000-0005-0000-0000-00004B2E0000}"/>
    <cellStyle name="Normal 15 7 2 7" xfId="11957" xr:uid="{00000000-0005-0000-0000-00004C2E0000}"/>
    <cellStyle name="Normal 15 7 3" xfId="11958" xr:uid="{00000000-0005-0000-0000-00004D2E0000}"/>
    <cellStyle name="Normal 15 7 3 2" xfId="11959" xr:uid="{00000000-0005-0000-0000-00004E2E0000}"/>
    <cellStyle name="Normal 15 7 3 2 2" xfId="11960" xr:uid="{00000000-0005-0000-0000-00004F2E0000}"/>
    <cellStyle name="Normal 15 7 3 2 2 2" xfId="11961" xr:uid="{00000000-0005-0000-0000-0000502E0000}"/>
    <cellStyle name="Normal 15 7 3 2 3" xfId="11962" xr:uid="{00000000-0005-0000-0000-0000512E0000}"/>
    <cellStyle name="Normal 15 7 3 3" xfId="11963" xr:uid="{00000000-0005-0000-0000-0000522E0000}"/>
    <cellStyle name="Normal 15 7 3 3 2" xfId="11964" xr:uid="{00000000-0005-0000-0000-0000532E0000}"/>
    <cellStyle name="Normal 15 7 3 3 2 2" xfId="11965" xr:uid="{00000000-0005-0000-0000-0000542E0000}"/>
    <cellStyle name="Normal 15 7 3 3 3" xfId="11966" xr:uid="{00000000-0005-0000-0000-0000552E0000}"/>
    <cellStyle name="Normal 15 7 3 4" xfId="11967" xr:uid="{00000000-0005-0000-0000-0000562E0000}"/>
    <cellStyle name="Normal 15 7 3 4 2" xfId="11968" xr:uid="{00000000-0005-0000-0000-0000572E0000}"/>
    <cellStyle name="Normal 15 7 3 4 2 2" xfId="11969" xr:uid="{00000000-0005-0000-0000-0000582E0000}"/>
    <cellStyle name="Normal 15 7 3 4 3" xfId="11970" xr:uid="{00000000-0005-0000-0000-0000592E0000}"/>
    <cellStyle name="Normal 15 7 3 5" xfId="11971" xr:uid="{00000000-0005-0000-0000-00005A2E0000}"/>
    <cellStyle name="Normal 15 7 3 5 2" xfId="11972" xr:uid="{00000000-0005-0000-0000-00005B2E0000}"/>
    <cellStyle name="Normal 15 7 3 6" xfId="11973" xr:uid="{00000000-0005-0000-0000-00005C2E0000}"/>
    <cellStyle name="Normal 15 7 3 6 2" xfId="11974" xr:uid="{00000000-0005-0000-0000-00005D2E0000}"/>
    <cellStyle name="Normal 15 7 3 7" xfId="11975" xr:uid="{00000000-0005-0000-0000-00005E2E0000}"/>
    <cellStyle name="Normal 15 7 4" xfId="11976" xr:uid="{00000000-0005-0000-0000-00005F2E0000}"/>
    <cellStyle name="Normal 15 7 4 2" xfId="11977" xr:uid="{00000000-0005-0000-0000-0000602E0000}"/>
    <cellStyle name="Normal 15 7 4 2 2" xfId="11978" xr:uid="{00000000-0005-0000-0000-0000612E0000}"/>
    <cellStyle name="Normal 15 7 4 3" xfId="11979" xr:uid="{00000000-0005-0000-0000-0000622E0000}"/>
    <cellStyle name="Normal 15 7 5" xfId="11980" xr:uid="{00000000-0005-0000-0000-0000632E0000}"/>
    <cellStyle name="Normal 15 7 5 2" xfId="11981" xr:uid="{00000000-0005-0000-0000-0000642E0000}"/>
    <cellStyle name="Normal 15 7 5 2 2" xfId="11982" xr:uid="{00000000-0005-0000-0000-0000652E0000}"/>
    <cellStyle name="Normal 15 7 5 3" xfId="11983" xr:uid="{00000000-0005-0000-0000-0000662E0000}"/>
    <cellStyle name="Normal 15 7 6" xfId="11984" xr:uid="{00000000-0005-0000-0000-0000672E0000}"/>
    <cellStyle name="Normal 15 7 6 2" xfId="11985" xr:uid="{00000000-0005-0000-0000-0000682E0000}"/>
    <cellStyle name="Normal 15 7 6 2 2" xfId="11986" xr:uid="{00000000-0005-0000-0000-0000692E0000}"/>
    <cellStyle name="Normal 15 7 6 3" xfId="11987" xr:uid="{00000000-0005-0000-0000-00006A2E0000}"/>
    <cellStyle name="Normal 15 7 7" xfId="11988" xr:uid="{00000000-0005-0000-0000-00006B2E0000}"/>
    <cellStyle name="Normal 15 7 7 2" xfId="11989" xr:uid="{00000000-0005-0000-0000-00006C2E0000}"/>
    <cellStyle name="Normal 15 7 8" xfId="11990" xr:uid="{00000000-0005-0000-0000-00006D2E0000}"/>
    <cellStyle name="Normal 15 7 8 2" xfId="11991" xr:uid="{00000000-0005-0000-0000-00006E2E0000}"/>
    <cellStyle name="Normal 15 7 9" xfId="11992" xr:uid="{00000000-0005-0000-0000-00006F2E0000}"/>
    <cellStyle name="Normal 15 8" xfId="11993" xr:uid="{00000000-0005-0000-0000-0000702E0000}"/>
    <cellStyle name="Normal 15 8 2" xfId="11994" xr:uid="{00000000-0005-0000-0000-0000712E0000}"/>
    <cellStyle name="Normal 15 8 2 2" xfId="11995" xr:uid="{00000000-0005-0000-0000-0000722E0000}"/>
    <cellStyle name="Normal 15 8 2 2 2" xfId="11996" xr:uid="{00000000-0005-0000-0000-0000732E0000}"/>
    <cellStyle name="Normal 15 8 2 2 2 2" xfId="11997" xr:uid="{00000000-0005-0000-0000-0000742E0000}"/>
    <cellStyle name="Normal 15 8 2 2 3" xfId="11998" xr:uid="{00000000-0005-0000-0000-0000752E0000}"/>
    <cellStyle name="Normal 15 8 2 3" xfId="11999" xr:uid="{00000000-0005-0000-0000-0000762E0000}"/>
    <cellStyle name="Normal 15 8 2 3 2" xfId="12000" xr:uid="{00000000-0005-0000-0000-0000772E0000}"/>
    <cellStyle name="Normal 15 8 2 3 2 2" xfId="12001" xr:uid="{00000000-0005-0000-0000-0000782E0000}"/>
    <cellStyle name="Normal 15 8 2 3 3" xfId="12002" xr:uid="{00000000-0005-0000-0000-0000792E0000}"/>
    <cellStyle name="Normal 15 8 2 4" xfId="12003" xr:uid="{00000000-0005-0000-0000-00007A2E0000}"/>
    <cellStyle name="Normal 15 8 2 4 2" xfId="12004" xr:uid="{00000000-0005-0000-0000-00007B2E0000}"/>
    <cellStyle name="Normal 15 8 2 4 2 2" xfId="12005" xr:uid="{00000000-0005-0000-0000-00007C2E0000}"/>
    <cellStyle name="Normal 15 8 2 4 3" xfId="12006" xr:uid="{00000000-0005-0000-0000-00007D2E0000}"/>
    <cellStyle name="Normal 15 8 2 5" xfId="12007" xr:uid="{00000000-0005-0000-0000-00007E2E0000}"/>
    <cellStyle name="Normal 15 8 2 5 2" xfId="12008" xr:uid="{00000000-0005-0000-0000-00007F2E0000}"/>
    <cellStyle name="Normal 15 8 2 6" xfId="12009" xr:uid="{00000000-0005-0000-0000-0000802E0000}"/>
    <cellStyle name="Normal 15 8 2 6 2" xfId="12010" xr:uid="{00000000-0005-0000-0000-0000812E0000}"/>
    <cellStyle name="Normal 15 8 2 7" xfId="12011" xr:uid="{00000000-0005-0000-0000-0000822E0000}"/>
    <cellStyle name="Normal 15 8 3" xfId="12012" xr:uid="{00000000-0005-0000-0000-0000832E0000}"/>
    <cellStyle name="Normal 15 8 3 2" xfId="12013" xr:uid="{00000000-0005-0000-0000-0000842E0000}"/>
    <cellStyle name="Normal 15 8 3 2 2" xfId="12014" xr:uid="{00000000-0005-0000-0000-0000852E0000}"/>
    <cellStyle name="Normal 15 8 3 2 2 2" xfId="12015" xr:uid="{00000000-0005-0000-0000-0000862E0000}"/>
    <cellStyle name="Normal 15 8 3 2 3" xfId="12016" xr:uid="{00000000-0005-0000-0000-0000872E0000}"/>
    <cellStyle name="Normal 15 8 3 3" xfId="12017" xr:uid="{00000000-0005-0000-0000-0000882E0000}"/>
    <cellStyle name="Normal 15 8 3 3 2" xfId="12018" xr:uid="{00000000-0005-0000-0000-0000892E0000}"/>
    <cellStyle name="Normal 15 8 3 3 2 2" xfId="12019" xr:uid="{00000000-0005-0000-0000-00008A2E0000}"/>
    <cellStyle name="Normal 15 8 3 3 3" xfId="12020" xr:uid="{00000000-0005-0000-0000-00008B2E0000}"/>
    <cellStyle name="Normal 15 8 3 4" xfId="12021" xr:uid="{00000000-0005-0000-0000-00008C2E0000}"/>
    <cellStyle name="Normal 15 8 3 4 2" xfId="12022" xr:uid="{00000000-0005-0000-0000-00008D2E0000}"/>
    <cellStyle name="Normal 15 8 3 4 2 2" xfId="12023" xr:uid="{00000000-0005-0000-0000-00008E2E0000}"/>
    <cellStyle name="Normal 15 8 3 4 3" xfId="12024" xr:uid="{00000000-0005-0000-0000-00008F2E0000}"/>
    <cellStyle name="Normal 15 8 3 5" xfId="12025" xr:uid="{00000000-0005-0000-0000-0000902E0000}"/>
    <cellStyle name="Normal 15 8 3 5 2" xfId="12026" xr:uid="{00000000-0005-0000-0000-0000912E0000}"/>
    <cellStyle name="Normal 15 8 3 6" xfId="12027" xr:uid="{00000000-0005-0000-0000-0000922E0000}"/>
    <cellStyle name="Normal 15 8 3 6 2" xfId="12028" xr:uid="{00000000-0005-0000-0000-0000932E0000}"/>
    <cellStyle name="Normal 15 8 3 7" xfId="12029" xr:uid="{00000000-0005-0000-0000-0000942E0000}"/>
    <cellStyle name="Normal 15 8 4" xfId="12030" xr:uid="{00000000-0005-0000-0000-0000952E0000}"/>
    <cellStyle name="Normal 15 8 4 2" xfId="12031" xr:uid="{00000000-0005-0000-0000-0000962E0000}"/>
    <cellStyle name="Normal 15 8 4 2 2" xfId="12032" xr:uid="{00000000-0005-0000-0000-0000972E0000}"/>
    <cellStyle name="Normal 15 8 4 3" xfId="12033" xr:uid="{00000000-0005-0000-0000-0000982E0000}"/>
    <cellStyle name="Normal 15 8 5" xfId="12034" xr:uid="{00000000-0005-0000-0000-0000992E0000}"/>
    <cellStyle name="Normal 15 8 5 2" xfId="12035" xr:uid="{00000000-0005-0000-0000-00009A2E0000}"/>
    <cellStyle name="Normal 15 8 5 2 2" xfId="12036" xr:uid="{00000000-0005-0000-0000-00009B2E0000}"/>
    <cellStyle name="Normal 15 8 5 3" xfId="12037" xr:uid="{00000000-0005-0000-0000-00009C2E0000}"/>
    <cellStyle name="Normal 15 8 6" xfId="12038" xr:uid="{00000000-0005-0000-0000-00009D2E0000}"/>
    <cellStyle name="Normal 15 8 6 2" xfId="12039" xr:uid="{00000000-0005-0000-0000-00009E2E0000}"/>
    <cellStyle name="Normal 15 8 6 2 2" xfId="12040" xr:uid="{00000000-0005-0000-0000-00009F2E0000}"/>
    <cellStyle name="Normal 15 8 6 3" xfId="12041" xr:uid="{00000000-0005-0000-0000-0000A02E0000}"/>
    <cellStyle name="Normal 15 8 7" xfId="12042" xr:uid="{00000000-0005-0000-0000-0000A12E0000}"/>
    <cellStyle name="Normal 15 8 7 2" xfId="12043" xr:uid="{00000000-0005-0000-0000-0000A22E0000}"/>
    <cellStyle name="Normal 15 8 8" xfId="12044" xr:uid="{00000000-0005-0000-0000-0000A32E0000}"/>
    <cellStyle name="Normal 15 8 8 2" xfId="12045" xr:uid="{00000000-0005-0000-0000-0000A42E0000}"/>
    <cellStyle name="Normal 15 8 9" xfId="12046" xr:uid="{00000000-0005-0000-0000-0000A52E0000}"/>
    <cellStyle name="Normal 15 9" xfId="12047" xr:uid="{00000000-0005-0000-0000-0000A62E0000}"/>
    <cellStyle name="Normal 15 9 2" xfId="12048" xr:uid="{00000000-0005-0000-0000-0000A72E0000}"/>
    <cellStyle name="Normal 15 9 2 2" xfId="12049" xr:uid="{00000000-0005-0000-0000-0000A82E0000}"/>
    <cellStyle name="Normal 15 9 2 2 2" xfId="12050" xr:uid="{00000000-0005-0000-0000-0000A92E0000}"/>
    <cellStyle name="Normal 15 9 2 3" xfId="12051" xr:uid="{00000000-0005-0000-0000-0000AA2E0000}"/>
    <cellStyle name="Normal 15 9 3" xfId="12052" xr:uid="{00000000-0005-0000-0000-0000AB2E0000}"/>
    <cellStyle name="Normal 15 9 3 2" xfId="12053" xr:uid="{00000000-0005-0000-0000-0000AC2E0000}"/>
    <cellStyle name="Normal 15 9 3 2 2" xfId="12054" xr:uid="{00000000-0005-0000-0000-0000AD2E0000}"/>
    <cellStyle name="Normal 15 9 3 3" xfId="12055" xr:uid="{00000000-0005-0000-0000-0000AE2E0000}"/>
    <cellStyle name="Normal 15 9 4" xfId="12056" xr:uid="{00000000-0005-0000-0000-0000AF2E0000}"/>
    <cellStyle name="Normal 15 9 4 2" xfId="12057" xr:uid="{00000000-0005-0000-0000-0000B02E0000}"/>
    <cellStyle name="Normal 15 9 4 2 2" xfId="12058" xr:uid="{00000000-0005-0000-0000-0000B12E0000}"/>
    <cellStyle name="Normal 15 9 4 3" xfId="12059" xr:uid="{00000000-0005-0000-0000-0000B22E0000}"/>
    <cellStyle name="Normal 15 9 5" xfId="12060" xr:uid="{00000000-0005-0000-0000-0000B32E0000}"/>
    <cellStyle name="Normal 15 9 5 2" xfId="12061" xr:uid="{00000000-0005-0000-0000-0000B42E0000}"/>
    <cellStyle name="Normal 15 9 6" xfId="12062" xr:uid="{00000000-0005-0000-0000-0000B52E0000}"/>
    <cellStyle name="Normal 15 9 6 2" xfId="12063" xr:uid="{00000000-0005-0000-0000-0000B62E0000}"/>
    <cellStyle name="Normal 15 9 7" xfId="12064" xr:uid="{00000000-0005-0000-0000-0000B72E0000}"/>
    <cellStyle name="Normal 15_Confidential Information" xfId="12065" xr:uid="{00000000-0005-0000-0000-0000B82E0000}"/>
    <cellStyle name="Normal 16" xfId="445" xr:uid="{00000000-0005-0000-0000-0000B92E0000}"/>
    <cellStyle name="Normal 17" xfId="446" xr:uid="{00000000-0005-0000-0000-0000BA2E0000}"/>
    <cellStyle name="Normal 18" xfId="447" xr:uid="{00000000-0005-0000-0000-0000BB2E0000}"/>
    <cellStyle name="Normal 18 2" xfId="448" xr:uid="{00000000-0005-0000-0000-0000BC2E0000}"/>
    <cellStyle name="Normal 18 2 10" xfId="12066" xr:uid="{00000000-0005-0000-0000-0000BD2E0000}"/>
    <cellStyle name="Normal 18 2 10 2" xfId="12067" xr:uid="{00000000-0005-0000-0000-0000BE2E0000}"/>
    <cellStyle name="Normal 18 2 10 2 2" xfId="12068" xr:uid="{00000000-0005-0000-0000-0000BF2E0000}"/>
    <cellStyle name="Normal 18 2 10 3" xfId="12069" xr:uid="{00000000-0005-0000-0000-0000C02E0000}"/>
    <cellStyle name="Normal 18 2 11" xfId="12070" xr:uid="{00000000-0005-0000-0000-0000C12E0000}"/>
    <cellStyle name="Normal 18 2 11 2" xfId="12071" xr:uid="{00000000-0005-0000-0000-0000C22E0000}"/>
    <cellStyle name="Normal 18 2 11 2 2" xfId="12072" xr:uid="{00000000-0005-0000-0000-0000C32E0000}"/>
    <cellStyle name="Normal 18 2 11 3" xfId="12073" xr:uid="{00000000-0005-0000-0000-0000C42E0000}"/>
    <cellStyle name="Normal 18 2 12" xfId="12074" xr:uid="{00000000-0005-0000-0000-0000C52E0000}"/>
    <cellStyle name="Normal 18 2 12 2" xfId="12075" xr:uid="{00000000-0005-0000-0000-0000C62E0000}"/>
    <cellStyle name="Normal 18 2 12 2 2" xfId="12076" xr:uid="{00000000-0005-0000-0000-0000C72E0000}"/>
    <cellStyle name="Normal 18 2 12 3" xfId="12077" xr:uid="{00000000-0005-0000-0000-0000C82E0000}"/>
    <cellStyle name="Normal 18 2 13" xfId="12078" xr:uid="{00000000-0005-0000-0000-0000C92E0000}"/>
    <cellStyle name="Normal 18 2 13 2" xfId="12079" xr:uid="{00000000-0005-0000-0000-0000CA2E0000}"/>
    <cellStyle name="Normal 18 2 14" xfId="12080" xr:uid="{00000000-0005-0000-0000-0000CB2E0000}"/>
    <cellStyle name="Normal 18 2 14 2" xfId="12081" xr:uid="{00000000-0005-0000-0000-0000CC2E0000}"/>
    <cellStyle name="Normal 18 2 15" xfId="12082" xr:uid="{00000000-0005-0000-0000-0000CD2E0000}"/>
    <cellStyle name="Normal 18 2 2" xfId="449" xr:uid="{00000000-0005-0000-0000-0000CE2E0000}"/>
    <cellStyle name="Normal 18 2 2 10" xfId="12083" xr:uid="{00000000-0005-0000-0000-0000CF2E0000}"/>
    <cellStyle name="Normal 18 2 2 10 2" xfId="12084" xr:uid="{00000000-0005-0000-0000-0000D02E0000}"/>
    <cellStyle name="Normal 18 2 2 10 2 2" xfId="12085" xr:uid="{00000000-0005-0000-0000-0000D12E0000}"/>
    <cellStyle name="Normal 18 2 2 10 3" xfId="12086" xr:uid="{00000000-0005-0000-0000-0000D22E0000}"/>
    <cellStyle name="Normal 18 2 2 11" xfId="12087" xr:uid="{00000000-0005-0000-0000-0000D32E0000}"/>
    <cellStyle name="Normal 18 2 2 11 2" xfId="12088" xr:uid="{00000000-0005-0000-0000-0000D42E0000}"/>
    <cellStyle name="Normal 18 2 2 12" xfId="12089" xr:uid="{00000000-0005-0000-0000-0000D52E0000}"/>
    <cellStyle name="Normal 18 2 2 12 2" xfId="12090" xr:uid="{00000000-0005-0000-0000-0000D62E0000}"/>
    <cellStyle name="Normal 18 2 2 13" xfId="12091" xr:uid="{00000000-0005-0000-0000-0000D72E0000}"/>
    <cellStyle name="Normal 18 2 2 2" xfId="450" xr:uid="{00000000-0005-0000-0000-0000D82E0000}"/>
    <cellStyle name="Normal 18 2 2 2 10" xfId="12092" xr:uid="{00000000-0005-0000-0000-0000D92E0000}"/>
    <cellStyle name="Normal 18 2 2 2 10 2" xfId="12093" xr:uid="{00000000-0005-0000-0000-0000DA2E0000}"/>
    <cellStyle name="Normal 18 2 2 2 11" xfId="12094" xr:uid="{00000000-0005-0000-0000-0000DB2E0000}"/>
    <cellStyle name="Normal 18 2 2 2 2" xfId="12095" xr:uid="{00000000-0005-0000-0000-0000DC2E0000}"/>
    <cellStyle name="Normal 18 2 2 2 2 2" xfId="12096" xr:uid="{00000000-0005-0000-0000-0000DD2E0000}"/>
    <cellStyle name="Normal 18 2 2 2 2 2 2" xfId="12097" xr:uid="{00000000-0005-0000-0000-0000DE2E0000}"/>
    <cellStyle name="Normal 18 2 2 2 2 2 2 2" xfId="12098" xr:uid="{00000000-0005-0000-0000-0000DF2E0000}"/>
    <cellStyle name="Normal 18 2 2 2 2 2 2 2 2" xfId="12099" xr:uid="{00000000-0005-0000-0000-0000E02E0000}"/>
    <cellStyle name="Normal 18 2 2 2 2 2 2 3" xfId="12100" xr:uid="{00000000-0005-0000-0000-0000E12E0000}"/>
    <cellStyle name="Normal 18 2 2 2 2 2 3" xfId="12101" xr:uid="{00000000-0005-0000-0000-0000E22E0000}"/>
    <cellStyle name="Normal 18 2 2 2 2 2 3 2" xfId="12102" xr:uid="{00000000-0005-0000-0000-0000E32E0000}"/>
    <cellStyle name="Normal 18 2 2 2 2 2 3 2 2" xfId="12103" xr:uid="{00000000-0005-0000-0000-0000E42E0000}"/>
    <cellStyle name="Normal 18 2 2 2 2 2 3 3" xfId="12104" xr:uid="{00000000-0005-0000-0000-0000E52E0000}"/>
    <cellStyle name="Normal 18 2 2 2 2 2 4" xfId="12105" xr:uid="{00000000-0005-0000-0000-0000E62E0000}"/>
    <cellStyle name="Normal 18 2 2 2 2 2 4 2" xfId="12106" xr:uid="{00000000-0005-0000-0000-0000E72E0000}"/>
    <cellStyle name="Normal 18 2 2 2 2 2 4 2 2" xfId="12107" xr:uid="{00000000-0005-0000-0000-0000E82E0000}"/>
    <cellStyle name="Normal 18 2 2 2 2 2 4 3" xfId="12108" xr:uid="{00000000-0005-0000-0000-0000E92E0000}"/>
    <cellStyle name="Normal 18 2 2 2 2 2 5" xfId="12109" xr:uid="{00000000-0005-0000-0000-0000EA2E0000}"/>
    <cellStyle name="Normal 18 2 2 2 2 2 5 2" xfId="12110" xr:uid="{00000000-0005-0000-0000-0000EB2E0000}"/>
    <cellStyle name="Normal 18 2 2 2 2 2 6" xfId="12111" xr:uid="{00000000-0005-0000-0000-0000EC2E0000}"/>
    <cellStyle name="Normal 18 2 2 2 2 2 6 2" xfId="12112" xr:uid="{00000000-0005-0000-0000-0000ED2E0000}"/>
    <cellStyle name="Normal 18 2 2 2 2 2 7" xfId="12113" xr:uid="{00000000-0005-0000-0000-0000EE2E0000}"/>
    <cellStyle name="Normal 18 2 2 2 2 3" xfId="12114" xr:uid="{00000000-0005-0000-0000-0000EF2E0000}"/>
    <cellStyle name="Normal 18 2 2 2 2 3 2" xfId="12115" xr:uid="{00000000-0005-0000-0000-0000F02E0000}"/>
    <cellStyle name="Normal 18 2 2 2 2 3 2 2" xfId="12116" xr:uid="{00000000-0005-0000-0000-0000F12E0000}"/>
    <cellStyle name="Normal 18 2 2 2 2 3 2 2 2" xfId="12117" xr:uid="{00000000-0005-0000-0000-0000F22E0000}"/>
    <cellStyle name="Normal 18 2 2 2 2 3 2 3" xfId="12118" xr:uid="{00000000-0005-0000-0000-0000F32E0000}"/>
    <cellStyle name="Normal 18 2 2 2 2 3 3" xfId="12119" xr:uid="{00000000-0005-0000-0000-0000F42E0000}"/>
    <cellStyle name="Normal 18 2 2 2 2 3 3 2" xfId="12120" xr:uid="{00000000-0005-0000-0000-0000F52E0000}"/>
    <cellStyle name="Normal 18 2 2 2 2 3 3 2 2" xfId="12121" xr:uid="{00000000-0005-0000-0000-0000F62E0000}"/>
    <cellStyle name="Normal 18 2 2 2 2 3 3 3" xfId="12122" xr:uid="{00000000-0005-0000-0000-0000F72E0000}"/>
    <cellStyle name="Normal 18 2 2 2 2 3 4" xfId="12123" xr:uid="{00000000-0005-0000-0000-0000F82E0000}"/>
    <cellStyle name="Normal 18 2 2 2 2 3 4 2" xfId="12124" xr:uid="{00000000-0005-0000-0000-0000F92E0000}"/>
    <cellStyle name="Normal 18 2 2 2 2 3 4 2 2" xfId="12125" xr:uid="{00000000-0005-0000-0000-0000FA2E0000}"/>
    <cellStyle name="Normal 18 2 2 2 2 3 4 3" xfId="12126" xr:uid="{00000000-0005-0000-0000-0000FB2E0000}"/>
    <cellStyle name="Normal 18 2 2 2 2 3 5" xfId="12127" xr:uid="{00000000-0005-0000-0000-0000FC2E0000}"/>
    <cellStyle name="Normal 18 2 2 2 2 3 5 2" xfId="12128" xr:uid="{00000000-0005-0000-0000-0000FD2E0000}"/>
    <cellStyle name="Normal 18 2 2 2 2 3 6" xfId="12129" xr:uid="{00000000-0005-0000-0000-0000FE2E0000}"/>
    <cellStyle name="Normal 18 2 2 2 2 3 6 2" xfId="12130" xr:uid="{00000000-0005-0000-0000-0000FF2E0000}"/>
    <cellStyle name="Normal 18 2 2 2 2 3 7" xfId="12131" xr:uid="{00000000-0005-0000-0000-0000002F0000}"/>
    <cellStyle name="Normal 18 2 2 2 2 4" xfId="12132" xr:uid="{00000000-0005-0000-0000-0000012F0000}"/>
    <cellStyle name="Normal 18 2 2 2 2 4 2" xfId="12133" xr:uid="{00000000-0005-0000-0000-0000022F0000}"/>
    <cellStyle name="Normal 18 2 2 2 2 4 2 2" xfId="12134" xr:uid="{00000000-0005-0000-0000-0000032F0000}"/>
    <cellStyle name="Normal 18 2 2 2 2 4 3" xfId="12135" xr:uid="{00000000-0005-0000-0000-0000042F0000}"/>
    <cellStyle name="Normal 18 2 2 2 2 5" xfId="12136" xr:uid="{00000000-0005-0000-0000-0000052F0000}"/>
    <cellStyle name="Normal 18 2 2 2 2 5 2" xfId="12137" xr:uid="{00000000-0005-0000-0000-0000062F0000}"/>
    <cellStyle name="Normal 18 2 2 2 2 5 2 2" xfId="12138" xr:uid="{00000000-0005-0000-0000-0000072F0000}"/>
    <cellStyle name="Normal 18 2 2 2 2 5 3" xfId="12139" xr:uid="{00000000-0005-0000-0000-0000082F0000}"/>
    <cellStyle name="Normal 18 2 2 2 2 6" xfId="12140" xr:uid="{00000000-0005-0000-0000-0000092F0000}"/>
    <cellStyle name="Normal 18 2 2 2 2 6 2" xfId="12141" xr:uid="{00000000-0005-0000-0000-00000A2F0000}"/>
    <cellStyle name="Normal 18 2 2 2 2 6 2 2" xfId="12142" xr:uid="{00000000-0005-0000-0000-00000B2F0000}"/>
    <cellStyle name="Normal 18 2 2 2 2 6 3" xfId="12143" xr:uid="{00000000-0005-0000-0000-00000C2F0000}"/>
    <cellStyle name="Normal 18 2 2 2 2 7" xfId="12144" xr:uid="{00000000-0005-0000-0000-00000D2F0000}"/>
    <cellStyle name="Normal 18 2 2 2 2 7 2" xfId="12145" xr:uid="{00000000-0005-0000-0000-00000E2F0000}"/>
    <cellStyle name="Normal 18 2 2 2 2 8" xfId="12146" xr:uid="{00000000-0005-0000-0000-00000F2F0000}"/>
    <cellStyle name="Normal 18 2 2 2 2 8 2" xfId="12147" xr:uid="{00000000-0005-0000-0000-0000102F0000}"/>
    <cellStyle name="Normal 18 2 2 2 2 9" xfId="12148" xr:uid="{00000000-0005-0000-0000-0000112F0000}"/>
    <cellStyle name="Normal 18 2 2 2 3" xfId="12149" xr:uid="{00000000-0005-0000-0000-0000122F0000}"/>
    <cellStyle name="Normal 18 2 2 2 3 2" xfId="12150" xr:uid="{00000000-0005-0000-0000-0000132F0000}"/>
    <cellStyle name="Normal 18 2 2 2 3 2 2" xfId="12151" xr:uid="{00000000-0005-0000-0000-0000142F0000}"/>
    <cellStyle name="Normal 18 2 2 2 3 2 2 2" xfId="12152" xr:uid="{00000000-0005-0000-0000-0000152F0000}"/>
    <cellStyle name="Normal 18 2 2 2 3 2 2 2 2" xfId="12153" xr:uid="{00000000-0005-0000-0000-0000162F0000}"/>
    <cellStyle name="Normal 18 2 2 2 3 2 2 3" xfId="12154" xr:uid="{00000000-0005-0000-0000-0000172F0000}"/>
    <cellStyle name="Normal 18 2 2 2 3 2 3" xfId="12155" xr:uid="{00000000-0005-0000-0000-0000182F0000}"/>
    <cellStyle name="Normal 18 2 2 2 3 2 3 2" xfId="12156" xr:uid="{00000000-0005-0000-0000-0000192F0000}"/>
    <cellStyle name="Normal 18 2 2 2 3 2 3 2 2" xfId="12157" xr:uid="{00000000-0005-0000-0000-00001A2F0000}"/>
    <cellStyle name="Normal 18 2 2 2 3 2 3 3" xfId="12158" xr:uid="{00000000-0005-0000-0000-00001B2F0000}"/>
    <cellStyle name="Normal 18 2 2 2 3 2 4" xfId="12159" xr:uid="{00000000-0005-0000-0000-00001C2F0000}"/>
    <cellStyle name="Normal 18 2 2 2 3 2 4 2" xfId="12160" xr:uid="{00000000-0005-0000-0000-00001D2F0000}"/>
    <cellStyle name="Normal 18 2 2 2 3 2 4 2 2" xfId="12161" xr:uid="{00000000-0005-0000-0000-00001E2F0000}"/>
    <cellStyle name="Normal 18 2 2 2 3 2 4 3" xfId="12162" xr:uid="{00000000-0005-0000-0000-00001F2F0000}"/>
    <cellStyle name="Normal 18 2 2 2 3 2 5" xfId="12163" xr:uid="{00000000-0005-0000-0000-0000202F0000}"/>
    <cellStyle name="Normal 18 2 2 2 3 2 5 2" xfId="12164" xr:uid="{00000000-0005-0000-0000-0000212F0000}"/>
    <cellStyle name="Normal 18 2 2 2 3 2 6" xfId="12165" xr:uid="{00000000-0005-0000-0000-0000222F0000}"/>
    <cellStyle name="Normal 18 2 2 2 3 2 6 2" xfId="12166" xr:uid="{00000000-0005-0000-0000-0000232F0000}"/>
    <cellStyle name="Normal 18 2 2 2 3 2 7" xfId="12167" xr:uid="{00000000-0005-0000-0000-0000242F0000}"/>
    <cellStyle name="Normal 18 2 2 2 3 3" xfId="12168" xr:uid="{00000000-0005-0000-0000-0000252F0000}"/>
    <cellStyle name="Normal 18 2 2 2 3 3 2" xfId="12169" xr:uid="{00000000-0005-0000-0000-0000262F0000}"/>
    <cellStyle name="Normal 18 2 2 2 3 3 2 2" xfId="12170" xr:uid="{00000000-0005-0000-0000-0000272F0000}"/>
    <cellStyle name="Normal 18 2 2 2 3 3 3" xfId="12171" xr:uid="{00000000-0005-0000-0000-0000282F0000}"/>
    <cellStyle name="Normal 18 2 2 2 3 4" xfId="12172" xr:uid="{00000000-0005-0000-0000-0000292F0000}"/>
    <cellStyle name="Normal 18 2 2 2 3 4 2" xfId="12173" xr:uid="{00000000-0005-0000-0000-00002A2F0000}"/>
    <cellStyle name="Normal 18 2 2 2 3 4 2 2" xfId="12174" xr:uid="{00000000-0005-0000-0000-00002B2F0000}"/>
    <cellStyle name="Normal 18 2 2 2 3 4 3" xfId="12175" xr:uid="{00000000-0005-0000-0000-00002C2F0000}"/>
    <cellStyle name="Normal 18 2 2 2 3 5" xfId="12176" xr:uid="{00000000-0005-0000-0000-00002D2F0000}"/>
    <cellStyle name="Normal 18 2 2 2 3 5 2" xfId="12177" xr:uid="{00000000-0005-0000-0000-00002E2F0000}"/>
    <cellStyle name="Normal 18 2 2 2 3 5 2 2" xfId="12178" xr:uid="{00000000-0005-0000-0000-00002F2F0000}"/>
    <cellStyle name="Normal 18 2 2 2 3 5 3" xfId="12179" xr:uid="{00000000-0005-0000-0000-0000302F0000}"/>
    <cellStyle name="Normal 18 2 2 2 3 6" xfId="12180" xr:uid="{00000000-0005-0000-0000-0000312F0000}"/>
    <cellStyle name="Normal 18 2 2 2 3 6 2" xfId="12181" xr:uid="{00000000-0005-0000-0000-0000322F0000}"/>
    <cellStyle name="Normal 18 2 2 2 3 7" xfId="12182" xr:uid="{00000000-0005-0000-0000-0000332F0000}"/>
    <cellStyle name="Normal 18 2 2 2 3 7 2" xfId="12183" xr:uid="{00000000-0005-0000-0000-0000342F0000}"/>
    <cellStyle name="Normal 18 2 2 2 3 8" xfId="12184" xr:uid="{00000000-0005-0000-0000-0000352F0000}"/>
    <cellStyle name="Normal 18 2 2 2 4" xfId="12185" xr:uid="{00000000-0005-0000-0000-0000362F0000}"/>
    <cellStyle name="Normal 18 2 2 2 4 2" xfId="12186" xr:uid="{00000000-0005-0000-0000-0000372F0000}"/>
    <cellStyle name="Normal 18 2 2 2 4 2 2" xfId="12187" xr:uid="{00000000-0005-0000-0000-0000382F0000}"/>
    <cellStyle name="Normal 18 2 2 2 4 2 2 2" xfId="12188" xr:uid="{00000000-0005-0000-0000-0000392F0000}"/>
    <cellStyle name="Normal 18 2 2 2 4 2 3" xfId="12189" xr:uid="{00000000-0005-0000-0000-00003A2F0000}"/>
    <cellStyle name="Normal 18 2 2 2 4 3" xfId="12190" xr:uid="{00000000-0005-0000-0000-00003B2F0000}"/>
    <cellStyle name="Normal 18 2 2 2 4 3 2" xfId="12191" xr:uid="{00000000-0005-0000-0000-00003C2F0000}"/>
    <cellStyle name="Normal 18 2 2 2 4 3 2 2" xfId="12192" xr:uid="{00000000-0005-0000-0000-00003D2F0000}"/>
    <cellStyle name="Normal 18 2 2 2 4 3 3" xfId="12193" xr:uid="{00000000-0005-0000-0000-00003E2F0000}"/>
    <cellStyle name="Normal 18 2 2 2 4 4" xfId="12194" xr:uid="{00000000-0005-0000-0000-00003F2F0000}"/>
    <cellStyle name="Normal 18 2 2 2 4 4 2" xfId="12195" xr:uid="{00000000-0005-0000-0000-0000402F0000}"/>
    <cellStyle name="Normal 18 2 2 2 4 4 2 2" xfId="12196" xr:uid="{00000000-0005-0000-0000-0000412F0000}"/>
    <cellStyle name="Normal 18 2 2 2 4 4 3" xfId="12197" xr:uid="{00000000-0005-0000-0000-0000422F0000}"/>
    <cellStyle name="Normal 18 2 2 2 4 5" xfId="12198" xr:uid="{00000000-0005-0000-0000-0000432F0000}"/>
    <cellStyle name="Normal 18 2 2 2 4 5 2" xfId="12199" xr:uid="{00000000-0005-0000-0000-0000442F0000}"/>
    <cellStyle name="Normal 18 2 2 2 4 6" xfId="12200" xr:uid="{00000000-0005-0000-0000-0000452F0000}"/>
    <cellStyle name="Normal 18 2 2 2 4 6 2" xfId="12201" xr:uid="{00000000-0005-0000-0000-0000462F0000}"/>
    <cellStyle name="Normal 18 2 2 2 4 7" xfId="12202" xr:uid="{00000000-0005-0000-0000-0000472F0000}"/>
    <cellStyle name="Normal 18 2 2 2 5" xfId="12203" xr:uid="{00000000-0005-0000-0000-0000482F0000}"/>
    <cellStyle name="Normal 18 2 2 2 5 2" xfId="12204" xr:uid="{00000000-0005-0000-0000-0000492F0000}"/>
    <cellStyle name="Normal 18 2 2 2 5 2 2" xfId="12205" xr:uid="{00000000-0005-0000-0000-00004A2F0000}"/>
    <cellStyle name="Normal 18 2 2 2 5 2 2 2" xfId="12206" xr:uid="{00000000-0005-0000-0000-00004B2F0000}"/>
    <cellStyle name="Normal 18 2 2 2 5 2 3" xfId="12207" xr:uid="{00000000-0005-0000-0000-00004C2F0000}"/>
    <cellStyle name="Normal 18 2 2 2 5 3" xfId="12208" xr:uid="{00000000-0005-0000-0000-00004D2F0000}"/>
    <cellStyle name="Normal 18 2 2 2 5 3 2" xfId="12209" xr:uid="{00000000-0005-0000-0000-00004E2F0000}"/>
    <cellStyle name="Normal 18 2 2 2 5 3 2 2" xfId="12210" xr:uid="{00000000-0005-0000-0000-00004F2F0000}"/>
    <cellStyle name="Normal 18 2 2 2 5 3 3" xfId="12211" xr:uid="{00000000-0005-0000-0000-0000502F0000}"/>
    <cellStyle name="Normal 18 2 2 2 5 4" xfId="12212" xr:uid="{00000000-0005-0000-0000-0000512F0000}"/>
    <cellStyle name="Normal 18 2 2 2 5 4 2" xfId="12213" xr:uid="{00000000-0005-0000-0000-0000522F0000}"/>
    <cellStyle name="Normal 18 2 2 2 5 4 2 2" xfId="12214" xr:uid="{00000000-0005-0000-0000-0000532F0000}"/>
    <cellStyle name="Normal 18 2 2 2 5 4 3" xfId="12215" xr:uid="{00000000-0005-0000-0000-0000542F0000}"/>
    <cellStyle name="Normal 18 2 2 2 5 5" xfId="12216" xr:uid="{00000000-0005-0000-0000-0000552F0000}"/>
    <cellStyle name="Normal 18 2 2 2 5 5 2" xfId="12217" xr:uid="{00000000-0005-0000-0000-0000562F0000}"/>
    <cellStyle name="Normal 18 2 2 2 5 6" xfId="12218" xr:uid="{00000000-0005-0000-0000-0000572F0000}"/>
    <cellStyle name="Normal 18 2 2 2 5 6 2" xfId="12219" xr:uid="{00000000-0005-0000-0000-0000582F0000}"/>
    <cellStyle name="Normal 18 2 2 2 5 7" xfId="12220" xr:uid="{00000000-0005-0000-0000-0000592F0000}"/>
    <cellStyle name="Normal 18 2 2 2 6" xfId="12221" xr:uid="{00000000-0005-0000-0000-00005A2F0000}"/>
    <cellStyle name="Normal 18 2 2 2 6 2" xfId="12222" xr:uid="{00000000-0005-0000-0000-00005B2F0000}"/>
    <cellStyle name="Normal 18 2 2 2 6 2 2" xfId="12223" xr:uid="{00000000-0005-0000-0000-00005C2F0000}"/>
    <cellStyle name="Normal 18 2 2 2 6 3" xfId="12224" xr:uid="{00000000-0005-0000-0000-00005D2F0000}"/>
    <cellStyle name="Normal 18 2 2 2 7" xfId="12225" xr:uid="{00000000-0005-0000-0000-00005E2F0000}"/>
    <cellStyle name="Normal 18 2 2 2 7 2" xfId="12226" xr:uid="{00000000-0005-0000-0000-00005F2F0000}"/>
    <cellStyle name="Normal 18 2 2 2 7 2 2" xfId="12227" xr:uid="{00000000-0005-0000-0000-0000602F0000}"/>
    <cellStyle name="Normal 18 2 2 2 7 3" xfId="12228" xr:uid="{00000000-0005-0000-0000-0000612F0000}"/>
    <cellStyle name="Normal 18 2 2 2 8" xfId="12229" xr:uid="{00000000-0005-0000-0000-0000622F0000}"/>
    <cellStyle name="Normal 18 2 2 2 8 2" xfId="12230" xr:uid="{00000000-0005-0000-0000-0000632F0000}"/>
    <cellStyle name="Normal 18 2 2 2 8 2 2" xfId="12231" xr:uid="{00000000-0005-0000-0000-0000642F0000}"/>
    <cellStyle name="Normal 18 2 2 2 8 3" xfId="12232" xr:uid="{00000000-0005-0000-0000-0000652F0000}"/>
    <cellStyle name="Normal 18 2 2 2 9" xfId="12233" xr:uid="{00000000-0005-0000-0000-0000662F0000}"/>
    <cellStyle name="Normal 18 2 2 2 9 2" xfId="12234" xr:uid="{00000000-0005-0000-0000-0000672F0000}"/>
    <cellStyle name="Normal 18 2 2 3" xfId="451" xr:uid="{00000000-0005-0000-0000-0000682F0000}"/>
    <cellStyle name="Normal 18 2 2 3 10" xfId="12235" xr:uid="{00000000-0005-0000-0000-0000692F0000}"/>
    <cellStyle name="Normal 18 2 2 3 10 2" xfId="12236" xr:uid="{00000000-0005-0000-0000-00006A2F0000}"/>
    <cellStyle name="Normal 18 2 2 3 11" xfId="12237" xr:uid="{00000000-0005-0000-0000-00006B2F0000}"/>
    <cellStyle name="Normal 18 2 2 3 2" xfId="12238" xr:uid="{00000000-0005-0000-0000-00006C2F0000}"/>
    <cellStyle name="Normal 18 2 2 3 2 2" xfId="12239" xr:uid="{00000000-0005-0000-0000-00006D2F0000}"/>
    <cellStyle name="Normal 18 2 2 3 2 2 2" xfId="12240" xr:uid="{00000000-0005-0000-0000-00006E2F0000}"/>
    <cellStyle name="Normal 18 2 2 3 2 2 2 2" xfId="12241" xr:uid="{00000000-0005-0000-0000-00006F2F0000}"/>
    <cellStyle name="Normal 18 2 2 3 2 2 2 2 2" xfId="12242" xr:uid="{00000000-0005-0000-0000-0000702F0000}"/>
    <cellStyle name="Normal 18 2 2 3 2 2 2 3" xfId="12243" xr:uid="{00000000-0005-0000-0000-0000712F0000}"/>
    <cellStyle name="Normal 18 2 2 3 2 2 3" xfId="12244" xr:uid="{00000000-0005-0000-0000-0000722F0000}"/>
    <cellStyle name="Normal 18 2 2 3 2 2 3 2" xfId="12245" xr:uid="{00000000-0005-0000-0000-0000732F0000}"/>
    <cellStyle name="Normal 18 2 2 3 2 2 3 2 2" xfId="12246" xr:uid="{00000000-0005-0000-0000-0000742F0000}"/>
    <cellStyle name="Normal 18 2 2 3 2 2 3 3" xfId="12247" xr:uid="{00000000-0005-0000-0000-0000752F0000}"/>
    <cellStyle name="Normal 18 2 2 3 2 2 4" xfId="12248" xr:uid="{00000000-0005-0000-0000-0000762F0000}"/>
    <cellStyle name="Normal 18 2 2 3 2 2 4 2" xfId="12249" xr:uid="{00000000-0005-0000-0000-0000772F0000}"/>
    <cellStyle name="Normal 18 2 2 3 2 2 4 2 2" xfId="12250" xr:uid="{00000000-0005-0000-0000-0000782F0000}"/>
    <cellStyle name="Normal 18 2 2 3 2 2 4 3" xfId="12251" xr:uid="{00000000-0005-0000-0000-0000792F0000}"/>
    <cellStyle name="Normal 18 2 2 3 2 2 5" xfId="12252" xr:uid="{00000000-0005-0000-0000-00007A2F0000}"/>
    <cellStyle name="Normal 18 2 2 3 2 2 5 2" xfId="12253" xr:uid="{00000000-0005-0000-0000-00007B2F0000}"/>
    <cellStyle name="Normal 18 2 2 3 2 2 6" xfId="12254" xr:uid="{00000000-0005-0000-0000-00007C2F0000}"/>
    <cellStyle name="Normal 18 2 2 3 2 2 6 2" xfId="12255" xr:uid="{00000000-0005-0000-0000-00007D2F0000}"/>
    <cellStyle name="Normal 18 2 2 3 2 2 7" xfId="12256" xr:uid="{00000000-0005-0000-0000-00007E2F0000}"/>
    <cellStyle name="Normal 18 2 2 3 2 3" xfId="12257" xr:uid="{00000000-0005-0000-0000-00007F2F0000}"/>
    <cellStyle name="Normal 18 2 2 3 2 3 2" xfId="12258" xr:uid="{00000000-0005-0000-0000-0000802F0000}"/>
    <cellStyle name="Normal 18 2 2 3 2 3 2 2" xfId="12259" xr:uid="{00000000-0005-0000-0000-0000812F0000}"/>
    <cellStyle name="Normal 18 2 2 3 2 3 2 2 2" xfId="12260" xr:uid="{00000000-0005-0000-0000-0000822F0000}"/>
    <cellStyle name="Normal 18 2 2 3 2 3 2 3" xfId="12261" xr:uid="{00000000-0005-0000-0000-0000832F0000}"/>
    <cellStyle name="Normal 18 2 2 3 2 3 3" xfId="12262" xr:uid="{00000000-0005-0000-0000-0000842F0000}"/>
    <cellStyle name="Normal 18 2 2 3 2 3 3 2" xfId="12263" xr:uid="{00000000-0005-0000-0000-0000852F0000}"/>
    <cellStyle name="Normal 18 2 2 3 2 3 3 2 2" xfId="12264" xr:uid="{00000000-0005-0000-0000-0000862F0000}"/>
    <cellStyle name="Normal 18 2 2 3 2 3 3 3" xfId="12265" xr:uid="{00000000-0005-0000-0000-0000872F0000}"/>
    <cellStyle name="Normal 18 2 2 3 2 3 4" xfId="12266" xr:uid="{00000000-0005-0000-0000-0000882F0000}"/>
    <cellStyle name="Normal 18 2 2 3 2 3 4 2" xfId="12267" xr:uid="{00000000-0005-0000-0000-0000892F0000}"/>
    <cellStyle name="Normal 18 2 2 3 2 3 4 2 2" xfId="12268" xr:uid="{00000000-0005-0000-0000-00008A2F0000}"/>
    <cellStyle name="Normal 18 2 2 3 2 3 4 3" xfId="12269" xr:uid="{00000000-0005-0000-0000-00008B2F0000}"/>
    <cellStyle name="Normal 18 2 2 3 2 3 5" xfId="12270" xr:uid="{00000000-0005-0000-0000-00008C2F0000}"/>
    <cellStyle name="Normal 18 2 2 3 2 3 5 2" xfId="12271" xr:uid="{00000000-0005-0000-0000-00008D2F0000}"/>
    <cellStyle name="Normal 18 2 2 3 2 3 6" xfId="12272" xr:uid="{00000000-0005-0000-0000-00008E2F0000}"/>
    <cellStyle name="Normal 18 2 2 3 2 3 6 2" xfId="12273" xr:uid="{00000000-0005-0000-0000-00008F2F0000}"/>
    <cellStyle name="Normal 18 2 2 3 2 3 7" xfId="12274" xr:uid="{00000000-0005-0000-0000-0000902F0000}"/>
    <cellStyle name="Normal 18 2 2 3 2 4" xfId="12275" xr:uid="{00000000-0005-0000-0000-0000912F0000}"/>
    <cellStyle name="Normal 18 2 2 3 2 4 2" xfId="12276" xr:uid="{00000000-0005-0000-0000-0000922F0000}"/>
    <cellStyle name="Normal 18 2 2 3 2 4 2 2" xfId="12277" xr:uid="{00000000-0005-0000-0000-0000932F0000}"/>
    <cellStyle name="Normal 18 2 2 3 2 4 3" xfId="12278" xr:uid="{00000000-0005-0000-0000-0000942F0000}"/>
    <cellStyle name="Normal 18 2 2 3 2 5" xfId="12279" xr:uid="{00000000-0005-0000-0000-0000952F0000}"/>
    <cellStyle name="Normal 18 2 2 3 2 5 2" xfId="12280" xr:uid="{00000000-0005-0000-0000-0000962F0000}"/>
    <cellStyle name="Normal 18 2 2 3 2 5 2 2" xfId="12281" xr:uid="{00000000-0005-0000-0000-0000972F0000}"/>
    <cellStyle name="Normal 18 2 2 3 2 5 3" xfId="12282" xr:uid="{00000000-0005-0000-0000-0000982F0000}"/>
    <cellStyle name="Normal 18 2 2 3 2 6" xfId="12283" xr:uid="{00000000-0005-0000-0000-0000992F0000}"/>
    <cellStyle name="Normal 18 2 2 3 2 6 2" xfId="12284" xr:uid="{00000000-0005-0000-0000-00009A2F0000}"/>
    <cellStyle name="Normal 18 2 2 3 2 6 2 2" xfId="12285" xr:uid="{00000000-0005-0000-0000-00009B2F0000}"/>
    <cellStyle name="Normal 18 2 2 3 2 6 3" xfId="12286" xr:uid="{00000000-0005-0000-0000-00009C2F0000}"/>
    <cellStyle name="Normal 18 2 2 3 2 7" xfId="12287" xr:uid="{00000000-0005-0000-0000-00009D2F0000}"/>
    <cellStyle name="Normal 18 2 2 3 2 7 2" xfId="12288" xr:uid="{00000000-0005-0000-0000-00009E2F0000}"/>
    <cellStyle name="Normal 18 2 2 3 2 8" xfId="12289" xr:uid="{00000000-0005-0000-0000-00009F2F0000}"/>
    <cellStyle name="Normal 18 2 2 3 2 8 2" xfId="12290" xr:uid="{00000000-0005-0000-0000-0000A02F0000}"/>
    <cellStyle name="Normal 18 2 2 3 2 9" xfId="12291" xr:uid="{00000000-0005-0000-0000-0000A12F0000}"/>
    <cellStyle name="Normal 18 2 2 3 3" xfId="12292" xr:uid="{00000000-0005-0000-0000-0000A22F0000}"/>
    <cellStyle name="Normal 18 2 2 3 3 2" xfId="12293" xr:uid="{00000000-0005-0000-0000-0000A32F0000}"/>
    <cellStyle name="Normal 18 2 2 3 3 2 2" xfId="12294" xr:uid="{00000000-0005-0000-0000-0000A42F0000}"/>
    <cellStyle name="Normal 18 2 2 3 3 2 2 2" xfId="12295" xr:uid="{00000000-0005-0000-0000-0000A52F0000}"/>
    <cellStyle name="Normal 18 2 2 3 3 2 2 2 2" xfId="12296" xr:uid="{00000000-0005-0000-0000-0000A62F0000}"/>
    <cellStyle name="Normal 18 2 2 3 3 2 2 3" xfId="12297" xr:uid="{00000000-0005-0000-0000-0000A72F0000}"/>
    <cellStyle name="Normal 18 2 2 3 3 2 3" xfId="12298" xr:uid="{00000000-0005-0000-0000-0000A82F0000}"/>
    <cellStyle name="Normal 18 2 2 3 3 2 3 2" xfId="12299" xr:uid="{00000000-0005-0000-0000-0000A92F0000}"/>
    <cellStyle name="Normal 18 2 2 3 3 2 3 2 2" xfId="12300" xr:uid="{00000000-0005-0000-0000-0000AA2F0000}"/>
    <cellStyle name="Normal 18 2 2 3 3 2 3 3" xfId="12301" xr:uid="{00000000-0005-0000-0000-0000AB2F0000}"/>
    <cellStyle name="Normal 18 2 2 3 3 2 4" xfId="12302" xr:uid="{00000000-0005-0000-0000-0000AC2F0000}"/>
    <cellStyle name="Normal 18 2 2 3 3 2 4 2" xfId="12303" xr:uid="{00000000-0005-0000-0000-0000AD2F0000}"/>
    <cellStyle name="Normal 18 2 2 3 3 2 4 2 2" xfId="12304" xr:uid="{00000000-0005-0000-0000-0000AE2F0000}"/>
    <cellStyle name="Normal 18 2 2 3 3 2 4 3" xfId="12305" xr:uid="{00000000-0005-0000-0000-0000AF2F0000}"/>
    <cellStyle name="Normal 18 2 2 3 3 2 5" xfId="12306" xr:uid="{00000000-0005-0000-0000-0000B02F0000}"/>
    <cellStyle name="Normal 18 2 2 3 3 2 5 2" xfId="12307" xr:uid="{00000000-0005-0000-0000-0000B12F0000}"/>
    <cellStyle name="Normal 18 2 2 3 3 2 6" xfId="12308" xr:uid="{00000000-0005-0000-0000-0000B22F0000}"/>
    <cellStyle name="Normal 18 2 2 3 3 2 6 2" xfId="12309" xr:uid="{00000000-0005-0000-0000-0000B32F0000}"/>
    <cellStyle name="Normal 18 2 2 3 3 2 7" xfId="12310" xr:uid="{00000000-0005-0000-0000-0000B42F0000}"/>
    <cellStyle name="Normal 18 2 2 3 3 3" xfId="12311" xr:uid="{00000000-0005-0000-0000-0000B52F0000}"/>
    <cellStyle name="Normal 18 2 2 3 3 3 2" xfId="12312" xr:uid="{00000000-0005-0000-0000-0000B62F0000}"/>
    <cellStyle name="Normal 18 2 2 3 3 3 2 2" xfId="12313" xr:uid="{00000000-0005-0000-0000-0000B72F0000}"/>
    <cellStyle name="Normal 18 2 2 3 3 3 3" xfId="12314" xr:uid="{00000000-0005-0000-0000-0000B82F0000}"/>
    <cellStyle name="Normal 18 2 2 3 3 4" xfId="12315" xr:uid="{00000000-0005-0000-0000-0000B92F0000}"/>
    <cellStyle name="Normal 18 2 2 3 3 4 2" xfId="12316" xr:uid="{00000000-0005-0000-0000-0000BA2F0000}"/>
    <cellStyle name="Normal 18 2 2 3 3 4 2 2" xfId="12317" xr:uid="{00000000-0005-0000-0000-0000BB2F0000}"/>
    <cellStyle name="Normal 18 2 2 3 3 4 3" xfId="12318" xr:uid="{00000000-0005-0000-0000-0000BC2F0000}"/>
    <cellStyle name="Normal 18 2 2 3 3 5" xfId="12319" xr:uid="{00000000-0005-0000-0000-0000BD2F0000}"/>
    <cellStyle name="Normal 18 2 2 3 3 5 2" xfId="12320" xr:uid="{00000000-0005-0000-0000-0000BE2F0000}"/>
    <cellStyle name="Normal 18 2 2 3 3 5 2 2" xfId="12321" xr:uid="{00000000-0005-0000-0000-0000BF2F0000}"/>
    <cellStyle name="Normal 18 2 2 3 3 5 3" xfId="12322" xr:uid="{00000000-0005-0000-0000-0000C02F0000}"/>
    <cellStyle name="Normal 18 2 2 3 3 6" xfId="12323" xr:uid="{00000000-0005-0000-0000-0000C12F0000}"/>
    <cellStyle name="Normal 18 2 2 3 3 6 2" xfId="12324" xr:uid="{00000000-0005-0000-0000-0000C22F0000}"/>
    <cellStyle name="Normal 18 2 2 3 3 7" xfId="12325" xr:uid="{00000000-0005-0000-0000-0000C32F0000}"/>
    <cellStyle name="Normal 18 2 2 3 3 7 2" xfId="12326" xr:uid="{00000000-0005-0000-0000-0000C42F0000}"/>
    <cellStyle name="Normal 18 2 2 3 3 8" xfId="12327" xr:uid="{00000000-0005-0000-0000-0000C52F0000}"/>
    <cellStyle name="Normal 18 2 2 3 4" xfId="12328" xr:uid="{00000000-0005-0000-0000-0000C62F0000}"/>
    <cellStyle name="Normal 18 2 2 3 4 2" xfId="12329" xr:uid="{00000000-0005-0000-0000-0000C72F0000}"/>
    <cellStyle name="Normal 18 2 2 3 4 2 2" xfId="12330" xr:uid="{00000000-0005-0000-0000-0000C82F0000}"/>
    <cellStyle name="Normal 18 2 2 3 4 2 2 2" xfId="12331" xr:uid="{00000000-0005-0000-0000-0000C92F0000}"/>
    <cellStyle name="Normal 18 2 2 3 4 2 3" xfId="12332" xr:uid="{00000000-0005-0000-0000-0000CA2F0000}"/>
    <cellStyle name="Normal 18 2 2 3 4 3" xfId="12333" xr:uid="{00000000-0005-0000-0000-0000CB2F0000}"/>
    <cellStyle name="Normal 18 2 2 3 4 3 2" xfId="12334" xr:uid="{00000000-0005-0000-0000-0000CC2F0000}"/>
    <cellStyle name="Normal 18 2 2 3 4 3 2 2" xfId="12335" xr:uid="{00000000-0005-0000-0000-0000CD2F0000}"/>
    <cellStyle name="Normal 18 2 2 3 4 3 3" xfId="12336" xr:uid="{00000000-0005-0000-0000-0000CE2F0000}"/>
    <cellStyle name="Normal 18 2 2 3 4 4" xfId="12337" xr:uid="{00000000-0005-0000-0000-0000CF2F0000}"/>
    <cellStyle name="Normal 18 2 2 3 4 4 2" xfId="12338" xr:uid="{00000000-0005-0000-0000-0000D02F0000}"/>
    <cellStyle name="Normal 18 2 2 3 4 4 2 2" xfId="12339" xr:uid="{00000000-0005-0000-0000-0000D12F0000}"/>
    <cellStyle name="Normal 18 2 2 3 4 4 3" xfId="12340" xr:uid="{00000000-0005-0000-0000-0000D22F0000}"/>
    <cellStyle name="Normal 18 2 2 3 4 5" xfId="12341" xr:uid="{00000000-0005-0000-0000-0000D32F0000}"/>
    <cellStyle name="Normal 18 2 2 3 4 5 2" xfId="12342" xr:uid="{00000000-0005-0000-0000-0000D42F0000}"/>
    <cellStyle name="Normal 18 2 2 3 4 6" xfId="12343" xr:uid="{00000000-0005-0000-0000-0000D52F0000}"/>
    <cellStyle name="Normal 18 2 2 3 4 6 2" xfId="12344" xr:uid="{00000000-0005-0000-0000-0000D62F0000}"/>
    <cellStyle name="Normal 18 2 2 3 4 7" xfId="12345" xr:uid="{00000000-0005-0000-0000-0000D72F0000}"/>
    <cellStyle name="Normal 18 2 2 3 5" xfId="12346" xr:uid="{00000000-0005-0000-0000-0000D82F0000}"/>
    <cellStyle name="Normal 18 2 2 3 5 2" xfId="12347" xr:uid="{00000000-0005-0000-0000-0000D92F0000}"/>
    <cellStyle name="Normal 18 2 2 3 5 2 2" xfId="12348" xr:uid="{00000000-0005-0000-0000-0000DA2F0000}"/>
    <cellStyle name="Normal 18 2 2 3 5 2 2 2" xfId="12349" xr:uid="{00000000-0005-0000-0000-0000DB2F0000}"/>
    <cellStyle name="Normal 18 2 2 3 5 2 3" xfId="12350" xr:uid="{00000000-0005-0000-0000-0000DC2F0000}"/>
    <cellStyle name="Normal 18 2 2 3 5 3" xfId="12351" xr:uid="{00000000-0005-0000-0000-0000DD2F0000}"/>
    <cellStyle name="Normal 18 2 2 3 5 3 2" xfId="12352" xr:uid="{00000000-0005-0000-0000-0000DE2F0000}"/>
    <cellStyle name="Normal 18 2 2 3 5 3 2 2" xfId="12353" xr:uid="{00000000-0005-0000-0000-0000DF2F0000}"/>
    <cellStyle name="Normal 18 2 2 3 5 3 3" xfId="12354" xr:uid="{00000000-0005-0000-0000-0000E02F0000}"/>
    <cellStyle name="Normal 18 2 2 3 5 4" xfId="12355" xr:uid="{00000000-0005-0000-0000-0000E12F0000}"/>
    <cellStyle name="Normal 18 2 2 3 5 4 2" xfId="12356" xr:uid="{00000000-0005-0000-0000-0000E22F0000}"/>
    <cellStyle name="Normal 18 2 2 3 5 4 2 2" xfId="12357" xr:uid="{00000000-0005-0000-0000-0000E32F0000}"/>
    <cellStyle name="Normal 18 2 2 3 5 4 3" xfId="12358" xr:uid="{00000000-0005-0000-0000-0000E42F0000}"/>
    <cellStyle name="Normal 18 2 2 3 5 5" xfId="12359" xr:uid="{00000000-0005-0000-0000-0000E52F0000}"/>
    <cellStyle name="Normal 18 2 2 3 5 5 2" xfId="12360" xr:uid="{00000000-0005-0000-0000-0000E62F0000}"/>
    <cellStyle name="Normal 18 2 2 3 5 6" xfId="12361" xr:uid="{00000000-0005-0000-0000-0000E72F0000}"/>
    <cellStyle name="Normal 18 2 2 3 5 6 2" xfId="12362" xr:uid="{00000000-0005-0000-0000-0000E82F0000}"/>
    <cellStyle name="Normal 18 2 2 3 5 7" xfId="12363" xr:uid="{00000000-0005-0000-0000-0000E92F0000}"/>
    <cellStyle name="Normal 18 2 2 3 6" xfId="12364" xr:uid="{00000000-0005-0000-0000-0000EA2F0000}"/>
    <cellStyle name="Normal 18 2 2 3 6 2" xfId="12365" xr:uid="{00000000-0005-0000-0000-0000EB2F0000}"/>
    <cellStyle name="Normal 18 2 2 3 6 2 2" xfId="12366" xr:uid="{00000000-0005-0000-0000-0000EC2F0000}"/>
    <cellStyle name="Normal 18 2 2 3 6 3" xfId="12367" xr:uid="{00000000-0005-0000-0000-0000ED2F0000}"/>
    <cellStyle name="Normal 18 2 2 3 7" xfId="12368" xr:uid="{00000000-0005-0000-0000-0000EE2F0000}"/>
    <cellStyle name="Normal 18 2 2 3 7 2" xfId="12369" xr:uid="{00000000-0005-0000-0000-0000EF2F0000}"/>
    <cellStyle name="Normal 18 2 2 3 7 2 2" xfId="12370" xr:uid="{00000000-0005-0000-0000-0000F02F0000}"/>
    <cellStyle name="Normal 18 2 2 3 7 3" xfId="12371" xr:uid="{00000000-0005-0000-0000-0000F12F0000}"/>
    <cellStyle name="Normal 18 2 2 3 8" xfId="12372" xr:uid="{00000000-0005-0000-0000-0000F22F0000}"/>
    <cellStyle name="Normal 18 2 2 3 8 2" xfId="12373" xr:uid="{00000000-0005-0000-0000-0000F32F0000}"/>
    <cellStyle name="Normal 18 2 2 3 8 2 2" xfId="12374" xr:uid="{00000000-0005-0000-0000-0000F42F0000}"/>
    <cellStyle name="Normal 18 2 2 3 8 3" xfId="12375" xr:uid="{00000000-0005-0000-0000-0000F52F0000}"/>
    <cellStyle name="Normal 18 2 2 3 9" xfId="12376" xr:uid="{00000000-0005-0000-0000-0000F62F0000}"/>
    <cellStyle name="Normal 18 2 2 3 9 2" xfId="12377" xr:uid="{00000000-0005-0000-0000-0000F72F0000}"/>
    <cellStyle name="Normal 18 2 2 4" xfId="12378" xr:uid="{00000000-0005-0000-0000-0000F82F0000}"/>
    <cellStyle name="Normal 18 2 2 4 2" xfId="12379" xr:uid="{00000000-0005-0000-0000-0000F92F0000}"/>
    <cellStyle name="Normal 18 2 2 4 2 2" xfId="12380" xr:uid="{00000000-0005-0000-0000-0000FA2F0000}"/>
    <cellStyle name="Normal 18 2 2 4 2 2 2" xfId="12381" xr:uid="{00000000-0005-0000-0000-0000FB2F0000}"/>
    <cellStyle name="Normal 18 2 2 4 2 2 2 2" xfId="12382" xr:uid="{00000000-0005-0000-0000-0000FC2F0000}"/>
    <cellStyle name="Normal 18 2 2 4 2 2 3" xfId="12383" xr:uid="{00000000-0005-0000-0000-0000FD2F0000}"/>
    <cellStyle name="Normal 18 2 2 4 2 3" xfId="12384" xr:uid="{00000000-0005-0000-0000-0000FE2F0000}"/>
    <cellStyle name="Normal 18 2 2 4 2 3 2" xfId="12385" xr:uid="{00000000-0005-0000-0000-0000FF2F0000}"/>
    <cellStyle name="Normal 18 2 2 4 2 3 2 2" xfId="12386" xr:uid="{00000000-0005-0000-0000-000000300000}"/>
    <cellStyle name="Normal 18 2 2 4 2 3 3" xfId="12387" xr:uid="{00000000-0005-0000-0000-000001300000}"/>
    <cellStyle name="Normal 18 2 2 4 2 4" xfId="12388" xr:uid="{00000000-0005-0000-0000-000002300000}"/>
    <cellStyle name="Normal 18 2 2 4 2 4 2" xfId="12389" xr:uid="{00000000-0005-0000-0000-000003300000}"/>
    <cellStyle name="Normal 18 2 2 4 2 4 2 2" xfId="12390" xr:uid="{00000000-0005-0000-0000-000004300000}"/>
    <cellStyle name="Normal 18 2 2 4 2 4 3" xfId="12391" xr:uid="{00000000-0005-0000-0000-000005300000}"/>
    <cellStyle name="Normal 18 2 2 4 2 5" xfId="12392" xr:uid="{00000000-0005-0000-0000-000006300000}"/>
    <cellStyle name="Normal 18 2 2 4 2 5 2" xfId="12393" xr:uid="{00000000-0005-0000-0000-000007300000}"/>
    <cellStyle name="Normal 18 2 2 4 2 6" xfId="12394" xr:uid="{00000000-0005-0000-0000-000008300000}"/>
    <cellStyle name="Normal 18 2 2 4 2 6 2" xfId="12395" xr:uid="{00000000-0005-0000-0000-000009300000}"/>
    <cellStyle name="Normal 18 2 2 4 2 7" xfId="12396" xr:uid="{00000000-0005-0000-0000-00000A300000}"/>
    <cellStyle name="Normal 18 2 2 4 3" xfId="12397" xr:uid="{00000000-0005-0000-0000-00000B300000}"/>
    <cellStyle name="Normal 18 2 2 4 3 2" xfId="12398" xr:uid="{00000000-0005-0000-0000-00000C300000}"/>
    <cellStyle name="Normal 18 2 2 4 3 2 2" xfId="12399" xr:uid="{00000000-0005-0000-0000-00000D300000}"/>
    <cellStyle name="Normal 18 2 2 4 3 2 2 2" xfId="12400" xr:uid="{00000000-0005-0000-0000-00000E300000}"/>
    <cellStyle name="Normal 18 2 2 4 3 2 3" xfId="12401" xr:uid="{00000000-0005-0000-0000-00000F300000}"/>
    <cellStyle name="Normal 18 2 2 4 3 3" xfId="12402" xr:uid="{00000000-0005-0000-0000-000010300000}"/>
    <cellStyle name="Normal 18 2 2 4 3 3 2" xfId="12403" xr:uid="{00000000-0005-0000-0000-000011300000}"/>
    <cellStyle name="Normal 18 2 2 4 3 3 2 2" xfId="12404" xr:uid="{00000000-0005-0000-0000-000012300000}"/>
    <cellStyle name="Normal 18 2 2 4 3 3 3" xfId="12405" xr:uid="{00000000-0005-0000-0000-000013300000}"/>
    <cellStyle name="Normal 18 2 2 4 3 4" xfId="12406" xr:uid="{00000000-0005-0000-0000-000014300000}"/>
    <cellStyle name="Normal 18 2 2 4 3 4 2" xfId="12407" xr:uid="{00000000-0005-0000-0000-000015300000}"/>
    <cellStyle name="Normal 18 2 2 4 3 4 2 2" xfId="12408" xr:uid="{00000000-0005-0000-0000-000016300000}"/>
    <cellStyle name="Normal 18 2 2 4 3 4 3" xfId="12409" xr:uid="{00000000-0005-0000-0000-000017300000}"/>
    <cellStyle name="Normal 18 2 2 4 3 5" xfId="12410" xr:uid="{00000000-0005-0000-0000-000018300000}"/>
    <cellStyle name="Normal 18 2 2 4 3 5 2" xfId="12411" xr:uid="{00000000-0005-0000-0000-000019300000}"/>
    <cellStyle name="Normal 18 2 2 4 3 6" xfId="12412" xr:uid="{00000000-0005-0000-0000-00001A300000}"/>
    <cellStyle name="Normal 18 2 2 4 3 6 2" xfId="12413" xr:uid="{00000000-0005-0000-0000-00001B300000}"/>
    <cellStyle name="Normal 18 2 2 4 3 7" xfId="12414" xr:uid="{00000000-0005-0000-0000-00001C300000}"/>
    <cellStyle name="Normal 18 2 2 4 4" xfId="12415" xr:uid="{00000000-0005-0000-0000-00001D300000}"/>
    <cellStyle name="Normal 18 2 2 4 4 2" xfId="12416" xr:uid="{00000000-0005-0000-0000-00001E300000}"/>
    <cellStyle name="Normal 18 2 2 4 4 2 2" xfId="12417" xr:uid="{00000000-0005-0000-0000-00001F300000}"/>
    <cellStyle name="Normal 18 2 2 4 4 3" xfId="12418" xr:uid="{00000000-0005-0000-0000-000020300000}"/>
    <cellStyle name="Normal 18 2 2 4 5" xfId="12419" xr:uid="{00000000-0005-0000-0000-000021300000}"/>
    <cellStyle name="Normal 18 2 2 4 5 2" xfId="12420" xr:uid="{00000000-0005-0000-0000-000022300000}"/>
    <cellStyle name="Normal 18 2 2 4 5 2 2" xfId="12421" xr:uid="{00000000-0005-0000-0000-000023300000}"/>
    <cellStyle name="Normal 18 2 2 4 5 3" xfId="12422" xr:uid="{00000000-0005-0000-0000-000024300000}"/>
    <cellStyle name="Normal 18 2 2 4 6" xfId="12423" xr:uid="{00000000-0005-0000-0000-000025300000}"/>
    <cellStyle name="Normal 18 2 2 4 6 2" xfId="12424" xr:uid="{00000000-0005-0000-0000-000026300000}"/>
    <cellStyle name="Normal 18 2 2 4 6 2 2" xfId="12425" xr:uid="{00000000-0005-0000-0000-000027300000}"/>
    <cellStyle name="Normal 18 2 2 4 6 3" xfId="12426" xr:uid="{00000000-0005-0000-0000-000028300000}"/>
    <cellStyle name="Normal 18 2 2 4 7" xfId="12427" xr:uid="{00000000-0005-0000-0000-000029300000}"/>
    <cellStyle name="Normal 18 2 2 4 7 2" xfId="12428" xr:uid="{00000000-0005-0000-0000-00002A300000}"/>
    <cellStyle name="Normal 18 2 2 4 8" xfId="12429" xr:uid="{00000000-0005-0000-0000-00002B300000}"/>
    <cellStyle name="Normal 18 2 2 4 8 2" xfId="12430" xr:uid="{00000000-0005-0000-0000-00002C300000}"/>
    <cellStyle name="Normal 18 2 2 4 9" xfId="12431" xr:uid="{00000000-0005-0000-0000-00002D300000}"/>
    <cellStyle name="Normal 18 2 2 5" xfId="12432" xr:uid="{00000000-0005-0000-0000-00002E300000}"/>
    <cellStyle name="Normal 18 2 2 5 2" xfId="12433" xr:uid="{00000000-0005-0000-0000-00002F300000}"/>
    <cellStyle name="Normal 18 2 2 5 2 2" xfId="12434" xr:uid="{00000000-0005-0000-0000-000030300000}"/>
    <cellStyle name="Normal 18 2 2 5 2 2 2" xfId="12435" xr:uid="{00000000-0005-0000-0000-000031300000}"/>
    <cellStyle name="Normal 18 2 2 5 2 2 2 2" xfId="12436" xr:uid="{00000000-0005-0000-0000-000032300000}"/>
    <cellStyle name="Normal 18 2 2 5 2 2 3" xfId="12437" xr:uid="{00000000-0005-0000-0000-000033300000}"/>
    <cellStyle name="Normal 18 2 2 5 2 3" xfId="12438" xr:uid="{00000000-0005-0000-0000-000034300000}"/>
    <cellStyle name="Normal 18 2 2 5 2 3 2" xfId="12439" xr:uid="{00000000-0005-0000-0000-000035300000}"/>
    <cellStyle name="Normal 18 2 2 5 2 3 2 2" xfId="12440" xr:uid="{00000000-0005-0000-0000-000036300000}"/>
    <cellStyle name="Normal 18 2 2 5 2 3 3" xfId="12441" xr:uid="{00000000-0005-0000-0000-000037300000}"/>
    <cellStyle name="Normal 18 2 2 5 2 4" xfId="12442" xr:uid="{00000000-0005-0000-0000-000038300000}"/>
    <cellStyle name="Normal 18 2 2 5 2 4 2" xfId="12443" xr:uid="{00000000-0005-0000-0000-000039300000}"/>
    <cellStyle name="Normal 18 2 2 5 2 4 2 2" xfId="12444" xr:uid="{00000000-0005-0000-0000-00003A300000}"/>
    <cellStyle name="Normal 18 2 2 5 2 4 3" xfId="12445" xr:uid="{00000000-0005-0000-0000-00003B300000}"/>
    <cellStyle name="Normal 18 2 2 5 2 5" xfId="12446" xr:uid="{00000000-0005-0000-0000-00003C300000}"/>
    <cellStyle name="Normal 18 2 2 5 2 5 2" xfId="12447" xr:uid="{00000000-0005-0000-0000-00003D300000}"/>
    <cellStyle name="Normal 18 2 2 5 2 6" xfId="12448" xr:uid="{00000000-0005-0000-0000-00003E300000}"/>
    <cellStyle name="Normal 18 2 2 5 2 6 2" xfId="12449" xr:uid="{00000000-0005-0000-0000-00003F300000}"/>
    <cellStyle name="Normal 18 2 2 5 2 7" xfId="12450" xr:uid="{00000000-0005-0000-0000-000040300000}"/>
    <cellStyle name="Normal 18 2 2 5 3" xfId="12451" xr:uid="{00000000-0005-0000-0000-000041300000}"/>
    <cellStyle name="Normal 18 2 2 5 3 2" xfId="12452" xr:uid="{00000000-0005-0000-0000-000042300000}"/>
    <cellStyle name="Normal 18 2 2 5 3 2 2" xfId="12453" xr:uid="{00000000-0005-0000-0000-000043300000}"/>
    <cellStyle name="Normal 18 2 2 5 3 3" xfId="12454" xr:uid="{00000000-0005-0000-0000-000044300000}"/>
    <cellStyle name="Normal 18 2 2 5 4" xfId="12455" xr:uid="{00000000-0005-0000-0000-000045300000}"/>
    <cellStyle name="Normal 18 2 2 5 4 2" xfId="12456" xr:uid="{00000000-0005-0000-0000-000046300000}"/>
    <cellStyle name="Normal 18 2 2 5 4 2 2" xfId="12457" xr:uid="{00000000-0005-0000-0000-000047300000}"/>
    <cellStyle name="Normal 18 2 2 5 4 3" xfId="12458" xr:uid="{00000000-0005-0000-0000-000048300000}"/>
    <cellStyle name="Normal 18 2 2 5 5" xfId="12459" xr:uid="{00000000-0005-0000-0000-000049300000}"/>
    <cellStyle name="Normal 18 2 2 5 5 2" xfId="12460" xr:uid="{00000000-0005-0000-0000-00004A300000}"/>
    <cellStyle name="Normal 18 2 2 5 5 2 2" xfId="12461" xr:uid="{00000000-0005-0000-0000-00004B300000}"/>
    <cellStyle name="Normal 18 2 2 5 5 3" xfId="12462" xr:uid="{00000000-0005-0000-0000-00004C300000}"/>
    <cellStyle name="Normal 18 2 2 5 6" xfId="12463" xr:uid="{00000000-0005-0000-0000-00004D300000}"/>
    <cellStyle name="Normal 18 2 2 5 6 2" xfId="12464" xr:uid="{00000000-0005-0000-0000-00004E300000}"/>
    <cellStyle name="Normal 18 2 2 5 7" xfId="12465" xr:uid="{00000000-0005-0000-0000-00004F300000}"/>
    <cellStyle name="Normal 18 2 2 5 7 2" xfId="12466" xr:uid="{00000000-0005-0000-0000-000050300000}"/>
    <cellStyle name="Normal 18 2 2 5 8" xfId="12467" xr:uid="{00000000-0005-0000-0000-000051300000}"/>
    <cellStyle name="Normal 18 2 2 6" xfId="12468" xr:uid="{00000000-0005-0000-0000-000052300000}"/>
    <cellStyle name="Normal 18 2 2 6 2" xfId="12469" xr:uid="{00000000-0005-0000-0000-000053300000}"/>
    <cellStyle name="Normal 18 2 2 6 2 2" xfId="12470" xr:uid="{00000000-0005-0000-0000-000054300000}"/>
    <cellStyle name="Normal 18 2 2 6 2 2 2" xfId="12471" xr:uid="{00000000-0005-0000-0000-000055300000}"/>
    <cellStyle name="Normal 18 2 2 6 2 3" xfId="12472" xr:uid="{00000000-0005-0000-0000-000056300000}"/>
    <cellStyle name="Normal 18 2 2 6 3" xfId="12473" xr:uid="{00000000-0005-0000-0000-000057300000}"/>
    <cellStyle name="Normal 18 2 2 6 3 2" xfId="12474" xr:uid="{00000000-0005-0000-0000-000058300000}"/>
    <cellStyle name="Normal 18 2 2 6 3 2 2" xfId="12475" xr:uid="{00000000-0005-0000-0000-000059300000}"/>
    <cellStyle name="Normal 18 2 2 6 3 3" xfId="12476" xr:uid="{00000000-0005-0000-0000-00005A300000}"/>
    <cellStyle name="Normal 18 2 2 6 4" xfId="12477" xr:uid="{00000000-0005-0000-0000-00005B300000}"/>
    <cellStyle name="Normal 18 2 2 6 4 2" xfId="12478" xr:uid="{00000000-0005-0000-0000-00005C300000}"/>
    <cellStyle name="Normal 18 2 2 6 4 2 2" xfId="12479" xr:uid="{00000000-0005-0000-0000-00005D300000}"/>
    <cellStyle name="Normal 18 2 2 6 4 3" xfId="12480" xr:uid="{00000000-0005-0000-0000-00005E300000}"/>
    <cellStyle name="Normal 18 2 2 6 5" xfId="12481" xr:uid="{00000000-0005-0000-0000-00005F300000}"/>
    <cellStyle name="Normal 18 2 2 6 5 2" xfId="12482" xr:uid="{00000000-0005-0000-0000-000060300000}"/>
    <cellStyle name="Normal 18 2 2 6 6" xfId="12483" xr:uid="{00000000-0005-0000-0000-000061300000}"/>
    <cellStyle name="Normal 18 2 2 6 6 2" xfId="12484" xr:uid="{00000000-0005-0000-0000-000062300000}"/>
    <cellStyle name="Normal 18 2 2 6 7" xfId="12485" xr:uid="{00000000-0005-0000-0000-000063300000}"/>
    <cellStyle name="Normal 18 2 2 7" xfId="12486" xr:uid="{00000000-0005-0000-0000-000064300000}"/>
    <cellStyle name="Normal 18 2 2 7 2" xfId="12487" xr:uid="{00000000-0005-0000-0000-000065300000}"/>
    <cellStyle name="Normal 18 2 2 7 2 2" xfId="12488" xr:uid="{00000000-0005-0000-0000-000066300000}"/>
    <cellStyle name="Normal 18 2 2 7 2 2 2" xfId="12489" xr:uid="{00000000-0005-0000-0000-000067300000}"/>
    <cellStyle name="Normal 18 2 2 7 2 3" xfId="12490" xr:uid="{00000000-0005-0000-0000-000068300000}"/>
    <cellStyle name="Normal 18 2 2 7 3" xfId="12491" xr:uid="{00000000-0005-0000-0000-000069300000}"/>
    <cellStyle name="Normal 18 2 2 7 3 2" xfId="12492" xr:uid="{00000000-0005-0000-0000-00006A300000}"/>
    <cellStyle name="Normal 18 2 2 7 3 2 2" xfId="12493" xr:uid="{00000000-0005-0000-0000-00006B300000}"/>
    <cellStyle name="Normal 18 2 2 7 3 3" xfId="12494" xr:uid="{00000000-0005-0000-0000-00006C300000}"/>
    <cellStyle name="Normal 18 2 2 7 4" xfId="12495" xr:uid="{00000000-0005-0000-0000-00006D300000}"/>
    <cellStyle name="Normal 18 2 2 7 4 2" xfId="12496" xr:uid="{00000000-0005-0000-0000-00006E300000}"/>
    <cellStyle name="Normal 18 2 2 7 4 2 2" xfId="12497" xr:uid="{00000000-0005-0000-0000-00006F300000}"/>
    <cellStyle name="Normal 18 2 2 7 4 3" xfId="12498" xr:uid="{00000000-0005-0000-0000-000070300000}"/>
    <cellStyle name="Normal 18 2 2 7 5" xfId="12499" xr:uid="{00000000-0005-0000-0000-000071300000}"/>
    <cellStyle name="Normal 18 2 2 7 5 2" xfId="12500" xr:uid="{00000000-0005-0000-0000-000072300000}"/>
    <cellStyle name="Normal 18 2 2 7 6" xfId="12501" xr:uid="{00000000-0005-0000-0000-000073300000}"/>
    <cellStyle name="Normal 18 2 2 7 6 2" xfId="12502" xr:uid="{00000000-0005-0000-0000-000074300000}"/>
    <cellStyle name="Normal 18 2 2 7 7" xfId="12503" xr:uid="{00000000-0005-0000-0000-000075300000}"/>
    <cellStyle name="Normal 18 2 2 8" xfId="12504" xr:uid="{00000000-0005-0000-0000-000076300000}"/>
    <cellStyle name="Normal 18 2 2 8 2" xfId="12505" xr:uid="{00000000-0005-0000-0000-000077300000}"/>
    <cellStyle name="Normal 18 2 2 8 2 2" xfId="12506" xr:uid="{00000000-0005-0000-0000-000078300000}"/>
    <cellStyle name="Normal 18 2 2 8 3" xfId="12507" xr:uid="{00000000-0005-0000-0000-000079300000}"/>
    <cellStyle name="Normal 18 2 2 9" xfId="12508" xr:uid="{00000000-0005-0000-0000-00007A300000}"/>
    <cellStyle name="Normal 18 2 2 9 2" xfId="12509" xr:uid="{00000000-0005-0000-0000-00007B300000}"/>
    <cellStyle name="Normal 18 2 2 9 2 2" xfId="12510" xr:uid="{00000000-0005-0000-0000-00007C300000}"/>
    <cellStyle name="Normal 18 2 2 9 3" xfId="12511" xr:uid="{00000000-0005-0000-0000-00007D300000}"/>
    <cellStyle name="Normal 18 2 2_Confidential Information" xfId="12512" xr:uid="{00000000-0005-0000-0000-00007E300000}"/>
    <cellStyle name="Normal 18 2 3" xfId="452" xr:uid="{00000000-0005-0000-0000-00007F300000}"/>
    <cellStyle name="Normal 18 2 3 10" xfId="12513" xr:uid="{00000000-0005-0000-0000-000080300000}"/>
    <cellStyle name="Normal 18 2 3 10 2" xfId="12514" xr:uid="{00000000-0005-0000-0000-000081300000}"/>
    <cellStyle name="Normal 18 2 3 10 2 2" xfId="12515" xr:uid="{00000000-0005-0000-0000-000082300000}"/>
    <cellStyle name="Normal 18 2 3 10 3" xfId="12516" xr:uid="{00000000-0005-0000-0000-000083300000}"/>
    <cellStyle name="Normal 18 2 3 11" xfId="12517" xr:uid="{00000000-0005-0000-0000-000084300000}"/>
    <cellStyle name="Normal 18 2 3 11 2" xfId="12518" xr:uid="{00000000-0005-0000-0000-000085300000}"/>
    <cellStyle name="Normal 18 2 3 12" xfId="12519" xr:uid="{00000000-0005-0000-0000-000086300000}"/>
    <cellStyle name="Normal 18 2 3 12 2" xfId="12520" xr:uid="{00000000-0005-0000-0000-000087300000}"/>
    <cellStyle name="Normal 18 2 3 13" xfId="12521" xr:uid="{00000000-0005-0000-0000-000088300000}"/>
    <cellStyle name="Normal 18 2 3 2" xfId="453" xr:uid="{00000000-0005-0000-0000-000089300000}"/>
    <cellStyle name="Normal 18 2 3 2 10" xfId="12522" xr:uid="{00000000-0005-0000-0000-00008A300000}"/>
    <cellStyle name="Normal 18 2 3 2 10 2" xfId="12523" xr:uid="{00000000-0005-0000-0000-00008B300000}"/>
    <cellStyle name="Normal 18 2 3 2 11" xfId="12524" xr:uid="{00000000-0005-0000-0000-00008C300000}"/>
    <cellStyle name="Normal 18 2 3 2 2" xfId="12525" xr:uid="{00000000-0005-0000-0000-00008D300000}"/>
    <cellStyle name="Normal 18 2 3 2 2 2" xfId="12526" xr:uid="{00000000-0005-0000-0000-00008E300000}"/>
    <cellStyle name="Normal 18 2 3 2 2 2 2" xfId="12527" xr:uid="{00000000-0005-0000-0000-00008F300000}"/>
    <cellStyle name="Normal 18 2 3 2 2 2 2 2" xfId="12528" xr:uid="{00000000-0005-0000-0000-000090300000}"/>
    <cellStyle name="Normal 18 2 3 2 2 2 2 2 2" xfId="12529" xr:uid="{00000000-0005-0000-0000-000091300000}"/>
    <cellStyle name="Normal 18 2 3 2 2 2 2 3" xfId="12530" xr:uid="{00000000-0005-0000-0000-000092300000}"/>
    <cellStyle name="Normal 18 2 3 2 2 2 3" xfId="12531" xr:uid="{00000000-0005-0000-0000-000093300000}"/>
    <cellStyle name="Normal 18 2 3 2 2 2 3 2" xfId="12532" xr:uid="{00000000-0005-0000-0000-000094300000}"/>
    <cellStyle name="Normal 18 2 3 2 2 2 3 2 2" xfId="12533" xr:uid="{00000000-0005-0000-0000-000095300000}"/>
    <cellStyle name="Normal 18 2 3 2 2 2 3 3" xfId="12534" xr:uid="{00000000-0005-0000-0000-000096300000}"/>
    <cellStyle name="Normal 18 2 3 2 2 2 4" xfId="12535" xr:uid="{00000000-0005-0000-0000-000097300000}"/>
    <cellStyle name="Normal 18 2 3 2 2 2 4 2" xfId="12536" xr:uid="{00000000-0005-0000-0000-000098300000}"/>
    <cellStyle name="Normal 18 2 3 2 2 2 4 2 2" xfId="12537" xr:uid="{00000000-0005-0000-0000-000099300000}"/>
    <cellStyle name="Normal 18 2 3 2 2 2 4 3" xfId="12538" xr:uid="{00000000-0005-0000-0000-00009A300000}"/>
    <cellStyle name="Normal 18 2 3 2 2 2 5" xfId="12539" xr:uid="{00000000-0005-0000-0000-00009B300000}"/>
    <cellStyle name="Normal 18 2 3 2 2 2 5 2" xfId="12540" xr:uid="{00000000-0005-0000-0000-00009C300000}"/>
    <cellStyle name="Normal 18 2 3 2 2 2 6" xfId="12541" xr:uid="{00000000-0005-0000-0000-00009D300000}"/>
    <cellStyle name="Normal 18 2 3 2 2 2 6 2" xfId="12542" xr:uid="{00000000-0005-0000-0000-00009E300000}"/>
    <cellStyle name="Normal 18 2 3 2 2 2 7" xfId="12543" xr:uid="{00000000-0005-0000-0000-00009F300000}"/>
    <cellStyle name="Normal 18 2 3 2 2 3" xfId="12544" xr:uid="{00000000-0005-0000-0000-0000A0300000}"/>
    <cellStyle name="Normal 18 2 3 2 2 3 2" xfId="12545" xr:uid="{00000000-0005-0000-0000-0000A1300000}"/>
    <cellStyle name="Normal 18 2 3 2 2 3 2 2" xfId="12546" xr:uid="{00000000-0005-0000-0000-0000A2300000}"/>
    <cellStyle name="Normal 18 2 3 2 2 3 2 2 2" xfId="12547" xr:uid="{00000000-0005-0000-0000-0000A3300000}"/>
    <cellStyle name="Normal 18 2 3 2 2 3 2 3" xfId="12548" xr:uid="{00000000-0005-0000-0000-0000A4300000}"/>
    <cellStyle name="Normal 18 2 3 2 2 3 3" xfId="12549" xr:uid="{00000000-0005-0000-0000-0000A5300000}"/>
    <cellStyle name="Normal 18 2 3 2 2 3 3 2" xfId="12550" xr:uid="{00000000-0005-0000-0000-0000A6300000}"/>
    <cellStyle name="Normal 18 2 3 2 2 3 3 2 2" xfId="12551" xr:uid="{00000000-0005-0000-0000-0000A7300000}"/>
    <cellStyle name="Normal 18 2 3 2 2 3 3 3" xfId="12552" xr:uid="{00000000-0005-0000-0000-0000A8300000}"/>
    <cellStyle name="Normal 18 2 3 2 2 3 4" xfId="12553" xr:uid="{00000000-0005-0000-0000-0000A9300000}"/>
    <cellStyle name="Normal 18 2 3 2 2 3 4 2" xfId="12554" xr:uid="{00000000-0005-0000-0000-0000AA300000}"/>
    <cellStyle name="Normal 18 2 3 2 2 3 4 2 2" xfId="12555" xr:uid="{00000000-0005-0000-0000-0000AB300000}"/>
    <cellStyle name="Normal 18 2 3 2 2 3 4 3" xfId="12556" xr:uid="{00000000-0005-0000-0000-0000AC300000}"/>
    <cellStyle name="Normal 18 2 3 2 2 3 5" xfId="12557" xr:uid="{00000000-0005-0000-0000-0000AD300000}"/>
    <cellStyle name="Normal 18 2 3 2 2 3 5 2" xfId="12558" xr:uid="{00000000-0005-0000-0000-0000AE300000}"/>
    <cellStyle name="Normal 18 2 3 2 2 3 6" xfId="12559" xr:uid="{00000000-0005-0000-0000-0000AF300000}"/>
    <cellStyle name="Normal 18 2 3 2 2 3 6 2" xfId="12560" xr:uid="{00000000-0005-0000-0000-0000B0300000}"/>
    <cellStyle name="Normal 18 2 3 2 2 3 7" xfId="12561" xr:uid="{00000000-0005-0000-0000-0000B1300000}"/>
    <cellStyle name="Normal 18 2 3 2 2 4" xfId="12562" xr:uid="{00000000-0005-0000-0000-0000B2300000}"/>
    <cellStyle name="Normal 18 2 3 2 2 4 2" xfId="12563" xr:uid="{00000000-0005-0000-0000-0000B3300000}"/>
    <cellStyle name="Normal 18 2 3 2 2 4 2 2" xfId="12564" xr:uid="{00000000-0005-0000-0000-0000B4300000}"/>
    <cellStyle name="Normal 18 2 3 2 2 4 3" xfId="12565" xr:uid="{00000000-0005-0000-0000-0000B5300000}"/>
    <cellStyle name="Normal 18 2 3 2 2 5" xfId="12566" xr:uid="{00000000-0005-0000-0000-0000B6300000}"/>
    <cellStyle name="Normal 18 2 3 2 2 5 2" xfId="12567" xr:uid="{00000000-0005-0000-0000-0000B7300000}"/>
    <cellStyle name="Normal 18 2 3 2 2 5 2 2" xfId="12568" xr:uid="{00000000-0005-0000-0000-0000B8300000}"/>
    <cellStyle name="Normal 18 2 3 2 2 5 3" xfId="12569" xr:uid="{00000000-0005-0000-0000-0000B9300000}"/>
    <cellStyle name="Normal 18 2 3 2 2 6" xfId="12570" xr:uid="{00000000-0005-0000-0000-0000BA300000}"/>
    <cellStyle name="Normal 18 2 3 2 2 6 2" xfId="12571" xr:uid="{00000000-0005-0000-0000-0000BB300000}"/>
    <cellStyle name="Normal 18 2 3 2 2 6 2 2" xfId="12572" xr:uid="{00000000-0005-0000-0000-0000BC300000}"/>
    <cellStyle name="Normal 18 2 3 2 2 6 3" xfId="12573" xr:uid="{00000000-0005-0000-0000-0000BD300000}"/>
    <cellStyle name="Normal 18 2 3 2 2 7" xfId="12574" xr:uid="{00000000-0005-0000-0000-0000BE300000}"/>
    <cellStyle name="Normal 18 2 3 2 2 7 2" xfId="12575" xr:uid="{00000000-0005-0000-0000-0000BF300000}"/>
    <cellStyle name="Normal 18 2 3 2 2 8" xfId="12576" xr:uid="{00000000-0005-0000-0000-0000C0300000}"/>
    <cellStyle name="Normal 18 2 3 2 2 8 2" xfId="12577" xr:uid="{00000000-0005-0000-0000-0000C1300000}"/>
    <cellStyle name="Normal 18 2 3 2 2 9" xfId="12578" xr:uid="{00000000-0005-0000-0000-0000C2300000}"/>
    <cellStyle name="Normal 18 2 3 2 3" xfId="12579" xr:uid="{00000000-0005-0000-0000-0000C3300000}"/>
    <cellStyle name="Normal 18 2 3 2 3 2" xfId="12580" xr:uid="{00000000-0005-0000-0000-0000C4300000}"/>
    <cellStyle name="Normal 18 2 3 2 3 2 2" xfId="12581" xr:uid="{00000000-0005-0000-0000-0000C5300000}"/>
    <cellStyle name="Normal 18 2 3 2 3 2 2 2" xfId="12582" xr:uid="{00000000-0005-0000-0000-0000C6300000}"/>
    <cellStyle name="Normal 18 2 3 2 3 2 2 2 2" xfId="12583" xr:uid="{00000000-0005-0000-0000-0000C7300000}"/>
    <cellStyle name="Normal 18 2 3 2 3 2 2 3" xfId="12584" xr:uid="{00000000-0005-0000-0000-0000C8300000}"/>
    <cellStyle name="Normal 18 2 3 2 3 2 3" xfId="12585" xr:uid="{00000000-0005-0000-0000-0000C9300000}"/>
    <cellStyle name="Normal 18 2 3 2 3 2 3 2" xfId="12586" xr:uid="{00000000-0005-0000-0000-0000CA300000}"/>
    <cellStyle name="Normal 18 2 3 2 3 2 3 2 2" xfId="12587" xr:uid="{00000000-0005-0000-0000-0000CB300000}"/>
    <cellStyle name="Normal 18 2 3 2 3 2 3 3" xfId="12588" xr:uid="{00000000-0005-0000-0000-0000CC300000}"/>
    <cellStyle name="Normal 18 2 3 2 3 2 4" xfId="12589" xr:uid="{00000000-0005-0000-0000-0000CD300000}"/>
    <cellStyle name="Normal 18 2 3 2 3 2 4 2" xfId="12590" xr:uid="{00000000-0005-0000-0000-0000CE300000}"/>
    <cellStyle name="Normal 18 2 3 2 3 2 4 2 2" xfId="12591" xr:uid="{00000000-0005-0000-0000-0000CF300000}"/>
    <cellStyle name="Normal 18 2 3 2 3 2 4 3" xfId="12592" xr:uid="{00000000-0005-0000-0000-0000D0300000}"/>
    <cellStyle name="Normal 18 2 3 2 3 2 5" xfId="12593" xr:uid="{00000000-0005-0000-0000-0000D1300000}"/>
    <cellStyle name="Normal 18 2 3 2 3 2 5 2" xfId="12594" xr:uid="{00000000-0005-0000-0000-0000D2300000}"/>
    <cellStyle name="Normal 18 2 3 2 3 2 6" xfId="12595" xr:uid="{00000000-0005-0000-0000-0000D3300000}"/>
    <cellStyle name="Normal 18 2 3 2 3 2 6 2" xfId="12596" xr:uid="{00000000-0005-0000-0000-0000D4300000}"/>
    <cellStyle name="Normal 18 2 3 2 3 2 7" xfId="12597" xr:uid="{00000000-0005-0000-0000-0000D5300000}"/>
    <cellStyle name="Normal 18 2 3 2 3 3" xfId="12598" xr:uid="{00000000-0005-0000-0000-0000D6300000}"/>
    <cellStyle name="Normal 18 2 3 2 3 3 2" xfId="12599" xr:uid="{00000000-0005-0000-0000-0000D7300000}"/>
    <cellStyle name="Normal 18 2 3 2 3 3 2 2" xfId="12600" xr:uid="{00000000-0005-0000-0000-0000D8300000}"/>
    <cellStyle name="Normal 18 2 3 2 3 3 3" xfId="12601" xr:uid="{00000000-0005-0000-0000-0000D9300000}"/>
    <cellStyle name="Normal 18 2 3 2 3 4" xfId="12602" xr:uid="{00000000-0005-0000-0000-0000DA300000}"/>
    <cellStyle name="Normal 18 2 3 2 3 4 2" xfId="12603" xr:uid="{00000000-0005-0000-0000-0000DB300000}"/>
    <cellStyle name="Normal 18 2 3 2 3 4 2 2" xfId="12604" xr:uid="{00000000-0005-0000-0000-0000DC300000}"/>
    <cellStyle name="Normal 18 2 3 2 3 4 3" xfId="12605" xr:uid="{00000000-0005-0000-0000-0000DD300000}"/>
    <cellStyle name="Normal 18 2 3 2 3 5" xfId="12606" xr:uid="{00000000-0005-0000-0000-0000DE300000}"/>
    <cellStyle name="Normal 18 2 3 2 3 5 2" xfId="12607" xr:uid="{00000000-0005-0000-0000-0000DF300000}"/>
    <cellStyle name="Normal 18 2 3 2 3 5 2 2" xfId="12608" xr:uid="{00000000-0005-0000-0000-0000E0300000}"/>
    <cellStyle name="Normal 18 2 3 2 3 5 3" xfId="12609" xr:uid="{00000000-0005-0000-0000-0000E1300000}"/>
    <cellStyle name="Normal 18 2 3 2 3 6" xfId="12610" xr:uid="{00000000-0005-0000-0000-0000E2300000}"/>
    <cellStyle name="Normal 18 2 3 2 3 6 2" xfId="12611" xr:uid="{00000000-0005-0000-0000-0000E3300000}"/>
    <cellStyle name="Normal 18 2 3 2 3 7" xfId="12612" xr:uid="{00000000-0005-0000-0000-0000E4300000}"/>
    <cellStyle name="Normal 18 2 3 2 3 7 2" xfId="12613" xr:uid="{00000000-0005-0000-0000-0000E5300000}"/>
    <cellStyle name="Normal 18 2 3 2 3 8" xfId="12614" xr:uid="{00000000-0005-0000-0000-0000E6300000}"/>
    <cellStyle name="Normal 18 2 3 2 4" xfId="12615" xr:uid="{00000000-0005-0000-0000-0000E7300000}"/>
    <cellStyle name="Normal 18 2 3 2 4 2" xfId="12616" xr:uid="{00000000-0005-0000-0000-0000E8300000}"/>
    <cellStyle name="Normal 18 2 3 2 4 2 2" xfId="12617" xr:uid="{00000000-0005-0000-0000-0000E9300000}"/>
    <cellStyle name="Normal 18 2 3 2 4 2 2 2" xfId="12618" xr:uid="{00000000-0005-0000-0000-0000EA300000}"/>
    <cellStyle name="Normal 18 2 3 2 4 2 3" xfId="12619" xr:uid="{00000000-0005-0000-0000-0000EB300000}"/>
    <cellStyle name="Normal 18 2 3 2 4 3" xfId="12620" xr:uid="{00000000-0005-0000-0000-0000EC300000}"/>
    <cellStyle name="Normal 18 2 3 2 4 3 2" xfId="12621" xr:uid="{00000000-0005-0000-0000-0000ED300000}"/>
    <cellStyle name="Normal 18 2 3 2 4 3 2 2" xfId="12622" xr:uid="{00000000-0005-0000-0000-0000EE300000}"/>
    <cellStyle name="Normal 18 2 3 2 4 3 3" xfId="12623" xr:uid="{00000000-0005-0000-0000-0000EF300000}"/>
    <cellStyle name="Normal 18 2 3 2 4 4" xfId="12624" xr:uid="{00000000-0005-0000-0000-0000F0300000}"/>
    <cellStyle name="Normal 18 2 3 2 4 4 2" xfId="12625" xr:uid="{00000000-0005-0000-0000-0000F1300000}"/>
    <cellStyle name="Normal 18 2 3 2 4 4 2 2" xfId="12626" xr:uid="{00000000-0005-0000-0000-0000F2300000}"/>
    <cellStyle name="Normal 18 2 3 2 4 4 3" xfId="12627" xr:uid="{00000000-0005-0000-0000-0000F3300000}"/>
    <cellStyle name="Normal 18 2 3 2 4 5" xfId="12628" xr:uid="{00000000-0005-0000-0000-0000F4300000}"/>
    <cellStyle name="Normal 18 2 3 2 4 5 2" xfId="12629" xr:uid="{00000000-0005-0000-0000-0000F5300000}"/>
    <cellStyle name="Normal 18 2 3 2 4 6" xfId="12630" xr:uid="{00000000-0005-0000-0000-0000F6300000}"/>
    <cellStyle name="Normal 18 2 3 2 4 6 2" xfId="12631" xr:uid="{00000000-0005-0000-0000-0000F7300000}"/>
    <cellStyle name="Normal 18 2 3 2 4 7" xfId="12632" xr:uid="{00000000-0005-0000-0000-0000F8300000}"/>
    <cellStyle name="Normal 18 2 3 2 5" xfId="12633" xr:uid="{00000000-0005-0000-0000-0000F9300000}"/>
    <cellStyle name="Normal 18 2 3 2 5 2" xfId="12634" xr:uid="{00000000-0005-0000-0000-0000FA300000}"/>
    <cellStyle name="Normal 18 2 3 2 5 2 2" xfId="12635" xr:uid="{00000000-0005-0000-0000-0000FB300000}"/>
    <cellStyle name="Normal 18 2 3 2 5 2 2 2" xfId="12636" xr:uid="{00000000-0005-0000-0000-0000FC300000}"/>
    <cellStyle name="Normal 18 2 3 2 5 2 3" xfId="12637" xr:uid="{00000000-0005-0000-0000-0000FD300000}"/>
    <cellStyle name="Normal 18 2 3 2 5 3" xfId="12638" xr:uid="{00000000-0005-0000-0000-0000FE300000}"/>
    <cellStyle name="Normal 18 2 3 2 5 3 2" xfId="12639" xr:uid="{00000000-0005-0000-0000-0000FF300000}"/>
    <cellStyle name="Normal 18 2 3 2 5 3 2 2" xfId="12640" xr:uid="{00000000-0005-0000-0000-000000310000}"/>
    <cellStyle name="Normal 18 2 3 2 5 3 3" xfId="12641" xr:uid="{00000000-0005-0000-0000-000001310000}"/>
    <cellStyle name="Normal 18 2 3 2 5 4" xfId="12642" xr:uid="{00000000-0005-0000-0000-000002310000}"/>
    <cellStyle name="Normal 18 2 3 2 5 4 2" xfId="12643" xr:uid="{00000000-0005-0000-0000-000003310000}"/>
    <cellStyle name="Normal 18 2 3 2 5 4 2 2" xfId="12644" xr:uid="{00000000-0005-0000-0000-000004310000}"/>
    <cellStyle name="Normal 18 2 3 2 5 4 3" xfId="12645" xr:uid="{00000000-0005-0000-0000-000005310000}"/>
    <cellStyle name="Normal 18 2 3 2 5 5" xfId="12646" xr:uid="{00000000-0005-0000-0000-000006310000}"/>
    <cellStyle name="Normal 18 2 3 2 5 5 2" xfId="12647" xr:uid="{00000000-0005-0000-0000-000007310000}"/>
    <cellStyle name="Normal 18 2 3 2 5 6" xfId="12648" xr:uid="{00000000-0005-0000-0000-000008310000}"/>
    <cellStyle name="Normal 18 2 3 2 5 6 2" xfId="12649" xr:uid="{00000000-0005-0000-0000-000009310000}"/>
    <cellStyle name="Normal 18 2 3 2 5 7" xfId="12650" xr:uid="{00000000-0005-0000-0000-00000A310000}"/>
    <cellStyle name="Normal 18 2 3 2 6" xfId="12651" xr:uid="{00000000-0005-0000-0000-00000B310000}"/>
    <cellStyle name="Normal 18 2 3 2 6 2" xfId="12652" xr:uid="{00000000-0005-0000-0000-00000C310000}"/>
    <cellStyle name="Normal 18 2 3 2 6 2 2" xfId="12653" xr:uid="{00000000-0005-0000-0000-00000D310000}"/>
    <cellStyle name="Normal 18 2 3 2 6 3" xfId="12654" xr:uid="{00000000-0005-0000-0000-00000E310000}"/>
    <cellStyle name="Normal 18 2 3 2 7" xfId="12655" xr:uid="{00000000-0005-0000-0000-00000F310000}"/>
    <cellStyle name="Normal 18 2 3 2 7 2" xfId="12656" xr:uid="{00000000-0005-0000-0000-000010310000}"/>
    <cellStyle name="Normal 18 2 3 2 7 2 2" xfId="12657" xr:uid="{00000000-0005-0000-0000-000011310000}"/>
    <cellStyle name="Normal 18 2 3 2 7 3" xfId="12658" xr:uid="{00000000-0005-0000-0000-000012310000}"/>
    <cellStyle name="Normal 18 2 3 2 8" xfId="12659" xr:uid="{00000000-0005-0000-0000-000013310000}"/>
    <cellStyle name="Normal 18 2 3 2 8 2" xfId="12660" xr:uid="{00000000-0005-0000-0000-000014310000}"/>
    <cellStyle name="Normal 18 2 3 2 8 2 2" xfId="12661" xr:uid="{00000000-0005-0000-0000-000015310000}"/>
    <cellStyle name="Normal 18 2 3 2 8 3" xfId="12662" xr:uid="{00000000-0005-0000-0000-000016310000}"/>
    <cellStyle name="Normal 18 2 3 2 9" xfId="12663" xr:uid="{00000000-0005-0000-0000-000017310000}"/>
    <cellStyle name="Normal 18 2 3 2 9 2" xfId="12664" xr:uid="{00000000-0005-0000-0000-000018310000}"/>
    <cellStyle name="Normal 18 2 3 3" xfId="454" xr:uid="{00000000-0005-0000-0000-000019310000}"/>
    <cellStyle name="Normal 18 2 3 3 10" xfId="12665" xr:uid="{00000000-0005-0000-0000-00001A310000}"/>
    <cellStyle name="Normal 18 2 3 3 10 2" xfId="12666" xr:uid="{00000000-0005-0000-0000-00001B310000}"/>
    <cellStyle name="Normal 18 2 3 3 11" xfId="12667" xr:uid="{00000000-0005-0000-0000-00001C310000}"/>
    <cellStyle name="Normal 18 2 3 3 2" xfId="12668" xr:uid="{00000000-0005-0000-0000-00001D310000}"/>
    <cellStyle name="Normal 18 2 3 3 2 2" xfId="12669" xr:uid="{00000000-0005-0000-0000-00001E310000}"/>
    <cellStyle name="Normal 18 2 3 3 2 2 2" xfId="12670" xr:uid="{00000000-0005-0000-0000-00001F310000}"/>
    <cellStyle name="Normal 18 2 3 3 2 2 2 2" xfId="12671" xr:uid="{00000000-0005-0000-0000-000020310000}"/>
    <cellStyle name="Normal 18 2 3 3 2 2 2 2 2" xfId="12672" xr:uid="{00000000-0005-0000-0000-000021310000}"/>
    <cellStyle name="Normal 18 2 3 3 2 2 2 3" xfId="12673" xr:uid="{00000000-0005-0000-0000-000022310000}"/>
    <cellStyle name="Normal 18 2 3 3 2 2 3" xfId="12674" xr:uid="{00000000-0005-0000-0000-000023310000}"/>
    <cellStyle name="Normal 18 2 3 3 2 2 3 2" xfId="12675" xr:uid="{00000000-0005-0000-0000-000024310000}"/>
    <cellStyle name="Normal 18 2 3 3 2 2 3 2 2" xfId="12676" xr:uid="{00000000-0005-0000-0000-000025310000}"/>
    <cellStyle name="Normal 18 2 3 3 2 2 3 3" xfId="12677" xr:uid="{00000000-0005-0000-0000-000026310000}"/>
    <cellStyle name="Normal 18 2 3 3 2 2 4" xfId="12678" xr:uid="{00000000-0005-0000-0000-000027310000}"/>
    <cellStyle name="Normal 18 2 3 3 2 2 4 2" xfId="12679" xr:uid="{00000000-0005-0000-0000-000028310000}"/>
    <cellStyle name="Normal 18 2 3 3 2 2 4 2 2" xfId="12680" xr:uid="{00000000-0005-0000-0000-000029310000}"/>
    <cellStyle name="Normal 18 2 3 3 2 2 4 3" xfId="12681" xr:uid="{00000000-0005-0000-0000-00002A310000}"/>
    <cellStyle name="Normal 18 2 3 3 2 2 5" xfId="12682" xr:uid="{00000000-0005-0000-0000-00002B310000}"/>
    <cellStyle name="Normal 18 2 3 3 2 2 5 2" xfId="12683" xr:uid="{00000000-0005-0000-0000-00002C310000}"/>
    <cellStyle name="Normal 18 2 3 3 2 2 6" xfId="12684" xr:uid="{00000000-0005-0000-0000-00002D310000}"/>
    <cellStyle name="Normal 18 2 3 3 2 2 6 2" xfId="12685" xr:uid="{00000000-0005-0000-0000-00002E310000}"/>
    <cellStyle name="Normal 18 2 3 3 2 2 7" xfId="12686" xr:uid="{00000000-0005-0000-0000-00002F310000}"/>
    <cellStyle name="Normal 18 2 3 3 2 3" xfId="12687" xr:uid="{00000000-0005-0000-0000-000030310000}"/>
    <cellStyle name="Normal 18 2 3 3 2 3 2" xfId="12688" xr:uid="{00000000-0005-0000-0000-000031310000}"/>
    <cellStyle name="Normal 18 2 3 3 2 3 2 2" xfId="12689" xr:uid="{00000000-0005-0000-0000-000032310000}"/>
    <cellStyle name="Normal 18 2 3 3 2 3 2 2 2" xfId="12690" xr:uid="{00000000-0005-0000-0000-000033310000}"/>
    <cellStyle name="Normal 18 2 3 3 2 3 2 3" xfId="12691" xr:uid="{00000000-0005-0000-0000-000034310000}"/>
    <cellStyle name="Normal 18 2 3 3 2 3 3" xfId="12692" xr:uid="{00000000-0005-0000-0000-000035310000}"/>
    <cellStyle name="Normal 18 2 3 3 2 3 3 2" xfId="12693" xr:uid="{00000000-0005-0000-0000-000036310000}"/>
    <cellStyle name="Normal 18 2 3 3 2 3 3 2 2" xfId="12694" xr:uid="{00000000-0005-0000-0000-000037310000}"/>
    <cellStyle name="Normal 18 2 3 3 2 3 3 3" xfId="12695" xr:uid="{00000000-0005-0000-0000-000038310000}"/>
    <cellStyle name="Normal 18 2 3 3 2 3 4" xfId="12696" xr:uid="{00000000-0005-0000-0000-000039310000}"/>
    <cellStyle name="Normal 18 2 3 3 2 3 4 2" xfId="12697" xr:uid="{00000000-0005-0000-0000-00003A310000}"/>
    <cellStyle name="Normal 18 2 3 3 2 3 4 2 2" xfId="12698" xr:uid="{00000000-0005-0000-0000-00003B310000}"/>
    <cellStyle name="Normal 18 2 3 3 2 3 4 3" xfId="12699" xr:uid="{00000000-0005-0000-0000-00003C310000}"/>
    <cellStyle name="Normal 18 2 3 3 2 3 5" xfId="12700" xr:uid="{00000000-0005-0000-0000-00003D310000}"/>
    <cellStyle name="Normal 18 2 3 3 2 3 5 2" xfId="12701" xr:uid="{00000000-0005-0000-0000-00003E310000}"/>
    <cellStyle name="Normal 18 2 3 3 2 3 6" xfId="12702" xr:uid="{00000000-0005-0000-0000-00003F310000}"/>
    <cellStyle name="Normal 18 2 3 3 2 3 6 2" xfId="12703" xr:uid="{00000000-0005-0000-0000-000040310000}"/>
    <cellStyle name="Normal 18 2 3 3 2 3 7" xfId="12704" xr:uid="{00000000-0005-0000-0000-000041310000}"/>
    <cellStyle name="Normal 18 2 3 3 2 4" xfId="12705" xr:uid="{00000000-0005-0000-0000-000042310000}"/>
    <cellStyle name="Normal 18 2 3 3 2 4 2" xfId="12706" xr:uid="{00000000-0005-0000-0000-000043310000}"/>
    <cellStyle name="Normal 18 2 3 3 2 4 2 2" xfId="12707" xr:uid="{00000000-0005-0000-0000-000044310000}"/>
    <cellStyle name="Normal 18 2 3 3 2 4 3" xfId="12708" xr:uid="{00000000-0005-0000-0000-000045310000}"/>
    <cellStyle name="Normal 18 2 3 3 2 5" xfId="12709" xr:uid="{00000000-0005-0000-0000-000046310000}"/>
    <cellStyle name="Normal 18 2 3 3 2 5 2" xfId="12710" xr:uid="{00000000-0005-0000-0000-000047310000}"/>
    <cellStyle name="Normal 18 2 3 3 2 5 2 2" xfId="12711" xr:uid="{00000000-0005-0000-0000-000048310000}"/>
    <cellStyle name="Normal 18 2 3 3 2 5 3" xfId="12712" xr:uid="{00000000-0005-0000-0000-000049310000}"/>
    <cellStyle name="Normal 18 2 3 3 2 6" xfId="12713" xr:uid="{00000000-0005-0000-0000-00004A310000}"/>
    <cellStyle name="Normal 18 2 3 3 2 6 2" xfId="12714" xr:uid="{00000000-0005-0000-0000-00004B310000}"/>
    <cellStyle name="Normal 18 2 3 3 2 6 2 2" xfId="12715" xr:uid="{00000000-0005-0000-0000-00004C310000}"/>
    <cellStyle name="Normal 18 2 3 3 2 6 3" xfId="12716" xr:uid="{00000000-0005-0000-0000-00004D310000}"/>
    <cellStyle name="Normal 18 2 3 3 2 7" xfId="12717" xr:uid="{00000000-0005-0000-0000-00004E310000}"/>
    <cellStyle name="Normal 18 2 3 3 2 7 2" xfId="12718" xr:uid="{00000000-0005-0000-0000-00004F310000}"/>
    <cellStyle name="Normal 18 2 3 3 2 8" xfId="12719" xr:uid="{00000000-0005-0000-0000-000050310000}"/>
    <cellStyle name="Normal 18 2 3 3 2 8 2" xfId="12720" xr:uid="{00000000-0005-0000-0000-000051310000}"/>
    <cellStyle name="Normal 18 2 3 3 2 9" xfId="12721" xr:uid="{00000000-0005-0000-0000-000052310000}"/>
    <cellStyle name="Normal 18 2 3 3 3" xfId="12722" xr:uid="{00000000-0005-0000-0000-000053310000}"/>
    <cellStyle name="Normal 18 2 3 3 3 2" xfId="12723" xr:uid="{00000000-0005-0000-0000-000054310000}"/>
    <cellStyle name="Normal 18 2 3 3 3 2 2" xfId="12724" xr:uid="{00000000-0005-0000-0000-000055310000}"/>
    <cellStyle name="Normal 18 2 3 3 3 2 2 2" xfId="12725" xr:uid="{00000000-0005-0000-0000-000056310000}"/>
    <cellStyle name="Normal 18 2 3 3 3 2 2 2 2" xfId="12726" xr:uid="{00000000-0005-0000-0000-000057310000}"/>
    <cellStyle name="Normal 18 2 3 3 3 2 2 3" xfId="12727" xr:uid="{00000000-0005-0000-0000-000058310000}"/>
    <cellStyle name="Normal 18 2 3 3 3 2 3" xfId="12728" xr:uid="{00000000-0005-0000-0000-000059310000}"/>
    <cellStyle name="Normal 18 2 3 3 3 2 3 2" xfId="12729" xr:uid="{00000000-0005-0000-0000-00005A310000}"/>
    <cellStyle name="Normal 18 2 3 3 3 2 3 2 2" xfId="12730" xr:uid="{00000000-0005-0000-0000-00005B310000}"/>
    <cellStyle name="Normal 18 2 3 3 3 2 3 3" xfId="12731" xr:uid="{00000000-0005-0000-0000-00005C310000}"/>
    <cellStyle name="Normal 18 2 3 3 3 2 4" xfId="12732" xr:uid="{00000000-0005-0000-0000-00005D310000}"/>
    <cellStyle name="Normal 18 2 3 3 3 2 4 2" xfId="12733" xr:uid="{00000000-0005-0000-0000-00005E310000}"/>
    <cellStyle name="Normal 18 2 3 3 3 2 4 2 2" xfId="12734" xr:uid="{00000000-0005-0000-0000-00005F310000}"/>
    <cellStyle name="Normal 18 2 3 3 3 2 4 3" xfId="12735" xr:uid="{00000000-0005-0000-0000-000060310000}"/>
    <cellStyle name="Normal 18 2 3 3 3 2 5" xfId="12736" xr:uid="{00000000-0005-0000-0000-000061310000}"/>
    <cellStyle name="Normal 18 2 3 3 3 2 5 2" xfId="12737" xr:uid="{00000000-0005-0000-0000-000062310000}"/>
    <cellStyle name="Normal 18 2 3 3 3 2 6" xfId="12738" xr:uid="{00000000-0005-0000-0000-000063310000}"/>
    <cellStyle name="Normal 18 2 3 3 3 2 6 2" xfId="12739" xr:uid="{00000000-0005-0000-0000-000064310000}"/>
    <cellStyle name="Normal 18 2 3 3 3 2 7" xfId="12740" xr:uid="{00000000-0005-0000-0000-000065310000}"/>
    <cellStyle name="Normal 18 2 3 3 3 3" xfId="12741" xr:uid="{00000000-0005-0000-0000-000066310000}"/>
    <cellStyle name="Normal 18 2 3 3 3 3 2" xfId="12742" xr:uid="{00000000-0005-0000-0000-000067310000}"/>
    <cellStyle name="Normal 18 2 3 3 3 3 2 2" xfId="12743" xr:uid="{00000000-0005-0000-0000-000068310000}"/>
    <cellStyle name="Normal 18 2 3 3 3 3 3" xfId="12744" xr:uid="{00000000-0005-0000-0000-000069310000}"/>
    <cellStyle name="Normal 18 2 3 3 3 4" xfId="12745" xr:uid="{00000000-0005-0000-0000-00006A310000}"/>
    <cellStyle name="Normal 18 2 3 3 3 4 2" xfId="12746" xr:uid="{00000000-0005-0000-0000-00006B310000}"/>
    <cellStyle name="Normal 18 2 3 3 3 4 2 2" xfId="12747" xr:uid="{00000000-0005-0000-0000-00006C310000}"/>
    <cellStyle name="Normal 18 2 3 3 3 4 3" xfId="12748" xr:uid="{00000000-0005-0000-0000-00006D310000}"/>
    <cellStyle name="Normal 18 2 3 3 3 5" xfId="12749" xr:uid="{00000000-0005-0000-0000-00006E310000}"/>
    <cellStyle name="Normal 18 2 3 3 3 5 2" xfId="12750" xr:uid="{00000000-0005-0000-0000-00006F310000}"/>
    <cellStyle name="Normal 18 2 3 3 3 5 2 2" xfId="12751" xr:uid="{00000000-0005-0000-0000-000070310000}"/>
    <cellStyle name="Normal 18 2 3 3 3 5 3" xfId="12752" xr:uid="{00000000-0005-0000-0000-000071310000}"/>
    <cellStyle name="Normal 18 2 3 3 3 6" xfId="12753" xr:uid="{00000000-0005-0000-0000-000072310000}"/>
    <cellStyle name="Normal 18 2 3 3 3 6 2" xfId="12754" xr:uid="{00000000-0005-0000-0000-000073310000}"/>
    <cellStyle name="Normal 18 2 3 3 3 7" xfId="12755" xr:uid="{00000000-0005-0000-0000-000074310000}"/>
    <cellStyle name="Normal 18 2 3 3 3 7 2" xfId="12756" xr:uid="{00000000-0005-0000-0000-000075310000}"/>
    <cellStyle name="Normal 18 2 3 3 3 8" xfId="12757" xr:uid="{00000000-0005-0000-0000-000076310000}"/>
    <cellStyle name="Normal 18 2 3 3 4" xfId="12758" xr:uid="{00000000-0005-0000-0000-000077310000}"/>
    <cellStyle name="Normal 18 2 3 3 4 2" xfId="12759" xr:uid="{00000000-0005-0000-0000-000078310000}"/>
    <cellStyle name="Normal 18 2 3 3 4 2 2" xfId="12760" xr:uid="{00000000-0005-0000-0000-000079310000}"/>
    <cellStyle name="Normal 18 2 3 3 4 2 2 2" xfId="12761" xr:uid="{00000000-0005-0000-0000-00007A310000}"/>
    <cellStyle name="Normal 18 2 3 3 4 2 3" xfId="12762" xr:uid="{00000000-0005-0000-0000-00007B310000}"/>
    <cellStyle name="Normal 18 2 3 3 4 3" xfId="12763" xr:uid="{00000000-0005-0000-0000-00007C310000}"/>
    <cellStyle name="Normal 18 2 3 3 4 3 2" xfId="12764" xr:uid="{00000000-0005-0000-0000-00007D310000}"/>
    <cellStyle name="Normal 18 2 3 3 4 3 2 2" xfId="12765" xr:uid="{00000000-0005-0000-0000-00007E310000}"/>
    <cellStyle name="Normal 18 2 3 3 4 3 3" xfId="12766" xr:uid="{00000000-0005-0000-0000-00007F310000}"/>
    <cellStyle name="Normal 18 2 3 3 4 4" xfId="12767" xr:uid="{00000000-0005-0000-0000-000080310000}"/>
    <cellStyle name="Normal 18 2 3 3 4 4 2" xfId="12768" xr:uid="{00000000-0005-0000-0000-000081310000}"/>
    <cellStyle name="Normal 18 2 3 3 4 4 2 2" xfId="12769" xr:uid="{00000000-0005-0000-0000-000082310000}"/>
    <cellStyle name="Normal 18 2 3 3 4 4 3" xfId="12770" xr:uid="{00000000-0005-0000-0000-000083310000}"/>
    <cellStyle name="Normal 18 2 3 3 4 5" xfId="12771" xr:uid="{00000000-0005-0000-0000-000084310000}"/>
    <cellStyle name="Normal 18 2 3 3 4 5 2" xfId="12772" xr:uid="{00000000-0005-0000-0000-000085310000}"/>
    <cellStyle name="Normal 18 2 3 3 4 6" xfId="12773" xr:uid="{00000000-0005-0000-0000-000086310000}"/>
    <cellStyle name="Normal 18 2 3 3 4 6 2" xfId="12774" xr:uid="{00000000-0005-0000-0000-000087310000}"/>
    <cellStyle name="Normal 18 2 3 3 4 7" xfId="12775" xr:uid="{00000000-0005-0000-0000-000088310000}"/>
    <cellStyle name="Normal 18 2 3 3 5" xfId="12776" xr:uid="{00000000-0005-0000-0000-000089310000}"/>
    <cellStyle name="Normal 18 2 3 3 5 2" xfId="12777" xr:uid="{00000000-0005-0000-0000-00008A310000}"/>
    <cellStyle name="Normal 18 2 3 3 5 2 2" xfId="12778" xr:uid="{00000000-0005-0000-0000-00008B310000}"/>
    <cellStyle name="Normal 18 2 3 3 5 2 2 2" xfId="12779" xr:uid="{00000000-0005-0000-0000-00008C310000}"/>
    <cellStyle name="Normal 18 2 3 3 5 2 3" xfId="12780" xr:uid="{00000000-0005-0000-0000-00008D310000}"/>
    <cellStyle name="Normal 18 2 3 3 5 3" xfId="12781" xr:uid="{00000000-0005-0000-0000-00008E310000}"/>
    <cellStyle name="Normal 18 2 3 3 5 3 2" xfId="12782" xr:uid="{00000000-0005-0000-0000-00008F310000}"/>
    <cellStyle name="Normal 18 2 3 3 5 3 2 2" xfId="12783" xr:uid="{00000000-0005-0000-0000-000090310000}"/>
    <cellStyle name="Normal 18 2 3 3 5 3 3" xfId="12784" xr:uid="{00000000-0005-0000-0000-000091310000}"/>
    <cellStyle name="Normal 18 2 3 3 5 4" xfId="12785" xr:uid="{00000000-0005-0000-0000-000092310000}"/>
    <cellStyle name="Normal 18 2 3 3 5 4 2" xfId="12786" xr:uid="{00000000-0005-0000-0000-000093310000}"/>
    <cellStyle name="Normal 18 2 3 3 5 4 2 2" xfId="12787" xr:uid="{00000000-0005-0000-0000-000094310000}"/>
    <cellStyle name="Normal 18 2 3 3 5 4 3" xfId="12788" xr:uid="{00000000-0005-0000-0000-000095310000}"/>
    <cellStyle name="Normal 18 2 3 3 5 5" xfId="12789" xr:uid="{00000000-0005-0000-0000-000096310000}"/>
    <cellStyle name="Normal 18 2 3 3 5 5 2" xfId="12790" xr:uid="{00000000-0005-0000-0000-000097310000}"/>
    <cellStyle name="Normal 18 2 3 3 5 6" xfId="12791" xr:uid="{00000000-0005-0000-0000-000098310000}"/>
    <cellStyle name="Normal 18 2 3 3 5 6 2" xfId="12792" xr:uid="{00000000-0005-0000-0000-000099310000}"/>
    <cellStyle name="Normal 18 2 3 3 5 7" xfId="12793" xr:uid="{00000000-0005-0000-0000-00009A310000}"/>
    <cellStyle name="Normal 18 2 3 3 6" xfId="12794" xr:uid="{00000000-0005-0000-0000-00009B310000}"/>
    <cellStyle name="Normal 18 2 3 3 6 2" xfId="12795" xr:uid="{00000000-0005-0000-0000-00009C310000}"/>
    <cellStyle name="Normal 18 2 3 3 6 2 2" xfId="12796" xr:uid="{00000000-0005-0000-0000-00009D310000}"/>
    <cellStyle name="Normal 18 2 3 3 6 3" xfId="12797" xr:uid="{00000000-0005-0000-0000-00009E310000}"/>
    <cellStyle name="Normal 18 2 3 3 7" xfId="12798" xr:uid="{00000000-0005-0000-0000-00009F310000}"/>
    <cellStyle name="Normal 18 2 3 3 7 2" xfId="12799" xr:uid="{00000000-0005-0000-0000-0000A0310000}"/>
    <cellStyle name="Normal 18 2 3 3 7 2 2" xfId="12800" xr:uid="{00000000-0005-0000-0000-0000A1310000}"/>
    <cellStyle name="Normal 18 2 3 3 7 3" xfId="12801" xr:uid="{00000000-0005-0000-0000-0000A2310000}"/>
    <cellStyle name="Normal 18 2 3 3 8" xfId="12802" xr:uid="{00000000-0005-0000-0000-0000A3310000}"/>
    <cellStyle name="Normal 18 2 3 3 8 2" xfId="12803" xr:uid="{00000000-0005-0000-0000-0000A4310000}"/>
    <cellStyle name="Normal 18 2 3 3 8 2 2" xfId="12804" xr:uid="{00000000-0005-0000-0000-0000A5310000}"/>
    <cellStyle name="Normal 18 2 3 3 8 3" xfId="12805" xr:uid="{00000000-0005-0000-0000-0000A6310000}"/>
    <cellStyle name="Normal 18 2 3 3 9" xfId="12806" xr:uid="{00000000-0005-0000-0000-0000A7310000}"/>
    <cellStyle name="Normal 18 2 3 3 9 2" xfId="12807" xr:uid="{00000000-0005-0000-0000-0000A8310000}"/>
    <cellStyle name="Normal 18 2 3 4" xfId="12808" xr:uid="{00000000-0005-0000-0000-0000A9310000}"/>
    <cellStyle name="Normal 18 2 3 4 2" xfId="12809" xr:uid="{00000000-0005-0000-0000-0000AA310000}"/>
    <cellStyle name="Normal 18 2 3 4 2 2" xfId="12810" xr:uid="{00000000-0005-0000-0000-0000AB310000}"/>
    <cellStyle name="Normal 18 2 3 4 2 2 2" xfId="12811" xr:uid="{00000000-0005-0000-0000-0000AC310000}"/>
    <cellStyle name="Normal 18 2 3 4 2 2 2 2" xfId="12812" xr:uid="{00000000-0005-0000-0000-0000AD310000}"/>
    <cellStyle name="Normal 18 2 3 4 2 2 3" xfId="12813" xr:uid="{00000000-0005-0000-0000-0000AE310000}"/>
    <cellStyle name="Normal 18 2 3 4 2 3" xfId="12814" xr:uid="{00000000-0005-0000-0000-0000AF310000}"/>
    <cellStyle name="Normal 18 2 3 4 2 3 2" xfId="12815" xr:uid="{00000000-0005-0000-0000-0000B0310000}"/>
    <cellStyle name="Normal 18 2 3 4 2 3 2 2" xfId="12816" xr:uid="{00000000-0005-0000-0000-0000B1310000}"/>
    <cellStyle name="Normal 18 2 3 4 2 3 3" xfId="12817" xr:uid="{00000000-0005-0000-0000-0000B2310000}"/>
    <cellStyle name="Normal 18 2 3 4 2 4" xfId="12818" xr:uid="{00000000-0005-0000-0000-0000B3310000}"/>
    <cellStyle name="Normal 18 2 3 4 2 4 2" xfId="12819" xr:uid="{00000000-0005-0000-0000-0000B4310000}"/>
    <cellStyle name="Normal 18 2 3 4 2 4 2 2" xfId="12820" xr:uid="{00000000-0005-0000-0000-0000B5310000}"/>
    <cellStyle name="Normal 18 2 3 4 2 4 3" xfId="12821" xr:uid="{00000000-0005-0000-0000-0000B6310000}"/>
    <cellStyle name="Normal 18 2 3 4 2 5" xfId="12822" xr:uid="{00000000-0005-0000-0000-0000B7310000}"/>
    <cellStyle name="Normal 18 2 3 4 2 5 2" xfId="12823" xr:uid="{00000000-0005-0000-0000-0000B8310000}"/>
    <cellStyle name="Normal 18 2 3 4 2 6" xfId="12824" xr:uid="{00000000-0005-0000-0000-0000B9310000}"/>
    <cellStyle name="Normal 18 2 3 4 2 6 2" xfId="12825" xr:uid="{00000000-0005-0000-0000-0000BA310000}"/>
    <cellStyle name="Normal 18 2 3 4 2 7" xfId="12826" xr:uid="{00000000-0005-0000-0000-0000BB310000}"/>
    <cellStyle name="Normal 18 2 3 4 3" xfId="12827" xr:uid="{00000000-0005-0000-0000-0000BC310000}"/>
    <cellStyle name="Normal 18 2 3 4 3 2" xfId="12828" xr:uid="{00000000-0005-0000-0000-0000BD310000}"/>
    <cellStyle name="Normal 18 2 3 4 3 2 2" xfId="12829" xr:uid="{00000000-0005-0000-0000-0000BE310000}"/>
    <cellStyle name="Normal 18 2 3 4 3 2 2 2" xfId="12830" xr:uid="{00000000-0005-0000-0000-0000BF310000}"/>
    <cellStyle name="Normal 18 2 3 4 3 2 3" xfId="12831" xr:uid="{00000000-0005-0000-0000-0000C0310000}"/>
    <cellStyle name="Normal 18 2 3 4 3 3" xfId="12832" xr:uid="{00000000-0005-0000-0000-0000C1310000}"/>
    <cellStyle name="Normal 18 2 3 4 3 3 2" xfId="12833" xr:uid="{00000000-0005-0000-0000-0000C2310000}"/>
    <cellStyle name="Normal 18 2 3 4 3 3 2 2" xfId="12834" xr:uid="{00000000-0005-0000-0000-0000C3310000}"/>
    <cellStyle name="Normal 18 2 3 4 3 3 3" xfId="12835" xr:uid="{00000000-0005-0000-0000-0000C4310000}"/>
    <cellStyle name="Normal 18 2 3 4 3 4" xfId="12836" xr:uid="{00000000-0005-0000-0000-0000C5310000}"/>
    <cellStyle name="Normal 18 2 3 4 3 4 2" xfId="12837" xr:uid="{00000000-0005-0000-0000-0000C6310000}"/>
    <cellStyle name="Normal 18 2 3 4 3 4 2 2" xfId="12838" xr:uid="{00000000-0005-0000-0000-0000C7310000}"/>
    <cellStyle name="Normal 18 2 3 4 3 4 3" xfId="12839" xr:uid="{00000000-0005-0000-0000-0000C8310000}"/>
    <cellStyle name="Normal 18 2 3 4 3 5" xfId="12840" xr:uid="{00000000-0005-0000-0000-0000C9310000}"/>
    <cellStyle name="Normal 18 2 3 4 3 5 2" xfId="12841" xr:uid="{00000000-0005-0000-0000-0000CA310000}"/>
    <cellStyle name="Normal 18 2 3 4 3 6" xfId="12842" xr:uid="{00000000-0005-0000-0000-0000CB310000}"/>
    <cellStyle name="Normal 18 2 3 4 3 6 2" xfId="12843" xr:uid="{00000000-0005-0000-0000-0000CC310000}"/>
    <cellStyle name="Normal 18 2 3 4 3 7" xfId="12844" xr:uid="{00000000-0005-0000-0000-0000CD310000}"/>
    <cellStyle name="Normal 18 2 3 4 4" xfId="12845" xr:uid="{00000000-0005-0000-0000-0000CE310000}"/>
    <cellStyle name="Normal 18 2 3 4 4 2" xfId="12846" xr:uid="{00000000-0005-0000-0000-0000CF310000}"/>
    <cellStyle name="Normal 18 2 3 4 4 2 2" xfId="12847" xr:uid="{00000000-0005-0000-0000-0000D0310000}"/>
    <cellStyle name="Normal 18 2 3 4 4 3" xfId="12848" xr:uid="{00000000-0005-0000-0000-0000D1310000}"/>
    <cellStyle name="Normal 18 2 3 4 5" xfId="12849" xr:uid="{00000000-0005-0000-0000-0000D2310000}"/>
    <cellStyle name="Normal 18 2 3 4 5 2" xfId="12850" xr:uid="{00000000-0005-0000-0000-0000D3310000}"/>
    <cellStyle name="Normal 18 2 3 4 5 2 2" xfId="12851" xr:uid="{00000000-0005-0000-0000-0000D4310000}"/>
    <cellStyle name="Normal 18 2 3 4 5 3" xfId="12852" xr:uid="{00000000-0005-0000-0000-0000D5310000}"/>
    <cellStyle name="Normal 18 2 3 4 6" xfId="12853" xr:uid="{00000000-0005-0000-0000-0000D6310000}"/>
    <cellStyle name="Normal 18 2 3 4 6 2" xfId="12854" xr:uid="{00000000-0005-0000-0000-0000D7310000}"/>
    <cellStyle name="Normal 18 2 3 4 6 2 2" xfId="12855" xr:uid="{00000000-0005-0000-0000-0000D8310000}"/>
    <cellStyle name="Normal 18 2 3 4 6 3" xfId="12856" xr:uid="{00000000-0005-0000-0000-0000D9310000}"/>
    <cellStyle name="Normal 18 2 3 4 7" xfId="12857" xr:uid="{00000000-0005-0000-0000-0000DA310000}"/>
    <cellStyle name="Normal 18 2 3 4 7 2" xfId="12858" xr:uid="{00000000-0005-0000-0000-0000DB310000}"/>
    <cellStyle name="Normal 18 2 3 4 8" xfId="12859" xr:uid="{00000000-0005-0000-0000-0000DC310000}"/>
    <cellStyle name="Normal 18 2 3 4 8 2" xfId="12860" xr:uid="{00000000-0005-0000-0000-0000DD310000}"/>
    <cellStyle name="Normal 18 2 3 4 9" xfId="12861" xr:uid="{00000000-0005-0000-0000-0000DE310000}"/>
    <cellStyle name="Normal 18 2 3 5" xfId="12862" xr:uid="{00000000-0005-0000-0000-0000DF310000}"/>
    <cellStyle name="Normal 18 2 3 5 2" xfId="12863" xr:uid="{00000000-0005-0000-0000-0000E0310000}"/>
    <cellStyle name="Normal 18 2 3 5 2 2" xfId="12864" xr:uid="{00000000-0005-0000-0000-0000E1310000}"/>
    <cellStyle name="Normal 18 2 3 5 2 2 2" xfId="12865" xr:uid="{00000000-0005-0000-0000-0000E2310000}"/>
    <cellStyle name="Normal 18 2 3 5 2 2 2 2" xfId="12866" xr:uid="{00000000-0005-0000-0000-0000E3310000}"/>
    <cellStyle name="Normal 18 2 3 5 2 2 3" xfId="12867" xr:uid="{00000000-0005-0000-0000-0000E4310000}"/>
    <cellStyle name="Normal 18 2 3 5 2 3" xfId="12868" xr:uid="{00000000-0005-0000-0000-0000E5310000}"/>
    <cellStyle name="Normal 18 2 3 5 2 3 2" xfId="12869" xr:uid="{00000000-0005-0000-0000-0000E6310000}"/>
    <cellStyle name="Normal 18 2 3 5 2 3 2 2" xfId="12870" xr:uid="{00000000-0005-0000-0000-0000E7310000}"/>
    <cellStyle name="Normal 18 2 3 5 2 3 3" xfId="12871" xr:uid="{00000000-0005-0000-0000-0000E8310000}"/>
    <cellStyle name="Normal 18 2 3 5 2 4" xfId="12872" xr:uid="{00000000-0005-0000-0000-0000E9310000}"/>
    <cellStyle name="Normal 18 2 3 5 2 4 2" xfId="12873" xr:uid="{00000000-0005-0000-0000-0000EA310000}"/>
    <cellStyle name="Normal 18 2 3 5 2 4 2 2" xfId="12874" xr:uid="{00000000-0005-0000-0000-0000EB310000}"/>
    <cellStyle name="Normal 18 2 3 5 2 4 3" xfId="12875" xr:uid="{00000000-0005-0000-0000-0000EC310000}"/>
    <cellStyle name="Normal 18 2 3 5 2 5" xfId="12876" xr:uid="{00000000-0005-0000-0000-0000ED310000}"/>
    <cellStyle name="Normal 18 2 3 5 2 5 2" xfId="12877" xr:uid="{00000000-0005-0000-0000-0000EE310000}"/>
    <cellStyle name="Normal 18 2 3 5 2 6" xfId="12878" xr:uid="{00000000-0005-0000-0000-0000EF310000}"/>
    <cellStyle name="Normal 18 2 3 5 2 6 2" xfId="12879" xr:uid="{00000000-0005-0000-0000-0000F0310000}"/>
    <cellStyle name="Normal 18 2 3 5 2 7" xfId="12880" xr:uid="{00000000-0005-0000-0000-0000F1310000}"/>
    <cellStyle name="Normal 18 2 3 5 3" xfId="12881" xr:uid="{00000000-0005-0000-0000-0000F2310000}"/>
    <cellStyle name="Normal 18 2 3 5 3 2" xfId="12882" xr:uid="{00000000-0005-0000-0000-0000F3310000}"/>
    <cellStyle name="Normal 18 2 3 5 3 2 2" xfId="12883" xr:uid="{00000000-0005-0000-0000-0000F4310000}"/>
    <cellStyle name="Normal 18 2 3 5 3 3" xfId="12884" xr:uid="{00000000-0005-0000-0000-0000F5310000}"/>
    <cellStyle name="Normal 18 2 3 5 4" xfId="12885" xr:uid="{00000000-0005-0000-0000-0000F6310000}"/>
    <cellStyle name="Normal 18 2 3 5 4 2" xfId="12886" xr:uid="{00000000-0005-0000-0000-0000F7310000}"/>
    <cellStyle name="Normal 18 2 3 5 4 2 2" xfId="12887" xr:uid="{00000000-0005-0000-0000-0000F8310000}"/>
    <cellStyle name="Normal 18 2 3 5 4 3" xfId="12888" xr:uid="{00000000-0005-0000-0000-0000F9310000}"/>
    <cellStyle name="Normal 18 2 3 5 5" xfId="12889" xr:uid="{00000000-0005-0000-0000-0000FA310000}"/>
    <cellStyle name="Normal 18 2 3 5 5 2" xfId="12890" xr:uid="{00000000-0005-0000-0000-0000FB310000}"/>
    <cellStyle name="Normal 18 2 3 5 5 2 2" xfId="12891" xr:uid="{00000000-0005-0000-0000-0000FC310000}"/>
    <cellStyle name="Normal 18 2 3 5 5 3" xfId="12892" xr:uid="{00000000-0005-0000-0000-0000FD310000}"/>
    <cellStyle name="Normal 18 2 3 5 6" xfId="12893" xr:uid="{00000000-0005-0000-0000-0000FE310000}"/>
    <cellStyle name="Normal 18 2 3 5 6 2" xfId="12894" xr:uid="{00000000-0005-0000-0000-0000FF310000}"/>
    <cellStyle name="Normal 18 2 3 5 7" xfId="12895" xr:uid="{00000000-0005-0000-0000-000000320000}"/>
    <cellStyle name="Normal 18 2 3 5 7 2" xfId="12896" xr:uid="{00000000-0005-0000-0000-000001320000}"/>
    <cellStyle name="Normal 18 2 3 5 8" xfId="12897" xr:uid="{00000000-0005-0000-0000-000002320000}"/>
    <cellStyle name="Normal 18 2 3 6" xfId="12898" xr:uid="{00000000-0005-0000-0000-000003320000}"/>
    <cellStyle name="Normal 18 2 3 6 2" xfId="12899" xr:uid="{00000000-0005-0000-0000-000004320000}"/>
    <cellStyle name="Normal 18 2 3 6 2 2" xfId="12900" xr:uid="{00000000-0005-0000-0000-000005320000}"/>
    <cellStyle name="Normal 18 2 3 6 2 2 2" xfId="12901" xr:uid="{00000000-0005-0000-0000-000006320000}"/>
    <cellStyle name="Normal 18 2 3 6 2 3" xfId="12902" xr:uid="{00000000-0005-0000-0000-000007320000}"/>
    <cellStyle name="Normal 18 2 3 6 3" xfId="12903" xr:uid="{00000000-0005-0000-0000-000008320000}"/>
    <cellStyle name="Normal 18 2 3 6 3 2" xfId="12904" xr:uid="{00000000-0005-0000-0000-000009320000}"/>
    <cellStyle name="Normal 18 2 3 6 3 2 2" xfId="12905" xr:uid="{00000000-0005-0000-0000-00000A320000}"/>
    <cellStyle name="Normal 18 2 3 6 3 3" xfId="12906" xr:uid="{00000000-0005-0000-0000-00000B320000}"/>
    <cellStyle name="Normal 18 2 3 6 4" xfId="12907" xr:uid="{00000000-0005-0000-0000-00000C320000}"/>
    <cellStyle name="Normal 18 2 3 6 4 2" xfId="12908" xr:uid="{00000000-0005-0000-0000-00000D320000}"/>
    <cellStyle name="Normal 18 2 3 6 4 2 2" xfId="12909" xr:uid="{00000000-0005-0000-0000-00000E320000}"/>
    <cellStyle name="Normal 18 2 3 6 4 3" xfId="12910" xr:uid="{00000000-0005-0000-0000-00000F320000}"/>
    <cellStyle name="Normal 18 2 3 6 5" xfId="12911" xr:uid="{00000000-0005-0000-0000-000010320000}"/>
    <cellStyle name="Normal 18 2 3 6 5 2" xfId="12912" xr:uid="{00000000-0005-0000-0000-000011320000}"/>
    <cellStyle name="Normal 18 2 3 6 6" xfId="12913" xr:uid="{00000000-0005-0000-0000-000012320000}"/>
    <cellStyle name="Normal 18 2 3 6 6 2" xfId="12914" xr:uid="{00000000-0005-0000-0000-000013320000}"/>
    <cellStyle name="Normal 18 2 3 6 7" xfId="12915" xr:uid="{00000000-0005-0000-0000-000014320000}"/>
    <cellStyle name="Normal 18 2 3 7" xfId="12916" xr:uid="{00000000-0005-0000-0000-000015320000}"/>
    <cellStyle name="Normal 18 2 3 7 2" xfId="12917" xr:uid="{00000000-0005-0000-0000-000016320000}"/>
    <cellStyle name="Normal 18 2 3 7 2 2" xfId="12918" xr:uid="{00000000-0005-0000-0000-000017320000}"/>
    <cellStyle name="Normal 18 2 3 7 2 2 2" xfId="12919" xr:uid="{00000000-0005-0000-0000-000018320000}"/>
    <cellStyle name="Normal 18 2 3 7 2 3" xfId="12920" xr:uid="{00000000-0005-0000-0000-000019320000}"/>
    <cellStyle name="Normal 18 2 3 7 3" xfId="12921" xr:uid="{00000000-0005-0000-0000-00001A320000}"/>
    <cellStyle name="Normal 18 2 3 7 3 2" xfId="12922" xr:uid="{00000000-0005-0000-0000-00001B320000}"/>
    <cellStyle name="Normal 18 2 3 7 3 2 2" xfId="12923" xr:uid="{00000000-0005-0000-0000-00001C320000}"/>
    <cellStyle name="Normal 18 2 3 7 3 3" xfId="12924" xr:uid="{00000000-0005-0000-0000-00001D320000}"/>
    <cellStyle name="Normal 18 2 3 7 4" xfId="12925" xr:uid="{00000000-0005-0000-0000-00001E320000}"/>
    <cellStyle name="Normal 18 2 3 7 4 2" xfId="12926" xr:uid="{00000000-0005-0000-0000-00001F320000}"/>
    <cellStyle name="Normal 18 2 3 7 4 2 2" xfId="12927" xr:uid="{00000000-0005-0000-0000-000020320000}"/>
    <cellStyle name="Normal 18 2 3 7 4 3" xfId="12928" xr:uid="{00000000-0005-0000-0000-000021320000}"/>
    <cellStyle name="Normal 18 2 3 7 5" xfId="12929" xr:uid="{00000000-0005-0000-0000-000022320000}"/>
    <cellStyle name="Normal 18 2 3 7 5 2" xfId="12930" xr:uid="{00000000-0005-0000-0000-000023320000}"/>
    <cellStyle name="Normal 18 2 3 7 6" xfId="12931" xr:uid="{00000000-0005-0000-0000-000024320000}"/>
    <cellStyle name="Normal 18 2 3 7 6 2" xfId="12932" xr:uid="{00000000-0005-0000-0000-000025320000}"/>
    <cellStyle name="Normal 18 2 3 7 7" xfId="12933" xr:uid="{00000000-0005-0000-0000-000026320000}"/>
    <cellStyle name="Normal 18 2 3 8" xfId="12934" xr:uid="{00000000-0005-0000-0000-000027320000}"/>
    <cellStyle name="Normal 18 2 3 8 2" xfId="12935" xr:uid="{00000000-0005-0000-0000-000028320000}"/>
    <cellStyle name="Normal 18 2 3 8 2 2" xfId="12936" xr:uid="{00000000-0005-0000-0000-000029320000}"/>
    <cellStyle name="Normal 18 2 3 8 3" xfId="12937" xr:uid="{00000000-0005-0000-0000-00002A320000}"/>
    <cellStyle name="Normal 18 2 3 9" xfId="12938" xr:uid="{00000000-0005-0000-0000-00002B320000}"/>
    <cellStyle name="Normal 18 2 3 9 2" xfId="12939" xr:uid="{00000000-0005-0000-0000-00002C320000}"/>
    <cellStyle name="Normal 18 2 3 9 2 2" xfId="12940" xr:uid="{00000000-0005-0000-0000-00002D320000}"/>
    <cellStyle name="Normal 18 2 3 9 3" xfId="12941" xr:uid="{00000000-0005-0000-0000-00002E320000}"/>
    <cellStyle name="Normal 18 2 3_Confidential Information" xfId="12942" xr:uid="{00000000-0005-0000-0000-00002F320000}"/>
    <cellStyle name="Normal 18 2 4" xfId="455" xr:uid="{00000000-0005-0000-0000-000030320000}"/>
    <cellStyle name="Normal 18 2 4 10" xfId="12943" xr:uid="{00000000-0005-0000-0000-000031320000}"/>
    <cellStyle name="Normal 18 2 4 10 2" xfId="12944" xr:uid="{00000000-0005-0000-0000-000032320000}"/>
    <cellStyle name="Normal 18 2 4 11" xfId="12945" xr:uid="{00000000-0005-0000-0000-000033320000}"/>
    <cellStyle name="Normal 18 2 4 2" xfId="12946" xr:uid="{00000000-0005-0000-0000-000034320000}"/>
    <cellStyle name="Normal 18 2 4 2 2" xfId="12947" xr:uid="{00000000-0005-0000-0000-000035320000}"/>
    <cellStyle name="Normal 18 2 4 2 2 2" xfId="12948" xr:uid="{00000000-0005-0000-0000-000036320000}"/>
    <cellStyle name="Normal 18 2 4 2 2 2 2" xfId="12949" xr:uid="{00000000-0005-0000-0000-000037320000}"/>
    <cellStyle name="Normal 18 2 4 2 2 2 2 2" xfId="12950" xr:uid="{00000000-0005-0000-0000-000038320000}"/>
    <cellStyle name="Normal 18 2 4 2 2 2 3" xfId="12951" xr:uid="{00000000-0005-0000-0000-000039320000}"/>
    <cellStyle name="Normal 18 2 4 2 2 3" xfId="12952" xr:uid="{00000000-0005-0000-0000-00003A320000}"/>
    <cellStyle name="Normal 18 2 4 2 2 3 2" xfId="12953" xr:uid="{00000000-0005-0000-0000-00003B320000}"/>
    <cellStyle name="Normal 18 2 4 2 2 3 2 2" xfId="12954" xr:uid="{00000000-0005-0000-0000-00003C320000}"/>
    <cellStyle name="Normal 18 2 4 2 2 3 3" xfId="12955" xr:uid="{00000000-0005-0000-0000-00003D320000}"/>
    <cellStyle name="Normal 18 2 4 2 2 4" xfId="12956" xr:uid="{00000000-0005-0000-0000-00003E320000}"/>
    <cellStyle name="Normal 18 2 4 2 2 4 2" xfId="12957" xr:uid="{00000000-0005-0000-0000-00003F320000}"/>
    <cellStyle name="Normal 18 2 4 2 2 4 2 2" xfId="12958" xr:uid="{00000000-0005-0000-0000-000040320000}"/>
    <cellStyle name="Normal 18 2 4 2 2 4 3" xfId="12959" xr:uid="{00000000-0005-0000-0000-000041320000}"/>
    <cellStyle name="Normal 18 2 4 2 2 5" xfId="12960" xr:uid="{00000000-0005-0000-0000-000042320000}"/>
    <cellStyle name="Normal 18 2 4 2 2 5 2" xfId="12961" xr:uid="{00000000-0005-0000-0000-000043320000}"/>
    <cellStyle name="Normal 18 2 4 2 2 6" xfId="12962" xr:uid="{00000000-0005-0000-0000-000044320000}"/>
    <cellStyle name="Normal 18 2 4 2 2 6 2" xfId="12963" xr:uid="{00000000-0005-0000-0000-000045320000}"/>
    <cellStyle name="Normal 18 2 4 2 2 7" xfId="12964" xr:uid="{00000000-0005-0000-0000-000046320000}"/>
    <cellStyle name="Normal 18 2 4 2 3" xfId="12965" xr:uid="{00000000-0005-0000-0000-000047320000}"/>
    <cellStyle name="Normal 18 2 4 2 3 2" xfId="12966" xr:uid="{00000000-0005-0000-0000-000048320000}"/>
    <cellStyle name="Normal 18 2 4 2 3 2 2" xfId="12967" xr:uid="{00000000-0005-0000-0000-000049320000}"/>
    <cellStyle name="Normal 18 2 4 2 3 2 2 2" xfId="12968" xr:uid="{00000000-0005-0000-0000-00004A320000}"/>
    <cellStyle name="Normal 18 2 4 2 3 2 3" xfId="12969" xr:uid="{00000000-0005-0000-0000-00004B320000}"/>
    <cellStyle name="Normal 18 2 4 2 3 3" xfId="12970" xr:uid="{00000000-0005-0000-0000-00004C320000}"/>
    <cellStyle name="Normal 18 2 4 2 3 3 2" xfId="12971" xr:uid="{00000000-0005-0000-0000-00004D320000}"/>
    <cellStyle name="Normal 18 2 4 2 3 3 2 2" xfId="12972" xr:uid="{00000000-0005-0000-0000-00004E320000}"/>
    <cellStyle name="Normal 18 2 4 2 3 3 3" xfId="12973" xr:uid="{00000000-0005-0000-0000-00004F320000}"/>
    <cellStyle name="Normal 18 2 4 2 3 4" xfId="12974" xr:uid="{00000000-0005-0000-0000-000050320000}"/>
    <cellStyle name="Normal 18 2 4 2 3 4 2" xfId="12975" xr:uid="{00000000-0005-0000-0000-000051320000}"/>
    <cellStyle name="Normal 18 2 4 2 3 4 2 2" xfId="12976" xr:uid="{00000000-0005-0000-0000-000052320000}"/>
    <cellStyle name="Normal 18 2 4 2 3 4 3" xfId="12977" xr:uid="{00000000-0005-0000-0000-000053320000}"/>
    <cellStyle name="Normal 18 2 4 2 3 5" xfId="12978" xr:uid="{00000000-0005-0000-0000-000054320000}"/>
    <cellStyle name="Normal 18 2 4 2 3 5 2" xfId="12979" xr:uid="{00000000-0005-0000-0000-000055320000}"/>
    <cellStyle name="Normal 18 2 4 2 3 6" xfId="12980" xr:uid="{00000000-0005-0000-0000-000056320000}"/>
    <cellStyle name="Normal 18 2 4 2 3 6 2" xfId="12981" xr:uid="{00000000-0005-0000-0000-000057320000}"/>
    <cellStyle name="Normal 18 2 4 2 3 7" xfId="12982" xr:uid="{00000000-0005-0000-0000-000058320000}"/>
    <cellStyle name="Normal 18 2 4 2 4" xfId="12983" xr:uid="{00000000-0005-0000-0000-000059320000}"/>
    <cellStyle name="Normal 18 2 4 2 4 2" xfId="12984" xr:uid="{00000000-0005-0000-0000-00005A320000}"/>
    <cellStyle name="Normal 18 2 4 2 4 2 2" xfId="12985" xr:uid="{00000000-0005-0000-0000-00005B320000}"/>
    <cellStyle name="Normal 18 2 4 2 4 3" xfId="12986" xr:uid="{00000000-0005-0000-0000-00005C320000}"/>
    <cellStyle name="Normal 18 2 4 2 5" xfId="12987" xr:uid="{00000000-0005-0000-0000-00005D320000}"/>
    <cellStyle name="Normal 18 2 4 2 5 2" xfId="12988" xr:uid="{00000000-0005-0000-0000-00005E320000}"/>
    <cellStyle name="Normal 18 2 4 2 5 2 2" xfId="12989" xr:uid="{00000000-0005-0000-0000-00005F320000}"/>
    <cellStyle name="Normal 18 2 4 2 5 3" xfId="12990" xr:uid="{00000000-0005-0000-0000-000060320000}"/>
    <cellStyle name="Normal 18 2 4 2 6" xfId="12991" xr:uid="{00000000-0005-0000-0000-000061320000}"/>
    <cellStyle name="Normal 18 2 4 2 6 2" xfId="12992" xr:uid="{00000000-0005-0000-0000-000062320000}"/>
    <cellStyle name="Normal 18 2 4 2 6 2 2" xfId="12993" xr:uid="{00000000-0005-0000-0000-000063320000}"/>
    <cellStyle name="Normal 18 2 4 2 6 3" xfId="12994" xr:uid="{00000000-0005-0000-0000-000064320000}"/>
    <cellStyle name="Normal 18 2 4 2 7" xfId="12995" xr:uid="{00000000-0005-0000-0000-000065320000}"/>
    <cellStyle name="Normal 18 2 4 2 7 2" xfId="12996" xr:uid="{00000000-0005-0000-0000-000066320000}"/>
    <cellStyle name="Normal 18 2 4 2 8" xfId="12997" xr:uid="{00000000-0005-0000-0000-000067320000}"/>
    <cellStyle name="Normal 18 2 4 2 8 2" xfId="12998" xr:uid="{00000000-0005-0000-0000-000068320000}"/>
    <cellStyle name="Normal 18 2 4 2 9" xfId="12999" xr:uid="{00000000-0005-0000-0000-000069320000}"/>
    <cellStyle name="Normal 18 2 4 3" xfId="13000" xr:uid="{00000000-0005-0000-0000-00006A320000}"/>
    <cellStyle name="Normal 18 2 4 3 2" xfId="13001" xr:uid="{00000000-0005-0000-0000-00006B320000}"/>
    <cellStyle name="Normal 18 2 4 3 2 2" xfId="13002" xr:uid="{00000000-0005-0000-0000-00006C320000}"/>
    <cellStyle name="Normal 18 2 4 3 2 2 2" xfId="13003" xr:uid="{00000000-0005-0000-0000-00006D320000}"/>
    <cellStyle name="Normal 18 2 4 3 2 2 2 2" xfId="13004" xr:uid="{00000000-0005-0000-0000-00006E320000}"/>
    <cellStyle name="Normal 18 2 4 3 2 2 3" xfId="13005" xr:uid="{00000000-0005-0000-0000-00006F320000}"/>
    <cellStyle name="Normal 18 2 4 3 2 3" xfId="13006" xr:uid="{00000000-0005-0000-0000-000070320000}"/>
    <cellStyle name="Normal 18 2 4 3 2 3 2" xfId="13007" xr:uid="{00000000-0005-0000-0000-000071320000}"/>
    <cellStyle name="Normal 18 2 4 3 2 3 2 2" xfId="13008" xr:uid="{00000000-0005-0000-0000-000072320000}"/>
    <cellStyle name="Normal 18 2 4 3 2 3 3" xfId="13009" xr:uid="{00000000-0005-0000-0000-000073320000}"/>
    <cellStyle name="Normal 18 2 4 3 2 4" xfId="13010" xr:uid="{00000000-0005-0000-0000-000074320000}"/>
    <cellStyle name="Normal 18 2 4 3 2 4 2" xfId="13011" xr:uid="{00000000-0005-0000-0000-000075320000}"/>
    <cellStyle name="Normal 18 2 4 3 2 4 2 2" xfId="13012" xr:uid="{00000000-0005-0000-0000-000076320000}"/>
    <cellStyle name="Normal 18 2 4 3 2 4 3" xfId="13013" xr:uid="{00000000-0005-0000-0000-000077320000}"/>
    <cellStyle name="Normal 18 2 4 3 2 5" xfId="13014" xr:uid="{00000000-0005-0000-0000-000078320000}"/>
    <cellStyle name="Normal 18 2 4 3 2 5 2" xfId="13015" xr:uid="{00000000-0005-0000-0000-000079320000}"/>
    <cellStyle name="Normal 18 2 4 3 2 6" xfId="13016" xr:uid="{00000000-0005-0000-0000-00007A320000}"/>
    <cellStyle name="Normal 18 2 4 3 2 6 2" xfId="13017" xr:uid="{00000000-0005-0000-0000-00007B320000}"/>
    <cellStyle name="Normal 18 2 4 3 2 7" xfId="13018" xr:uid="{00000000-0005-0000-0000-00007C320000}"/>
    <cellStyle name="Normal 18 2 4 3 3" xfId="13019" xr:uid="{00000000-0005-0000-0000-00007D320000}"/>
    <cellStyle name="Normal 18 2 4 3 3 2" xfId="13020" xr:uid="{00000000-0005-0000-0000-00007E320000}"/>
    <cellStyle name="Normal 18 2 4 3 3 2 2" xfId="13021" xr:uid="{00000000-0005-0000-0000-00007F320000}"/>
    <cellStyle name="Normal 18 2 4 3 3 3" xfId="13022" xr:uid="{00000000-0005-0000-0000-000080320000}"/>
    <cellStyle name="Normal 18 2 4 3 4" xfId="13023" xr:uid="{00000000-0005-0000-0000-000081320000}"/>
    <cellStyle name="Normal 18 2 4 3 4 2" xfId="13024" xr:uid="{00000000-0005-0000-0000-000082320000}"/>
    <cellStyle name="Normal 18 2 4 3 4 2 2" xfId="13025" xr:uid="{00000000-0005-0000-0000-000083320000}"/>
    <cellStyle name="Normal 18 2 4 3 4 3" xfId="13026" xr:uid="{00000000-0005-0000-0000-000084320000}"/>
    <cellStyle name="Normal 18 2 4 3 5" xfId="13027" xr:uid="{00000000-0005-0000-0000-000085320000}"/>
    <cellStyle name="Normal 18 2 4 3 5 2" xfId="13028" xr:uid="{00000000-0005-0000-0000-000086320000}"/>
    <cellStyle name="Normal 18 2 4 3 5 2 2" xfId="13029" xr:uid="{00000000-0005-0000-0000-000087320000}"/>
    <cellStyle name="Normal 18 2 4 3 5 3" xfId="13030" xr:uid="{00000000-0005-0000-0000-000088320000}"/>
    <cellStyle name="Normal 18 2 4 3 6" xfId="13031" xr:uid="{00000000-0005-0000-0000-000089320000}"/>
    <cellStyle name="Normal 18 2 4 3 6 2" xfId="13032" xr:uid="{00000000-0005-0000-0000-00008A320000}"/>
    <cellStyle name="Normal 18 2 4 3 7" xfId="13033" xr:uid="{00000000-0005-0000-0000-00008B320000}"/>
    <cellStyle name="Normal 18 2 4 3 7 2" xfId="13034" xr:uid="{00000000-0005-0000-0000-00008C320000}"/>
    <cellStyle name="Normal 18 2 4 3 8" xfId="13035" xr:uid="{00000000-0005-0000-0000-00008D320000}"/>
    <cellStyle name="Normal 18 2 4 4" xfId="13036" xr:uid="{00000000-0005-0000-0000-00008E320000}"/>
    <cellStyle name="Normal 18 2 4 4 2" xfId="13037" xr:uid="{00000000-0005-0000-0000-00008F320000}"/>
    <cellStyle name="Normal 18 2 4 4 2 2" xfId="13038" xr:uid="{00000000-0005-0000-0000-000090320000}"/>
    <cellStyle name="Normal 18 2 4 4 2 2 2" xfId="13039" xr:uid="{00000000-0005-0000-0000-000091320000}"/>
    <cellStyle name="Normal 18 2 4 4 2 3" xfId="13040" xr:uid="{00000000-0005-0000-0000-000092320000}"/>
    <cellStyle name="Normal 18 2 4 4 3" xfId="13041" xr:uid="{00000000-0005-0000-0000-000093320000}"/>
    <cellStyle name="Normal 18 2 4 4 3 2" xfId="13042" xr:uid="{00000000-0005-0000-0000-000094320000}"/>
    <cellStyle name="Normal 18 2 4 4 3 2 2" xfId="13043" xr:uid="{00000000-0005-0000-0000-000095320000}"/>
    <cellStyle name="Normal 18 2 4 4 3 3" xfId="13044" xr:uid="{00000000-0005-0000-0000-000096320000}"/>
    <cellStyle name="Normal 18 2 4 4 4" xfId="13045" xr:uid="{00000000-0005-0000-0000-000097320000}"/>
    <cellStyle name="Normal 18 2 4 4 4 2" xfId="13046" xr:uid="{00000000-0005-0000-0000-000098320000}"/>
    <cellStyle name="Normal 18 2 4 4 4 2 2" xfId="13047" xr:uid="{00000000-0005-0000-0000-000099320000}"/>
    <cellStyle name="Normal 18 2 4 4 4 3" xfId="13048" xr:uid="{00000000-0005-0000-0000-00009A320000}"/>
    <cellStyle name="Normal 18 2 4 4 5" xfId="13049" xr:uid="{00000000-0005-0000-0000-00009B320000}"/>
    <cellStyle name="Normal 18 2 4 4 5 2" xfId="13050" xr:uid="{00000000-0005-0000-0000-00009C320000}"/>
    <cellStyle name="Normal 18 2 4 4 6" xfId="13051" xr:uid="{00000000-0005-0000-0000-00009D320000}"/>
    <cellStyle name="Normal 18 2 4 4 6 2" xfId="13052" xr:uid="{00000000-0005-0000-0000-00009E320000}"/>
    <cellStyle name="Normal 18 2 4 4 7" xfId="13053" xr:uid="{00000000-0005-0000-0000-00009F320000}"/>
    <cellStyle name="Normal 18 2 4 5" xfId="13054" xr:uid="{00000000-0005-0000-0000-0000A0320000}"/>
    <cellStyle name="Normal 18 2 4 5 2" xfId="13055" xr:uid="{00000000-0005-0000-0000-0000A1320000}"/>
    <cellStyle name="Normal 18 2 4 5 2 2" xfId="13056" xr:uid="{00000000-0005-0000-0000-0000A2320000}"/>
    <cellStyle name="Normal 18 2 4 5 2 2 2" xfId="13057" xr:uid="{00000000-0005-0000-0000-0000A3320000}"/>
    <cellStyle name="Normal 18 2 4 5 2 3" xfId="13058" xr:uid="{00000000-0005-0000-0000-0000A4320000}"/>
    <cellStyle name="Normal 18 2 4 5 3" xfId="13059" xr:uid="{00000000-0005-0000-0000-0000A5320000}"/>
    <cellStyle name="Normal 18 2 4 5 3 2" xfId="13060" xr:uid="{00000000-0005-0000-0000-0000A6320000}"/>
    <cellStyle name="Normal 18 2 4 5 3 2 2" xfId="13061" xr:uid="{00000000-0005-0000-0000-0000A7320000}"/>
    <cellStyle name="Normal 18 2 4 5 3 3" xfId="13062" xr:uid="{00000000-0005-0000-0000-0000A8320000}"/>
    <cellStyle name="Normal 18 2 4 5 4" xfId="13063" xr:uid="{00000000-0005-0000-0000-0000A9320000}"/>
    <cellStyle name="Normal 18 2 4 5 4 2" xfId="13064" xr:uid="{00000000-0005-0000-0000-0000AA320000}"/>
    <cellStyle name="Normal 18 2 4 5 4 2 2" xfId="13065" xr:uid="{00000000-0005-0000-0000-0000AB320000}"/>
    <cellStyle name="Normal 18 2 4 5 4 3" xfId="13066" xr:uid="{00000000-0005-0000-0000-0000AC320000}"/>
    <cellStyle name="Normal 18 2 4 5 5" xfId="13067" xr:uid="{00000000-0005-0000-0000-0000AD320000}"/>
    <cellStyle name="Normal 18 2 4 5 5 2" xfId="13068" xr:uid="{00000000-0005-0000-0000-0000AE320000}"/>
    <cellStyle name="Normal 18 2 4 5 6" xfId="13069" xr:uid="{00000000-0005-0000-0000-0000AF320000}"/>
    <cellStyle name="Normal 18 2 4 5 6 2" xfId="13070" xr:uid="{00000000-0005-0000-0000-0000B0320000}"/>
    <cellStyle name="Normal 18 2 4 5 7" xfId="13071" xr:uid="{00000000-0005-0000-0000-0000B1320000}"/>
    <cellStyle name="Normal 18 2 4 6" xfId="13072" xr:uid="{00000000-0005-0000-0000-0000B2320000}"/>
    <cellStyle name="Normal 18 2 4 6 2" xfId="13073" xr:uid="{00000000-0005-0000-0000-0000B3320000}"/>
    <cellStyle name="Normal 18 2 4 6 2 2" xfId="13074" xr:uid="{00000000-0005-0000-0000-0000B4320000}"/>
    <cellStyle name="Normal 18 2 4 6 3" xfId="13075" xr:uid="{00000000-0005-0000-0000-0000B5320000}"/>
    <cellStyle name="Normal 18 2 4 7" xfId="13076" xr:uid="{00000000-0005-0000-0000-0000B6320000}"/>
    <cellStyle name="Normal 18 2 4 7 2" xfId="13077" xr:uid="{00000000-0005-0000-0000-0000B7320000}"/>
    <cellStyle name="Normal 18 2 4 7 2 2" xfId="13078" xr:uid="{00000000-0005-0000-0000-0000B8320000}"/>
    <cellStyle name="Normal 18 2 4 7 3" xfId="13079" xr:uid="{00000000-0005-0000-0000-0000B9320000}"/>
    <cellStyle name="Normal 18 2 4 8" xfId="13080" xr:uid="{00000000-0005-0000-0000-0000BA320000}"/>
    <cellStyle name="Normal 18 2 4 8 2" xfId="13081" xr:uid="{00000000-0005-0000-0000-0000BB320000}"/>
    <cellStyle name="Normal 18 2 4 8 2 2" xfId="13082" xr:uid="{00000000-0005-0000-0000-0000BC320000}"/>
    <cellStyle name="Normal 18 2 4 8 3" xfId="13083" xr:uid="{00000000-0005-0000-0000-0000BD320000}"/>
    <cellStyle name="Normal 18 2 4 9" xfId="13084" xr:uid="{00000000-0005-0000-0000-0000BE320000}"/>
    <cellStyle name="Normal 18 2 4 9 2" xfId="13085" xr:uid="{00000000-0005-0000-0000-0000BF320000}"/>
    <cellStyle name="Normal 18 2 5" xfId="456" xr:uid="{00000000-0005-0000-0000-0000C0320000}"/>
    <cellStyle name="Normal 18 2 5 10" xfId="13086" xr:uid="{00000000-0005-0000-0000-0000C1320000}"/>
    <cellStyle name="Normal 18 2 5 10 2" xfId="13087" xr:uid="{00000000-0005-0000-0000-0000C2320000}"/>
    <cellStyle name="Normal 18 2 5 11" xfId="13088" xr:uid="{00000000-0005-0000-0000-0000C3320000}"/>
    <cellStyle name="Normal 18 2 5 2" xfId="13089" xr:uid="{00000000-0005-0000-0000-0000C4320000}"/>
    <cellStyle name="Normal 18 2 5 2 2" xfId="13090" xr:uid="{00000000-0005-0000-0000-0000C5320000}"/>
    <cellStyle name="Normal 18 2 5 2 2 2" xfId="13091" xr:uid="{00000000-0005-0000-0000-0000C6320000}"/>
    <cellStyle name="Normal 18 2 5 2 2 2 2" xfId="13092" xr:uid="{00000000-0005-0000-0000-0000C7320000}"/>
    <cellStyle name="Normal 18 2 5 2 2 2 2 2" xfId="13093" xr:uid="{00000000-0005-0000-0000-0000C8320000}"/>
    <cellStyle name="Normal 18 2 5 2 2 2 3" xfId="13094" xr:uid="{00000000-0005-0000-0000-0000C9320000}"/>
    <cellStyle name="Normal 18 2 5 2 2 3" xfId="13095" xr:uid="{00000000-0005-0000-0000-0000CA320000}"/>
    <cellStyle name="Normal 18 2 5 2 2 3 2" xfId="13096" xr:uid="{00000000-0005-0000-0000-0000CB320000}"/>
    <cellStyle name="Normal 18 2 5 2 2 3 2 2" xfId="13097" xr:uid="{00000000-0005-0000-0000-0000CC320000}"/>
    <cellStyle name="Normal 18 2 5 2 2 3 3" xfId="13098" xr:uid="{00000000-0005-0000-0000-0000CD320000}"/>
    <cellStyle name="Normal 18 2 5 2 2 4" xfId="13099" xr:uid="{00000000-0005-0000-0000-0000CE320000}"/>
    <cellStyle name="Normal 18 2 5 2 2 4 2" xfId="13100" xr:uid="{00000000-0005-0000-0000-0000CF320000}"/>
    <cellStyle name="Normal 18 2 5 2 2 4 2 2" xfId="13101" xr:uid="{00000000-0005-0000-0000-0000D0320000}"/>
    <cellStyle name="Normal 18 2 5 2 2 4 3" xfId="13102" xr:uid="{00000000-0005-0000-0000-0000D1320000}"/>
    <cellStyle name="Normal 18 2 5 2 2 5" xfId="13103" xr:uid="{00000000-0005-0000-0000-0000D2320000}"/>
    <cellStyle name="Normal 18 2 5 2 2 5 2" xfId="13104" xr:uid="{00000000-0005-0000-0000-0000D3320000}"/>
    <cellStyle name="Normal 18 2 5 2 2 6" xfId="13105" xr:uid="{00000000-0005-0000-0000-0000D4320000}"/>
    <cellStyle name="Normal 18 2 5 2 2 6 2" xfId="13106" xr:uid="{00000000-0005-0000-0000-0000D5320000}"/>
    <cellStyle name="Normal 18 2 5 2 2 7" xfId="13107" xr:uid="{00000000-0005-0000-0000-0000D6320000}"/>
    <cellStyle name="Normal 18 2 5 2 3" xfId="13108" xr:uid="{00000000-0005-0000-0000-0000D7320000}"/>
    <cellStyle name="Normal 18 2 5 2 3 2" xfId="13109" xr:uid="{00000000-0005-0000-0000-0000D8320000}"/>
    <cellStyle name="Normal 18 2 5 2 3 2 2" xfId="13110" xr:uid="{00000000-0005-0000-0000-0000D9320000}"/>
    <cellStyle name="Normal 18 2 5 2 3 2 2 2" xfId="13111" xr:uid="{00000000-0005-0000-0000-0000DA320000}"/>
    <cellStyle name="Normal 18 2 5 2 3 2 3" xfId="13112" xr:uid="{00000000-0005-0000-0000-0000DB320000}"/>
    <cellStyle name="Normal 18 2 5 2 3 3" xfId="13113" xr:uid="{00000000-0005-0000-0000-0000DC320000}"/>
    <cellStyle name="Normal 18 2 5 2 3 3 2" xfId="13114" xr:uid="{00000000-0005-0000-0000-0000DD320000}"/>
    <cellStyle name="Normal 18 2 5 2 3 3 2 2" xfId="13115" xr:uid="{00000000-0005-0000-0000-0000DE320000}"/>
    <cellStyle name="Normal 18 2 5 2 3 3 3" xfId="13116" xr:uid="{00000000-0005-0000-0000-0000DF320000}"/>
    <cellStyle name="Normal 18 2 5 2 3 4" xfId="13117" xr:uid="{00000000-0005-0000-0000-0000E0320000}"/>
    <cellStyle name="Normal 18 2 5 2 3 4 2" xfId="13118" xr:uid="{00000000-0005-0000-0000-0000E1320000}"/>
    <cellStyle name="Normal 18 2 5 2 3 4 2 2" xfId="13119" xr:uid="{00000000-0005-0000-0000-0000E2320000}"/>
    <cellStyle name="Normal 18 2 5 2 3 4 3" xfId="13120" xr:uid="{00000000-0005-0000-0000-0000E3320000}"/>
    <cellStyle name="Normal 18 2 5 2 3 5" xfId="13121" xr:uid="{00000000-0005-0000-0000-0000E4320000}"/>
    <cellStyle name="Normal 18 2 5 2 3 5 2" xfId="13122" xr:uid="{00000000-0005-0000-0000-0000E5320000}"/>
    <cellStyle name="Normal 18 2 5 2 3 6" xfId="13123" xr:uid="{00000000-0005-0000-0000-0000E6320000}"/>
    <cellStyle name="Normal 18 2 5 2 3 6 2" xfId="13124" xr:uid="{00000000-0005-0000-0000-0000E7320000}"/>
    <cellStyle name="Normal 18 2 5 2 3 7" xfId="13125" xr:uid="{00000000-0005-0000-0000-0000E8320000}"/>
    <cellStyle name="Normal 18 2 5 2 4" xfId="13126" xr:uid="{00000000-0005-0000-0000-0000E9320000}"/>
    <cellStyle name="Normal 18 2 5 2 4 2" xfId="13127" xr:uid="{00000000-0005-0000-0000-0000EA320000}"/>
    <cellStyle name="Normal 18 2 5 2 4 2 2" xfId="13128" xr:uid="{00000000-0005-0000-0000-0000EB320000}"/>
    <cellStyle name="Normal 18 2 5 2 4 3" xfId="13129" xr:uid="{00000000-0005-0000-0000-0000EC320000}"/>
    <cellStyle name="Normal 18 2 5 2 5" xfId="13130" xr:uid="{00000000-0005-0000-0000-0000ED320000}"/>
    <cellStyle name="Normal 18 2 5 2 5 2" xfId="13131" xr:uid="{00000000-0005-0000-0000-0000EE320000}"/>
    <cellStyle name="Normal 18 2 5 2 5 2 2" xfId="13132" xr:uid="{00000000-0005-0000-0000-0000EF320000}"/>
    <cellStyle name="Normal 18 2 5 2 5 3" xfId="13133" xr:uid="{00000000-0005-0000-0000-0000F0320000}"/>
    <cellStyle name="Normal 18 2 5 2 6" xfId="13134" xr:uid="{00000000-0005-0000-0000-0000F1320000}"/>
    <cellStyle name="Normal 18 2 5 2 6 2" xfId="13135" xr:uid="{00000000-0005-0000-0000-0000F2320000}"/>
    <cellStyle name="Normal 18 2 5 2 6 2 2" xfId="13136" xr:uid="{00000000-0005-0000-0000-0000F3320000}"/>
    <cellStyle name="Normal 18 2 5 2 6 3" xfId="13137" xr:uid="{00000000-0005-0000-0000-0000F4320000}"/>
    <cellStyle name="Normal 18 2 5 2 7" xfId="13138" xr:uid="{00000000-0005-0000-0000-0000F5320000}"/>
    <cellStyle name="Normal 18 2 5 2 7 2" xfId="13139" xr:uid="{00000000-0005-0000-0000-0000F6320000}"/>
    <cellStyle name="Normal 18 2 5 2 8" xfId="13140" xr:uid="{00000000-0005-0000-0000-0000F7320000}"/>
    <cellStyle name="Normal 18 2 5 2 8 2" xfId="13141" xr:uid="{00000000-0005-0000-0000-0000F8320000}"/>
    <cellStyle name="Normal 18 2 5 2 9" xfId="13142" xr:uid="{00000000-0005-0000-0000-0000F9320000}"/>
    <cellStyle name="Normal 18 2 5 3" xfId="13143" xr:uid="{00000000-0005-0000-0000-0000FA320000}"/>
    <cellStyle name="Normal 18 2 5 3 2" xfId="13144" xr:uid="{00000000-0005-0000-0000-0000FB320000}"/>
    <cellStyle name="Normal 18 2 5 3 2 2" xfId="13145" xr:uid="{00000000-0005-0000-0000-0000FC320000}"/>
    <cellStyle name="Normal 18 2 5 3 2 2 2" xfId="13146" xr:uid="{00000000-0005-0000-0000-0000FD320000}"/>
    <cellStyle name="Normal 18 2 5 3 2 2 2 2" xfId="13147" xr:uid="{00000000-0005-0000-0000-0000FE320000}"/>
    <cellStyle name="Normal 18 2 5 3 2 2 3" xfId="13148" xr:uid="{00000000-0005-0000-0000-0000FF320000}"/>
    <cellStyle name="Normal 18 2 5 3 2 3" xfId="13149" xr:uid="{00000000-0005-0000-0000-000000330000}"/>
    <cellStyle name="Normal 18 2 5 3 2 3 2" xfId="13150" xr:uid="{00000000-0005-0000-0000-000001330000}"/>
    <cellStyle name="Normal 18 2 5 3 2 3 2 2" xfId="13151" xr:uid="{00000000-0005-0000-0000-000002330000}"/>
    <cellStyle name="Normal 18 2 5 3 2 3 3" xfId="13152" xr:uid="{00000000-0005-0000-0000-000003330000}"/>
    <cellStyle name="Normal 18 2 5 3 2 4" xfId="13153" xr:uid="{00000000-0005-0000-0000-000004330000}"/>
    <cellStyle name="Normal 18 2 5 3 2 4 2" xfId="13154" xr:uid="{00000000-0005-0000-0000-000005330000}"/>
    <cellStyle name="Normal 18 2 5 3 2 4 2 2" xfId="13155" xr:uid="{00000000-0005-0000-0000-000006330000}"/>
    <cellStyle name="Normal 18 2 5 3 2 4 3" xfId="13156" xr:uid="{00000000-0005-0000-0000-000007330000}"/>
    <cellStyle name="Normal 18 2 5 3 2 5" xfId="13157" xr:uid="{00000000-0005-0000-0000-000008330000}"/>
    <cellStyle name="Normal 18 2 5 3 2 5 2" xfId="13158" xr:uid="{00000000-0005-0000-0000-000009330000}"/>
    <cellStyle name="Normal 18 2 5 3 2 6" xfId="13159" xr:uid="{00000000-0005-0000-0000-00000A330000}"/>
    <cellStyle name="Normal 18 2 5 3 2 6 2" xfId="13160" xr:uid="{00000000-0005-0000-0000-00000B330000}"/>
    <cellStyle name="Normal 18 2 5 3 2 7" xfId="13161" xr:uid="{00000000-0005-0000-0000-00000C330000}"/>
    <cellStyle name="Normal 18 2 5 3 3" xfId="13162" xr:uid="{00000000-0005-0000-0000-00000D330000}"/>
    <cellStyle name="Normal 18 2 5 3 3 2" xfId="13163" xr:uid="{00000000-0005-0000-0000-00000E330000}"/>
    <cellStyle name="Normal 18 2 5 3 3 2 2" xfId="13164" xr:uid="{00000000-0005-0000-0000-00000F330000}"/>
    <cellStyle name="Normal 18 2 5 3 3 3" xfId="13165" xr:uid="{00000000-0005-0000-0000-000010330000}"/>
    <cellStyle name="Normal 18 2 5 3 4" xfId="13166" xr:uid="{00000000-0005-0000-0000-000011330000}"/>
    <cellStyle name="Normal 18 2 5 3 4 2" xfId="13167" xr:uid="{00000000-0005-0000-0000-000012330000}"/>
    <cellStyle name="Normal 18 2 5 3 4 2 2" xfId="13168" xr:uid="{00000000-0005-0000-0000-000013330000}"/>
    <cellStyle name="Normal 18 2 5 3 4 3" xfId="13169" xr:uid="{00000000-0005-0000-0000-000014330000}"/>
    <cellStyle name="Normal 18 2 5 3 5" xfId="13170" xr:uid="{00000000-0005-0000-0000-000015330000}"/>
    <cellStyle name="Normal 18 2 5 3 5 2" xfId="13171" xr:uid="{00000000-0005-0000-0000-000016330000}"/>
    <cellStyle name="Normal 18 2 5 3 5 2 2" xfId="13172" xr:uid="{00000000-0005-0000-0000-000017330000}"/>
    <cellStyle name="Normal 18 2 5 3 5 3" xfId="13173" xr:uid="{00000000-0005-0000-0000-000018330000}"/>
    <cellStyle name="Normal 18 2 5 3 6" xfId="13174" xr:uid="{00000000-0005-0000-0000-000019330000}"/>
    <cellStyle name="Normal 18 2 5 3 6 2" xfId="13175" xr:uid="{00000000-0005-0000-0000-00001A330000}"/>
    <cellStyle name="Normal 18 2 5 3 7" xfId="13176" xr:uid="{00000000-0005-0000-0000-00001B330000}"/>
    <cellStyle name="Normal 18 2 5 3 7 2" xfId="13177" xr:uid="{00000000-0005-0000-0000-00001C330000}"/>
    <cellStyle name="Normal 18 2 5 3 8" xfId="13178" xr:uid="{00000000-0005-0000-0000-00001D330000}"/>
    <cellStyle name="Normal 18 2 5 4" xfId="13179" xr:uid="{00000000-0005-0000-0000-00001E330000}"/>
    <cellStyle name="Normal 18 2 5 4 2" xfId="13180" xr:uid="{00000000-0005-0000-0000-00001F330000}"/>
    <cellStyle name="Normal 18 2 5 4 2 2" xfId="13181" xr:uid="{00000000-0005-0000-0000-000020330000}"/>
    <cellStyle name="Normal 18 2 5 4 2 2 2" xfId="13182" xr:uid="{00000000-0005-0000-0000-000021330000}"/>
    <cellStyle name="Normal 18 2 5 4 2 3" xfId="13183" xr:uid="{00000000-0005-0000-0000-000022330000}"/>
    <cellStyle name="Normal 18 2 5 4 3" xfId="13184" xr:uid="{00000000-0005-0000-0000-000023330000}"/>
    <cellStyle name="Normal 18 2 5 4 3 2" xfId="13185" xr:uid="{00000000-0005-0000-0000-000024330000}"/>
    <cellStyle name="Normal 18 2 5 4 3 2 2" xfId="13186" xr:uid="{00000000-0005-0000-0000-000025330000}"/>
    <cellStyle name="Normal 18 2 5 4 3 3" xfId="13187" xr:uid="{00000000-0005-0000-0000-000026330000}"/>
    <cellStyle name="Normal 18 2 5 4 4" xfId="13188" xr:uid="{00000000-0005-0000-0000-000027330000}"/>
    <cellStyle name="Normal 18 2 5 4 4 2" xfId="13189" xr:uid="{00000000-0005-0000-0000-000028330000}"/>
    <cellStyle name="Normal 18 2 5 4 4 2 2" xfId="13190" xr:uid="{00000000-0005-0000-0000-000029330000}"/>
    <cellStyle name="Normal 18 2 5 4 4 3" xfId="13191" xr:uid="{00000000-0005-0000-0000-00002A330000}"/>
    <cellStyle name="Normal 18 2 5 4 5" xfId="13192" xr:uid="{00000000-0005-0000-0000-00002B330000}"/>
    <cellStyle name="Normal 18 2 5 4 5 2" xfId="13193" xr:uid="{00000000-0005-0000-0000-00002C330000}"/>
    <cellStyle name="Normal 18 2 5 4 6" xfId="13194" xr:uid="{00000000-0005-0000-0000-00002D330000}"/>
    <cellStyle name="Normal 18 2 5 4 6 2" xfId="13195" xr:uid="{00000000-0005-0000-0000-00002E330000}"/>
    <cellStyle name="Normal 18 2 5 4 7" xfId="13196" xr:uid="{00000000-0005-0000-0000-00002F330000}"/>
    <cellStyle name="Normal 18 2 5 5" xfId="13197" xr:uid="{00000000-0005-0000-0000-000030330000}"/>
    <cellStyle name="Normal 18 2 5 5 2" xfId="13198" xr:uid="{00000000-0005-0000-0000-000031330000}"/>
    <cellStyle name="Normal 18 2 5 5 2 2" xfId="13199" xr:uid="{00000000-0005-0000-0000-000032330000}"/>
    <cellStyle name="Normal 18 2 5 5 2 2 2" xfId="13200" xr:uid="{00000000-0005-0000-0000-000033330000}"/>
    <cellStyle name="Normal 18 2 5 5 2 3" xfId="13201" xr:uid="{00000000-0005-0000-0000-000034330000}"/>
    <cellStyle name="Normal 18 2 5 5 3" xfId="13202" xr:uid="{00000000-0005-0000-0000-000035330000}"/>
    <cellStyle name="Normal 18 2 5 5 3 2" xfId="13203" xr:uid="{00000000-0005-0000-0000-000036330000}"/>
    <cellStyle name="Normal 18 2 5 5 3 2 2" xfId="13204" xr:uid="{00000000-0005-0000-0000-000037330000}"/>
    <cellStyle name="Normal 18 2 5 5 3 3" xfId="13205" xr:uid="{00000000-0005-0000-0000-000038330000}"/>
    <cellStyle name="Normal 18 2 5 5 4" xfId="13206" xr:uid="{00000000-0005-0000-0000-000039330000}"/>
    <cellStyle name="Normal 18 2 5 5 4 2" xfId="13207" xr:uid="{00000000-0005-0000-0000-00003A330000}"/>
    <cellStyle name="Normal 18 2 5 5 4 2 2" xfId="13208" xr:uid="{00000000-0005-0000-0000-00003B330000}"/>
    <cellStyle name="Normal 18 2 5 5 4 3" xfId="13209" xr:uid="{00000000-0005-0000-0000-00003C330000}"/>
    <cellStyle name="Normal 18 2 5 5 5" xfId="13210" xr:uid="{00000000-0005-0000-0000-00003D330000}"/>
    <cellStyle name="Normal 18 2 5 5 5 2" xfId="13211" xr:uid="{00000000-0005-0000-0000-00003E330000}"/>
    <cellStyle name="Normal 18 2 5 5 6" xfId="13212" xr:uid="{00000000-0005-0000-0000-00003F330000}"/>
    <cellStyle name="Normal 18 2 5 5 6 2" xfId="13213" xr:uid="{00000000-0005-0000-0000-000040330000}"/>
    <cellStyle name="Normal 18 2 5 5 7" xfId="13214" xr:uid="{00000000-0005-0000-0000-000041330000}"/>
    <cellStyle name="Normal 18 2 5 6" xfId="13215" xr:uid="{00000000-0005-0000-0000-000042330000}"/>
    <cellStyle name="Normal 18 2 5 6 2" xfId="13216" xr:uid="{00000000-0005-0000-0000-000043330000}"/>
    <cellStyle name="Normal 18 2 5 6 2 2" xfId="13217" xr:uid="{00000000-0005-0000-0000-000044330000}"/>
    <cellStyle name="Normal 18 2 5 6 3" xfId="13218" xr:uid="{00000000-0005-0000-0000-000045330000}"/>
    <cellStyle name="Normal 18 2 5 7" xfId="13219" xr:uid="{00000000-0005-0000-0000-000046330000}"/>
    <cellStyle name="Normal 18 2 5 7 2" xfId="13220" xr:uid="{00000000-0005-0000-0000-000047330000}"/>
    <cellStyle name="Normal 18 2 5 7 2 2" xfId="13221" xr:uid="{00000000-0005-0000-0000-000048330000}"/>
    <cellStyle name="Normal 18 2 5 7 3" xfId="13222" xr:uid="{00000000-0005-0000-0000-000049330000}"/>
    <cellStyle name="Normal 18 2 5 8" xfId="13223" xr:uid="{00000000-0005-0000-0000-00004A330000}"/>
    <cellStyle name="Normal 18 2 5 8 2" xfId="13224" xr:uid="{00000000-0005-0000-0000-00004B330000}"/>
    <cellStyle name="Normal 18 2 5 8 2 2" xfId="13225" xr:uid="{00000000-0005-0000-0000-00004C330000}"/>
    <cellStyle name="Normal 18 2 5 8 3" xfId="13226" xr:uid="{00000000-0005-0000-0000-00004D330000}"/>
    <cellStyle name="Normal 18 2 5 9" xfId="13227" xr:uid="{00000000-0005-0000-0000-00004E330000}"/>
    <cellStyle name="Normal 18 2 5 9 2" xfId="13228" xr:uid="{00000000-0005-0000-0000-00004F330000}"/>
    <cellStyle name="Normal 18 2 6" xfId="13229" xr:uid="{00000000-0005-0000-0000-000050330000}"/>
    <cellStyle name="Normal 18 2 6 2" xfId="13230" xr:uid="{00000000-0005-0000-0000-000051330000}"/>
    <cellStyle name="Normal 18 2 6 2 2" xfId="13231" xr:uid="{00000000-0005-0000-0000-000052330000}"/>
    <cellStyle name="Normal 18 2 6 2 2 2" xfId="13232" xr:uid="{00000000-0005-0000-0000-000053330000}"/>
    <cellStyle name="Normal 18 2 6 2 2 2 2" xfId="13233" xr:uid="{00000000-0005-0000-0000-000054330000}"/>
    <cellStyle name="Normal 18 2 6 2 2 3" xfId="13234" xr:uid="{00000000-0005-0000-0000-000055330000}"/>
    <cellStyle name="Normal 18 2 6 2 3" xfId="13235" xr:uid="{00000000-0005-0000-0000-000056330000}"/>
    <cellStyle name="Normal 18 2 6 2 3 2" xfId="13236" xr:uid="{00000000-0005-0000-0000-000057330000}"/>
    <cellStyle name="Normal 18 2 6 2 3 2 2" xfId="13237" xr:uid="{00000000-0005-0000-0000-000058330000}"/>
    <cellStyle name="Normal 18 2 6 2 3 3" xfId="13238" xr:uid="{00000000-0005-0000-0000-000059330000}"/>
    <cellStyle name="Normal 18 2 6 2 4" xfId="13239" xr:uid="{00000000-0005-0000-0000-00005A330000}"/>
    <cellStyle name="Normal 18 2 6 2 4 2" xfId="13240" xr:uid="{00000000-0005-0000-0000-00005B330000}"/>
    <cellStyle name="Normal 18 2 6 2 4 2 2" xfId="13241" xr:uid="{00000000-0005-0000-0000-00005C330000}"/>
    <cellStyle name="Normal 18 2 6 2 4 3" xfId="13242" xr:uid="{00000000-0005-0000-0000-00005D330000}"/>
    <cellStyle name="Normal 18 2 6 2 5" xfId="13243" xr:uid="{00000000-0005-0000-0000-00005E330000}"/>
    <cellStyle name="Normal 18 2 6 2 5 2" xfId="13244" xr:uid="{00000000-0005-0000-0000-00005F330000}"/>
    <cellStyle name="Normal 18 2 6 2 6" xfId="13245" xr:uid="{00000000-0005-0000-0000-000060330000}"/>
    <cellStyle name="Normal 18 2 6 2 6 2" xfId="13246" xr:uid="{00000000-0005-0000-0000-000061330000}"/>
    <cellStyle name="Normal 18 2 6 2 7" xfId="13247" xr:uid="{00000000-0005-0000-0000-000062330000}"/>
    <cellStyle name="Normal 18 2 6 3" xfId="13248" xr:uid="{00000000-0005-0000-0000-000063330000}"/>
    <cellStyle name="Normal 18 2 6 3 2" xfId="13249" xr:uid="{00000000-0005-0000-0000-000064330000}"/>
    <cellStyle name="Normal 18 2 6 3 2 2" xfId="13250" xr:uid="{00000000-0005-0000-0000-000065330000}"/>
    <cellStyle name="Normal 18 2 6 3 2 2 2" xfId="13251" xr:uid="{00000000-0005-0000-0000-000066330000}"/>
    <cellStyle name="Normal 18 2 6 3 2 3" xfId="13252" xr:uid="{00000000-0005-0000-0000-000067330000}"/>
    <cellStyle name="Normal 18 2 6 3 3" xfId="13253" xr:uid="{00000000-0005-0000-0000-000068330000}"/>
    <cellStyle name="Normal 18 2 6 3 3 2" xfId="13254" xr:uid="{00000000-0005-0000-0000-000069330000}"/>
    <cellStyle name="Normal 18 2 6 3 3 2 2" xfId="13255" xr:uid="{00000000-0005-0000-0000-00006A330000}"/>
    <cellStyle name="Normal 18 2 6 3 3 3" xfId="13256" xr:uid="{00000000-0005-0000-0000-00006B330000}"/>
    <cellStyle name="Normal 18 2 6 3 4" xfId="13257" xr:uid="{00000000-0005-0000-0000-00006C330000}"/>
    <cellStyle name="Normal 18 2 6 3 4 2" xfId="13258" xr:uid="{00000000-0005-0000-0000-00006D330000}"/>
    <cellStyle name="Normal 18 2 6 3 4 2 2" xfId="13259" xr:uid="{00000000-0005-0000-0000-00006E330000}"/>
    <cellStyle name="Normal 18 2 6 3 4 3" xfId="13260" xr:uid="{00000000-0005-0000-0000-00006F330000}"/>
    <cellStyle name="Normal 18 2 6 3 5" xfId="13261" xr:uid="{00000000-0005-0000-0000-000070330000}"/>
    <cellStyle name="Normal 18 2 6 3 5 2" xfId="13262" xr:uid="{00000000-0005-0000-0000-000071330000}"/>
    <cellStyle name="Normal 18 2 6 3 6" xfId="13263" xr:uid="{00000000-0005-0000-0000-000072330000}"/>
    <cellStyle name="Normal 18 2 6 3 6 2" xfId="13264" xr:uid="{00000000-0005-0000-0000-000073330000}"/>
    <cellStyle name="Normal 18 2 6 3 7" xfId="13265" xr:uid="{00000000-0005-0000-0000-000074330000}"/>
    <cellStyle name="Normal 18 2 6 4" xfId="13266" xr:uid="{00000000-0005-0000-0000-000075330000}"/>
    <cellStyle name="Normal 18 2 6 4 2" xfId="13267" xr:uid="{00000000-0005-0000-0000-000076330000}"/>
    <cellStyle name="Normal 18 2 6 4 2 2" xfId="13268" xr:uid="{00000000-0005-0000-0000-000077330000}"/>
    <cellStyle name="Normal 18 2 6 4 3" xfId="13269" xr:uid="{00000000-0005-0000-0000-000078330000}"/>
    <cellStyle name="Normal 18 2 6 5" xfId="13270" xr:uid="{00000000-0005-0000-0000-000079330000}"/>
    <cellStyle name="Normal 18 2 6 5 2" xfId="13271" xr:uid="{00000000-0005-0000-0000-00007A330000}"/>
    <cellStyle name="Normal 18 2 6 5 2 2" xfId="13272" xr:uid="{00000000-0005-0000-0000-00007B330000}"/>
    <cellStyle name="Normal 18 2 6 5 3" xfId="13273" xr:uid="{00000000-0005-0000-0000-00007C330000}"/>
    <cellStyle name="Normal 18 2 6 6" xfId="13274" xr:uid="{00000000-0005-0000-0000-00007D330000}"/>
    <cellStyle name="Normal 18 2 6 6 2" xfId="13275" xr:uid="{00000000-0005-0000-0000-00007E330000}"/>
    <cellStyle name="Normal 18 2 6 6 2 2" xfId="13276" xr:uid="{00000000-0005-0000-0000-00007F330000}"/>
    <cellStyle name="Normal 18 2 6 6 3" xfId="13277" xr:uid="{00000000-0005-0000-0000-000080330000}"/>
    <cellStyle name="Normal 18 2 6 7" xfId="13278" xr:uid="{00000000-0005-0000-0000-000081330000}"/>
    <cellStyle name="Normal 18 2 6 7 2" xfId="13279" xr:uid="{00000000-0005-0000-0000-000082330000}"/>
    <cellStyle name="Normal 18 2 6 8" xfId="13280" xr:uid="{00000000-0005-0000-0000-000083330000}"/>
    <cellStyle name="Normal 18 2 6 8 2" xfId="13281" xr:uid="{00000000-0005-0000-0000-000084330000}"/>
    <cellStyle name="Normal 18 2 6 9" xfId="13282" xr:uid="{00000000-0005-0000-0000-000085330000}"/>
    <cellStyle name="Normal 18 2 7" xfId="13283" xr:uid="{00000000-0005-0000-0000-000086330000}"/>
    <cellStyle name="Normal 18 2 7 2" xfId="13284" xr:uid="{00000000-0005-0000-0000-000087330000}"/>
    <cellStyle name="Normal 18 2 7 2 2" xfId="13285" xr:uid="{00000000-0005-0000-0000-000088330000}"/>
    <cellStyle name="Normal 18 2 7 2 2 2" xfId="13286" xr:uid="{00000000-0005-0000-0000-000089330000}"/>
    <cellStyle name="Normal 18 2 7 2 2 2 2" xfId="13287" xr:uid="{00000000-0005-0000-0000-00008A330000}"/>
    <cellStyle name="Normal 18 2 7 2 2 3" xfId="13288" xr:uid="{00000000-0005-0000-0000-00008B330000}"/>
    <cellStyle name="Normal 18 2 7 2 3" xfId="13289" xr:uid="{00000000-0005-0000-0000-00008C330000}"/>
    <cellStyle name="Normal 18 2 7 2 3 2" xfId="13290" xr:uid="{00000000-0005-0000-0000-00008D330000}"/>
    <cellStyle name="Normal 18 2 7 2 3 2 2" xfId="13291" xr:uid="{00000000-0005-0000-0000-00008E330000}"/>
    <cellStyle name="Normal 18 2 7 2 3 3" xfId="13292" xr:uid="{00000000-0005-0000-0000-00008F330000}"/>
    <cellStyle name="Normal 18 2 7 2 4" xfId="13293" xr:uid="{00000000-0005-0000-0000-000090330000}"/>
    <cellStyle name="Normal 18 2 7 2 4 2" xfId="13294" xr:uid="{00000000-0005-0000-0000-000091330000}"/>
    <cellStyle name="Normal 18 2 7 2 4 2 2" xfId="13295" xr:uid="{00000000-0005-0000-0000-000092330000}"/>
    <cellStyle name="Normal 18 2 7 2 4 3" xfId="13296" xr:uid="{00000000-0005-0000-0000-000093330000}"/>
    <cellStyle name="Normal 18 2 7 2 5" xfId="13297" xr:uid="{00000000-0005-0000-0000-000094330000}"/>
    <cellStyle name="Normal 18 2 7 2 5 2" xfId="13298" xr:uid="{00000000-0005-0000-0000-000095330000}"/>
    <cellStyle name="Normal 18 2 7 2 6" xfId="13299" xr:uid="{00000000-0005-0000-0000-000096330000}"/>
    <cellStyle name="Normal 18 2 7 2 6 2" xfId="13300" xr:uid="{00000000-0005-0000-0000-000097330000}"/>
    <cellStyle name="Normal 18 2 7 2 7" xfId="13301" xr:uid="{00000000-0005-0000-0000-000098330000}"/>
    <cellStyle name="Normal 18 2 7 3" xfId="13302" xr:uid="{00000000-0005-0000-0000-000099330000}"/>
    <cellStyle name="Normal 18 2 7 3 2" xfId="13303" xr:uid="{00000000-0005-0000-0000-00009A330000}"/>
    <cellStyle name="Normal 18 2 7 3 2 2" xfId="13304" xr:uid="{00000000-0005-0000-0000-00009B330000}"/>
    <cellStyle name="Normal 18 2 7 3 3" xfId="13305" xr:uid="{00000000-0005-0000-0000-00009C330000}"/>
    <cellStyle name="Normal 18 2 7 4" xfId="13306" xr:uid="{00000000-0005-0000-0000-00009D330000}"/>
    <cellStyle name="Normal 18 2 7 4 2" xfId="13307" xr:uid="{00000000-0005-0000-0000-00009E330000}"/>
    <cellStyle name="Normal 18 2 7 4 2 2" xfId="13308" xr:uid="{00000000-0005-0000-0000-00009F330000}"/>
    <cellStyle name="Normal 18 2 7 4 3" xfId="13309" xr:uid="{00000000-0005-0000-0000-0000A0330000}"/>
    <cellStyle name="Normal 18 2 7 5" xfId="13310" xr:uid="{00000000-0005-0000-0000-0000A1330000}"/>
    <cellStyle name="Normal 18 2 7 5 2" xfId="13311" xr:uid="{00000000-0005-0000-0000-0000A2330000}"/>
    <cellStyle name="Normal 18 2 7 5 2 2" xfId="13312" xr:uid="{00000000-0005-0000-0000-0000A3330000}"/>
    <cellStyle name="Normal 18 2 7 5 3" xfId="13313" xr:uid="{00000000-0005-0000-0000-0000A4330000}"/>
    <cellStyle name="Normal 18 2 7 6" xfId="13314" xr:uid="{00000000-0005-0000-0000-0000A5330000}"/>
    <cellStyle name="Normal 18 2 7 6 2" xfId="13315" xr:uid="{00000000-0005-0000-0000-0000A6330000}"/>
    <cellStyle name="Normal 18 2 7 7" xfId="13316" xr:uid="{00000000-0005-0000-0000-0000A7330000}"/>
    <cellStyle name="Normal 18 2 7 7 2" xfId="13317" xr:uid="{00000000-0005-0000-0000-0000A8330000}"/>
    <cellStyle name="Normal 18 2 7 8" xfId="13318" xr:uid="{00000000-0005-0000-0000-0000A9330000}"/>
    <cellStyle name="Normal 18 2 8" xfId="13319" xr:uid="{00000000-0005-0000-0000-0000AA330000}"/>
    <cellStyle name="Normal 18 2 8 2" xfId="13320" xr:uid="{00000000-0005-0000-0000-0000AB330000}"/>
    <cellStyle name="Normal 18 2 8 2 2" xfId="13321" xr:uid="{00000000-0005-0000-0000-0000AC330000}"/>
    <cellStyle name="Normal 18 2 8 2 2 2" xfId="13322" xr:uid="{00000000-0005-0000-0000-0000AD330000}"/>
    <cellStyle name="Normal 18 2 8 2 3" xfId="13323" xr:uid="{00000000-0005-0000-0000-0000AE330000}"/>
    <cellStyle name="Normal 18 2 8 3" xfId="13324" xr:uid="{00000000-0005-0000-0000-0000AF330000}"/>
    <cellStyle name="Normal 18 2 8 3 2" xfId="13325" xr:uid="{00000000-0005-0000-0000-0000B0330000}"/>
    <cellStyle name="Normal 18 2 8 3 2 2" xfId="13326" xr:uid="{00000000-0005-0000-0000-0000B1330000}"/>
    <cellStyle name="Normal 18 2 8 3 3" xfId="13327" xr:uid="{00000000-0005-0000-0000-0000B2330000}"/>
    <cellStyle name="Normal 18 2 8 4" xfId="13328" xr:uid="{00000000-0005-0000-0000-0000B3330000}"/>
    <cellStyle name="Normal 18 2 8 4 2" xfId="13329" xr:uid="{00000000-0005-0000-0000-0000B4330000}"/>
    <cellStyle name="Normal 18 2 8 4 2 2" xfId="13330" xr:uid="{00000000-0005-0000-0000-0000B5330000}"/>
    <cellStyle name="Normal 18 2 8 4 3" xfId="13331" xr:uid="{00000000-0005-0000-0000-0000B6330000}"/>
    <cellStyle name="Normal 18 2 8 5" xfId="13332" xr:uid="{00000000-0005-0000-0000-0000B7330000}"/>
    <cellStyle name="Normal 18 2 8 5 2" xfId="13333" xr:uid="{00000000-0005-0000-0000-0000B8330000}"/>
    <cellStyle name="Normal 18 2 8 6" xfId="13334" xr:uid="{00000000-0005-0000-0000-0000B9330000}"/>
    <cellStyle name="Normal 18 2 8 6 2" xfId="13335" xr:uid="{00000000-0005-0000-0000-0000BA330000}"/>
    <cellStyle name="Normal 18 2 8 7" xfId="13336" xr:uid="{00000000-0005-0000-0000-0000BB330000}"/>
    <cellStyle name="Normal 18 2 9" xfId="13337" xr:uid="{00000000-0005-0000-0000-0000BC330000}"/>
    <cellStyle name="Normal 18 2 9 2" xfId="13338" xr:uid="{00000000-0005-0000-0000-0000BD330000}"/>
    <cellStyle name="Normal 18 2 9 2 2" xfId="13339" xr:uid="{00000000-0005-0000-0000-0000BE330000}"/>
    <cellStyle name="Normal 18 2 9 2 2 2" xfId="13340" xr:uid="{00000000-0005-0000-0000-0000BF330000}"/>
    <cellStyle name="Normal 18 2 9 2 3" xfId="13341" xr:uid="{00000000-0005-0000-0000-0000C0330000}"/>
    <cellStyle name="Normal 18 2 9 3" xfId="13342" xr:uid="{00000000-0005-0000-0000-0000C1330000}"/>
    <cellStyle name="Normal 18 2 9 3 2" xfId="13343" xr:uid="{00000000-0005-0000-0000-0000C2330000}"/>
    <cellStyle name="Normal 18 2 9 3 2 2" xfId="13344" xr:uid="{00000000-0005-0000-0000-0000C3330000}"/>
    <cellStyle name="Normal 18 2 9 3 3" xfId="13345" xr:uid="{00000000-0005-0000-0000-0000C4330000}"/>
    <cellStyle name="Normal 18 2 9 4" xfId="13346" xr:uid="{00000000-0005-0000-0000-0000C5330000}"/>
    <cellStyle name="Normal 18 2 9 4 2" xfId="13347" xr:uid="{00000000-0005-0000-0000-0000C6330000}"/>
    <cellStyle name="Normal 18 2 9 4 2 2" xfId="13348" xr:uid="{00000000-0005-0000-0000-0000C7330000}"/>
    <cellStyle name="Normal 18 2 9 4 3" xfId="13349" xr:uid="{00000000-0005-0000-0000-0000C8330000}"/>
    <cellStyle name="Normal 18 2 9 5" xfId="13350" xr:uid="{00000000-0005-0000-0000-0000C9330000}"/>
    <cellStyle name="Normal 18 2 9 5 2" xfId="13351" xr:uid="{00000000-0005-0000-0000-0000CA330000}"/>
    <cellStyle name="Normal 18 2 9 6" xfId="13352" xr:uid="{00000000-0005-0000-0000-0000CB330000}"/>
    <cellStyle name="Normal 18 2 9 6 2" xfId="13353" xr:uid="{00000000-0005-0000-0000-0000CC330000}"/>
    <cellStyle name="Normal 18 2 9 7" xfId="13354" xr:uid="{00000000-0005-0000-0000-0000CD330000}"/>
    <cellStyle name="Normal 18 2_Confidential Information" xfId="13355" xr:uid="{00000000-0005-0000-0000-0000CE330000}"/>
    <cellStyle name="Normal 19" xfId="457" xr:uid="{00000000-0005-0000-0000-0000CF330000}"/>
    <cellStyle name="Normal 19 10" xfId="13356" xr:uid="{00000000-0005-0000-0000-0000D0330000}"/>
    <cellStyle name="Normal 19 10 2" xfId="13357" xr:uid="{00000000-0005-0000-0000-0000D1330000}"/>
    <cellStyle name="Normal 19 10 2 2" xfId="13358" xr:uid="{00000000-0005-0000-0000-0000D2330000}"/>
    <cellStyle name="Normal 19 10 3" xfId="13359" xr:uid="{00000000-0005-0000-0000-0000D3330000}"/>
    <cellStyle name="Normal 19 11" xfId="13360" xr:uid="{00000000-0005-0000-0000-0000D4330000}"/>
    <cellStyle name="Normal 19 11 2" xfId="13361" xr:uid="{00000000-0005-0000-0000-0000D5330000}"/>
    <cellStyle name="Normal 19 11 2 2" xfId="13362" xr:uid="{00000000-0005-0000-0000-0000D6330000}"/>
    <cellStyle name="Normal 19 11 3" xfId="13363" xr:uid="{00000000-0005-0000-0000-0000D7330000}"/>
    <cellStyle name="Normal 19 12" xfId="13364" xr:uid="{00000000-0005-0000-0000-0000D8330000}"/>
    <cellStyle name="Normal 19 12 2" xfId="13365" xr:uid="{00000000-0005-0000-0000-0000D9330000}"/>
    <cellStyle name="Normal 19 12 2 2" xfId="13366" xr:uid="{00000000-0005-0000-0000-0000DA330000}"/>
    <cellStyle name="Normal 19 12 3" xfId="13367" xr:uid="{00000000-0005-0000-0000-0000DB330000}"/>
    <cellStyle name="Normal 19 13" xfId="13368" xr:uid="{00000000-0005-0000-0000-0000DC330000}"/>
    <cellStyle name="Normal 19 13 2" xfId="13369" xr:uid="{00000000-0005-0000-0000-0000DD330000}"/>
    <cellStyle name="Normal 19 14" xfId="13370" xr:uid="{00000000-0005-0000-0000-0000DE330000}"/>
    <cellStyle name="Normal 19 14 2" xfId="13371" xr:uid="{00000000-0005-0000-0000-0000DF330000}"/>
    <cellStyle name="Normal 19 15" xfId="13372" xr:uid="{00000000-0005-0000-0000-0000E0330000}"/>
    <cellStyle name="Normal 19 2" xfId="458" xr:uid="{00000000-0005-0000-0000-0000E1330000}"/>
    <cellStyle name="Normal 19 2 10" xfId="13373" xr:uid="{00000000-0005-0000-0000-0000E2330000}"/>
    <cellStyle name="Normal 19 2 10 2" xfId="13374" xr:uid="{00000000-0005-0000-0000-0000E3330000}"/>
    <cellStyle name="Normal 19 2 10 2 2" xfId="13375" xr:uid="{00000000-0005-0000-0000-0000E4330000}"/>
    <cellStyle name="Normal 19 2 10 3" xfId="13376" xr:uid="{00000000-0005-0000-0000-0000E5330000}"/>
    <cellStyle name="Normal 19 2 11" xfId="13377" xr:uid="{00000000-0005-0000-0000-0000E6330000}"/>
    <cellStyle name="Normal 19 2 11 2" xfId="13378" xr:uid="{00000000-0005-0000-0000-0000E7330000}"/>
    <cellStyle name="Normal 19 2 12" xfId="13379" xr:uid="{00000000-0005-0000-0000-0000E8330000}"/>
    <cellStyle name="Normal 19 2 12 2" xfId="13380" xr:uid="{00000000-0005-0000-0000-0000E9330000}"/>
    <cellStyle name="Normal 19 2 13" xfId="13381" xr:uid="{00000000-0005-0000-0000-0000EA330000}"/>
    <cellStyle name="Normal 19 2 2" xfId="459" xr:uid="{00000000-0005-0000-0000-0000EB330000}"/>
    <cellStyle name="Normal 19 2 2 10" xfId="13382" xr:uid="{00000000-0005-0000-0000-0000EC330000}"/>
    <cellStyle name="Normal 19 2 2 10 2" xfId="13383" xr:uid="{00000000-0005-0000-0000-0000ED330000}"/>
    <cellStyle name="Normal 19 2 2 11" xfId="13384" xr:uid="{00000000-0005-0000-0000-0000EE330000}"/>
    <cellStyle name="Normal 19 2 2 2" xfId="13385" xr:uid="{00000000-0005-0000-0000-0000EF330000}"/>
    <cellStyle name="Normal 19 2 2 2 2" xfId="13386" xr:uid="{00000000-0005-0000-0000-0000F0330000}"/>
    <cellStyle name="Normal 19 2 2 2 2 2" xfId="13387" xr:uid="{00000000-0005-0000-0000-0000F1330000}"/>
    <cellStyle name="Normal 19 2 2 2 2 2 2" xfId="13388" xr:uid="{00000000-0005-0000-0000-0000F2330000}"/>
    <cellStyle name="Normal 19 2 2 2 2 2 2 2" xfId="13389" xr:uid="{00000000-0005-0000-0000-0000F3330000}"/>
    <cellStyle name="Normal 19 2 2 2 2 2 3" xfId="13390" xr:uid="{00000000-0005-0000-0000-0000F4330000}"/>
    <cellStyle name="Normal 19 2 2 2 2 3" xfId="13391" xr:uid="{00000000-0005-0000-0000-0000F5330000}"/>
    <cellStyle name="Normal 19 2 2 2 2 3 2" xfId="13392" xr:uid="{00000000-0005-0000-0000-0000F6330000}"/>
    <cellStyle name="Normal 19 2 2 2 2 3 2 2" xfId="13393" xr:uid="{00000000-0005-0000-0000-0000F7330000}"/>
    <cellStyle name="Normal 19 2 2 2 2 3 3" xfId="13394" xr:uid="{00000000-0005-0000-0000-0000F8330000}"/>
    <cellStyle name="Normal 19 2 2 2 2 4" xfId="13395" xr:uid="{00000000-0005-0000-0000-0000F9330000}"/>
    <cellStyle name="Normal 19 2 2 2 2 4 2" xfId="13396" xr:uid="{00000000-0005-0000-0000-0000FA330000}"/>
    <cellStyle name="Normal 19 2 2 2 2 4 2 2" xfId="13397" xr:uid="{00000000-0005-0000-0000-0000FB330000}"/>
    <cellStyle name="Normal 19 2 2 2 2 4 3" xfId="13398" xr:uid="{00000000-0005-0000-0000-0000FC330000}"/>
    <cellStyle name="Normal 19 2 2 2 2 5" xfId="13399" xr:uid="{00000000-0005-0000-0000-0000FD330000}"/>
    <cellStyle name="Normal 19 2 2 2 2 5 2" xfId="13400" xr:uid="{00000000-0005-0000-0000-0000FE330000}"/>
    <cellStyle name="Normal 19 2 2 2 2 6" xfId="13401" xr:uid="{00000000-0005-0000-0000-0000FF330000}"/>
    <cellStyle name="Normal 19 2 2 2 2 6 2" xfId="13402" xr:uid="{00000000-0005-0000-0000-000000340000}"/>
    <cellStyle name="Normal 19 2 2 2 2 7" xfId="13403" xr:uid="{00000000-0005-0000-0000-000001340000}"/>
    <cellStyle name="Normal 19 2 2 2 3" xfId="13404" xr:uid="{00000000-0005-0000-0000-000002340000}"/>
    <cellStyle name="Normal 19 2 2 2 3 2" xfId="13405" xr:uid="{00000000-0005-0000-0000-000003340000}"/>
    <cellStyle name="Normal 19 2 2 2 3 2 2" xfId="13406" xr:uid="{00000000-0005-0000-0000-000004340000}"/>
    <cellStyle name="Normal 19 2 2 2 3 2 2 2" xfId="13407" xr:uid="{00000000-0005-0000-0000-000005340000}"/>
    <cellStyle name="Normal 19 2 2 2 3 2 3" xfId="13408" xr:uid="{00000000-0005-0000-0000-000006340000}"/>
    <cellStyle name="Normal 19 2 2 2 3 3" xfId="13409" xr:uid="{00000000-0005-0000-0000-000007340000}"/>
    <cellStyle name="Normal 19 2 2 2 3 3 2" xfId="13410" xr:uid="{00000000-0005-0000-0000-000008340000}"/>
    <cellStyle name="Normal 19 2 2 2 3 3 2 2" xfId="13411" xr:uid="{00000000-0005-0000-0000-000009340000}"/>
    <cellStyle name="Normal 19 2 2 2 3 3 3" xfId="13412" xr:uid="{00000000-0005-0000-0000-00000A340000}"/>
    <cellStyle name="Normal 19 2 2 2 3 4" xfId="13413" xr:uid="{00000000-0005-0000-0000-00000B340000}"/>
    <cellStyle name="Normal 19 2 2 2 3 4 2" xfId="13414" xr:uid="{00000000-0005-0000-0000-00000C340000}"/>
    <cellStyle name="Normal 19 2 2 2 3 4 2 2" xfId="13415" xr:uid="{00000000-0005-0000-0000-00000D340000}"/>
    <cellStyle name="Normal 19 2 2 2 3 4 3" xfId="13416" xr:uid="{00000000-0005-0000-0000-00000E340000}"/>
    <cellStyle name="Normal 19 2 2 2 3 5" xfId="13417" xr:uid="{00000000-0005-0000-0000-00000F340000}"/>
    <cellStyle name="Normal 19 2 2 2 3 5 2" xfId="13418" xr:uid="{00000000-0005-0000-0000-000010340000}"/>
    <cellStyle name="Normal 19 2 2 2 3 6" xfId="13419" xr:uid="{00000000-0005-0000-0000-000011340000}"/>
    <cellStyle name="Normal 19 2 2 2 3 6 2" xfId="13420" xr:uid="{00000000-0005-0000-0000-000012340000}"/>
    <cellStyle name="Normal 19 2 2 2 3 7" xfId="13421" xr:uid="{00000000-0005-0000-0000-000013340000}"/>
    <cellStyle name="Normal 19 2 2 2 4" xfId="13422" xr:uid="{00000000-0005-0000-0000-000014340000}"/>
    <cellStyle name="Normal 19 2 2 2 4 2" xfId="13423" xr:uid="{00000000-0005-0000-0000-000015340000}"/>
    <cellStyle name="Normal 19 2 2 2 4 2 2" xfId="13424" xr:uid="{00000000-0005-0000-0000-000016340000}"/>
    <cellStyle name="Normal 19 2 2 2 4 3" xfId="13425" xr:uid="{00000000-0005-0000-0000-000017340000}"/>
    <cellStyle name="Normal 19 2 2 2 5" xfId="13426" xr:uid="{00000000-0005-0000-0000-000018340000}"/>
    <cellStyle name="Normal 19 2 2 2 5 2" xfId="13427" xr:uid="{00000000-0005-0000-0000-000019340000}"/>
    <cellStyle name="Normal 19 2 2 2 5 2 2" xfId="13428" xr:uid="{00000000-0005-0000-0000-00001A340000}"/>
    <cellStyle name="Normal 19 2 2 2 5 3" xfId="13429" xr:uid="{00000000-0005-0000-0000-00001B340000}"/>
    <cellStyle name="Normal 19 2 2 2 6" xfId="13430" xr:uid="{00000000-0005-0000-0000-00001C340000}"/>
    <cellStyle name="Normal 19 2 2 2 6 2" xfId="13431" xr:uid="{00000000-0005-0000-0000-00001D340000}"/>
    <cellStyle name="Normal 19 2 2 2 6 2 2" xfId="13432" xr:uid="{00000000-0005-0000-0000-00001E340000}"/>
    <cellStyle name="Normal 19 2 2 2 6 3" xfId="13433" xr:uid="{00000000-0005-0000-0000-00001F340000}"/>
    <cellStyle name="Normal 19 2 2 2 7" xfId="13434" xr:uid="{00000000-0005-0000-0000-000020340000}"/>
    <cellStyle name="Normal 19 2 2 2 7 2" xfId="13435" xr:uid="{00000000-0005-0000-0000-000021340000}"/>
    <cellStyle name="Normal 19 2 2 2 8" xfId="13436" xr:uid="{00000000-0005-0000-0000-000022340000}"/>
    <cellStyle name="Normal 19 2 2 2 8 2" xfId="13437" xr:uid="{00000000-0005-0000-0000-000023340000}"/>
    <cellStyle name="Normal 19 2 2 2 9" xfId="13438" xr:uid="{00000000-0005-0000-0000-000024340000}"/>
    <cellStyle name="Normal 19 2 2 3" xfId="13439" xr:uid="{00000000-0005-0000-0000-000025340000}"/>
    <cellStyle name="Normal 19 2 2 3 2" xfId="13440" xr:uid="{00000000-0005-0000-0000-000026340000}"/>
    <cellStyle name="Normal 19 2 2 3 2 2" xfId="13441" xr:uid="{00000000-0005-0000-0000-000027340000}"/>
    <cellStyle name="Normal 19 2 2 3 2 2 2" xfId="13442" xr:uid="{00000000-0005-0000-0000-000028340000}"/>
    <cellStyle name="Normal 19 2 2 3 2 2 2 2" xfId="13443" xr:uid="{00000000-0005-0000-0000-000029340000}"/>
    <cellStyle name="Normal 19 2 2 3 2 2 3" xfId="13444" xr:uid="{00000000-0005-0000-0000-00002A340000}"/>
    <cellStyle name="Normal 19 2 2 3 2 3" xfId="13445" xr:uid="{00000000-0005-0000-0000-00002B340000}"/>
    <cellStyle name="Normal 19 2 2 3 2 3 2" xfId="13446" xr:uid="{00000000-0005-0000-0000-00002C340000}"/>
    <cellStyle name="Normal 19 2 2 3 2 3 2 2" xfId="13447" xr:uid="{00000000-0005-0000-0000-00002D340000}"/>
    <cellStyle name="Normal 19 2 2 3 2 3 3" xfId="13448" xr:uid="{00000000-0005-0000-0000-00002E340000}"/>
    <cellStyle name="Normal 19 2 2 3 2 4" xfId="13449" xr:uid="{00000000-0005-0000-0000-00002F340000}"/>
    <cellStyle name="Normal 19 2 2 3 2 4 2" xfId="13450" xr:uid="{00000000-0005-0000-0000-000030340000}"/>
    <cellStyle name="Normal 19 2 2 3 2 4 2 2" xfId="13451" xr:uid="{00000000-0005-0000-0000-000031340000}"/>
    <cellStyle name="Normal 19 2 2 3 2 4 3" xfId="13452" xr:uid="{00000000-0005-0000-0000-000032340000}"/>
    <cellStyle name="Normal 19 2 2 3 2 5" xfId="13453" xr:uid="{00000000-0005-0000-0000-000033340000}"/>
    <cellStyle name="Normal 19 2 2 3 2 5 2" xfId="13454" xr:uid="{00000000-0005-0000-0000-000034340000}"/>
    <cellStyle name="Normal 19 2 2 3 2 6" xfId="13455" xr:uid="{00000000-0005-0000-0000-000035340000}"/>
    <cellStyle name="Normal 19 2 2 3 2 6 2" xfId="13456" xr:uid="{00000000-0005-0000-0000-000036340000}"/>
    <cellStyle name="Normal 19 2 2 3 2 7" xfId="13457" xr:uid="{00000000-0005-0000-0000-000037340000}"/>
    <cellStyle name="Normal 19 2 2 3 3" xfId="13458" xr:uid="{00000000-0005-0000-0000-000038340000}"/>
    <cellStyle name="Normal 19 2 2 3 3 2" xfId="13459" xr:uid="{00000000-0005-0000-0000-000039340000}"/>
    <cellStyle name="Normal 19 2 2 3 3 2 2" xfId="13460" xr:uid="{00000000-0005-0000-0000-00003A340000}"/>
    <cellStyle name="Normal 19 2 2 3 3 3" xfId="13461" xr:uid="{00000000-0005-0000-0000-00003B340000}"/>
    <cellStyle name="Normal 19 2 2 3 4" xfId="13462" xr:uid="{00000000-0005-0000-0000-00003C340000}"/>
    <cellStyle name="Normal 19 2 2 3 4 2" xfId="13463" xr:uid="{00000000-0005-0000-0000-00003D340000}"/>
    <cellStyle name="Normal 19 2 2 3 4 2 2" xfId="13464" xr:uid="{00000000-0005-0000-0000-00003E340000}"/>
    <cellStyle name="Normal 19 2 2 3 4 3" xfId="13465" xr:uid="{00000000-0005-0000-0000-00003F340000}"/>
    <cellStyle name="Normal 19 2 2 3 5" xfId="13466" xr:uid="{00000000-0005-0000-0000-000040340000}"/>
    <cellStyle name="Normal 19 2 2 3 5 2" xfId="13467" xr:uid="{00000000-0005-0000-0000-000041340000}"/>
    <cellStyle name="Normal 19 2 2 3 5 2 2" xfId="13468" xr:uid="{00000000-0005-0000-0000-000042340000}"/>
    <cellStyle name="Normal 19 2 2 3 5 3" xfId="13469" xr:uid="{00000000-0005-0000-0000-000043340000}"/>
    <cellStyle name="Normal 19 2 2 3 6" xfId="13470" xr:uid="{00000000-0005-0000-0000-000044340000}"/>
    <cellStyle name="Normal 19 2 2 3 6 2" xfId="13471" xr:uid="{00000000-0005-0000-0000-000045340000}"/>
    <cellStyle name="Normal 19 2 2 3 7" xfId="13472" xr:uid="{00000000-0005-0000-0000-000046340000}"/>
    <cellStyle name="Normal 19 2 2 3 7 2" xfId="13473" xr:uid="{00000000-0005-0000-0000-000047340000}"/>
    <cellStyle name="Normal 19 2 2 3 8" xfId="13474" xr:uid="{00000000-0005-0000-0000-000048340000}"/>
    <cellStyle name="Normal 19 2 2 4" xfId="13475" xr:uid="{00000000-0005-0000-0000-000049340000}"/>
    <cellStyle name="Normal 19 2 2 4 2" xfId="13476" xr:uid="{00000000-0005-0000-0000-00004A340000}"/>
    <cellStyle name="Normal 19 2 2 4 2 2" xfId="13477" xr:uid="{00000000-0005-0000-0000-00004B340000}"/>
    <cellStyle name="Normal 19 2 2 4 2 2 2" xfId="13478" xr:uid="{00000000-0005-0000-0000-00004C340000}"/>
    <cellStyle name="Normal 19 2 2 4 2 3" xfId="13479" xr:uid="{00000000-0005-0000-0000-00004D340000}"/>
    <cellStyle name="Normal 19 2 2 4 3" xfId="13480" xr:uid="{00000000-0005-0000-0000-00004E340000}"/>
    <cellStyle name="Normal 19 2 2 4 3 2" xfId="13481" xr:uid="{00000000-0005-0000-0000-00004F340000}"/>
    <cellStyle name="Normal 19 2 2 4 3 2 2" xfId="13482" xr:uid="{00000000-0005-0000-0000-000050340000}"/>
    <cellStyle name="Normal 19 2 2 4 3 3" xfId="13483" xr:uid="{00000000-0005-0000-0000-000051340000}"/>
    <cellStyle name="Normal 19 2 2 4 4" xfId="13484" xr:uid="{00000000-0005-0000-0000-000052340000}"/>
    <cellStyle name="Normal 19 2 2 4 4 2" xfId="13485" xr:uid="{00000000-0005-0000-0000-000053340000}"/>
    <cellStyle name="Normal 19 2 2 4 4 2 2" xfId="13486" xr:uid="{00000000-0005-0000-0000-000054340000}"/>
    <cellStyle name="Normal 19 2 2 4 4 3" xfId="13487" xr:uid="{00000000-0005-0000-0000-000055340000}"/>
    <cellStyle name="Normal 19 2 2 4 5" xfId="13488" xr:uid="{00000000-0005-0000-0000-000056340000}"/>
    <cellStyle name="Normal 19 2 2 4 5 2" xfId="13489" xr:uid="{00000000-0005-0000-0000-000057340000}"/>
    <cellStyle name="Normal 19 2 2 4 6" xfId="13490" xr:uid="{00000000-0005-0000-0000-000058340000}"/>
    <cellStyle name="Normal 19 2 2 4 6 2" xfId="13491" xr:uid="{00000000-0005-0000-0000-000059340000}"/>
    <cellStyle name="Normal 19 2 2 4 7" xfId="13492" xr:uid="{00000000-0005-0000-0000-00005A340000}"/>
    <cellStyle name="Normal 19 2 2 5" xfId="13493" xr:uid="{00000000-0005-0000-0000-00005B340000}"/>
    <cellStyle name="Normal 19 2 2 5 2" xfId="13494" xr:uid="{00000000-0005-0000-0000-00005C340000}"/>
    <cellStyle name="Normal 19 2 2 5 2 2" xfId="13495" xr:uid="{00000000-0005-0000-0000-00005D340000}"/>
    <cellStyle name="Normal 19 2 2 5 2 2 2" xfId="13496" xr:uid="{00000000-0005-0000-0000-00005E340000}"/>
    <cellStyle name="Normal 19 2 2 5 2 3" xfId="13497" xr:uid="{00000000-0005-0000-0000-00005F340000}"/>
    <cellStyle name="Normal 19 2 2 5 3" xfId="13498" xr:uid="{00000000-0005-0000-0000-000060340000}"/>
    <cellStyle name="Normal 19 2 2 5 3 2" xfId="13499" xr:uid="{00000000-0005-0000-0000-000061340000}"/>
    <cellStyle name="Normal 19 2 2 5 3 2 2" xfId="13500" xr:uid="{00000000-0005-0000-0000-000062340000}"/>
    <cellStyle name="Normal 19 2 2 5 3 3" xfId="13501" xr:uid="{00000000-0005-0000-0000-000063340000}"/>
    <cellStyle name="Normal 19 2 2 5 4" xfId="13502" xr:uid="{00000000-0005-0000-0000-000064340000}"/>
    <cellStyle name="Normal 19 2 2 5 4 2" xfId="13503" xr:uid="{00000000-0005-0000-0000-000065340000}"/>
    <cellStyle name="Normal 19 2 2 5 4 2 2" xfId="13504" xr:uid="{00000000-0005-0000-0000-000066340000}"/>
    <cellStyle name="Normal 19 2 2 5 4 3" xfId="13505" xr:uid="{00000000-0005-0000-0000-000067340000}"/>
    <cellStyle name="Normal 19 2 2 5 5" xfId="13506" xr:uid="{00000000-0005-0000-0000-000068340000}"/>
    <cellStyle name="Normal 19 2 2 5 5 2" xfId="13507" xr:uid="{00000000-0005-0000-0000-000069340000}"/>
    <cellStyle name="Normal 19 2 2 5 6" xfId="13508" xr:uid="{00000000-0005-0000-0000-00006A340000}"/>
    <cellStyle name="Normal 19 2 2 5 6 2" xfId="13509" xr:uid="{00000000-0005-0000-0000-00006B340000}"/>
    <cellStyle name="Normal 19 2 2 5 7" xfId="13510" xr:uid="{00000000-0005-0000-0000-00006C340000}"/>
    <cellStyle name="Normal 19 2 2 6" xfId="13511" xr:uid="{00000000-0005-0000-0000-00006D340000}"/>
    <cellStyle name="Normal 19 2 2 6 2" xfId="13512" xr:uid="{00000000-0005-0000-0000-00006E340000}"/>
    <cellStyle name="Normal 19 2 2 6 2 2" xfId="13513" xr:uid="{00000000-0005-0000-0000-00006F340000}"/>
    <cellStyle name="Normal 19 2 2 6 3" xfId="13514" xr:uid="{00000000-0005-0000-0000-000070340000}"/>
    <cellStyle name="Normal 19 2 2 7" xfId="13515" xr:uid="{00000000-0005-0000-0000-000071340000}"/>
    <cellStyle name="Normal 19 2 2 7 2" xfId="13516" xr:uid="{00000000-0005-0000-0000-000072340000}"/>
    <cellStyle name="Normal 19 2 2 7 2 2" xfId="13517" xr:uid="{00000000-0005-0000-0000-000073340000}"/>
    <cellStyle name="Normal 19 2 2 7 3" xfId="13518" xr:uid="{00000000-0005-0000-0000-000074340000}"/>
    <cellStyle name="Normal 19 2 2 8" xfId="13519" xr:uid="{00000000-0005-0000-0000-000075340000}"/>
    <cellStyle name="Normal 19 2 2 8 2" xfId="13520" xr:uid="{00000000-0005-0000-0000-000076340000}"/>
    <cellStyle name="Normal 19 2 2 8 2 2" xfId="13521" xr:uid="{00000000-0005-0000-0000-000077340000}"/>
    <cellStyle name="Normal 19 2 2 8 3" xfId="13522" xr:uid="{00000000-0005-0000-0000-000078340000}"/>
    <cellStyle name="Normal 19 2 2 9" xfId="13523" xr:uid="{00000000-0005-0000-0000-000079340000}"/>
    <cellStyle name="Normal 19 2 2 9 2" xfId="13524" xr:uid="{00000000-0005-0000-0000-00007A340000}"/>
    <cellStyle name="Normal 19 2 3" xfId="460" xr:uid="{00000000-0005-0000-0000-00007B340000}"/>
    <cellStyle name="Normal 19 2 3 10" xfId="13525" xr:uid="{00000000-0005-0000-0000-00007C340000}"/>
    <cellStyle name="Normal 19 2 3 10 2" xfId="13526" xr:uid="{00000000-0005-0000-0000-00007D340000}"/>
    <cellStyle name="Normal 19 2 3 11" xfId="13527" xr:uid="{00000000-0005-0000-0000-00007E340000}"/>
    <cellStyle name="Normal 19 2 3 2" xfId="13528" xr:uid="{00000000-0005-0000-0000-00007F340000}"/>
    <cellStyle name="Normal 19 2 3 2 2" xfId="13529" xr:uid="{00000000-0005-0000-0000-000080340000}"/>
    <cellStyle name="Normal 19 2 3 2 2 2" xfId="13530" xr:uid="{00000000-0005-0000-0000-000081340000}"/>
    <cellStyle name="Normal 19 2 3 2 2 2 2" xfId="13531" xr:uid="{00000000-0005-0000-0000-000082340000}"/>
    <cellStyle name="Normal 19 2 3 2 2 2 2 2" xfId="13532" xr:uid="{00000000-0005-0000-0000-000083340000}"/>
    <cellStyle name="Normal 19 2 3 2 2 2 3" xfId="13533" xr:uid="{00000000-0005-0000-0000-000084340000}"/>
    <cellStyle name="Normal 19 2 3 2 2 3" xfId="13534" xr:uid="{00000000-0005-0000-0000-000085340000}"/>
    <cellStyle name="Normal 19 2 3 2 2 3 2" xfId="13535" xr:uid="{00000000-0005-0000-0000-000086340000}"/>
    <cellStyle name="Normal 19 2 3 2 2 3 2 2" xfId="13536" xr:uid="{00000000-0005-0000-0000-000087340000}"/>
    <cellStyle name="Normal 19 2 3 2 2 3 3" xfId="13537" xr:uid="{00000000-0005-0000-0000-000088340000}"/>
    <cellStyle name="Normal 19 2 3 2 2 4" xfId="13538" xr:uid="{00000000-0005-0000-0000-000089340000}"/>
    <cellStyle name="Normal 19 2 3 2 2 4 2" xfId="13539" xr:uid="{00000000-0005-0000-0000-00008A340000}"/>
    <cellStyle name="Normal 19 2 3 2 2 4 2 2" xfId="13540" xr:uid="{00000000-0005-0000-0000-00008B340000}"/>
    <cellStyle name="Normal 19 2 3 2 2 4 3" xfId="13541" xr:uid="{00000000-0005-0000-0000-00008C340000}"/>
    <cellStyle name="Normal 19 2 3 2 2 5" xfId="13542" xr:uid="{00000000-0005-0000-0000-00008D340000}"/>
    <cellStyle name="Normal 19 2 3 2 2 5 2" xfId="13543" xr:uid="{00000000-0005-0000-0000-00008E340000}"/>
    <cellStyle name="Normal 19 2 3 2 2 6" xfId="13544" xr:uid="{00000000-0005-0000-0000-00008F340000}"/>
    <cellStyle name="Normal 19 2 3 2 2 6 2" xfId="13545" xr:uid="{00000000-0005-0000-0000-000090340000}"/>
    <cellStyle name="Normal 19 2 3 2 2 7" xfId="13546" xr:uid="{00000000-0005-0000-0000-000091340000}"/>
    <cellStyle name="Normal 19 2 3 2 3" xfId="13547" xr:uid="{00000000-0005-0000-0000-000092340000}"/>
    <cellStyle name="Normal 19 2 3 2 3 2" xfId="13548" xr:uid="{00000000-0005-0000-0000-000093340000}"/>
    <cellStyle name="Normal 19 2 3 2 3 2 2" xfId="13549" xr:uid="{00000000-0005-0000-0000-000094340000}"/>
    <cellStyle name="Normal 19 2 3 2 3 2 2 2" xfId="13550" xr:uid="{00000000-0005-0000-0000-000095340000}"/>
    <cellStyle name="Normal 19 2 3 2 3 2 3" xfId="13551" xr:uid="{00000000-0005-0000-0000-000096340000}"/>
    <cellStyle name="Normal 19 2 3 2 3 3" xfId="13552" xr:uid="{00000000-0005-0000-0000-000097340000}"/>
    <cellStyle name="Normal 19 2 3 2 3 3 2" xfId="13553" xr:uid="{00000000-0005-0000-0000-000098340000}"/>
    <cellStyle name="Normal 19 2 3 2 3 3 2 2" xfId="13554" xr:uid="{00000000-0005-0000-0000-000099340000}"/>
    <cellStyle name="Normal 19 2 3 2 3 3 3" xfId="13555" xr:uid="{00000000-0005-0000-0000-00009A340000}"/>
    <cellStyle name="Normal 19 2 3 2 3 4" xfId="13556" xr:uid="{00000000-0005-0000-0000-00009B340000}"/>
    <cellStyle name="Normal 19 2 3 2 3 4 2" xfId="13557" xr:uid="{00000000-0005-0000-0000-00009C340000}"/>
    <cellStyle name="Normal 19 2 3 2 3 4 2 2" xfId="13558" xr:uid="{00000000-0005-0000-0000-00009D340000}"/>
    <cellStyle name="Normal 19 2 3 2 3 4 3" xfId="13559" xr:uid="{00000000-0005-0000-0000-00009E340000}"/>
    <cellStyle name="Normal 19 2 3 2 3 5" xfId="13560" xr:uid="{00000000-0005-0000-0000-00009F340000}"/>
    <cellStyle name="Normal 19 2 3 2 3 5 2" xfId="13561" xr:uid="{00000000-0005-0000-0000-0000A0340000}"/>
    <cellStyle name="Normal 19 2 3 2 3 6" xfId="13562" xr:uid="{00000000-0005-0000-0000-0000A1340000}"/>
    <cellStyle name="Normal 19 2 3 2 3 6 2" xfId="13563" xr:uid="{00000000-0005-0000-0000-0000A2340000}"/>
    <cellStyle name="Normal 19 2 3 2 3 7" xfId="13564" xr:uid="{00000000-0005-0000-0000-0000A3340000}"/>
    <cellStyle name="Normal 19 2 3 2 4" xfId="13565" xr:uid="{00000000-0005-0000-0000-0000A4340000}"/>
    <cellStyle name="Normal 19 2 3 2 4 2" xfId="13566" xr:uid="{00000000-0005-0000-0000-0000A5340000}"/>
    <cellStyle name="Normal 19 2 3 2 4 2 2" xfId="13567" xr:uid="{00000000-0005-0000-0000-0000A6340000}"/>
    <cellStyle name="Normal 19 2 3 2 4 3" xfId="13568" xr:uid="{00000000-0005-0000-0000-0000A7340000}"/>
    <cellStyle name="Normal 19 2 3 2 5" xfId="13569" xr:uid="{00000000-0005-0000-0000-0000A8340000}"/>
    <cellStyle name="Normal 19 2 3 2 5 2" xfId="13570" xr:uid="{00000000-0005-0000-0000-0000A9340000}"/>
    <cellStyle name="Normal 19 2 3 2 5 2 2" xfId="13571" xr:uid="{00000000-0005-0000-0000-0000AA340000}"/>
    <cellStyle name="Normal 19 2 3 2 5 3" xfId="13572" xr:uid="{00000000-0005-0000-0000-0000AB340000}"/>
    <cellStyle name="Normal 19 2 3 2 6" xfId="13573" xr:uid="{00000000-0005-0000-0000-0000AC340000}"/>
    <cellStyle name="Normal 19 2 3 2 6 2" xfId="13574" xr:uid="{00000000-0005-0000-0000-0000AD340000}"/>
    <cellStyle name="Normal 19 2 3 2 6 2 2" xfId="13575" xr:uid="{00000000-0005-0000-0000-0000AE340000}"/>
    <cellStyle name="Normal 19 2 3 2 6 3" xfId="13576" xr:uid="{00000000-0005-0000-0000-0000AF340000}"/>
    <cellStyle name="Normal 19 2 3 2 7" xfId="13577" xr:uid="{00000000-0005-0000-0000-0000B0340000}"/>
    <cellStyle name="Normal 19 2 3 2 7 2" xfId="13578" xr:uid="{00000000-0005-0000-0000-0000B1340000}"/>
    <cellStyle name="Normal 19 2 3 2 8" xfId="13579" xr:uid="{00000000-0005-0000-0000-0000B2340000}"/>
    <cellStyle name="Normal 19 2 3 2 8 2" xfId="13580" xr:uid="{00000000-0005-0000-0000-0000B3340000}"/>
    <cellStyle name="Normal 19 2 3 2 9" xfId="13581" xr:uid="{00000000-0005-0000-0000-0000B4340000}"/>
    <cellStyle name="Normal 19 2 3 3" xfId="13582" xr:uid="{00000000-0005-0000-0000-0000B5340000}"/>
    <cellStyle name="Normal 19 2 3 3 2" xfId="13583" xr:uid="{00000000-0005-0000-0000-0000B6340000}"/>
    <cellStyle name="Normal 19 2 3 3 2 2" xfId="13584" xr:uid="{00000000-0005-0000-0000-0000B7340000}"/>
    <cellStyle name="Normal 19 2 3 3 2 2 2" xfId="13585" xr:uid="{00000000-0005-0000-0000-0000B8340000}"/>
    <cellStyle name="Normal 19 2 3 3 2 2 2 2" xfId="13586" xr:uid="{00000000-0005-0000-0000-0000B9340000}"/>
    <cellStyle name="Normal 19 2 3 3 2 2 3" xfId="13587" xr:uid="{00000000-0005-0000-0000-0000BA340000}"/>
    <cellStyle name="Normal 19 2 3 3 2 3" xfId="13588" xr:uid="{00000000-0005-0000-0000-0000BB340000}"/>
    <cellStyle name="Normal 19 2 3 3 2 3 2" xfId="13589" xr:uid="{00000000-0005-0000-0000-0000BC340000}"/>
    <cellStyle name="Normal 19 2 3 3 2 3 2 2" xfId="13590" xr:uid="{00000000-0005-0000-0000-0000BD340000}"/>
    <cellStyle name="Normal 19 2 3 3 2 3 3" xfId="13591" xr:uid="{00000000-0005-0000-0000-0000BE340000}"/>
    <cellStyle name="Normal 19 2 3 3 2 4" xfId="13592" xr:uid="{00000000-0005-0000-0000-0000BF340000}"/>
    <cellStyle name="Normal 19 2 3 3 2 4 2" xfId="13593" xr:uid="{00000000-0005-0000-0000-0000C0340000}"/>
    <cellStyle name="Normal 19 2 3 3 2 4 2 2" xfId="13594" xr:uid="{00000000-0005-0000-0000-0000C1340000}"/>
    <cellStyle name="Normal 19 2 3 3 2 4 3" xfId="13595" xr:uid="{00000000-0005-0000-0000-0000C2340000}"/>
    <cellStyle name="Normal 19 2 3 3 2 5" xfId="13596" xr:uid="{00000000-0005-0000-0000-0000C3340000}"/>
    <cellStyle name="Normal 19 2 3 3 2 5 2" xfId="13597" xr:uid="{00000000-0005-0000-0000-0000C4340000}"/>
    <cellStyle name="Normal 19 2 3 3 2 6" xfId="13598" xr:uid="{00000000-0005-0000-0000-0000C5340000}"/>
    <cellStyle name="Normal 19 2 3 3 2 6 2" xfId="13599" xr:uid="{00000000-0005-0000-0000-0000C6340000}"/>
    <cellStyle name="Normal 19 2 3 3 2 7" xfId="13600" xr:uid="{00000000-0005-0000-0000-0000C7340000}"/>
    <cellStyle name="Normal 19 2 3 3 3" xfId="13601" xr:uid="{00000000-0005-0000-0000-0000C8340000}"/>
    <cellStyle name="Normal 19 2 3 3 3 2" xfId="13602" xr:uid="{00000000-0005-0000-0000-0000C9340000}"/>
    <cellStyle name="Normal 19 2 3 3 3 2 2" xfId="13603" xr:uid="{00000000-0005-0000-0000-0000CA340000}"/>
    <cellStyle name="Normal 19 2 3 3 3 3" xfId="13604" xr:uid="{00000000-0005-0000-0000-0000CB340000}"/>
    <cellStyle name="Normal 19 2 3 3 4" xfId="13605" xr:uid="{00000000-0005-0000-0000-0000CC340000}"/>
    <cellStyle name="Normal 19 2 3 3 4 2" xfId="13606" xr:uid="{00000000-0005-0000-0000-0000CD340000}"/>
    <cellStyle name="Normal 19 2 3 3 4 2 2" xfId="13607" xr:uid="{00000000-0005-0000-0000-0000CE340000}"/>
    <cellStyle name="Normal 19 2 3 3 4 3" xfId="13608" xr:uid="{00000000-0005-0000-0000-0000CF340000}"/>
    <cellStyle name="Normal 19 2 3 3 5" xfId="13609" xr:uid="{00000000-0005-0000-0000-0000D0340000}"/>
    <cellStyle name="Normal 19 2 3 3 5 2" xfId="13610" xr:uid="{00000000-0005-0000-0000-0000D1340000}"/>
    <cellStyle name="Normal 19 2 3 3 5 2 2" xfId="13611" xr:uid="{00000000-0005-0000-0000-0000D2340000}"/>
    <cellStyle name="Normal 19 2 3 3 5 3" xfId="13612" xr:uid="{00000000-0005-0000-0000-0000D3340000}"/>
    <cellStyle name="Normal 19 2 3 3 6" xfId="13613" xr:uid="{00000000-0005-0000-0000-0000D4340000}"/>
    <cellStyle name="Normal 19 2 3 3 6 2" xfId="13614" xr:uid="{00000000-0005-0000-0000-0000D5340000}"/>
    <cellStyle name="Normal 19 2 3 3 7" xfId="13615" xr:uid="{00000000-0005-0000-0000-0000D6340000}"/>
    <cellStyle name="Normal 19 2 3 3 7 2" xfId="13616" xr:uid="{00000000-0005-0000-0000-0000D7340000}"/>
    <cellStyle name="Normal 19 2 3 3 8" xfId="13617" xr:uid="{00000000-0005-0000-0000-0000D8340000}"/>
    <cellStyle name="Normal 19 2 3 4" xfId="13618" xr:uid="{00000000-0005-0000-0000-0000D9340000}"/>
    <cellStyle name="Normal 19 2 3 4 2" xfId="13619" xr:uid="{00000000-0005-0000-0000-0000DA340000}"/>
    <cellStyle name="Normal 19 2 3 4 2 2" xfId="13620" xr:uid="{00000000-0005-0000-0000-0000DB340000}"/>
    <cellStyle name="Normal 19 2 3 4 2 2 2" xfId="13621" xr:uid="{00000000-0005-0000-0000-0000DC340000}"/>
    <cellStyle name="Normal 19 2 3 4 2 3" xfId="13622" xr:uid="{00000000-0005-0000-0000-0000DD340000}"/>
    <cellStyle name="Normal 19 2 3 4 3" xfId="13623" xr:uid="{00000000-0005-0000-0000-0000DE340000}"/>
    <cellStyle name="Normal 19 2 3 4 3 2" xfId="13624" xr:uid="{00000000-0005-0000-0000-0000DF340000}"/>
    <cellStyle name="Normal 19 2 3 4 3 2 2" xfId="13625" xr:uid="{00000000-0005-0000-0000-0000E0340000}"/>
    <cellStyle name="Normal 19 2 3 4 3 3" xfId="13626" xr:uid="{00000000-0005-0000-0000-0000E1340000}"/>
    <cellStyle name="Normal 19 2 3 4 4" xfId="13627" xr:uid="{00000000-0005-0000-0000-0000E2340000}"/>
    <cellStyle name="Normal 19 2 3 4 4 2" xfId="13628" xr:uid="{00000000-0005-0000-0000-0000E3340000}"/>
    <cellStyle name="Normal 19 2 3 4 4 2 2" xfId="13629" xr:uid="{00000000-0005-0000-0000-0000E4340000}"/>
    <cellStyle name="Normal 19 2 3 4 4 3" xfId="13630" xr:uid="{00000000-0005-0000-0000-0000E5340000}"/>
    <cellStyle name="Normal 19 2 3 4 5" xfId="13631" xr:uid="{00000000-0005-0000-0000-0000E6340000}"/>
    <cellStyle name="Normal 19 2 3 4 5 2" xfId="13632" xr:uid="{00000000-0005-0000-0000-0000E7340000}"/>
    <cellStyle name="Normal 19 2 3 4 6" xfId="13633" xr:uid="{00000000-0005-0000-0000-0000E8340000}"/>
    <cellStyle name="Normal 19 2 3 4 6 2" xfId="13634" xr:uid="{00000000-0005-0000-0000-0000E9340000}"/>
    <cellStyle name="Normal 19 2 3 4 7" xfId="13635" xr:uid="{00000000-0005-0000-0000-0000EA340000}"/>
    <cellStyle name="Normal 19 2 3 5" xfId="13636" xr:uid="{00000000-0005-0000-0000-0000EB340000}"/>
    <cellStyle name="Normal 19 2 3 5 2" xfId="13637" xr:uid="{00000000-0005-0000-0000-0000EC340000}"/>
    <cellStyle name="Normal 19 2 3 5 2 2" xfId="13638" xr:uid="{00000000-0005-0000-0000-0000ED340000}"/>
    <cellStyle name="Normal 19 2 3 5 2 2 2" xfId="13639" xr:uid="{00000000-0005-0000-0000-0000EE340000}"/>
    <cellStyle name="Normal 19 2 3 5 2 3" xfId="13640" xr:uid="{00000000-0005-0000-0000-0000EF340000}"/>
    <cellStyle name="Normal 19 2 3 5 3" xfId="13641" xr:uid="{00000000-0005-0000-0000-0000F0340000}"/>
    <cellStyle name="Normal 19 2 3 5 3 2" xfId="13642" xr:uid="{00000000-0005-0000-0000-0000F1340000}"/>
    <cellStyle name="Normal 19 2 3 5 3 2 2" xfId="13643" xr:uid="{00000000-0005-0000-0000-0000F2340000}"/>
    <cellStyle name="Normal 19 2 3 5 3 3" xfId="13644" xr:uid="{00000000-0005-0000-0000-0000F3340000}"/>
    <cellStyle name="Normal 19 2 3 5 4" xfId="13645" xr:uid="{00000000-0005-0000-0000-0000F4340000}"/>
    <cellStyle name="Normal 19 2 3 5 4 2" xfId="13646" xr:uid="{00000000-0005-0000-0000-0000F5340000}"/>
    <cellStyle name="Normal 19 2 3 5 4 2 2" xfId="13647" xr:uid="{00000000-0005-0000-0000-0000F6340000}"/>
    <cellStyle name="Normal 19 2 3 5 4 3" xfId="13648" xr:uid="{00000000-0005-0000-0000-0000F7340000}"/>
    <cellStyle name="Normal 19 2 3 5 5" xfId="13649" xr:uid="{00000000-0005-0000-0000-0000F8340000}"/>
    <cellStyle name="Normal 19 2 3 5 5 2" xfId="13650" xr:uid="{00000000-0005-0000-0000-0000F9340000}"/>
    <cellStyle name="Normal 19 2 3 5 6" xfId="13651" xr:uid="{00000000-0005-0000-0000-0000FA340000}"/>
    <cellStyle name="Normal 19 2 3 5 6 2" xfId="13652" xr:uid="{00000000-0005-0000-0000-0000FB340000}"/>
    <cellStyle name="Normal 19 2 3 5 7" xfId="13653" xr:uid="{00000000-0005-0000-0000-0000FC340000}"/>
    <cellStyle name="Normal 19 2 3 6" xfId="13654" xr:uid="{00000000-0005-0000-0000-0000FD340000}"/>
    <cellStyle name="Normal 19 2 3 6 2" xfId="13655" xr:uid="{00000000-0005-0000-0000-0000FE340000}"/>
    <cellStyle name="Normal 19 2 3 6 2 2" xfId="13656" xr:uid="{00000000-0005-0000-0000-0000FF340000}"/>
    <cellStyle name="Normal 19 2 3 6 3" xfId="13657" xr:uid="{00000000-0005-0000-0000-000000350000}"/>
    <cellStyle name="Normal 19 2 3 7" xfId="13658" xr:uid="{00000000-0005-0000-0000-000001350000}"/>
    <cellStyle name="Normal 19 2 3 7 2" xfId="13659" xr:uid="{00000000-0005-0000-0000-000002350000}"/>
    <cellStyle name="Normal 19 2 3 7 2 2" xfId="13660" xr:uid="{00000000-0005-0000-0000-000003350000}"/>
    <cellStyle name="Normal 19 2 3 7 3" xfId="13661" xr:uid="{00000000-0005-0000-0000-000004350000}"/>
    <cellStyle name="Normal 19 2 3 8" xfId="13662" xr:uid="{00000000-0005-0000-0000-000005350000}"/>
    <cellStyle name="Normal 19 2 3 8 2" xfId="13663" xr:uid="{00000000-0005-0000-0000-000006350000}"/>
    <cellStyle name="Normal 19 2 3 8 2 2" xfId="13664" xr:uid="{00000000-0005-0000-0000-000007350000}"/>
    <cellStyle name="Normal 19 2 3 8 3" xfId="13665" xr:uid="{00000000-0005-0000-0000-000008350000}"/>
    <cellStyle name="Normal 19 2 3 9" xfId="13666" xr:uid="{00000000-0005-0000-0000-000009350000}"/>
    <cellStyle name="Normal 19 2 3 9 2" xfId="13667" xr:uid="{00000000-0005-0000-0000-00000A350000}"/>
    <cellStyle name="Normal 19 2 4" xfId="13668" xr:uid="{00000000-0005-0000-0000-00000B350000}"/>
    <cellStyle name="Normal 19 2 4 2" xfId="13669" xr:uid="{00000000-0005-0000-0000-00000C350000}"/>
    <cellStyle name="Normal 19 2 4 2 2" xfId="13670" xr:uid="{00000000-0005-0000-0000-00000D350000}"/>
    <cellStyle name="Normal 19 2 4 2 2 2" xfId="13671" xr:uid="{00000000-0005-0000-0000-00000E350000}"/>
    <cellStyle name="Normal 19 2 4 2 2 2 2" xfId="13672" xr:uid="{00000000-0005-0000-0000-00000F350000}"/>
    <cellStyle name="Normal 19 2 4 2 2 3" xfId="13673" xr:uid="{00000000-0005-0000-0000-000010350000}"/>
    <cellStyle name="Normal 19 2 4 2 3" xfId="13674" xr:uid="{00000000-0005-0000-0000-000011350000}"/>
    <cellStyle name="Normal 19 2 4 2 3 2" xfId="13675" xr:uid="{00000000-0005-0000-0000-000012350000}"/>
    <cellStyle name="Normal 19 2 4 2 3 2 2" xfId="13676" xr:uid="{00000000-0005-0000-0000-000013350000}"/>
    <cellStyle name="Normal 19 2 4 2 3 3" xfId="13677" xr:uid="{00000000-0005-0000-0000-000014350000}"/>
    <cellStyle name="Normal 19 2 4 2 4" xfId="13678" xr:uid="{00000000-0005-0000-0000-000015350000}"/>
    <cellStyle name="Normal 19 2 4 2 4 2" xfId="13679" xr:uid="{00000000-0005-0000-0000-000016350000}"/>
    <cellStyle name="Normal 19 2 4 2 4 2 2" xfId="13680" xr:uid="{00000000-0005-0000-0000-000017350000}"/>
    <cellStyle name="Normal 19 2 4 2 4 3" xfId="13681" xr:uid="{00000000-0005-0000-0000-000018350000}"/>
    <cellStyle name="Normal 19 2 4 2 5" xfId="13682" xr:uid="{00000000-0005-0000-0000-000019350000}"/>
    <cellStyle name="Normal 19 2 4 2 5 2" xfId="13683" xr:uid="{00000000-0005-0000-0000-00001A350000}"/>
    <cellStyle name="Normal 19 2 4 2 6" xfId="13684" xr:uid="{00000000-0005-0000-0000-00001B350000}"/>
    <cellStyle name="Normal 19 2 4 2 6 2" xfId="13685" xr:uid="{00000000-0005-0000-0000-00001C350000}"/>
    <cellStyle name="Normal 19 2 4 2 7" xfId="13686" xr:uid="{00000000-0005-0000-0000-00001D350000}"/>
    <cellStyle name="Normal 19 2 4 3" xfId="13687" xr:uid="{00000000-0005-0000-0000-00001E350000}"/>
    <cellStyle name="Normal 19 2 4 3 2" xfId="13688" xr:uid="{00000000-0005-0000-0000-00001F350000}"/>
    <cellStyle name="Normal 19 2 4 3 2 2" xfId="13689" xr:uid="{00000000-0005-0000-0000-000020350000}"/>
    <cellStyle name="Normal 19 2 4 3 2 2 2" xfId="13690" xr:uid="{00000000-0005-0000-0000-000021350000}"/>
    <cellStyle name="Normal 19 2 4 3 2 3" xfId="13691" xr:uid="{00000000-0005-0000-0000-000022350000}"/>
    <cellStyle name="Normal 19 2 4 3 3" xfId="13692" xr:uid="{00000000-0005-0000-0000-000023350000}"/>
    <cellStyle name="Normal 19 2 4 3 3 2" xfId="13693" xr:uid="{00000000-0005-0000-0000-000024350000}"/>
    <cellStyle name="Normal 19 2 4 3 3 2 2" xfId="13694" xr:uid="{00000000-0005-0000-0000-000025350000}"/>
    <cellStyle name="Normal 19 2 4 3 3 3" xfId="13695" xr:uid="{00000000-0005-0000-0000-000026350000}"/>
    <cellStyle name="Normal 19 2 4 3 4" xfId="13696" xr:uid="{00000000-0005-0000-0000-000027350000}"/>
    <cellStyle name="Normal 19 2 4 3 4 2" xfId="13697" xr:uid="{00000000-0005-0000-0000-000028350000}"/>
    <cellStyle name="Normal 19 2 4 3 4 2 2" xfId="13698" xr:uid="{00000000-0005-0000-0000-000029350000}"/>
    <cellStyle name="Normal 19 2 4 3 4 3" xfId="13699" xr:uid="{00000000-0005-0000-0000-00002A350000}"/>
    <cellStyle name="Normal 19 2 4 3 5" xfId="13700" xr:uid="{00000000-0005-0000-0000-00002B350000}"/>
    <cellStyle name="Normal 19 2 4 3 5 2" xfId="13701" xr:uid="{00000000-0005-0000-0000-00002C350000}"/>
    <cellStyle name="Normal 19 2 4 3 6" xfId="13702" xr:uid="{00000000-0005-0000-0000-00002D350000}"/>
    <cellStyle name="Normal 19 2 4 3 6 2" xfId="13703" xr:uid="{00000000-0005-0000-0000-00002E350000}"/>
    <cellStyle name="Normal 19 2 4 3 7" xfId="13704" xr:uid="{00000000-0005-0000-0000-00002F350000}"/>
    <cellStyle name="Normal 19 2 4 4" xfId="13705" xr:uid="{00000000-0005-0000-0000-000030350000}"/>
    <cellStyle name="Normal 19 2 4 4 2" xfId="13706" xr:uid="{00000000-0005-0000-0000-000031350000}"/>
    <cellStyle name="Normal 19 2 4 4 2 2" xfId="13707" xr:uid="{00000000-0005-0000-0000-000032350000}"/>
    <cellStyle name="Normal 19 2 4 4 3" xfId="13708" xr:uid="{00000000-0005-0000-0000-000033350000}"/>
    <cellStyle name="Normal 19 2 4 5" xfId="13709" xr:uid="{00000000-0005-0000-0000-000034350000}"/>
    <cellStyle name="Normal 19 2 4 5 2" xfId="13710" xr:uid="{00000000-0005-0000-0000-000035350000}"/>
    <cellStyle name="Normal 19 2 4 5 2 2" xfId="13711" xr:uid="{00000000-0005-0000-0000-000036350000}"/>
    <cellStyle name="Normal 19 2 4 5 3" xfId="13712" xr:uid="{00000000-0005-0000-0000-000037350000}"/>
    <cellStyle name="Normal 19 2 4 6" xfId="13713" xr:uid="{00000000-0005-0000-0000-000038350000}"/>
    <cellStyle name="Normal 19 2 4 6 2" xfId="13714" xr:uid="{00000000-0005-0000-0000-000039350000}"/>
    <cellStyle name="Normal 19 2 4 6 2 2" xfId="13715" xr:uid="{00000000-0005-0000-0000-00003A350000}"/>
    <cellStyle name="Normal 19 2 4 6 3" xfId="13716" xr:uid="{00000000-0005-0000-0000-00003B350000}"/>
    <cellStyle name="Normal 19 2 4 7" xfId="13717" xr:uid="{00000000-0005-0000-0000-00003C350000}"/>
    <cellStyle name="Normal 19 2 4 7 2" xfId="13718" xr:uid="{00000000-0005-0000-0000-00003D350000}"/>
    <cellStyle name="Normal 19 2 4 8" xfId="13719" xr:uid="{00000000-0005-0000-0000-00003E350000}"/>
    <cellStyle name="Normal 19 2 4 8 2" xfId="13720" xr:uid="{00000000-0005-0000-0000-00003F350000}"/>
    <cellStyle name="Normal 19 2 4 9" xfId="13721" xr:uid="{00000000-0005-0000-0000-000040350000}"/>
    <cellStyle name="Normal 19 2 5" xfId="13722" xr:uid="{00000000-0005-0000-0000-000041350000}"/>
    <cellStyle name="Normal 19 2 5 2" xfId="13723" xr:uid="{00000000-0005-0000-0000-000042350000}"/>
    <cellStyle name="Normal 19 2 5 2 2" xfId="13724" xr:uid="{00000000-0005-0000-0000-000043350000}"/>
    <cellStyle name="Normal 19 2 5 2 2 2" xfId="13725" xr:uid="{00000000-0005-0000-0000-000044350000}"/>
    <cellStyle name="Normal 19 2 5 2 2 2 2" xfId="13726" xr:uid="{00000000-0005-0000-0000-000045350000}"/>
    <cellStyle name="Normal 19 2 5 2 2 3" xfId="13727" xr:uid="{00000000-0005-0000-0000-000046350000}"/>
    <cellStyle name="Normal 19 2 5 2 3" xfId="13728" xr:uid="{00000000-0005-0000-0000-000047350000}"/>
    <cellStyle name="Normal 19 2 5 2 3 2" xfId="13729" xr:uid="{00000000-0005-0000-0000-000048350000}"/>
    <cellStyle name="Normal 19 2 5 2 3 2 2" xfId="13730" xr:uid="{00000000-0005-0000-0000-000049350000}"/>
    <cellStyle name="Normal 19 2 5 2 3 3" xfId="13731" xr:uid="{00000000-0005-0000-0000-00004A350000}"/>
    <cellStyle name="Normal 19 2 5 2 4" xfId="13732" xr:uid="{00000000-0005-0000-0000-00004B350000}"/>
    <cellStyle name="Normal 19 2 5 2 4 2" xfId="13733" xr:uid="{00000000-0005-0000-0000-00004C350000}"/>
    <cellStyle name="Normal 19 2 5 2 4 2 2" xfId="13734" xr:uid="{00000000-0005-0000-0000-00004D350000}"/>
    <cellStyle name="Normal 19 2 5 2 4 3" xfId="13735" xr:uid="{00000000-0005-0000-0000-00004E350000}"/>
    <cellStyle name="Normal 19 2 5 2 5" xfId="13736" xr:uid="{00000000-0005-0000-0000-00004F350000}"/>
    <cellStyle name="Normal 19 2 5 2 5 2" xfId="13737" xr:uid="{00000000-0005-0000-0000-000050350000}"/>
    <cellStyle name="Normal 19 2 5 2 6" xfId="13738" xr:uid="{00000000-0005-0000-0000-000051350000}"/>
    <cellStyle name="Normal 19 2 5 2 6 2" xfId="13739" xr:uid="{00000000-0005-0000-0000-000052350000}"/>
    <cellStyle name="Normal 19 2 5 2 7" xfId="13740" xr:uid="{00000000-0005-0000-0000-000053350000}"/>
    <cellStyle name="Normal 19 2 5 3" xfId="13741" xr:uid="{00000000-0005-0000-0000-000054350000}"/>
    <cellStyle name="Normal 19 2 5 3 2" xfId="13742" xr:uid="{00000000-0005-0000-0000-000055350000}"/>
    <cellStyle name="Normal 19 2 5 3 2 2" xfId="13743" xr:uid="{00000000-0005-0000-0000-000056350000}"/>
    <cellStyle name="Normal 19 2 5 3 3" xfId="13744" xr:uid="{00000000-0005-0000-0000-000057350000}"/>
    <cellStyle name="Normal 19 2 5 4" xfId="13745" xr:uid="{00000000-0005-0000-0000-000058350000}"/>
    <cellStyle name="Normal 19 2 5 4 2" xfId="13746" xr:uid="{00000000-0005-0000-0000-000059350000}"/>
    <cellStyle name="Normal 19 2 5 4 2 2" xfId="13747" xr:uid="{00000000-0005-0000-0000-00005A350000}"/>
    <cellStyle name="Normal 19 2 5 4 3" xfId="13748" xr:uid="{00000000-0005-0000-0000-00005B350000}"/>
    <cellStyle name="Normal 19 2 5 5" xfId="13749" xr:uid="{00000000-0005-0000-0000-00005C350000}"/>
    <cellStyle name="Normal 19 2 5 5 2" xfId="13750" xr:uid="{00000000-0005-0000-0000-00005D350000}"/>
    <cellStyle name="Normal 19 2 5 5 2 2" xfId="13751" xr:uid="{00000000-0005-0000-0000-00005E350000}"/>
    <cellStyle name="Normal 19 2 5 5 3" xfId="13752" xr:uid="{00000000-0005-0000-0000-00005F350000}"/>
    <cellStyle name="Normal 19 2 5 6" xfId="13753" xr:uid="{00000000-0005-0000-0000-000060350000}"/>
    <cellStyle name="Normal 19 2 5 6 2" xfId="13754" xr:uid="{00000000-0005-0000-0000-000061350000}"/>
    <cellStyle name="Normal 19 2 5 7" xfId="13755" xr:uid="{00000000-0005-0000-0000-000062350000}"/>
    <cellStyle name="Normal 19 2 5 7 2" xfId="13756" xr:uid="{00000000-0005-0000-0000-000063350000}"/>
    <cellStyle name="Normal 19 2 5 8" xfId="13757" xr:uid="{00000000-0005-0000-0000-000064350000}"/>
    <cellStyle name="Normal 19 2 6" xfId="13758" xr:uid="{00000000-0005-0000-0000-000065350000}"/>
    <cellStyle name="Normal 19 2 6 2" xfId="13759" xr:uid="{00000000-0005-0000-0000-000066350000}"/>
    <cellStyle name="Normal 19 2 6 2 2" xfId="13760" xr:uid="{00000000-0005-0000-0000-000067350000}"/>
    <cellStyle name="Normal 19 2 6 2 2 2" xfId="13761" xr:uid="{00000000-0005-0000-0000-000068350000}"/>
    <cellStyle name="Normal 19 2 6 2 3" xfId="13762" xr:uid="{00000000-0005-0000-0000-000069350000}"/>
    <cellStyle name="Normal 19 2 6 3" xfId="13763" xr:uid="{00000000-0005-0000-0000-00006A350000}"/>
    <cellStyle name="Normal 19 2 6 3 2" xfId="13764" xr:uid="{00000000-0005-0000-0000-00006B350000}"/>
    <cellStyle name="Normal 19 2 6 3 2 2" xfId="13765" xr:uid="{00000000-0005-0000-0000-00006C350000}"/>
    <cellStyle name="Normal 19 2 6 3 3" xfId="13766" xr:uid="{00000000-0005-0000-0000-00006D350000}"/>
    <cellStyle name="Normal 19 2 6 4" xfId="13767" xr:uid="{00000000-0005-0000-0000-00006E350000}"/>
    <cellStyle name="Normal 19 2 6 4 2" xfId="13768" xr:uid="{00000000-0005-0000-0000-00006F350000}"/>
    <cellStyle name="Normal 19 2 6 4 2 2" xfId="13769" xr:uid="{00000000-0005-0000-0000-000070350000}"/>
    <cellStyle name="Normal 19 2 6 4 3" xfId="13770" xr:uid="{00000000-0005-0000-0000-000071350000}"/>
    <cellStyle name="Normal 19 2 6 5" xfId="13771" xr:uid="{00000000-0005-0000-0000-000072350000}"/>
    <cellStyle name="Normal 19 2 6 5 2" xfId="13772" xr:uid="{00000000-0005-0000-0000-000073350000}"/>
    <cellStyle name="Normal 19 2 6 6" xfId="13773" xr:uid="{00000000-0005-0000-0000-000074350000}"/>
    <cellStyle name="Normal 19 2 6 6 2" xfId="13774" xr:uid="{00000000-0005-0000-0000-000075350000}"/>
    <cellStyle name="Normal 19 2 6 7" xfId="13775" xr:uid="{00000000-0005-0000-0000-000076350000}"/>
    <cellStyle name="Normal 19 2 7" xfId="13776" xr:uid="{00000000-0005-0000-0000-000077350000}"/>
    <cellStyle name="Normal 19 2 7 2" xfId="13777" xr:uid="{00000000-0005-0000-0000-000078350000}"/>
    <cellStyle name="Normal 19 2 7 2 2" xfId="13778" xr:uid="{00000000-0005-0000-0000-000079350000}"/>
    <cellStyle name="Normal 19 2 7 2 2 2" xfId="13779" xr:uid="{00000000-0005-0000-0000-00007A350000}"/>
    <cellStyle name="Normal 19 2 7 2 3" xfId="13780" xr:uid="{00000000-0005-0000-0000-00007B350000}"/>
    <cellStyle name="Normal 19 2 7 3" xfId="13781" xr:uid="{00000000-0005-0000-0000-00007C350000}"/>
    <cellStyle name="Normal 19 2 7 3 2" xfId="13782" xr:uid="{00000000-0005-0000-0000-00007D350000}"/>
    <cellStyle name="Normal 19 2 7 3 2 2" xfId="13783" xr:uid="{00000000-0005-0000-0000-00007E350000}"/>
    <cellStyle name="Normal 19 2 7 3 3" xfId="13784" xr:uid="{00000000-0005-0000-0000-00007F350000}"/>
    <cellStyle name="Normal 19 2 7 4" xfId="13785" xr:uid="{00000000-0005-0000-0000-000080350000}"/>
    <cellStyle name="Normal 19 2 7 4 2" xfId="13786" xr:uid="{00000000-0005-0000-0000-000081350000}"/>
    <cellStyle name="Normal 19 2 7 4 2 2" xfId="13787" xr:uid="{00000000-0005-0000-0000-000082350000}"/>
    <cellStyle name="Normal 19 2 7 4 3" xfId="13788" xr:uid="{00000000-0005-0000-0000-000083350000}"/>
    <cellStyle name="Normal 19 2 7 5" xfId="13789" xr:uid="{00000000-0005-0000-0000-000084350000}"/>
    <cellStyle name="Normal 19 2 7 5 2" xfId="13790" xr:uid="{00000000-0005-0000-0000-000085350000}"/>
    <cellStyle name="Normal 19 2 7 6" xfId="13791" xr:uid="{00000000-0005-0000-0000-000086350000}"/>
    <cellStyle name="Normal 19 2 7 6 2" xfId="13792" xr:uid="{00000000-0005-0000-0000-000087350000}"/>
    <cellStyle name="Normal 19 2 7 7" xfId="13793" xr:uid="{00000000-0005-0000-0000-000088350000}"/>
    <cellStyle name="Normal 19 2 8" xfId="13794" xr:uid="{00000000-0005-0000-0000-000089350000}"/>
    <cellStyle name="Normal 19 2 8 2" xfId="13795" xr:uid="{00000000-0005-0000-0000-00008A350000}"/>
    <cellStyle name="Normal 19 2 8 2 2" xfId="13796" xr:uid="{00000000-0005-0000-0000-00008B350000}"/>
    <cellStyle name="Normal 19 2 8 3" xfId="13797" xr:uid="{00000000-0005-0000-0000-00008C350000}"/>
    <cellStyle name="Normal 19 2 9" xfId="13798" xr:uid="{00000000-0005-0000-0000-00008D350000}"/>
    <cellStyle name="Normal 19 2 9 2" xfId="13799" xr:uid="{00000000-0005-0000-0000-00008E350000}"/>
    <cellStyle name="Normal 19 2 9 2 2" xfId="13800" xr:uid="{00000000-0005-0000-0000-00008F350000}"/>
    <cellStyle name="Normal 19 2 9 3" xfId="13801" xr:uid="{00000000-0005-0000-0000-000090350000}"/>
    <cellStyle name="Normal 19 2_Confidential Information" xfId="13802" xr:uid="{00000000-0005-0000-0000-000091350000}"/>
    <cellStyle name="Normal 19 3" xfId="461" xr:uid="{00000000-0005-0000-0000-000092350000}"/>
    <cellStyle name="Normal 19 3 10" xfId="13803" xr:uid="{00000000-0005-0000-0000-000093350000}"/>
    <cellStyle name="Normal 19 3 10 2" xfId="13804" xr:uid="{00000000-0005-0000-0000-000094350000}"/>
    <cellStyle name="Normal 19 3 10 2 2" xfId="13805" xr:uid="{00000000-0005-0000-0000-000095350000}"/>
    <cellStyle name="Normal 19 3 10 3" xfId="13806" xr:uid="{00000000-0005-0000-0000-000096350000}"/>
    <cellStyle name="Normal 19 3 11" xfId="13807" xr:uid="{00000000-0005-0000-0000-000097350000}"/>
    <cellStyle name="Normal 19 3 11 2" xfId="13808" xr:uid="{00000000-0005-0000-0000-000098350000}"/>
    <cellStyle name="Normal 19 3 12" xfId="13809" xr:uid="{00000000-0005-0000-0000-000099350000}"/>
    <cellStyle name="Normal 19 3 12 2" xfId="13810" xr:uid="{00000000-0005-0000-0000-00009A350000}"/>
    <cellStyle name="Normal 19 3 13" xfId="13811" xr:uid="{00000000-0005-0000-0000-00009B350000}"/>
    <cellStyle name="Normal 19 3 2" xfId="462" xr:uid="{00000000-0005-0000-0000-00009C350000}"/>
    <cellStyle name="Normal 19 3 2 10" xfId="13812" xr:uid="{00000000-0005-0000-0000-00009D350000}"/>
    <cellStyle name="Normal 19 3 2 10 2" xfId="13813" xr:uid="{00000000-0005-0000-0000-00009E350000}"/>
    <cellStyle name="Normal 19 3 2 11" xfId="13814" xr:uid="{00000000-0005-0000-0000-00009F350000}"/>
    <cellStyle name="Normal 19 3 2 2" xfId="13815" xr:uid="{00000000-0005-0000-0000-0000A0350000}"/>
    <cellStyle name="Normal 19 3 2 2 2" xfId="13816" xr:uid="{00000000-0005-0000-0000-0000A1350000}"/>
    <cellStyle name="Normal 19 3 2 2 2 2" xfId="13817" xr:uid="{00000000-0005-0000-0000-0000A2350000}"/>
    <cellStyle name="Normal 19 3 2 2 2 2 2" xfId="13818" xr:uid="{00000000-0005-0000-0000-0000A3350000}"/>
    <cellStyle name="Normal 19 3 2 2 2 2 2 2" xfId="13819" xr:uid="{00000000-0005-0000-0000-0000A4350000}"/>
    <cellStyle name="Normal 19 3 2 2 2 2 3" xfId="13820" xr:uid="{00000000-0005-0000-0000-0000A5350000}"/>
    <cellStyle name="Normal 19 3 2 2 2 3" xfId="13821" xr:uid="{00000000-0005-0000-0000-0000A6350000}"/>
    <cellStyle name="Normal 19 3 2 2 2 3 2" xfId="13822" xr:uid="{00000000-0005-0000-0000-0000A7350000}"/>
    <cellStyle name="Normal 19 3 2 2 2 3 2 2" xfId="13823" xr:uid="{00000000-0005-0000-0000-0000A8350000}"/>
    <cellStyle name="Normal 19 3 2 2 2 3 3" xfId="13824" xr:uid="{00000000-0005-0000-0000-0000A9350000}"/>
    <cellStyle name="Normal 19 3 2 2 2 4" xfId="13825" xr:uid="{00000000-0005-0000-0000-0000AA350000}"/>
    <cellStyle name="Normal 19 3 2 2 2 4 2" xfId="13826" xr:uid="{00000000-0005-0000-0000-0000AB350000}"/>
    <cellStyle name="Normal 19 3 2 2 2 4 2 2" xfId="13827" xr:uid="{00000000-0005-0000-0000-0000AC350000}"/>
    <cellStyle name="Normal 19 3 2 2 2 4 3" xfId="13828" xr:uid="{00000000-0005-0000-0000-0000AD350000}"/>
    <cellStyle name="Normal 19 3 2 2 2 5" xfId="13829" xr:uid="{00000000-0005-0000-0000-0000AE350000}"/>
    <cellStyle name="Normal 19 3 2 2 2 5 2" xfId="13830" xr:uid="{00000000-0005-0000-0000-0000AF350000}"/>
    <cellStyle name="Normal 19 3 2 2 2 6" xfId="13831" xr:uid="{00000000-0005-0000-0000-0000B0350000}"/>
    <cellStyle name="Normal 19 3 2 2 2 6 2" xfId="13832" xr:uid="{00000000-0005-0000-0000-0000B1350000}"/>
    <cellStyle name="Normal 19 3 2 2 2 7" xfId="13833" xr:uid="{00000000-0005-0000-0000-0000B2350000}"/>
    <cellStyle name="Normal 19 3 2 2 3" xfId="13834" xr:uid="{00000000-0005-0000-0000-0000B3350000}"/>
    <cellStyle name="Normal 19 3 2 2 3 2" xfId="13835" xr:uid="{00000000-0005-0000-0000-0000B4350000}"/>
    <cellStyle name="Normal 19 3 2 2 3 2 2" xfId="13836" xr:uid="{00000000-0005-0000-0000-0000B5350000}"/>
    <cellStyle name="Normal 19 3 2 2 3 2 2 2" xfId="13837" xr:uid="{00000000-0005-0000-0000-0000B6350000}"/>
    <cellStyle name="Normal 19 3 2 2 3 2 3" xfId="13838" xr:uid="{00000000-0005-0000-0000-0000B7350000}"/>
    <cellStyle name="Normal 19 3 2 2 3 3" xfId="13839" xr:uid="{00000000-0005-0000-0000-0000B8350000}"/>
    <cellStyle name="Normal 19 3 2 2 3 3 2" xfId="13840" xr:uid="{00000000-0005-0000-0000-0000B9350000}"/>
    <cellStyle name="Normal 19 3 2 2 3 3 2 2" xfId="13841" xr:uid="{00000000-0005-0000-0000-0000BA350000}"/>
    <cellStyle name="Normal 19 3 2 2 3 3 3" xfId="13842" xr:uid="{00000000-0005-0000-0000-0000BB350000}"/>
    <cellStyle name="Normal 19 3 2 2 3 4" xfId="13843" xr:uid="{00000000-0005-0000-0000-0000BC350000}"/>
    <cellStyle name="Normal 19 3 2 2 3 4 2" xfId="13844" xr:uid="{00000000-0005-0000-0000-0000BD350000}"/>
    <cellStyle name="Normal 19 3 2 2 3 4 2 2" xfId="13845" xr:uid="{00000000-0005-0000-0000-0000BE350000}"/>
    <cellStyle name="Normal 19 3 2 2 3 4 3" xfId="13846" xr:uid="{00000000-0005-0000-0000-0000BF350000}"/>
    <cellStyle name="Normal 19 3 2 2 3 5" xfId="13847" xr:uid="{00000000-0005-0000-0000-0000C0350000}"/>
    <cellStyle name="Normal 19 3 2 2 3 5 2" xfId="13848" xr:uid="{00000000-0005-0000-0000-0000C1350000}"/>
    <cellStyle name="Normal 19 3 2 2 3 6" xfId="13849" xr:uid="{00000000-0005-0000-0000-0000C2350000}"/>
    <cellStyle name="Normal 19 3 2 2 3 6 2" xfId="13850" xr:uid="{00000000-0005-0000-0000-0000C3350000}"/>
    <cellStyle name="Normal 19 3 2 2 3 7" xfId="13851" xr:uid="{00000000-0005-0000-0000-0000C4350000}"/>
    <cellStyle name="Normal 19 3 2 2 4" xfId="13852" xr:uid="{00000000-0005-0000-0000-0000C5350000}"/>
    <cellStyle name="Normal 19 3 2 2 4 2" xfId="13853" xr:uid="{00000000-0005-0000-0000-0000C6350000}"/>
    <cellStyle name="Normal 19 3 2 2 4 2 2" xfId="13854" xr:uid="{00000000-0005-0000-0000-0000C7350000}"/>
    <cellStyle name="Normal 19 3 2 2 4 3" xfId="13855" xr:uid="{00000000-0005-0000-0000-0000C8350000}"/>
    <cellStyle name="Normal 19 3 2 2 5" xfId="13856" xr:uid="{00000000-0005-0000-0000-0000C9350000}"/>
    <cellStyle name="Normal 19 3 2 2 5 2" xfId="13857" xr:uid="{00000000-0005-0000-0000-0000CA350000}"/>
    <cellStyle name="Normal 19 3 2 2 5 2 2" xfId="13858" xr:uid="{00000000-0005-0000-0000-0000CB350000}"/>
    <cellStyle name="Normal 19 3 2 2 5 3" xfId="13859" xr:uid="{00000000-0005-0000-0000-0000CC350000}"/>
    <cellStyle name="Normal 19 3 2 2 6" xfId="13860" xr:uid="{00000000-0005-0000-0000-0000CD350000}"/>
    <cellStyle name="Normal 19 3 2 2 6 2" xfId="13861" xr:uid="{00000000-0005-0000-0000-0000CE350000}"/>
    <cellStyle name="Normal 19 3 2 2 6 2 2" xfId="13862" xr:uid="{00000000-0005-0000-0000-0000CF350000}"/>
    <cellStyle name="Normal 19 3 2 2 6 3" xfId="13863" xr:uid="{00000000-0005-0000-0000-0000D0350000}"/>
    <cellStyle name="Normal 19 3 2 2 7" xfId="13864" xr:uid="{00000000-0005-0000-0000-0000D1350000}"/>
    <cellStyle name="Normal 19 3 2 2 7 2" xfId="13865" xr:uid="{00000000-0005-0000-0000-0000D2350000}"/>
    <cellStyle name="Normal 19 3 2 2 8" xfId="13866" xr:uid="{00000000-0005-0000-0000-0000D3350000}"/>
    <cellStyle name="Normal 19 3 2 2 8 2" xfId="13867" xr:uid="{00000000-0005-0000-0000-0000D4350000}"/>
    <cellStyle name="Normal 19 3 2 2 9" xfId="13868" xr:uid="{00000000-0005-0000-0000-0000D5350000}"/>
    <cellStyle name="Normal 19 3 2 3" xfId="13869" xr:uid="{00000000-0005-0000-0000-0000D6350000}"/>
    <cellStyle name="Normal 19 3 2 3 2" xfId="13870" xr:uid="{00000000-0005-0000-0000-0000D7350000}"/>
    <cellStyle name="Normal 19 3 2 3 2 2" xfId="13871" xr:uid="{00000000-0005-0000-0000-0000D8350000}"/>
    <cellStyle name="Normal 19 3 2 3 2 2 2" xfId="13872" xr:uid="{00000000-0005-0000-0000-0000D9350000}"/>
    <cellStyle name="Normal 19 3 2 3 2 2 2 2" xfId="13873" xr:uid="{00000000-0005-0000-0000-0000DA350000}"/>
    <cellStyle name="Normal 19 3 2 3 2 2 3" xfId="13874" xr:uid="{00000000-0005-0000-0000-0000DB350000}"/>
    <cellStyle name="Normal 19 3 2 3 2 3" xfId="13875" xr:uid="{00000000-0005-0000-0000-0000DC350000}"/>
    <cellStyle name="Normal 19 3 2 3 2 3 2" xfId="13876" xr:uid="{00000000-0005-0000-0000-0000DD350000}"/>
    <cellStyle name="Normal 19 3 2 3 2 3 2 2" xfId="13877" xr:uid="{00000000-0005-0000-0000-0000DE350000}"/>
    <cellStyle name="Normal 19 3 2 3 2 3 3" xfId="13878" xr:uid="{00000000-0005-0000-0000-0000DF350000}"/>
    <cellStyle name="Normal 19 3 2 3 2 4" xfId="13879" xr:uid="{00000000-0005-0000-0000-0000E0350000}"/>
    <cellStyle name="Normal 19 3 2 3 2 4 2" xfId="13880" xr:uid="{00000000-0005-0000-0000-0000E1350000}"/>
    <cellStyle name="Normal 19 3 2 3 2 4 2 2" xfId="13881" xr:uid="{00000000-0005-0000-0000-0000E2350000}"/>
    <cellStyle name="Normal 19 3 2 3 2 4 3" xfId="13882" xr:uid="{00000000-0005-0000-0000-0000E3350000}"/>
    <cellStyle name="Normal 19 3 2 3 2 5" xfId="13883" xr:uid="{00000000-0005-0000-0000-0000E4350000}"/>
    <cellStyle name="Normal 19 3 2 3 2 5 2" xfId="13884" xr:uid="{00000000-0005-0000-0000-0000E5350000}"/>
    <cellStyle name="Normal 19 3 2 3 2 6" xfId="13885" xr:uid="{00000000-0005-0000-0000-0000E6350000}"/>
    <cellStyle name="Normal 19 3 2 3 2 6 2" xfId="13886" xr:uid="{00000000-0005-0000-0000-0000E7350000}"/>
    <cellStyle name="Normal 19 3 2 3 2 7" xfId="13887" xr:uid="{00000000-0005-0000-0000-0000E8350000}"/>
    <cellStyle name="Normal 19 3 2 3 3" xfId="13888" xr:uid="{00000000-0005-0000-0000-0000E9350000}"/>
    <cellStyle name="Normal 19 3 2 3 3 2" xfId="13889" xr:uid="{00000000-0005-0000-0000-0000EA350000}"/>
    <cellStyle name="Normal 19 3 2 3 3 2 2" xfId="13890" xr:uid="{00000000-0005-0000-0000-0000EB350000}"/>
    <cellStyle name="Normal 19 3 2 3 3 3" xfId="13891" xr:uid="{00000000-0005-0000-0000-0000EC350000}"/>
    <cellStyle name="Normal 19 3 2 3 4" xfId="13892" xr:uid="{00000000-0005-0000-0000-0000ED350000}"/>
    <cellStyle name="Normal 19 3 2 3 4 2" xfId="13893" xr:uid="{00000000-0005-0000-0000-0000EE350000}"/>
    <cellStyle name="Normal 19 3 2 3 4 2 2" xfId="13894" xr:uid="{00000000-0005-0000-0000-0000EF350000}"/>
    <cellStyle name="Normal 19 3 2 3 4 3" xfId="13895" xr:uid="{00000000-0005-0000-0000-0000F0350000}"/>
    <cellStyle name="Normal 19 3 2 3 5" xfId="13896" xr:uid="{00000000-0005-0000-0000-0000F1350000}"/>
    <cellStyle name="Normal 19 3 2 3 5 2" xfId="13897" xr:uid="{00000000-0005-0000-0000-0000F2350000}"/>
    <cellStyle name="Normal 19 3 2 3 5 2 2" xfId="13898" xr:uid="{00000000-0005-0000-0000-0000F3350000}"/>
    <cellStyle name="Normal 19 3 2 3 5 3" xfId="13899" xr:uid="{00000000-0005-0000-0000-0000F4350000}"/>
    <cellStyle name="Normal 19 3 2 3 6" xfId="13900" xr:uid="{00000000-0005-0000-0000-0000F5350000}"/>
    <cellStyle name="Normal 19 3 2 3 6 2" xfId="13901" xr:uid="{00000000-0005-0000-0000-0000F6350000}"/>
    <cellStyle name="Normal 19 3 2 3 7" xfId="13902" xr:uid="{00000000-0005-0000-0000-0000F7350000}"/>
    <cellStyle name="Normal 19 3 2 3 7 2" xfId="13903" xr:uid="{00000000-0005-0000-0000-0000F8350000}"/>
    <cellStyle name="Normal 19 3 2 3 8" xfId="13904" xr:uid="{00000000-0005-0000-0000-0000F9350000}"/>
    <cellStyle name="Normal 19 3 2 4" xfId="13905" xr:uid="{00000000-0005-0000-0000-0000FA350000}"/>
    <cellStyle name="Normal 19 3 2 4 2" xfId="13906" xr:uid="{00000000-0005-0000-0000-0000FB350000}"/>
    <cellStyle name="Normal 19 3 2 4 2 2" xfId="13907" xr:uid="{00000000-0005-0000-0000-0000FC350000}"/>
    <cellStyle name="Normal 19 3 2 4 2 2 2" xfId="13908" xr:uid="{00000000-0005-0000-0000-0000FD350000}"/>
    <cellStyle name="Normal 19 3 2 4 2 3" xfId="13909" xr:uid="{00000000-0005-0000-0000-0000FE350000}"/>
    <cellStyle name="Normal 19 3 2 4 3" xfId="13910" xr:uid="{00000000-0005-0000-0000-0000FF350000}"/>
    <cellStyle name="Normal 19 3 2 4 3 2" xfId="13911" xr:uid="{00000000-0005-0000-0000-000000360000}"/>
    <cellStyle name="Normal 19 3 2 4 3 2 2" xfId="13912" xr:uid="{00000000-0005-0000-0000-000001360000}"/>
    <cellStyle name="Normal 19 3 2 4 3 3" xfId="13913" xr:uid="{00000000-0005-0000-0000-000002360000}"/>
    <cellStyle name="Normal 19 3 2 4 4" xfId="13914" xr:uid="{00000000-0005-0000-0000-000003360000}"/>
    <cellStyle name="Normal 19 3 2 4 4 2" xfId="13915" xr:uid="{00000000-0005-0000-0000-000004360000}"/>
    <cellStyle name="Normal 19 3 2 4 4 2 2" xfId="13916" xr:uid="{00000000-0005-0000-0000-000005360000}"/>
    <cellStyle name="Normal 19 3 2 4 4 3" xfId="13917" xr:uid="{00000000-0005-0000-0000-000006360000}"/>
    <cellStyle name="Normal 19 3 2 4 5" xfId="13918" xr:uid="{00000000-0005-0000-0000-000007360000}"/>
    <cellStyle name="Normal 19 3 2 4 5 2" xfId="13919" xr:uid="{00000000-0005-0000-0000-000008360000}"/>
    <cellStyle name="Normal 19 3 2 4 6" xfId="13920" xr:uid="{00000000-0005-0000-0000-000009360000}"/>
    <cellStyle name="Normal 19 3 2 4 6 2" xfId="13921" xr:uid="{00000000-0005-0000-0000-00000A360000}"/>
    <cellStyle name="Normal 19 3 2 4 7" xfId="13922" xr:uid="{00000000-0005-0000-0000-00000B360000}"/>
    <cellStyle name="Normal 19 3 2 5" xfId="13923" xr:uid="{00000000-0005-0000-0000-00000C360000}"/>
    <cellStyle name="Normal 19 3 2 5 2" xfId="13924" xr:uid="{00000000-0005-0000-0000-00000D360000}"/>
    <cellStyle name="Normal 19 3 2 5 2 2" xfId="13925" xr:uid="{00000000-0005-0000-0000-00000E360000}"/>
    <cellStyle name="Normal 19 3 2 5 2 2 2" xfId="13926" xr:uid="{00000000-0005-0000-0000-00000F360000}"/>
    <cellStyle name="Normal 19 3 2 5 2 3" xfId="13927" xr:uid="{00000000-0005-0000-0000-000010360000}"/>
    <cellStyle name="Normal 19 3 2 5 3" xfId="13928" xr:uid="{00000000-0005-0000-0000-000011360000}"/>
    <cellStyle name="Normal 19 3 2 5 3 2" xfId="13929" xr:uid="{00000000-0005-0000-0000-000012360000}"/>
    <cellStyle name="Normal 19 3 2 5 3 2 2" xfId="13930" xr:uid="{00000000-0005-0000-0000-000013360000}"/>
    <cellStyle name="Normal 19 3 2 5 3 3" xfId="13931" xr:uid="{00000000-0005-0000-0000-000014360000}"/>
    <cellStyle name="Normal 19 3 2 5 4" xfId="13932" xr:uid="{00000000-0005-0000-0000-000015360000}"/>
    <cellStyle name="Normal 19 3 2 5 4 2" xfId="13933" xr:uid="{00000000-0005-0000-0000-000016360000}"/>
    <cellStyle name="Normal 19 3 2 5 4 2 2" xfId="13934" xr:uid="{00000000-0005-0000-0000-000017360000}"/>
    <cellStyle name="Normal 19 3 2 5 4 3" xfId="13935" xr:uid="{00000000-0005-0000-0000-000018360000}"/>
    <cellStyle name="Normal 19 3 2 5 5" xfId="13936" xr:uid="{00000000-0005-0000-0000-000019360000}"/>
    <cellStyle name="Normal 19 3 2 5 5 2" xfId="13937" xr:uid="{00000000-0005-0000-0000-00001A360000}"/>
    <cellStyle name="Normal 19 3 2 5 6" xfId="13938" xr:uid="{00000000-0005-0000-0000-00001B360000}"/>
    <cellStyle name="Normal 19 3 2 5 6 2" xfId="13939" xr:uid="{00000000-0005-0000-0000-00001C360000}"/>
    <cellStyle name="Normal 19 3 2 5 7" xfId="13940" xr:uid="{00000000-0005-0000-0000-00001D360000}"/>
    <cellStyle name="Normal 19 3 2 6" xfId="13941" xr:uid="{00000000-0005-0000-0000-00001E360000}"/>
    <cellStyle name="Normal 19 3 2 6 2" xfId="13942" xr:uid="{00000000-0005-0000-0000-00001F360000}"/>
    <cellStyle name="Normal 19 3 2 6 2 2" xfId="13943" xr:uid="{00000000-0005-0000-0000-000020360000}"/>
    <cellStyle name="Normal 19 3 2 6 3" xfId="13944" xr:uid="{00000000-0005-0000-0000-000021360000}"/>
    <cellStyle name="Normal 19 3 2 7" xfId="13945" xr:uid="{00000000-0005-0000-0000-000022360000}"/>
    <cellStyle name="Normal 19 3 2 7 2" xfId="13946" xr:uid="{00000000-0005-0000-0000-000023360000}"/>
    <cellStyle name="Normal 19 3 2 7 2 2" xfId="13947" xr:uid="{00000000-0005-0000-0000-000024360000}"/>
    <cellStyle name="Normal 19 3 2 7 3" xfId="13948" xr:uid="{00000000-0005-0000-0000-000025360000}"/>
    <cellStyle name="Normal 19 3 2 8" xfId="13949" xr:uid="{00000000-0005-0000-0000-000026360000}"/>
    <cellStyle name="Normal 19 3 2 8 2" xfId="13950" xr:uid="{00000000-0005-0000-0000-000027360000}"/>
    <cellStyle name="Normal 19 3 2 8 2 2" xfId="13951" xr:uid="{00000000-0005-0000-0000-000028360000}"/>
    <cellStyle name="Normal 19 3 2 8 3" xfId="13952" xr:uid="{00000000-0005-0000-0000-000029360000}"/>
    <cellStyle name="Normal 19 3 2 9" xfId="13953" xr:uid="{00000000-0005-0000-0000-00002A360000}"/>
    <cellStyle name="Normal 19 3 2 9 2" xfId="13954" xr:uid="{00000000-0005-0000-0000-00002B360000}"/>
    <cellStyle name="Normal 19 3 3" xfId="463" xr:uid="{00000000-0005-0000-0000-00002C360000}"/>
    <cellStyle name="Normal 19 3 3 10" xfId="13955" xr:uid="{00000000-0005-0000-0000-00002D360000}"/>
    <cellStyle name="Normal 19 3 3 10 2" xfId="13956" xr:uid="{00000000-0005-0000-0000-00002E360000}"/>
    <cellStyle name="Normal 19 3 3 11" xfId="13957" xr:uid="{00000000-0005-0000-0000-00002F360000}"/>
    <cellStyle name="Normal 19 3 3 2" xfId="13958" xr:uid="{00000000-0005-0000-0000-000030360000}"/>
    <cellStyle name="Normal 19 3 3 2 2" xfId="13959" xr:uid="{00000000-0005-0000-0000-000031360000}"/>
    <cellStyle name="Normal 19 3 3 2 2 2" xfId="13960" xr:uid="{00000000-0005-0000-0000-000032360000}"/>
    <cellStyle name="Normal 19 3 3 2 2 2 2" xfId="13961" xr:uid="{00000000-0005-0000-0000-000033360000}"/>
    <cellStyle name="Normal 19 3 3 2 2 2 2 2" xfId="13962" xr:uid="{00000000-0005-0000-0000-000034360000}"/>
    <cellStyle name="Normal 19 3 3 2 2 2 3" xfId="13963" xr:uid="{00000000-0005-0000-0000-000035360000}"/>
    <cellStyle name="Normal 19 3 3 2 2 3" xfId="13964" xr:uid="{00000000-0005-0000-0000-000036360000}"/>
    <cellStyle name="Normal 19 3 3 2 2 3 2" xfId="13965" xr:uid="{00000000-0005-0000-0000-000037360000}"/>
    <cellStyle name="Normal 19 3 3 2 2 3 2 2" xfId="13966" xr:uid="{00000000-0005-0000-0000-000038360000}"/>
    <cellStyle name="Normal 19 3 3 2 2 3 3" xfId="13967" xr:uid="{00000000-0005-0000-0000-000039360000}"/>
    <cellStyle name="Normal 19 3 3 2 2 4" xfId="13968" xr:uid="{00000000-0005-0000-0000-00003A360000}"/>
    <cellStyle name="Normal 19 3 3 2 2 4 2" xfId="13969" xr:uid="{00000000-0005-0000-0000-00003B360000}"/>
    <cellStyle name="Normal 19 3 3 2 2 4 2 2" xfId="13970" xr:uid="{00000000-0005-0000-0000-00003C360000}"/>
    <cellStyle name="Normal 19 3 3 2 2 4 3" xfId="13971" xr:uid="{00000000-0005-0000-0000-00003D360000}"/>
    <cellStyle name="Normal 19 3 3 2 2 5" xfId="13972" xr:uid="{00000000-0005-0000-0000-00003E360000}"/>
    <cellStyle name="Normal 19 3 3 2 2 5 2" xfId="13973" xr:uid="{00000000-0005-0000-0000-00003F360000}"/>
    <cellStyle name="Normal 19 3 3 2 2 6" xfId="13974" xr:uid="{00000000-0005-0000-0000-000040360000}"/>
    <cellStyle name="Normal 19 3 3 2 2 6 2" xfId="13975" xr:uid="{00000000-0005-0000-0000-000041360000}"/>
    <cellStyle name="Normal 19 3 3 2 2 7" xfId="13976" xr:uid="{00000000-0005-0000-0000-000042360000}"/>
    <cellStyle name="Normal 19 3 3 2 3" xfId="13977" xr:uid="{00000000-0005-0000-0000-000043360000}"/>
    <cellStyle name="Normal 19 3 3 2 3 2" xfId="13978" xr:uid="{00000000-0005-0000-0000-000044360000}"/>
    <cellStyle name="Normal 19 3 3 2 3 2 2" xfId="13979" xr:uid="{00000000-0005-0000-0000-000045360000}"/>
    <cellStyle name="Normal 19 3 3 2 3 2 2 2" xfId="13980" xr:uid="{00000000-0005-0000-0000-000046360000}"/>
    <cellStyle name="Normal 19 3 3 2 3 2 3" xfId="13981" xr:uid="{00000000-0005-0000-0000-000047360000}"/>
    <cellStyle name="Normal 19 3 3 2 3 3" xfId="13982" xr:uid="{00000000-0005-0000-0000-000048360000}"/>
    <cellStyle name="Normal 19 3 3 2 3 3 2" xfId="13983" xr:uid="{00000000-0005-0000-0000-000049360000}"/>
    <cellStyle name="Normal 19 3 3 2 3 3 2 2" xfId="13984" xr:uid="{00000000-0005-0000-0000-00004A360000}"/>
    <cellStyle name="Normal 19 3 3 2 3 3 3" xfId="13985" xr:uid="{00000000-0005-0000-0000-00004B360000}"/>
    <cellStyle name="Normal 19 3 3 2 3 4" xfId="13986" xr:uid="{00000000-0005-0000-0000-00004C360000}"/>
    <cellStyle name="Normal 19 3 3 2 3 4 2" xfId="13987" xr:uid="{00000000-0005-0000-0000-00004D360000}"/>
    <cellStyle name="Normal 19 3 3 2 3 4 2 2" xfId="13988" xr:uid="{00000000-0005-0000-0000-00004E360000}"/>
    <cellStyle name="Normal 19 3 3 2 3 4 3" xfId="13989" xr:uid="{00000000-0005-0000-0000-00004F360000}"/>
    <cellStyle name="Normal 19 3 3 2 3 5" xfId="13990" xr:uid="{00000000-0005-0000-0000-000050360000}"/>
    <cellStyle name="Normal 19 3 3 2 3 5 2" xfId="13991" xr:uid="{00000000-0005-0000-0000-000051360000}"/>
    <cellStyle name="Normal 19 3 3 2 3 6" xfId="13992" xr:uid="{00000000-0005-0000-0000-000052360000}"/>
    <cellStyle name="Normal 19 3 3 2 3 6 2" xfId="13993" xr:uid="{00000000-0005-0000-0000-000053360000}"/>
    <cellStyle name="Normal 19 3 3 2 3 7" xfId="13994" xr:uid="{00000000-0005-0000-0000-000054360000}"/>
    <cellStyle name="Normal 19 3 3 2 4" xfId="13995" xr:uid="{00000000-0005-0000-0000-000055360000}"/>
    <cellStyle name="Normal 19 3 3 2 4 2" xfId="13996" xr:uid="{00000000-0005-0000-0000-000056360000}"/>
    <cellStyle name="Normal 19 3 3 2 4 2 2" xfId="13997" xr:uid="{00000000-0005-0000-0000-000057360000}"/>
    <cellStyle name="Normal 19 3 3 2 4 3" xfId="13998" xr:uid="{00000000-0005-0000-0000-000058360000}"/>
    <cellStyle name="Normal 19 3 3 2 5" xfId="13999" xr:uid="{00000000-0005-0000-0000-000059360000}"/>
    <cellStyle name="Normal 19 3 3 2 5 2" xfId="14000" xr:uid="{00000000-0005-0000-0000-00005A360000}"/>
    <cellStyle name="Normal 19 3 3 2 5 2 2" xfId="14001" xr:uid="{00000000-0005-0000-0000-00005B360000}"/>
    <cellStyle name="Normal 19 3 3 2 5 3" xfId="14002" xr:uid="{00000000-0005-0000-0000-00005C360000}"/>
    <cellStyle name="Normal 19 3 3 2 6" xfId="14003" xr:uid="{00000000-0005-0000-0000-00005D360000}"/>
    <cellStyle name="Normal 19 3 3 2 6 2" xfId="14004" xr:uid="{00000000-0005-0000-0000-00005E360000}"/>
    <cellStyle name="Normal 19 3 3 2 6 2 2" xfId="14005" xr:uid="{00000000-0005-0000-0000-00005F360000}"/>
    <cellStyle name="Normal 19 3 3 2 6 3" xfId="14006" xr:uid="{00000000-0005-0000-0000-000060360000}"/>
    <cellStyle name="Normal 19 3 3 2 7" xfId="14007" xr:uid="{00000000-0005-0000-0000-000061360000}"/>
    <cellStyle name="Normal 19 3 3 2 7 2" xfId="14008" xr:uid="{00000000-0005-0000-0000-000062360000}"/>
    <cellStyle name="Normal 19 3 3 2 8" xfId="14009" xr:uid="{00000000-0005-0000-0000-000063360000}"/>
    <cellStyle name="Normal 19 3 3 2 8 2" xfId="14010" xr:uid="{00000000-0005-0000-0000-000064360000}"/>
    <cellStyle name="Normal 19 3 3 2 9" xfId="14011" xr:uid="{00000000-0005-0000-0000-000065360000}"/>
    <cellStyle name="Normal 19 3 3 3" xfId="14012" xr:uid="{00000000-0005-0000-0000-000066360000}"/>
    <cellStyle name="Normal 19 3 3 3 2" xfId="14013" xr:uid="{00000000-0005-0000-0000-000067360000}"/>
    <cellStyle name="Normal 19 3 3 3 2 2" xfId="14014" xr:uid="{00000000-0005-0000-0000-000068360000}"/>
    <cellStyle name="Normal 19 3 3 3 2 2 2" xfId="14015" xr:uid="{00000000-0005-0000-0000-000069360000}"/>
    <cellStyle name="Normal 19 3 3 3 2 2 2 2" xfId="14016" xr:uid="{00000000-0005-0000-0000-00006A360000}"/>
    <cellStyle name="Normal 19 3 3 3 2 2 3" xfId="14017" xr:uid="{00000000-0005-0000-0000-00006B360000}"/>
    <cellStyle name="Normal 19 3 3 3 2 3" xfId="14018" xr:uid="{00000000-0005-0000-0000-00006C360000}"/>
    <cellStyle name="Normal 19 3 3 3 2 3 2" xfId="14019" xr:uid="{00000000-0005-0000-0000-00006D360000}"/>
    <cellStyle name="Normal 19 3 3 3 2 3 2 2" xfId="14020" xr:uid="{00000000-0005-0000-0000-00006E360000}"/>
    <cellStyle name="Normal 19 3 3 3 2 3 3" xfId="14021" xr:uid="{00000000-0005-0000-0000-00006F360000}"/>
    <cellStyle name="Normal 19 3 3 3 2 4" xfId="14022" xr:uid="{00000000-0005-0000-0000-000070360000}"/>
    <cellStyle name="Normal 19 3 3 3 2 4 2" xfId="14023" xr:uid="{00000000-0005-0000-0000-000071360000}"/>
    <cellStyle name="Normal 19 3 3 3 2 4 2 2" xfId="14024" xr:uid="{00000000-0005-0000-0000-000072360000}"/>
    <cellStyle name="Normal 19 3 3 3 2 4 3" xfId="14025" xr:uid="{00000000-0005-0000-0000-000073360000}"/>
    <cellStyle name="Normal 19 3 3 3 2 5" xfId="14026" xr:uid="{00000000-0005-0000-0000-000074360000}"/>
    <cellStyle name="Normal 19 3 3 3 2 5 2" xfId="14027" xr:uid="{00000000-0005-0000-0000-000075360000}"/>
    <cellStyle name="Normal 19 3 3 3 2 6" xfId="14028" xr:uid="{00000000-0005-0000-0000-000076360000}"/>
    <cellStyle name="Normal 19 3 3 3 2 6 2" xfId="14029" xr:uid="{00000000-0005-0000-0000-000077360000}"/>
    <cellStyle name="Normal 19 3 3 3 2 7" xfId="14030" xr:uid="{00000000-0005-0000-0000-000078360000}"/>
    <cellStyle name="Normal 19 3 3 3 3" xfId="14031" xr:uid="{00000000-0005-0000-0000-000079360000}"/>
    <cellStyle name="Normal 19 3 3 3 3 2" xfId="14032" xr:uid="{00000000-0005-0000-0000-00007A360000}"/>
    <cellStyle name="Normal 19 3 3 3 3 2 2" xfId="14033" xr:uid="{00000000-0005-0000-0000-00007B360000}"/>
    <cellStyle name="Normal 19 3 3 3 3 3" xfId="14034" xr:uid="{00000000-0005-0000-0000-00007C360000}"/>
    <cellStyle name="Normal 19 3 3 3 4" xfId="14035" xr:uid="{00000000-0005-0000-0000-00007D360000}"/>
    <cellStyle name="Normal 19 3 3 3 4 2" xfId="14036" xr:uid="{00000000-0005-0000-0000-00007E360000}"/>
    <cellStyle name="Normal 19 3 3 3 4 2 2" xfId="14037" xr:uid="{00000000-0005-0000-0000-00007F360000}"/>
    <cellStyle name="Normal 19 3 3 3 4 3" xfId="14038" xr:uid="{00000000-0005-0000-0000-000080360000}"/>
    <cellStyle name="Normal 19 3 3 3 5" xfId="14039" xr:uid="{00000000-0005-0000-0000-000081360000}"/>
    <cellStyle name="Normal 19 3 3 3 5 2" xfId="14040" xr:uid="{00000000-0005-0000-0000-000082360000}"/>
    <cellStyle name="Normal 19 3 3 3 5 2 2" xfId="14041" xr:uid="{00000000-0005-0000-0000-000083360000}"/>
    <cellStyle name="Normal 19 3 3 3 5 3" xfId="14042" xr:uid="{00000000-0005-0000-0000-000084360000}"/>
    <cellStyle name="Normal 19 3 3 3 6" xfId="14043" xr:uid="{00000000-0005-0000-0000-000085360000}"/>
    <cellStyle name="Normal 19 3 3 3 6 2" xfId="14044" xr:uid="{00000000-0005-0000-0000-000086360000}"/>
    <cellStyle name="Normal 19 3 3 3 7" xfId="14045" xr:uid="{00000000-0005-0000-0000-000087360000}"/>
    <cellStyle name="Normal 19 3 3 3 7 2" xfId="14046" xr:uid="{00000000-0005-0000-0000-000088360000}"/>
    <cellStyle name="Normal 19 3 3 3 8" xfId="14047" xr:uid="{00000000-0005-0000-0000-000089360000}"/>
    <cellStyle name="Normal 19 3 3 4" xfId="14048" xr:uid="{00000000-0005-0000-0000-00008A360000}"/>
    <cellStyle name="Normal 19 3 3 4 2" xfId="14049" xr:uid="{00000000-0005-0000-0000-00008B360000}"/>
    <cellStyle name="Normal 19 3 3 4 2 2" xfId="14050" xr:uid="{00000000-0005-0000-0000-00008C360000}"/>
    <cellStyle name="Normal 19 3 3 4 2 2 2" xfId="14051" xr:uid="{00000000-0005-0000-0000-00008D360000}"/>
    <cellStyle name="Normal 19 3 3 4 2 3" xfId="14052" xr:uid="{00000000-0005-0000-0000-00008E360000}"/>
    <cellStyle name="Normal 19 3 3 4 3" xfId="14053" xr:uid="{00000000-0005-0000-0000-00008F360000}"/>
    <cellStyle name="Normal 19 3 3 4 3 2" xfId="14054" xr:uid="{00000000-0005-0000-0000-000090360000}"/>
    <cellStyle name="Normal 19 3 3 4 3 2 2" xfId="14055" xr:uid="{00000000-0005-0000-0000-000091360000}"/>
    <cellStyle name="Normal 19 3 3 4 3 3" xfId="14056" xr:uid="{00000000-0005-0000-0000-000092360000}"/>
    <cellStyle name="Normal 19 3 3 4 4" xfId="14057" xr:uid="{00000000-0005-0000-0000-000093360000}"/>
    <cellStyle name="Normal 19 3 3 4 4 2" xfId="14058" xr:uid="{00000000-0005-0000-0000-000094360000}"/>
    <cellStyle name="Normal 19 3 3 4 4 2 2" xfId="14059" xr:uid="{00000000-0005-0000-0000-000095360000}"/>
    <cellStyle name="Normal 19 3 3 4 4 3" xfId="14060" xr:uid="{00000000-0005-0000-0000-000096360000}"/>
    <cellStyle name="Normal 19 3 3 4 5" xfId="14061" xr:uid="{00000000-0005-0000-0000-000097360000}"/>
    <cellStyle name="Normal 19 3 3 4 5 2" xfId="14062" xr:uid="{00000000-0005-0000-0000-000098360000}"/>
    <cellStyle name="Normal 19 3 3 4 6" xfId="14063" xr:uid="{00000000-0005-0000-0000-000099360000}"/>
    <cellStyle name="Normal 19 3 3 4 6 2" xfId="14064" xr:uid="{00000000-0005-0000-0000-00009A360000}"/>
    <cellStyle name="Normal 19 3 3 4 7" xfId="14065" xr:uid="{00000000-0005-0000-0000-00009B360000}"/>
    <cellStyle name="Normal 19 3 3 5" xfId="14066" xr:uid="{00000000-0005-0000-0000-00009C360000}"/>
    <cellStyle name="Normal 19 3 3 5 2" xfId="14067" xr:uid="{00000000-0005-0000-0000-00009D360000}"/>
    <cellStyle name="Normal 19 3 3 5 2 2" xfId="14068" xr:uid="{00000000-0005-0000-0000-00009E360000}"/>
    <cellStyle name="Normal 19 3 3 5 2 2 2" xfId="14069" xr:uid="{00000000-0005-0000-0000-00009F360000}"/>
    <cellStyle name="Normal 19 3 3 5 2 3" xfId="14070" xr:uid="{00000000-0005-0000-0000-0000A0360000}"/>
    <cellStyle name="Normal 19 3 3 5 3" xfId="14071" xr:uid="{00000000-0005-0000-0000-0000A1360000}"/>
    <cellStyle name="Normal 19 3 3 5 3 2" xfId="14072" xr:uid="{00000000-0005-0000-0000-0000A2360000}"/>
    <cellStyle name="Normal 19 3 3 5 3 2 2" xfId="14073" xr:uid="{00000000-0005-0000-0000-0000A3360000}"/>
    <cellStyle name="Normal 19 3 3 5 3 3" xfId="14074" xr:uid="{00000000-0005-0000-0000-0000A4360000}"/>
    <cellStyle name="Normal 19 3 3 5 4" xfId="14075" xr:uid="{00000000-0005-0000-0000-0000A5360000}"/>
    <cellStyle name="Normal 19 3 3 5 4 2" xfId="14076" xr:uid="{00000000-0005-0000-0000-0000A6360000}"/>
    <cellStyle name="Normal 19 3 3 5 4 2 2" xfId="14077" xr:uid="{00000000-0005-0000-0000-0000A7360000}"/>
    <cellStyle name="Normal 19 3 3 5 4 3" xfId="14078" xr:uid="{00000000-0005-0000-0000-0000A8360000}"/>
    <cellStyle name="Normal 19 3 3 5 5" xfId="14079" xr:uid="{00000000-0005-0000-0000-0000A9360000}"/>
    <cellStyle name="Normal 19 3 3 5 5 2" xfId="14080" xr:uid="{00000000-0005-0000-0000-0000AA360000}"/>
    <cellStyle name="Normal 19 3 3 5 6" xfId="14081" xr:uid="{00000000-0005-0000-0000-0000AB360000}"/>
    <cellStyle name="Normal 19 3 3 5 6 2" xfId="14082" xr:uid="{00000000-0005-0000-0000-0000AC360000}"/>
    <cellStyle name="Normal 19 3 3 5 7" xfId="14083" xr:uid="{00000000-0005-0000-0000-0000AD360000}"/>
    <cellStyle name="Normal 19 3 3 6" xfId="14084" xr:uid="{00000000-0005-0000-0000-0000AE360000}"/>
    <cellStyle name="Normal 19 3 3 6 2" xfId="14085" xr:uid="{00000000-0005-0000-0000-0000AF360000}"/>
    <cellStyle name="Normal 19 3 3 6 2 2" xfId="14086" xr:uid="{00000000-0005-0000-0000-0000B0360000}"/>
    <cellStyle name="Normal 19 3 3 6 3" xfId="14087" xr:uid="{00000000-0005-0000-0000-0000B1360000}"/>
    <cellStyle name="Normal 19 3 3 7" xfId="14088" xr:uid="{00000000-0005-0000-0000-0000B2360000}"/>
    <cellStyle name="Normal 19 3 3 7 2" xfId="14089" xr:uid="{00000000-0005-0000-0000-0000B3360000}"/>
    <cellStyle name="Normal 19 3 3 7 2 2" xfId="14090" xr:uid="{00000000-0005-0000-0000-0000B4360000}"/>
    <cellStyle name="Normal 19 3 3 7 3" xfId="14091" xr:uid="{00000000-0005-0000-0000-0000B5360000}"/>
    <cellStyle name="Normal 19 3 3 8" xfId="14092" xr:uid="{00000000-0005-0000-0000-0000B6360000}"/>
    <cellStyle name="Normal 19 3 3 8 2" xfId="14093" xr:uid="{00000000-0005-0000-0000-0000B7360000}"/>
    <cellStyle name="Normal 19 3 3 8 2 2" xfId="14094" xr:uid="{00000000-0005-0000-0000-0000B8360000}"/>
    <cellStyle name="Normal 19 3 3 8 3" xfId="14095" xr:uid="{00000000-0005-0000-0000-0000B9360000}"/>
    <cellStyle name="Normal 19 3 3 9" xfId="14096" xr:uid="{00000000-0005-0000-0000-0000BA360000}"/>
    <cellStyle name="Normal 19 3 3 9 2" xfId="14097" xr:uid="{00000000-0005-0000-0000-0000BB360000}"/>
    <cellStyle name="Normal 19 3 4" xfId="14098" xr:uid="{00000000-0005-0000-0000-0000BC360000}"/>
    <cellStyle name="Normal 19 3 4 2" xfId="14099" xr:uid="{00000000-0005-0000-0000-0000BD360000}"/>
    <cellStyle name="Normal 19 3 4 2 2" xfId="14100" xr:uid="{00000000-0005-0000-0000-0000BE360000}"/>
    <cellStyle name="Normal 19 3 4 2 2 2" xfId="14101" xr:uid="{00000000-0005-0000-0000-0000BF360000}"/>
    <cellStyle name="Normal 19 3 4 2 2 2 2" xfId="14102" xr:uid="{00000000-0005-0000-0000-0000C0360000}"/>
    <cellStyle name="Normal 19 3 4 2 2 3" xfId="14103" xr:uid="{00000000-0005-0000-0000-0000C1360000}"/>
    <cellStyle name="Normal 19 3 4 2 3" xfId="14104" xr:uid="{00000000-0005-0000-0000-0000C2360000}"/>
    <cellStyle name="Normal 19 3 4 2 3 2" xfId="14105" xr:uid="{00000000-0005-0000-0000-0000C3360000}"/>
    <cellStyle name="Normal 19 3 4 2 3 2 2" xfId="14106" xr:uid="{00000000-0005-0000-0000-0000C4360000}"/>
    <cellStyle name="Normal 19 3 4 2 3 3" xfId="14107" xr:uid="{00000000-0005-0000-0000-0000C5360000}"/>
    <cellStyle name="Normal 19 3 4 2 4" xfId="14108" xr:uid="{00000000-0005-0000-0000-0000C6360000}"/>
    <cellStyle name="Normal 19 3 4 2 4 2" xfId="14109" xr:uid="{00000000-0005-0000-0000-0000C7360000}"/>
    <cellStyle name="Normal 19 3 4 2 4 2 2" xfId="14110" xr:uid="{00000000-0005-0000-0000-0000C8360000}"/>
    <cellStyle name="Normal 19 3 4 2 4 3" xfId="14111" xr:uid="{00000000-0005-0000-0000-0000C9360000}"/>
    <cellStyle name="Normal 19 3 4 2 5" xfId="14112" xr:uid="{00000000-0005-0000-0000-0000CA360000}"/>
    <cellStyle name="Normal 19 3 4 2 5 2" xfId="14113" xr:uid="{00000000-0005-0000-0000-0000CB360000}"/>
    <cellStyle name="Normal 19 3 4 2 6" xfId="14114" xr:uid="{00000000-0005-0000-0000-0000CC360000}"/>
    <cellStyle name="Normal 19 3 4 2 6 2" xfId="14115" xr:uid="{00000000-0005-0000-0000-0000CD360000}"/>
    <cellStyle name="Normal 19 3 4 2 7" xfId="14116" xr:uid="{00000000-0005-0000-0000-0000CE360000}"/>
    <cellStyle name="Normal 19 3 4 3" xfId="14117" xr:uid="{00000000-0005-0000-0000-0000CF360000}"/>
    <cellStyle name="Normal 19 3 4 3 2" xfId="14118" xr:uid="{00000000-0005-0000-0000-0000D0360000}"/>
    <cellStyle name="Normal 19 3 4 3 2 2" xfId="14119" xr:uid="{00000000-0005-0000-0000-0000D1360000}"/>
    <cellStyle name="Normal 19 3 4 3 2 2 2" xfId="14120" xr:uid="{00000000-0005-0000-0000-0000D2360000}"/>
    <cellStyle name="Normal 19 3 4 3 2 3" xfId="14121" xr:uid="{00000000-0005-0000-0000-0000D3360000}"/>
    <cellStyle name="Normal 19 3 4 3 3" xfId="14122" xr:uid="{00000000-0005-0000-0000-0000D4360000}"/>
    <cellStyle name="Normal 19 3 4 3 3 2" xfId="14123" xr:uid="{00000000-0005-0000-0000-0000D5360000}"/>
    <cellStyle name="Normal 19 3 4 3 3 2 2" xfId="14124" xr:uid="{00000000-0005-0000-0000-0000D6360000}"/>
    <cellStyle name="Normal 19 3 4 3 3 3" xfId="14125" xr:uid="{00000000-0005-0000-0000-0000D7360000}"/>
    <cellStyle name="Normal 19 3 4 3 4" xfId="14126" xr:uid="{00000000-0005-0000-0000-0000D8360000}"/>
    <cellStyle name="Normal 19 3 4 3 4 2" xfId="14127" xr:uid="{00000000-0005-0000-0000-0000D9360000}"/>
    <cellStyle name="Normal 19 3 4 3 4 2 2" xfId="14128" xr:uid="{00000000-0005-0000-0000-0000DA360000}"/>
    <cellStyle name="Normal 19 3 4 3 4 3" xfId="14129" xr:uid="{00000000-0005-0000-0000-0000DB360000}"/>
    <cellStyle name="Normal 19 3 4 3 5" xfId="14130" xr:uid="{00000000-0005-0000-0000-0000DC360000}"/>
    <cellStyle name="Normal 19 3 4 3 5 2" xfId="14131" xr:uid="{00000000-0005-0000-0000-0000DD360000}"/>
    <cellStyle name="Normal 19 3 4 3 6" xfId="14132" xr:uid="{00000000-0005-0000-0000-0000DE360000}"/>
    <cellStyle name="Normal 19 3 4 3 6 2" xfId="14133" xr:uid="{00000000-0005-0000-0000-0000DF360000}"/>
    <cellStyle name="Normal 19 3 4 3 7" xfId="14134" xr:uid="{00000000-0005-0000-0000-0000E0360000}"/>
    <cellStyle name="Normal 19 3 4 4" xfId="14135" xr:uid="{00000000-0005-0000-0000-0000E1360000}"/>
    <cellStyle name="Normal 19 3 4 4 2" xfId="14136" xr:uid="{00000000-0005-0000-0000-0000E2360000}"/>
    <cellStyle name="Normal 19 3 4 4 2 2" xfId="14137" xr:uid="{00000000-0005-0000-0000-0000E3360000}"/>
    <cellStyle name="Normal 19 3 4 4 3" xfId="14138" xr:uid="{00000000-0005-0000-0000-0000E4360000}"/>
    <cellStyle name="Normal 19 3 4 5" xfId="14139" xr:uid="{00000000-0005-0000-0000-0000E5360000}"/>
    <cellStyle name="Normal 19 3 4 5 2" xfId="14140" xr:uid="{00000000-0005-0000-0000-0000E6360000}"/>
    <cellStyle name="Normal 19 3 4 5 2 2" xfId="14141" xr:uid="{00000000-0005-0000-0000-0000E7360000}"/>
    <cellStyle name="Normal 19 3 4 5 3" xfId="14142" xr:uid="{00000000-0005-0000-0000-0000E8360000}"/>
    <cellStyle name="Normal 19 3 4 6" xfId="14143" xr:uid="{00000000-0005-0000-0000-0000E9360000}"/>
    <cellStyle name="Normal 19 3 4 6 2" xfId="14144" xr:uid="{00000000-0005-0000-0000-0000EA360000}"/>
    <cellStyle name="Normal 19 3 4 6 2 2" xfId="14145" xr:uid="{00000000-0005-0000-0000-0000EB360000}"/>
    <cellStyle name="Normal 19 3 4 6 3" xfId="14146" xr:uid="{00000000-0005-0000-0000-0000EC360000}"/>
    <cellStyle name="Normal 19 3 4 7" xfId="14147" xr:uid="{00000000-0005-0000-0000-0000ED360000}"/>
    <cellStyle name="Normal 19 3 4 7 2" xfId="14148" xr:uid="{00000000-0005-0000-0000-0000EE360000}"/>
    <cellStyle name="Normal 19 3 4 8" xfId="14149" xr:uid="{00000000-0005-0000-0000-0000EF360000}"/>
    <cellStyle name="Normal 19 3 4 8 2" xfId="14150" xr:uid="{00000000-0005-0000-0000-0000F0360000}"/>
    <cellStyle name="Normal 19 3 4 9" xfId="14151" xr:uid="{00000000-0005-0000-0000-0000F1360000}"/>
    <cellStyle name="Normal 19 3 5" xfId="14152" xr:uid="{00000000-0005-0000-0000-0000F2360000}"/>
    <cellStyle name="Normal 19 3 5 2" xfId="14153" xr:uid="{00000000-0005-0000-0000-0000F3360000}"/>
    <cellStyle name="Normal 19 3 5 2 2" xfId="14154" xr:uid="{00000000-0005-0000-0000-0000F4360000}"/>
    <cellStyle name="Normal 19 3 5 2 2 2" xfId="14155" xr:uid="{00000000-0005-0000-0000-0000F5360000}"/>
    <cellStyle name="Normal 19 3 5 2 2 2 2" xfId="14156" xr:uid="{00000000-0005-0000-0000-0000F6360000}"/>
    <cellStyle name="Normal 19 3 5 2 2 3" xfId="14157" xr:uid="{00000000-0005-0000-0000-0000F7360000}"/>
    <cellStyle name="Normal 19 3 5 2 3" xfId="14158" xr:uid="{00000000-0005-0000-0000-0000F8360000}"/>
    <cellStyle name="Normal 19 3 5 2 3 2" xfId="14159" xr:uid="{00000000-0005-0000-0000-0000F9360000}"/>
    <cellStyle name="Normal 19 3 5 2 3 2 2" xfId="14160" xr:uid="{00000000-0005-0000-0000-0000FA360000}"/>
    <cellStyle name="Normal 19 3 5 2 3 3" xfId="14161" xr:uid="{00000000-0005-0000-0000-0000FB360000}"/>
    <cellStyle name="Normal 19 3 5 2 4" xfId="14162" xr:uid="{00000000-0005-0000-0000-0000FC360000}"/>
    <cellStyle name="Normal 19 3 5 2 4 2" xfId="14163" xr:uid="{00000000-0005-0000-0000-0000FD360000}"/>
    <cellStyle name="Normal 19 3 5 2 4 2 2" xfId="14164" xr:uid="{00000000-0005-0000-0000-0000FE360000}"/>
    <cellStyle name="Normal 19 3 5 2 4 3" xfId="14165" xr:uid="{00000000-0005-0000-0000-0000FF360000}"/>
    <cellStyle name="Normal 19 3 5 2 5" xfId="14166" xr:uid="{00000000-0005-0000-0000-000000370000}"/>
    <cellStyle name="Normal 19 3 5 2 5 2" xfId="14167" xr:uid="{00000000-0005-0000-0000-000001370000}"/>
    <cellStyle name="Normal 19 3 5 2 6" xfId="14168" xr:uid="{00000000-0005-0000-0000-000002370000}"/>
    <cellStyle name="Normal 19 3 5 2 6 2" xfId="14169" xr:uid="{00000000-0005-0000-0000-000003370000}"/>
    <cellStyle name="Normal 19 3 5 2 7" xfId="14170" xr:uid="{00000000-0005-0000-0000-000004370000}"/>
    <cellStyle name="Normal 19 3 5 3" xfId="14171" xr:uid="{00000000-0005-0000-0000-000005370000}"/>
    <cellStyle name="Normal 19 3 5 3 2" xfId="14172" xr:uid="{00000000-0005-0000-0000-000006370000}"/>
    <cellStyle name="Normal 19 3 5 3 2 2" xfId="14173" xr:uid="{00000000-0005-0000-0000-000007370000}"/>
    <cellStyle name="Normal 19 3 5 3 3" xfId="14174" xr:uid="{00000000-0005-0000-0000-000008370000}"/>
    <cellStyle name="Normal 19 3 5 4" xfId="14175" xr:uid="{00000000-0005-0000-0000-000009370000}"/>
    <cellStyle name="Normal 19 3 5 4 2" xfId="14176" xr:uid="{00000000-0005-0000-0000-00000A370000}"/>
    <cellStyle name="Normal 19 3 5 4 2 2" xfId="14177" xr:uid="{00000000-0005-0000-0000-00000B370000}"/>
    <cellStyle name="Normal 19 3 5 4 3" xfId="14178" xr:uid="{00000000-0005-0000-0000-00000C370000}"/>
    <cellStyle name="Normal 19 3 5 5" xfId="14179" xr:uid="{00000000-0005-0000-0000-00000D370000}"/>
    <cellStyle name="Normal 19 3 5 5 2" xfId="14180" xr:uid="{00000000-0005-0000-0000-00000E370000}"/>
    <cellStyle name="Normal 19 3 5 5 2 2" xfId="14181" xr:uid="{00000000-0005-0000-0000-00000F370000}"/>
    <cellStyle name="Normal 19 3 5 5 3" xfId="14182" xr:uid="{00000000-0005-0000-0000-000010370000}"/>
    <cellStyle name="Normal 19 3 5 6" xfId="14183" xr:uid="{00000000-0005-0000-0000-000011370000}"/>
    <cellStyle name="Normal 19 3 5 6 2" xfId="14184" xr:uid="{00000000-0005-0000-0000-000012370000}"/>
    <cellStyle name="Normal 19 3 5 7" xfId="14185" xr:uid="{00000000-0005-0000-0000-000013370000}"/>
    <cellStyle name="Normal 19 3 5 7 2" xfId="14186" xr:uid="{00000000-0005-0000-0000-000014370000}"/>
    <cellStyle name="Normal 19 3 5 8" xfId="14187" xr:uid="{00000000-0005-0000-0000-000015370000}"/>
    <cellStyle name="Normal 19 3 6" xfId="14188" xr:uid="{00000000-0005-0000-0000-000016370000}"/>
    <cellStyle name="Normal 19 3 6 2" xfId="14189" xr:uid="{00000000-0005-0000-0000-000017370000}"/>
    <cellStyle name="Normal 19 3 6 2 2" xfId="14190" xr:uid="{00000000-0005-0000-0000-000018370000}"/>
    <cellStyle name="Normal 19 3 6 2 2 2" xfId="14191" xr:uid="{00000000-0005-0000-0000-000019370000}"/>
    <cellStyle name="Normal 19 3 6 2 3" xfId="14192" xr:uid="{00000000-0005-0000-0000-00001A370000}"/>
    <cellStyle name="Normal 19 3 6 3" xfId="14193" xr:uid="{00000000-0005-0000-0000-00001B370000}"/>
    <cellStyle name="Normal 19 3 6 3 2" xfId="14194" xr:uid="{00000000-0005-0000-0000-00001C370000}"/>
    <cellStyle name="Normal 19 3 6 3 2 2" xfId="14195" xr:uid="{00000000-0005-0000-0000-00001D370000}"/>
    <cellStyle name="Normal 19 3 6 3 3" xfId="14196" xr:uid="{00000000-0005-0000-0000-00001E370000}"/>
    <cellStyle name="Normal 19 3 6 4" xfId="14197" xr:uid="{00000000-0005-0000-0000-00001F370000}"/>
    <cellStyle name="Normal 19 3 6 4 2" xfId="14198" xr:uid="{00000000-0005-0000-0000-000020370000}"/>
    <cellStyle name="Normal 19 3 6 4 2 2" xfId="14199" xr:uid="{00000000-0005-0000-0000-000021370000}"/>
    <cellStyle name="Normal 19 3 6 4 3" xfId="14200" xr:uid="{00000000-0005-0000-0000-000022370000}"/>
    <cellStyle name="Normal 19 3 6 5" xfId="14201" xr:uid="{00000000-0005-0000-0000-000023370000}"/>
    <cellStyle name="Normal 19 3 6 5 2" xfId="14202" xr:uid="{00000000-0005-0000-0000-000024370000}"/>
    <cellStyle name="Normal 19 3 6 6" xfId="14203" xr:uid="{00000000-0005-0000-0000-000025370000}"/>
    <cellStyle name="Normal 19 3 6 6 2" xfId="14204" xr:uid="{00000000-0005-0000-0000-000026370000}"/>
    <cellStyle name="Normal 19 3 6 7" xfId="14205" xr:uid="{00000000-0005-0000-0000-000027370000}"/>
    <cellStyle name="Normal 19 3 7" xfId="14206" xr:uid="{00000000-0005-0000-0000-000028370000}"/>
    <cellStyle name="Normal 19 3 7 2" xfId="14207" xr:uid="{00000000-0005-0000-0000-000029370000}"/>
    <cellStyle name="Normal 19 3 7 2 2" xfId="14208" xr:uid="{00000000-0005-0000-0000-00002A370000}"/>
    <cellStyle name="Normal 19 3 7 2 2 2" xfId="14209" xr:uid="{00000000-0005-0000-0000-00002B370000}"/>
    <cellStyle name="Normal 19 3 7 2 3" xfId="14210" xr:uid="{00000000-0005-0000-0000-00002C370000}"/>
    <cellStyle name="Normal 19 3 7 3" xfId="14211" xr:uid="{00000000-0005-0000-0000-00002D370000}"/>
    <cellStyle name="Normal 19 3 7 3 2" xfId="14212" xr:uid="{00000000-0005-0000-0000-00002E370000}"/>
    <cellStyle name="Normal 19 3 7 3 2 2" xfId="14213" xr:uid="{00000000-0005-0000-0000-00002F370000}"/>
    <cellStyle name="Normal 19 3 7 3 3" xfId="14214" xr:uid="{00000000-0005-0000-0000-000030370000}"/>
    <cellStyle name="Normal 19 3 7 4" xfId="14215" xr:uid="{00000000-0005-0000-0000-000031370000}"/>
    <cellStyle name="Normal 19 3 7 4 2" xfId="14216" xr:uid="{00000000-0005-0000-0000-000032370000}"/>
    <cellStyle name="Normal 19 3 7 4 2 2" xfId="14217" xr:uid="{00000000-0005-0000-0000-000033370000}"/>
    <cellStyle name="Normal 19 3 7 4 3" xfId="14218" xr:uid="{00000000-0005-0000-0000-000034370000}"/>
    <cellStyle name="Normal 19 3 7 5" xfId="14219" xr:uid="{00000000-0005-0000-0000-000035370000}"/>
    <cellStyle name="Normal 19 3 7 5 2" xfId="14220" xr:uid="{00000000-0005-0000-0000-000036370000}"/>
    <cellStyle name="Normal 19 3 7 6" xfId="14221" xr:uid="{00000000-0005-0000-0000-000037370000}"/>
    <cellStyle name="Normal 19 3 7 6 2" xfId="14222" xr:uid="{00000000-0005-0000-0000-000038370000}"/>
    <cellStyle name="Normal 19 3 7 7" xfId="14223" xr:uid="{00000000-0005-0000-0000-000039370000}"/>
    <cellStyle name="Normal 19 3 8" xfId="14224" xr:uid="{00000000-0005-0000-0000-00003A370000}"/>
    <cellStyle name="Normal 19 3 8 2" xfId="14225" xr:uid="{00000000-0005-0000-0000-00003B370000}"/>
    <cellStyle name="Normal 19 3 8 2 2" xfId="14226" xr:uid="{00000000-0005-0000-0000-00003C370000}"/>
    <cellStyle name="Normal 19 3 8 3" xfId="14227" xr:uid="{00000000-0005-0000-0000-00003D370000}"/>
    <cellStyle name="Normal 19 3 9" xfId="14228" xr:uid="{00000000-0005-0000-0000-00003E370000}"/>
    <cellStyle name="Normal 19 3 9 2" xfId="14229" xr:uid="{00000000-0005-0000-0000-00003F370000}"/>
    <cellStyle name="Normal 19 3 9 2 2" xfId="14230" xr:uid="{00000000-0005-0000-0000-000040370000}"/>
    <cellStyle name="Normal 19 3 9 3" xfId="14231" xr:uid="{00000000-0005-0000-0000-000041370000}"/>
    <cellStyle name="Normal 19 3_Confidential Information" xfId="14232" xr:uid="{00000000-0005-0000-0000-000042370000}"/>
    <cellStyle name="Normal 19 4" xfId="464" xr:uid="{00000000-0005-0000-0000-000043370000}"/>
    <cellStyle name="Normal 19 4 10" xfId="14233" xr:uid="{00000000-0005-0000-0000-000044370000}"/>
    <cellStyle name="Normal 19 4 10 2" xfId="14234" xr:uid="{00000000-0005-0000-0000-000045370000}"/>
    <cellStyle name="Normal 19 4 11" xfId="14235" xr:uid="{00000000-0005-0000-0000-000046370000}"/>
    <cellStyle name="Normal 19 4 2" xfId="14236" xr:uid="{00000000-0005-0000-0000-000047370000}"/>
    <cellStyle name="Normal 19 4 2 2" xfId="14237" xr:uid="{00000000-0005-0000-0000-000048370000}"/>
    <cellStyle name="Normal 19 4 2 2 2" xfId="14238" xr:uid="{00000000-0005-0000-0000-000049370000}"/>
    <cellStyle name="Normal 19 4 2 2 2 2" xfId="14239" xr:uid="{00000000-0005-0000-0000-00004A370000}"/>
    <cellStyle name="Normal 19 4 2 2 2 2 2" xfId="14240" xr:uid="{00000000-0005-0000-0000-00004B370000}"/>
    <cellStyle name="Normal 19 4 2 2 2 3" xfId="14241" xr:uid="{00000000-0005-0000-0000-00004C370000}"/>
    <cellStyle name="Normal 19 4 2 2 3" xfId="14242" xr:uid="{00000000-0005-0000-0000-00004D370000}"/>
    <cellStyle name="Normal 19 4 2 2 3 2" xfId="14243" xr:uid="{00000000-0005-0000-0000-00004E370000}"/>
    <cellStyle name="Normal 19 4 2 2 3 2 2" xfId="14244" xr:uid="{00000000-0005-0000-0000-00004F370000}"/>
    <cellStyle name="Normal 19 4 2 2 3 3" xfId="14245" xr:uid="{00000000-0005-0000-0000-000050370000}"/>
    <cellStyle name="Normal 19 4 2 2 4" xfId="14246" xr:uid="{00000000-0005-0000-0000-000051370000}"/>
    <cellStyle name="Normal 19 4 2 2 4 2" xfId="14247" xr:uid="{00000000-0005-0000-0000-000052370000}"/>
    <cellStyle name="Normal 19 4 2 2 4 2 2" xfId="14248" xr:uid="{00000000-0005-0000-0000-000053370000}"/>
    <cellStyle name="Normal 19 4 2 2 4 3" xfId="14249" xr:uid="{00000000-0005-0000-0000-000054370000}"/>
    <cellStyle name="Normal 19 4 2 2 5" xfId="14250" xr:uid="{00000000-0005-0000-0000-000055370000}"/>
    <cellStyle name="Normal 19 4 2 2 5 2" xfId="14251" xr:uid="{00000000-0005-0000-0000-000056370000}"/>
    <cellStyle name="Normal 19 4 2 2 6" xfId="14252" xr:uid="{00000000-0005-0000-0000-000057370000}"/>
    <cellStyle name="Normal 19 4 2 2 6 2" xfId="14253" xr:uid="{00000000-0005-0000-0000-000058370000}"/>
    <cellStyle name="Normal 19 4 2 2 7" xfId="14254" xr:uid="{00000000-0005-0000-0000-000059370000}"/>
    <cellStyle name="Normal 19 4 2 3" xfId="14255" xr:uid="{00000000-0005-0000-0000-00005A370000}"/>
    <cellStyle name="Normal 19 4 2 3 2" xfId="14256" xr:uid="{00000000-0005-0000-0000-00005B370000}"/>
    <cellStyle name="Normal 19 4 2 3 2 2" xfId="14257" xr:uid="{00000000-0005-0000-0000-00005C370000}"/>
    <cellStyle name="Normal 19 4 2 3 2 2 2" xfId="14258" xr:uid="{00000000-0005-0000-0000-00005D370000}"/>
    <cellStyle name="Normal 19 4 2 3 2 3" xfId="14259" xr:uid="{00000000-0005-0000-0000-00005E370000}"/>
    <cellStyle name="Normal 19 4 2 3 3" xfId="14260" xr:uid="{00000000-0005-0000-0000-00005F370000}"/>
    <cellStyle name="Normal 19 4 2 3 3 2" xfId="14261" xr:uid="{00000000-0005-0000-0000-000060370000}"/>
    <cellStyle name="Normal 19 4 2 3 3 2 2" xfId="14262" xr:uid="{00000000-0005-0000-0000-000061370000}"/>
    <cellStyle name="Normal 19 4 2 3 3 3" xfId="14263" xr:uid="{00000000-0005-0000-0000-000062370000}"/>
    <cellStyle name="Normal 19 4 2 3 4" xfId="14264" xr:uid="{00000000-0005-0000-0000-000063370000}"/>
    <cellStyle name="Normal 19 4 2 3 4 2" xfId="14265" xr:uid="{00000000-0005-0000-0000-000064370000}"/>
    <cellStyle name="Normal 19 4 2 3 4 2 2" xfId="14266" xr:uid="{00000000-0005-0000-0000-000065370000}"/>
    <cellStyle name="Normal 19 4 2 3 4 3" xfId="14267" xr:uid="{00000000-0005-0000-0000-000066370000}"/>
    <cellStyle name="Normal 19 4 2 3 5" xfId="14268" xr:uid="{00000000-0005-0000-0000-000067370000}"/>
    <cellStyle name="Normal 19 4 2 3 5 2" xfId="14269" xr:uid="{00000000-0005-0000-0000-000068370000}"/>
    <cellStyle name="Normal 19 4 2 3 6" xfId="14270" xr:uid="{00000000-0005-0000-0000-000069370000}"/>
    <cellStyle name="Normal 19 4 2 3 6 2" xfId="14271" xr:uid="{00000000-0005-0000-0000-00006A370000}"/>
    <cellStyle name="Normal 19 4 2 3 7" xfId="14272" xr:uid="{00000000-0005-0000-0000-00006B370000}"/>
    <cellStyle name="Normal 19 4 2 4" xfId="14273" xr:uid="{00000000-0005-0000-0000-00006C370000}"/>
    <cellStyle name="Normal 19 4 2 4 2" xfId="14274" xr:uid="{00000000-0005-0000-0000-00006D370000}"/>
    <cellStyle name="Normal 19 4 2 4 2 2" xfId="14275" xr:uid="{00000000-0005-0000-0000-00006E370000}"/>
    <cellStyle name="Normal 19 4 2 4 3" xfId="14276" xr:uid="{00000000-0005-0000-0000-00006F370000}"/>
    <cellStyle name="Normal 19 4 2 5" xfId="14277" xr:uid="{00000000-0005-0000-0000-000070370000}"/>
    <cellStyle name="Normal 19 4 2 5 2" xfId="14278" xr:uid="{00000000-0005-0000-0000-000071370000}"/>
    <cellStyle name="Normal 19 4 2 5 2 2" xfId="14279" xr:uid="{00000000-0005-0000-0000-000072370000}"/>
    <cellStyle name="Normal 19 4 2 5 3" xfId="14280" xr:uid="{00000000-0005-0000-0000-000073370000}"/>
    <cellStyle name="Normal 19 4 2 6" xfId="14281" xr:uid="{00000000-0005-0000-0000-000074370000}"/>
    <cellStyle name="Normal 19 4 2 6 2" xfId="14282" xr:uid="{00000000-0005-0000-0000-000075370000}"/>
    <cellStyle name="Normal 19 4 2 6 2 2" xfId="14283" xr:uid="{00000000-0005-0000-0000-000076370000}"/>
    <cellStyle name="Normal 19 4 2 6 3" xfId="14284" xr:uid="{00000000-0005-0000-0000-000077370000}"/>
    <cellStyle name="Normal 19 4 2 7" xfId="14285" xr:uid="{00000000-0005-0000-0000-000078370000}"/>
    <cellStyle name="Normal 19 4 2 7 2" xfId="14286" xr:uid="{00000000-0005-0000-0000-000079370000}"/>
    <cellStyle name="Normal 19 4 2 8" xfId="14287" xr:uid="{00000000-0005-0000-0000-00007A370000}"/>
    <cellStyle name="Normal 19 4 2 8 2" xfId="14288" xr:uid="{00000000-0005-0000-0000-00007B370000}"/>
    <cellStyle name="Normal 19 4 2 9" xfId="14289" xr:uid="{00000000-0005-0000-0000-00007C370000}"/>
    <cellStyle name="Normal 19 4 3" xfId="14290" xr:uid="{00000000-0005-0000-0000-00007D370000}"/>
    <cellStyle name="Normal 19 4 3 2" xfId="14291" xr:uid="{00000000-0005-0000-0000-00007E370000}"/>
    <cellStyle name="Normal 19 4 3 2 2" xfId="14292" xr:uid="{00000000-0005-0000-0000-00007F370000}"/>
    <cellStyle name="Normal 19 4 3 2 2 2" xfId="14293" xr:uid="{00000000-0005-0000-0000-000080370000}"/>
    <cellStyle name="Normal 19 4 3 2 2 2 2" xfId="14294" xr:uid="{00000000-0005-0000-0000-000081370000}"/>
    <cellStyle name="Normal 19 4 3 2 2 3" xfId="14295" xr:uid="{00000000-0005-0000-0000-000082370000}"/>
    <cellStyle name="Normal 19 4 3 2 3" xfId="14296" xr:uid="{00000000-0005-0000-0000-000083370000}"/>
    <cellStyle name="Normal 19 4 3 2 3 2" xfId="14297" xr:uid="{00000000-0005-0000-0000-000084370000}"/>
    <cellStyle name="Normal 19 4 3 2 3 2 2" xfId="14298" xr:uid="{00000000-0005-0000-0000-000085370000}"/>
    <cellStyle name="Normal 19 4 3 2 3 3" xfId="14299" xr:uid="{00000000-0005-0000-0000-000086370000}"/>
    <cellStyle name="Normal 19 4 3 2 4" xfId="14300" xr:uid="{00000000-0005-0000-0000-000087370000}"/>
    <cellStyle name="Normal 19 4 3 2 4 2" xfId="14301" xr:uid="{00000000-0005-0000-0000-000088370000}"/>
    <cellStyle name="Normal 19 4 3 2 4 2 2" xfId="14302" xr:uid="{00000000-0005-0000-0000-000089370000}"/>
    <cellStyle name="Normal 19 4 3 2 4 3" xfId="14303" xr:uid="{00000000-0005-0000-0000-00008A370000}"/>
    <cellStyle name="Normal 19 4 3 2 5" xfId="14304" xr:uid="{00000000-0005-0000-0000-00008B370000}"/>
    <cellStyle name="Normal 19 4 3 2 5 2" xfId="14305" xr:uid="{00000000-0005-0000-0000-00008C370000}"/>
    <cellStyle name="Normal 19 4 3 2 6" xfId="14306" xr:uid="{00000000-0005-0000-0000-00008D370000}"/>
    <cellStyle name="Normal 19 4 3 2 6 2" xfId="14307" xr:uid="{00000000-0005-0000-0000-00008E370000}"/>
    <cellStyle name="Normal 19 4 3 2 7" xfId="14308" xr:uid="{00000000-0005-0000-0000-00008F370000}"/>
    <cellStyle name="Normal 19 4 3 3" xfId="14309" xr:uid="{00000000-0005-0000-0000-000090370000}"/>
    <cellStyle name="Normal 19 4 3 3 2" xfId="14310" xr:uid="{00000000-0005-0000-0000-000091370000}"/>
    <cellStyle name="Normal 19 4 3 3 2 2" xfId="14311" xr:uid="{00000000-0005-0000-0000-000092370000}"/>
    <cellStyle name="Normal 19 4 3 3 3" xfId="14312" xr:uid="{00000000-0005-0000-0000-000093370000}"/>
    <cellStyle name="Normal 19 4 3 4" xfId="14313" xr:uid="{00000000-0005-0000-0000-000094370000}"/>
    <cellStyle name="Normal 19 4 3 4 2" xfId="14314" xr:uid="{00000000-0005-0000-0000-000095370000}"/>
    <cellStyle name="Normal 19 4 3 4 2 2" xfId="14315" xr:uid="{00000000-0005-0000-0000-000096370000}"/>
    <cellStyle name="Normal 19 4 3 4 3" xfId="14316" xr:uid="{00000000-0005-0000-0000-000097370000}"/>
    <cellStyle name="Normal 19 4 3 5" xfId="14317" xr:uid="{00000000-0005-0000-0000-000098370000}"/>
    <cellStyle name="Normal 19 4 3 5 2" xfId="14318" xr:uid="{00000000-0005-0000-0000-000099370000}"/>
    <cellStyle name="Normal 19 4 3 5 2 2" xfId="14319" xr:uid="{00000000-0005-0000-0000-00009A370000}"/>
    <cellStyle name="Normal 19 4 3 5 3" xfId="14320" xr:uid="{00000000-0005-0000-0000-00009B370000}"/>
    <cellStyle name="Normal 19 4 3 6" xfId="14321" xr:uid="{00000000-0005-0000-0000-00009C370000}"/>
    <cellStyle name="Normal 19 4 3 6 2" xfId="14322" xr:uid="{00000000-0005-0000-0000-00009D370000}"/>
    <cellStyle name="Normal 19 4 3 7" xfId="14323" xr:uid="{00000000-0005-0000-0000-00009E370000}"/>
    <cellStyle name="Normal 19 4 3 7 2" xfId="14324" xr:uid="{00000000-0005-0000-0000-00009F370000}"/>
    <cellStyle name="Normal 19 4 3 8" xfId="14325" xr:uid="{00000000-0005-0000-0000-0000A0370000}"/>
    <cellStyle name="Normal 19 4 4" xfId="14326" xr:uid="{00000000-0005-0000-0000-0000A1370000}"/>
    <cellStyle name="Normal 19 4 4 2" xfId="14327" xr:uid="{00000000-0005-0000-0000-0000A2370000}"/>
    <cellStyle name="Normal 19 4 4 2 2" xfId="14328" xr:uid="{00000000-0005-0000-0000-0000A3370000}"/>
    <cellStyle name="Normal 19 4 4 2 2 2" xfId="14329" xr:uid="{00000000-0005-0000-0000-0000A4370000}"/>
    <cellStyle name="Normal 19 4 4 2 3" xfId="14330" xr:uid="{00000000-0005-0000-0000-0000A5370000}"/>
    <cellStyle name="Normal 19 4 4 3" xfId="14331" xr:uid="{00000000-0005-0000-0000-0000A6370000}"/>
    <cellStyle name="Normal 19 4 4 3 2" xfId="14332" xr:uid="{00000000-0005-0000-0000-0000A7370000}"/>
    <cellStyle name="Normal 19 4 4 3 2 2" xfId="14333" xr:uid="{00000000-0005-0000-0000-0000A8370000}"/>
    <cellStyle name="Normal 19 4 4 3 3" xfId="14334" xr:uid="{00000000-0005-0000-0000-0000A9370000}"/>
    <cellStyle name="Normal 19 4 4 4" xfId="14335" xr:uid="{00000000-0005-0000-0000-0000AA370000}"/>
    <cellStyle name="Normal 19 4 4 4 2" xfId="14336" xr:uid="{00000000-0005-0000-0000-0000AB370000}"/>
    <cellStyle name="Normal 19 4 4 4 2 2" xfId="14337" xr:uid="{00000000-0005-0000-0000-0000AC370000}"/>
    <cellStyle name="Normal 19 4 4 4 3" xfId="14338" xr:uid="{00000000-0005-0000-0000-0000AD370000}"/>
    <cellStyle name="Normal 19 4 4 5" xfId="14339" xr:uid="{00000000-0005-0000-0000-0000AE370000}"/>
    <cellStyle name="Normal 19 4 4 5 2" xfId="14340" xr:uid="{00000000-0005-0000-0000-0000AF370000}"/>
    <cellStyle name="Normal 19 4 4 6" xfId="14341" xr:uid="{00000000-0005-0000-0000-0000B0370000}"/>
    <cellStyle name="Normal 19 4 4 6 2" xfId="14342" xr:uid="{00000000-0005-0000-0000-0000B1370000}"/>
    <cellStyle name="Normal 19 4 4 7" xfId="14343" xr:uid="{00000000-0005-0000-0000-0000B2370000}"/>
    <cellStyle name="Normal 19 4 5" xfId="14344" xr:uid="{00000000-0005-0000-0000-0000B3370000}"/>
    <cellStyle name="Normal 19 4 5 2" xfId="14345" xr:uid="{00000000-0005-0000-0000-0000B4370000}"/>
    <cellStyle name="Normal 19 4 5 2 2" xfId="14346" xr:uid="{00000000-0005-0000-0000-0000B5370000}"/>
    <cellStyle name="Normal 19 4 5 2 2 2" xfId="14347" xr:uid="{00000000-0005-0000-0000-0000B6370000}"/>
    <cellStyle name="Normal 19 4 5 2 3" xfId="14348" xr:uid="{00000000-0005-0000-0000-0000B7370000}"/>
    <cellStyle name="Normal 19 4 5 3" xfId="14349" xr:uid="{00000000-0005-0000-0000-0000B8370000}"/>
    <cellStyle name="Normal 19 4 5 3 2" xfId="14350" xr:uid="{00000000-0005-0000-0000-0000B9370000}"/>
    <cellStyle name="Normal 19 4 5 3 2 2" xfId="14351" xr:uid="{00000000-0005-0000-0000-0000BA370000}"/>
    <cellStyle name="Normal 19 4 5 3 3" xfId="14352" xr:uid="{00000000-0005-0000-0000-0000BB370000}"/>
    <cellStyle name="Normal 19 4 5 4" xfId="14353" xr:uid="{00000000-0005-0000-0000-0000BC370000}"/>
    <cellStyle name="Normal 19 4 5 4 2" xfId="14354" xr:uid="{00000000-0005-0000-0000-0000BD370000}"/>
    <cellStyle name="Normal 19 4 5 4 2 2" xfId="14355" xr:uid="{00000000-0005-0000-0000-0000BE370000}"/>
    <cellStyle name="Normal 19 4 5 4 3" xfId="14356" xr:uid="{00000000-0005-0000-0000-0000BF370000}"/>
    <cellStyle name="Normal 19 4 5 5" xfId="14357" xr:uid="{00000000-0005-0000-0000-0000C0370000}"/>
    <cellStyle name="Normal 19 4 5 5 2" xfId="14358" xr:uid="{00000000-0005-0000-0000-0000C1370000}"/>
    <cellStyle name="Normal 19 4 5 6" xfId="14359" xr:uid="{00000000-0005-0000-0000-0000C2370000}"/>
    <cellStyle name="Normal 19 4 5 6 2" xfId="14360" xr:uid="{00000000-0005-0000-0000-0000C3370000}"/>
    <cellStyle name="Normal 19 4 5 7" xfId="14361" xr:uid="{00000000-0005-0000-0000-0000C4370000}"/>
    <cellStyle name="Normal 19 4 6" xfId="14362" xr:uid="{00000000-0005-0000-0000-0000C5370000}"/>
    <cellStyle name="Normal 19 4 6 2" xfId="14363" xr:uid="{00000000-0005-0000-0000-0000C6370000}"/>
    <cellStyle name="Normal 19 4 6 2 2" xfId="14364" xr:uid="{00000000-0005-0000-0000-0000C7370000}"/>
    <cellStyle name="Normal 19 4 6 3" xfId="14365" xr:uid="{00000000-0005-0000-0000-0000C8370000}"/>
    <cellStyle name="Normal 19 4 7" xfId="14366" xr:uid="{00000000-0005-0000-0000-0000C9370000}"/>
    <cellStyle name="Normal 19 4 7 2" xfId="14367" xr:uid="{00000000-0005-0000-0000-0000CA370000}"/>
    <cellStyle name="Normal 19 4 7 2 2" xfId="14368" xr:uid="{00000000-0005-0000-0000-0000CB370000}"/>
    <cellStyle name="Normal 19 4 7 3" xfId="14369" xr:uid="{00000000-0005-0000-0000-0000CC370000}"/>
    <cellStyle name="Normal 19 4 8" xfId="14370" xr:uid="{00000000-0005-0000-0000-0000CD370000}"/>
    <cellStyle name="Normal 19 4 8 2" xfId="14371" xr:uid="{00000000-0005-0000-0000-0000CE370000}"/>
    <cellStyle name="Normal 19 4 8 2 2" xfId="14372" xr:uid="{00000000-0005-0000-0000-0000CF370000}"/>
    <cellStyle name="Normal 19 4 8 3" xfId="14373" xr:uid="{00000000-0005-0000-0000-0000D0370000}"/>
    <cellStyle name="Normal 19 4 9" xfId="14374" xr:uid="{00000000-0005-0000-0000-0000D1370000}"/>
    <cellStyle name="Normal 19 4 9 2" xfId="14375" xr:uid="{00000000-0005-0000-0000-0000D2370000}"/>
    <cellStyle name="Normal 19 5" xfId="465" xr:uid="{00000000-0005-0000-0000-0000D3370000}"/>
    <cellStyle name="Normal 19 5 10" xfId="14376" xr:uid="{00000000-0005-0000-0000-0000D4370000}"/>
    <cellStyle name="Normal 19 5 10 2" xfId="14377" xr:uid="{00000000-0005-0000-0000-0000D5370000}"/>
    <cellStyle name="Normal 19 5 11" xfId="14378" xr:uid="{00000000-0005-0000-0000-0000D6370000}"/>
    <cellStyle name="Normal 19 5 2" xfId="14379" xr:uid="{00000000-0005-0000-0000-0000D7370000}"/>
    <cellStyle name="Normal 19 5 2 2" xfId="14380" xr:uid="{00000000-0005-0000-0000-0000D8370000}"/>
    <cellStyle name="Normal 19 5 2 2 2" xfId="14381" xr:uid="{00000000-0005-0000-0000-0000D9370000}"/>
    <cellStyle name="Normal 19 5 2 2 2 2" xfId="14382" xr:uid="{00000000-0005-0000-0000-0000DA370000}"/>
    <cellStyle name="Normal 19 5 2 2 2 2 2" xfId="14383" xr:uid="{00000000-0005-0000-0000-0000DB370000}"/>
    <cellStyle name="Normal 19 5 2 2 2 3" xfId="14384" xr:uid="{00000000-0005-0000-0000-0000DC370000}"/>
    <cellStyle name="Normal 19 5 2 2 3" xfId="14385" xr:uid="{00000000-0005-0000-0000-0000DD370000}"/>
    <cellStyle name="Normal 19 5 2 2 3 2" xfId="14386" xr:uid="{00000000-0005-0000-0000-0000DE370000}"/>
    <cellStyle name="Normal 19 5 2 2 3 2 2" xfId="14387" xr:uid="{00000000-0005-0000-0000-0000DF370000}"/>
    <cellStyle name="Normal 19 5 2 2 3 3" xfId="14388" xr:uid="{00000000-0005-0000-0000-0000E0370000}"/>
    <cellStyle name="Normal 19 5 2 2 4" xfId="14389" xr:uid="{00000000-0005-0000-0000-0000E1370000}"/>
    <cellStyle name="Normal 19 5 2 2 4 2" xfId="14390" xr:uid="{00000000-0005-0000-0000-0000E2370000}"/>
    <cellStyle name="Normal 19 5 2 2 4 2 2" xfId="14391" xr:uid="{00000000-0005-0000-0000-0000E3370000}"/>
    <cellStyle name="Normal 19 5 2 2 4 3" xfId="14392" xr:uid="{00000000-0005-0000-0000-0000E4370000}"/>
    <cellStyle name="Normal 19 5 2 2 5" xfId="14393" xr:uid="{00000000-0005-0000-0000-0000E5370000}"/>
    <cellStyle name="Normal 19 5 2 2 5 2" xfId="14394" xr:uid="{00000000-0005-0000-0000-0000E6370000}"/>
    <cellStyle name="Normal 19 5 2 2 6" xfId="14395" xr:uid="{00000000-0005-0000-0000-0000E7370000}"/>
    <cellStyle name="Normal 19 5 2 2 6 2" xfId="14396" xr:uid="{00000000-0005-0000-0000-0000E8370000}"/>
    <cellStyle name="Normal 19 5 2 2 7" xfId="14397" xr:uid="{00000000-0005-0000-0000-0000E9370000}"/>
    <cellStyle name="Normal 19 5 2 3" xfId="14398" xr:uid="{00000000-0005-0000-0000-0000EA370000}"/>
    <cellStyle name="Normal 19 5 2 3 2" xfId="14399" xr:uid="{00000000-0005-0000-0000-0000EB370000}"/>
    <cellStyle name="Normal 19 5 2 3 2 2" xfId="14400" xr:uid="{00000000-0005-0000-0000-0000EC370000}"/>
    <cellStyle name="Normal 19 5 2 3 2 2 2" xfId="14401" xr:uid="{00000000-0005-0000-0000-0000ED370000}"/>
    <cellStyle name="Normal 19 5 2 3 2 3" xfId="14402" xr:uid="{00000000-0005-0000-0000-0000EE370000}"/>
    <cellStyle name="Normal 19 5 2 3 3" xfId="14403" xr:uid="{00000000-0005-0000-0000-0000EF370000}"/>
    <cellStyle name="Normal 19 5 2 3 3 2" xfId="14404" xr:uid="{00000000-0005-0000-0000-0000F0370000}"/>
    <cellStyle name="Normal 19 5 2 3 3 2 2" xfId="14405" xr:uid="{00000000-0005-0000-0000-0000F1370000}"/>
    <cellStyle name="Normal 19 5 2 3 3 3" xfId="14406" xr:uid="{00000000-0005-0000-0000-0000F2370000}"/>
    <cellStyle name="Normal 19 5 2 3 4" xfId="14407" xr:uid="{00000000-0005-0000-0000-0000F3370000}"/>
    <cellStyle name="Normal 19 5 2 3 4 2" xfId="14408" xr:uid="{00000000-0005-0000-0000-0000F4370000}"/>
    <cellStyle name="Normal 19 5 2 3 4 2 2" xfId="14409" xr:uid="{00000000-0005-0000-0000-0000F5370000}"/>
    <cellStyle name="Normal 19 5 2 3 4 3" xfId="14410" xr:uid="{00000000-0005-0000-0000-0000F6370000}"/>
    <cellStyle name="Normal 19 5 2 3 5" xfId="14411" xr:uid="{00000000-0005-0000-0000-0000F7370000}"/>
    <cellStyle name="Normal 19 5 2 3 5 2" xfId="14412" xr:uid="{00000000-0005-0000-0000-0000F8370000}"/>
    <cellStyle name="Normal 19 5 2 3 6" xfId="14413" xr:uid="{00000000-0005-0000-0000-0000F9370000}"/>
    <cellStyle name="Normal 19 5 2 3 6 2" xfId="14414" xr:uid="{00000000-0005-0000-0000-0000FA370000}"/>
    <cellStyle name="Normal 19 5 2 3 7" xfId="14415" xr:uid="{00000000-0005-0000-0000-0000FB370000}"/>
    <cellStyle name="Normal 19 5 2 4" xfId="14416" xr:uid="{00000000-0005-0000-0000-0000FC370000}"/>
    <cellStyle name="Normal 19 5 2 4 2" xfId="14417" xr:uid="{00000000-0005-0000-0000-0000FD370000}"/>
    <cellStyle name="Normal 19 5 2 4 2 2" xfId="14418" xr:uid="{00000000-0005-0000-0000-0000FE370000}"/>
    <cellStyle name="Normal 19 5 2 4 3" xfId="14419" xr:uid="{00000000-0005-0000-0000-0000FF370000}"/>
    <cellStyle name="Normal 19 5 2 5" xfId="14420" xr:uid="{00000000-0005-0000-0000-000000380000}"/>
    <cellStyle name="Normal 19 5 2 5 2" xfId="14421" xr:uid="{00000000-0005-0000-0000-000001380000}"/>
    <cellStyle name="Normal 19 5 2 5 2 2" xfId="14422" xr:uid="{00000000-0005-0000-0000-000002380000}"/>
    <cellStyle name="Normal 19 5 2 5 3" xfId="14423" xr:uid="{00000000-0005-0000-0000-000003380000}"/>
    <cellStyle name="Normal 19 5 2 6" xfId="14424" xr:uid="{00000000-0005-0000-0000-000004380000}"/>
    <cellStyle name="Normal 19 5 2 6 2" xfId="14425" xr:uid="{00000000-0005-0000-0000-000005380000}"/>
    <cellStyle name="Normal 19 5 2 6 2 2" xfId="14426" xr:uid="{00000000-0005-0000-0000-000006380000}"/>
    <cellStyle name="Normal 19 5 2 6 3" xfId="14427" xr:uid="{00000000-0005-0000-0000-000007380000}"/>
    <cellStyle name="Normal 19 5 2 7" xfId="14428" xr:uid="{00000000-0005-0000-0000-000008380000}"/>
    <cellStyle name="Normal 19 5 2 7 2" xfId="14429" xr:uid="{00000000-0005-0000-0000-000009380000}"/>
    <cellStyle name="Normal 19 5 2 8" xfId="14430" xr:uid="{00000000-0005-0000-0000-00000A380000}"/>
    <cellStyle name="Normal 19 5 2 8 2" xfId="14431" xr:uid="{00000000-0005-0000-0000-00000B380000}"/>
    <cellStyle name="Normal 19 5 2 9" xfId="14432" xr:uid="{00000000-0005-0000-0000-00000C380000}"/>
    <cellStyle name="Normal 19 5 3" xfId="14433" xr:uid="{00000000-0005-0000-0000-00000D380000}"/>
    <cellStyle name="Normal 19 5 3 2" xfId="14434" xr:uid="{00000000-0005-0000-0000-00000E380000}"/>
    <cellStyle name="Normal 19 5 3 2 2" xfId="14435" xr:uid="{00000000-0005-0000-0000-00000F380000}"/>
    <cellStyle name="Normal 19 5 3 2 2 2" xfId="14436" xr:uid="{00000000-0005-0000-0000-000010380000}"/>
    <cellStyle name="Normal 19 5 3 2 2 2 2" xfId="14437" xr:uid="{00000000-0005-0000-0000-000011380000}"/>
    <cellStyle name="Normal 19 5 3 2 2 3" xfId="14438" xr:uid="{00000000-0005-0000-0000-000012380000}"/>
    <cellStyle name="Normal 19 5 3 2 3" xfId="14439" xr:uid="{00000000-0005-0000-0000-000013380000}"/>
    <cellStyle name="Normal 19 5 3 2 3 2" xfId="14440" xr:uid="{00000000-0005-0000-0000-000014380000}"/>
    <cellStyle name="Normal 19 5 3 2 3 2 2" xfId="14441" xr:uid="{00000000-0005-0000-0000-000015380000}"/>
    <cellStyle name="Normal 19 5 3 2 3 3" xfId="14442" xr:uid="{00000000-0005-0000-0000-000016380000}"/>
    <cellStyle name="Normal 19 5 3 2 4" xfId="14443" xr:uid="{00000000-0005-0000-0000-000017380000}"/>
    <cellStyle name="Normal 19 5 3 2 4 2" xfId="14444" xr:uid="{00000000-0005-0000-0000-000018380000}"/>
    <cellStyle name="Normal 19 5 3 2 4 2 2" xfId="14445" xr:uid="{00000000-0005-0000-0000-000019380000}"/>
    <cellStyle name="Normal 19 5 3 2 4 3" xfId="14446" xr:uid="{00000000-0005-0000-0000-00001A380000}"/>
    <cellStyle name="Normal 19 5 3 2 5" xfId="14447" xr:uid="{00000000-0005-0000-0000-00001B380000}"/>
    <cellStyle name="Normal 19 5 3 2 5 2" xfId="14448" xr:uid="{00000000-0005-0000-0000-00001C380000}"/>
    <cellStyle name="Normal 19 5 3 2 6" xfId="14449" xr:uid="{00000000-0005-0000-0000-00001D380000}"/>
    <cellStyle name="Normal 19 5 3 2 6 2" xfId="14450" xr:uid="{00000000-0005-0000-0000-00001E380000}"/>
    <cellStyle name="Normal 19 5 3 2 7" xfId="14451" xr:uid="{00000000-0005-0000-0000-00001F380000}"/>
    <cellStyle name="Normal 19 5 3 3" xfId="14452" xr:uid="{00000000-0005-0000-0000-000020380000}"/>
    <cellStyle name="Normal 19 5 3 3 2" xfId="14453" xr:uid="{00000000-0005-0000-0000-000021380000}"/>
    <cellStyle name="Normal 19 5 3 3 2 2" xfId="14454" xr:uid="{00000000-0005-0000-0000-000022380000}"/>
    <cellStyle name="Normal 19 5 3 3 3" xfId="14455" xr:uid="{00000000-0005-0000-0000-000023380000}"/>
    <cellStyle name="Normal 19 5 3 4" xfId="14456" xr:uid="{00000000-0005-0000-0000-000024380000}"/>
    <cellStyle name="Normal 19 5 3 4 2" xfId="14457" xr:uid="{00000000-0005-0000-0000-000025380000}"/>
    <cellStyle name="Normal 19 5 3 4 2 2" xfId="14458" xr:uid="{00000000-0005-0000-0000-000026380000}"/>
    <cellStyle name="Normal 19 5 3 4 3" xfId="14459" xr:uid="{00000000-0005-0000-0000-000027380000}"/>
    <cellStyle name="Normal 19 5 3 5" xfId="14460" xr:uid="{00000000-0005-0000-0000-000028380000}"/>
    <cellStyle name="Normal 19 5 3 5 2" xfId="14461" xr:uid="{00000000-0005-0000-0000-000029380000}"/>
    <cellStyle name="Normal 19 5 3 5 2 2" xfId="14462" xr:uid="{00000000-0005-0000-0000-00002A380000}"/>
    <cellStyle name="Normal 19 5 3 5 3" xfId="14463" xr:uid="{00000000-0005-0000-0000-00002B380000}"/>
    <cellStyle name="Normal 19 5 3 6" xfId="14464" xr:uid="{00000000-0005-0000-0000-00002C380000}"/>
    <cellStyle name="Normal 19 5 3 6 2" xfId="14465" xr:uid="{00000000-0005-0000-0000-00002D380000}"/>
    <cellStyle name="Normal 19 5 3 7" xfId="14466" xr:uid="{00000000-0005-0000-0000-00002E380000}"/>
    <cellStyle name="Normal 19 5 3 7 2" xfId="14467" xr:uid="{00000000-0005-0000-0000-00002F380000}"/>
    <cellStyle name="Normal 19 5 3 8" xfId="14468" xr:uid="{00000000-0005-0000-0000-000030380000}"/>
    <cellStyle name="Normal 19 5 4" xfId="14469" xr:uid="{00000000-0005-0000-0000-000031380000}"/>
    <cellStyle name="Normal 19 5 4 2" xfId="14470" xr:uid="{00000000-0005-0000-0000-000032380000}"/>
    <cellStyle name="Normal 19 5 4 2 2" xfId="14471" xr:uid="{00000000-0005-0000-0000-000033380000}"/>
    <cellStyle name="Normal 19 5 4 2 2 2" xfId="14472" xr:uid="{00000000-0005-0000-0000-000034380000}"/>
    <cellStyle name="Normal 19 5 4 2 3" xfId="14473" xr:uid="{00000000-0005-0000-0000-000035380000}"/>
    <cellStyle name="Normal 19 5 4 3" xfId="14474" xr:uid="{00000000-0005-0000-0000-000036380000}"/>
    <cellStyle name="Normal 19 5 4 3 2" xfId="14475" xr:uid="{00000000-0005-0000-0000-000037380000}"/>
    <cellStyle name="Normal 19 5 4 3 2 2" xfId="14476" xr:uid="{00000000-0005-0000-0000-000038380000}"/>
    <cellStyle name="Normal 19 5 4 3 3" xfId="14477" xr:uid="{00000000-0005-0000-0000-000039380000}"/>
    <cellStyle name="Normal 19 5 4 4" xfId="14478" xr:uid="{00000000-0005-0000-0000-00003A380000}"/>
    <cellStyle name="Normal 19 5 4 4 2" xfId="14479" xr:uid="{00000000-0005-0000-0000-00003B380000}"/>
    <cellStyle name="Normal 19 5 4 4 2 2" xfId="14480" xr:uid="{00000000-0005-0000-0000-00003C380000}"/>
    <cellStyle name="Normal 19 5 4 4 3" xfId="14481" xr:uid="{00000000-0005-0000-0000-00003D380000}"/>
    <cellStyle name="Normal 19 5 4 5" xfId="14482" xr:uid="{00000000-0005-0000-0000-00003E380000}"/>
    <cellStyle name="Normal 19 5 4 5 2" xfId="14483" xr:uid="{00000000-0005-0000-0000-00003F380000}"/>
    <cellStyle name="Normal 19 5 4 6" xfId="14484" xr:uid="{00000000-0005-0000-0000-000040380000}"/>
    <cellStyle name="Normal 19 5 4 6 2" xfId="14485" xr:uid="{00000000-0005-0000-0000-000041380000}"/>
    <cellStyle name="Normal 19 5 4 7" xfId="14486" xr:uid="{00000000-0005-0000-0000-000042380000}"/>
    <cellStyle name="Normal 19 5 5" xfId="14487" xr:uid="{00000000-0005-0000-0000-000043380000}"/>
    <cellStyle name="Normal 19 5 5 2" xfId="14488" xr:uid="{00000000-0005-0000-0000-000044380000}"/>
    <cellStyle name="Normal 19 5 5 2 2" xfId="14489" xr:uid="{00000000-0005-0000-0000-000045380000}"/>
    <cellStyle name="Normal 19 5 5 2 2 2" xfId="14490" xr:uid="{00000000-0005-0000-0000-000046380000}"/>
    <cellStyle name="Normal 19 5 5 2 3" xfId="14491" xr:uid="{00000000-0005-0000-0000-000047380000}"/>
    <cellStyle name="Normal 19 5 5 3" xfId="14492" xr:uid="{00000000-0005-0000-0000-000048380000}"/>
    <cellStyle name="Normal 19 5 5 3 2" xfId="14493" xr:uid="{00000000-0005-0000-0000-000049380000}"/>
    <cellStyle name="Normal 19 5 5 3 2 2" xfId="14494" xr:uid="{00000000-0005-0000-0000-00004A380000}"/>
    <cellStyle name="Normal 19 5 5 3 3" xfId="14495" xr:uid="{00000000-0005-0000-0000-00004B380000}"/>
    <cellStyle name="Normal 19 5 5 4" xfId="14496" xr:uid="{00000000-0005-0000-0000-00004C380000}"/>
    <cellStyle name="Normal 19 5 5 4 2" xfId="14497" xr:uid="{00000000-0005-0000-0000-00004D380000}"/>
    <cellStyle name="Normal 19 5 5 4 2 2" xfId="14498" xr:uid="{00000000-0005-0000-0000-00004E380000}"/>
    <cellStyle name="Normal 19 5 5 4 3" xfId="14499" xr:uid="{00000000-0005-0000-0000-00004F380000}"/>
    <cellStyle name="Normal 19 5 5 5" xfId="14500" xr:uid="{00000000-0005-0000-0000-000050380000}"/>
    <cellStyle name="Normal 19 5 5 5 2" xfId="14501" xr:uid="{00000000-0005-0000-0000-000051380000}"/>
    <cellStyle name="Normal 19 5 5 6" xfId="14502" xr:uid="{00000000-0005-0000-0000-000052380000}"/>
    <cellStyle name="Normal 19 5 5 6 2" xfId="14503" xr:uid="{00000000-0005-0000-0000-000053380000}"/>
    <cellStyle name="Normal 19 5 5 7" xfId="14504" xr:uid="{00000000-0005-0000-0000-000054380000}"/>
    <cellStyle name="Normal 19 5 6" xfId="14505" xr:uid="{00000000-0005-0000-0000-000055380000}"/>
    <cellStyle name="Normal 19 5 6 2" xfId="14506" xr:uid="{00000000-0005-0000-0000-000056380000}"/>
    <cellStyle name="Normal 19 5 6 2 2" xfId="14507" xr:uid="{00000000-0005-0000-0000-000057380000}"/>
    <cellStyle name="Normal 19 5 6 3" xfId="14508" xr:uid="{00000000-0005-0000-0000-000058380000}"/>
    <cellStyle name="Normal 19 5 7" xfId="14509" xr:uid="{00000000-0005-0000-0000-000059380000}"/>
    <cellStyle name="Normal 19 5 7 2" xfId="14510" xr:uid="{00000000-0005-0000-0000-00005A380000}"/>
    <cellStyle name="Normal 19 5 7 2 2" xfId="14511" xr:uid="{00000000-0005-0000-0000-00005B380000}"/>
    <cellStyle name="Normal 19 5 7 3" xfId="14512" xr:uid="{00000000-0005-0000-0000-00005C380000}"/>
    <cellStyle name="Normal 19 5 8" xfId="14513" xr:uid="{00000000-0005-0000-0000-00005D380000}"/>
    <cellStyle name="Normal 19 5 8 2" xfId="14514" xr:uid="{00000000-0005-0000-0000-00005E380000}"/>
    <cellStyle name="Normal 19 5 8 2 2" xfId="14515" xr:uid="{00000000-0005-0000-0000-00005F380000}"/>
    <cellStyle name="Normal 19 5 8 3" xfId="14516" xr:uid="{00000000-0005-0000-0000-000060380000}"/>
    <cellStyle name="Normal 19 5 9" xfId="14517" xr:uid="{00000000-0005-0000-0000-000061380000}"/>
    <cellStyle name="Normal 19 5 9 2" xfId="14518" xr:uid="{00000000-0005-0000-0000-000062380000}"/>
    <cellStyle name="Normal 19 6" xfId="14519" xr:uid="{00000000-0005-0000-0000-000063380000}"/>
    <cellStyle name="Normal 19 6 2" xfId="14520" xr:uid="{00000000-0005-0000-0000-000064380000}"/>
    <cellStyle name="Normal 19 6 2 2" xfId="14521" xr:uid="{00000000-0005-0000-0000-000065380000}"/>
    <cellStyle name="Normal 19 6 2 2 2" xfId="14522" xr:uid="{00000000-0005-0000-0000-000066380000}"/>
    <cellStyle name="Normal 19 6 2 2 2 2" xfId="14523" xr:uid="{00000000-0005-0000-0000-000067380000}"/>
    <cellStyle name="Normal 19 6 2 2 3" xfId="14524" xr:uid="{00000000-0005-0000-0000-000068380000}"/>
    <cellStyle name="Normal 19 6 2 3" xfId="14525" xr:uid="{00000000-0005-0000-0000-000069380000}"/>
    <cellStyle name="Normal 19 6 2 3 2" xfId="14526" xr:uid="{00000000-0005-0000-0000-00006A380000}"/>
    <cellStyle name="Normal 19 6 2 3 2 2" xfId="14527" xr:uid="{00000000-0005-0000-0000-00006B380000}"/>
    <cellStyle name="Normal 19 6 2 3 3" xfId="14528" xr:uid="{00000000-0005-0000-0000-00006C380000}"/>
    <cellStyle name="Normal 19 6 2 4" xfId="14529" xr:uid="{00000000-0005-0000-0000-00006D380000}"/>
    <cellStyle name="Normal 19 6 2 4 2" xfId="14530" xr:uid="{00000000-0005-0000-0000-00006E380000}"/>
    <cellStyle name="Normal 19 6 2 4 2 2" xfId="14531" xr:uid="{00000000-0005-0000-0000-00006F380000}"/>
    <cellStyle name="Normal 19 6 2 4 3" xfId="14532" xr:uid="{00000000-0005-0000-0000-000070380000}"/>
    <cellStyle name="Normal 19 6 2 5" xfId="14533" xr:uid="{00000000-0005-0000-0000-000071380000}"/>
    <cellStyle name="Normal 19 6 2 5 2" xfId="14534" xr:uid="{00000000-0005-0000-0000-000072380000}"/>
    <cellStyle name="Normal 19 6 2 6" xfId="14535" xr:uid="{00000000-0005-0000-0000-000073380000}"/>
    <cellStyle name="Normal 19 6 2 6 2" xfId="14536" xr:uid="{00000000-0005-0000-0000-000074380000}"/>
    <cellStyle name="Normal 19 6 2 7" xfId="14537" xr:uid="{00000000-0005-0000-0000-000075380000}"/>
    <cellStyle name="Normal 19 6 3" xfId="14538" xr:uid="{00000000-0005-0000-0000-000076380000}"/>
    <cellStyle name="Normal 19 6 3 2" xfId="14539" xr:uid="{00000000-0005-0000-0000-000077380000}"/>
    <cellStyle name="Normal 19 6 3 2 2" xfId="14540" xr:uid="{00000000-0005-0000-0000-000078380000}"/>
    <cellStyle name="Normal 19 6 3 2 2 2" xfId="14541" xr:uid="{00000000-0005-0000-0000-000079380000}"/>
    <cellStyle name="Normal 19 6 3 2 3" xfId="14542" xr:uid="{00000000-0005-0000-0000-00007A380000}"/>
    <cellStyle name="Normal 19 6 3 3" xfId="14543" xr:uid="{00000000-0005-0000-0000-00007B380000}"/>
    <cellStyle name="Normal 19 6 3 3 2" xfId="14544" xr:uid="{00000000-0005-0000-0000-00007C380000}"/>
    <cellStyle name="Normal 19 6 3 3 2 2" xfId="14545" xr:uid="{00000000-0005-0000-0000-00007D380000}"/>
    <cellStyle name="Normal 19 6 3 3 3" xfId="14546" xr:uid="{00000000-0005-0000-0000-00007E380000}"/>
    <cellStyle name="Normal 19 6 3 4" xfId="14547" xr:uid="{00000000-0005-0000-0000-00007F380000}"/>
    <cellStyle name="Normal 19 6 3 4 2" xfId="14548" xr:uid="{00000000-0005-0000-0000-000080380000}"/>
    <cellStyle name="Normal 19 6 3 4 2 2" xfId="14549" xr:uid="{00000000-0005-0000-0000-000081380000}"/>
    <cellStyle name="Normal 19 6 3 4 3" xfId="14550" xr:uid="{00000000-0005-0000-0000-000082380000}"/>
    <cellStyle name="Normal 19 6 3 5" xfId="14551" xr:uid="{00000000-0005-0000-0000-000083380000}"/>
    <cellStyle name="Normal 19 6 3 5 2" xfId="14552" xr:uid="{00000000-0005-0000-0000-000084380000}"/>
    <cellStyle name="Normal 19 6 3 6" xfId="14553" xr:uid="{00000000-0005-0000-0000-000085380000}"/>
    <cellStyle name="Normal 19 6 3 6 2" xfId="14554" xr:uid="{00000000-0005-0000-0000-000086380000}"/>
    <cellStyle name="Normal 19 6 3 7" xfId="14555" xr:uid="{00000000-0005-0000-0000-000087380000}"/>
    <cellStyle name="Normal 19 6 4" xfId="14556" xr:uid="{00000000-0005-0000-0000-000088380000}"/>
    <cellStyle name="Normal 19 6 4 2" xfId="14557" xr:uid="{00000000-0005-0000-0000-000089380000}"/>
    <cellStyle name="Normal 19 6 4 2 2" xfId="14558" xr:uid="{00000000-0005-0000-0000-00008A380000}"/>
    <cellStyle name="Normal 19 6 4 3" xfId="14559" xr:uid="{00000000-0005-0000-0000-00008B380000}"/>
    <cellStyle name="Normal 19 6 5" xfId="14560" xr:uid="{00000000-0005-0000-0000-00008C380000}"/>
    <cellStyle name="Normal 19 6 5 2" xfId="14561" xr:uid="{00000000-0005-0000-0000-00008D380000}"/>
    <cellStyle name="Normal 19 6 5 2 2" xfId="14562" xr:uid="{00000000-0005-0000-0000-00008E380000}"/>
    <cellStyle name="Normal 19 6 5 3" xfId="14563" xr:uid="{00000000-0005-0000-0000-00008F380000}"/>
    <cellStyle name="Normal 19 6 6" xfId="14564" xr:uid="{00000000-0005-0000-0000-000090380000}"/>
    <cellStyle name="Normal 19 6 6 2" xfId="14565" xr:uid="{00000000-0005-0000-0000-000091380000}"/>
    <cellStyle name="Normal 19 6 6 2 2" xfId="14566" xr:uid="{00000000-0005-0000-0000-000092380000}"/>
    <cellStyle name="Normal 19 6 6 3" xfId="14567" xr:uid="{00000000-0005-0000-0000-000093380000}"/>
    <cellStyle name="Normal 19 6 7" xfId="14568" xr:uid="{00000000-0005-0000-0000-000094380000}"/>
    <cellStyle name="Normal 19 6 7 2" xfId="14569" xr:uid="{00000000-0005-0000-0000-000095380000}"/>
    <cellStyle name="Normal 19 6 8" xfId="14570" xr:uid="{00000000-0005-0000-0000-000096380000}"/>
    <cellStyle name="Normal 19 6 8 2" xfId="14571" xr:uid="{00000000-0005-0000-0000-000097380000}"/>
    <cellStyle name="Normal 19 6 9" xfId="14572" xr:uid="{00000000-0005-0000-0000-000098380000}"/>
    <cellStyle name="Normal 19 7" xfId="14573" xr:uid="{00000000-0005-0000-0000-000099380000}"/>
    <cellStyle name="Normal 19 7 2" xfId="14574" xr:uid="{00000000-0005-0000-0000-00009A380000}"/>
    <cellStyle name="Normal 19 7 2 2" xfId="14575" xr:uid="{00000000-0005-0000-0000-00009B380000}"/>
    <cellStyle name="Normal 19 7 2 2 2" xfId="14576" xr:uid="{00000000-0005-0000-0000-00009C380000}"/>
    <cellStyle name="Normal 19 7 2 2 2 2" xfId="14577" xr:uid="{00000000-0005-0000-0000-00009D380000}"/>
    <cellStyle name="Normal 19 7 2 2 3" xfId="14578" xr:uid="{00000000-0005-0000-0000-00009E380000}"/>
    <cellStyle name="Normal 19 7 2 3" xfId="14579" xr:uid="{00000000-0005-0000-0000-00009F380000}"/>
    <cellStyle name="Normal 19 7 2 3 2" xfId="14580" xr:uid="{00000000-0005-0000-0000-0000A0380000}"/>
    <cellStyle name="Normal 19 7 2 3 2 2" xfId="14581" xr:uid="{00000000-0005-0000-0000-0000A1380000}"/>
    <cellStyle name="Normal 19 7 2 3 3" xfId="14582" xr:uid="{00000000-0005-0000-0000-0000A2380000}"/>
    <cellStyle name="Normal 19 7 2 4" xfId="14583" xr:uid="{00000000-0005-0000-0000-0000A3380000}"/>
    <cellStyle name="Normal 19 7 2 4 2" xfId="14584" xr:uid="{00000000-0005-0000-0000-0000A4380000}"/>
    <cellStyle name="Normal 19 7 2 4 2 2" xfId="14585" xr:uid="{00000000-0005-0000-0000-0000A5380000}"/>
    <cellStyle name="Normal 19 7 2 4 3" xfId="14586" xr:uid="{00000000-0005-0000-0000-0000A6380000}"/>
    <cellStyle name="Normal 19 7 2 5" xfId="14587" xr:uid="{00000000-0005-0000-0000-0000A7380000}"/>
    <cellStyle name="Normal 19 7 2 5 2" xfId="14588" xr:uid="{00000000-0005-0000-0000-0000A8380000}"/>
    <cellStyle name="Normal 19 7 2 6" xfId="14589" xr:uid="{00000000-0005-0000-0000-0000A9380000}"/>
    <cellStyle name="Normal 19 7 2 6 2" xfId="14590" xr:uid="{00000000-0005-0000-0000-0000AA380000}"/>
    <cellStyle name="Normal 19 7 2 7" xfId="14591" xr:uid="{00000000-0005-0000-0000-0000AB380000}"/>
    <cellStyle name="Normal 19 7 3" xfId="14592" xr:uid="{00000000-0005-0000-0000-0000AC380000}"/>
    <cellStyle name="Normal 19 7 3 2" xfId="14593" xr:uid="{00000000-0005-0000-0000-0000AD380000}"/>
    <cellStyle name="Normal 19 7 3 2 2" xfId="14594" xr:uid="{00000000-0005-0000-0000-0000AE380000}"/>
    <cellStyle name="Normal 19 7 3 3" xfId="14595" xr:uid="{00000000-0005-0000-0000-0000AF380000}"/>
    <cellStyle name="Normal 19 7 4" xfId="14596" xr:uid="{00000000-0005-0000-0000-0000B0380000}"/>
    <cellStyle name="Normal 19 7 4 2" xfId="14597" xr:uid="{00000000-0005-0000-0000-0000B1380000}"/>
    <cellStyle name="Normal 19 7 4 2 2" xfId="14598" xr:uid="{00000000-0005-0000-0000-0000B2380000}"/>
    <cellStyle name="Normal 19 7 4 3" xfId="14599" xr:uid="{00000000-0005-0000-0000-0000B3380000}"/>
    <cellStyle name="Normal 19 7 5" xfId="14600" xr:uid="{00000000-0005-0000-0000-0000B4380000}"/>
    <cellStyle name="Normal 19 7 5 2" xfId="14601" xr:uid="{00000000-0005-0000-0000-0000B5380000}"/>
    <cellStyle name="Normal 19 7 5 2 2" xfId="14602" xr:uid="{00000000-0005-0000-0000-0000B6380000}"/>
    <cellStyle name="Normal 19 7 5 3" xfId="14603" xr:uid="{00000000-0005-0000-0000-0000B7380000}"/>
    <cellStyle name="Normal 19 7 6" xfId="14604" xr:uid="{00000000-0005-0000-0000-0000B8380000}"/>
    <cellStyle name="Normal 19 7 6 2" xfId="14605" xr:uid="{00000000-0005-0000-0000-0000B9380000}"/>
    <cellStyle name="Normal 19 7 7" xfId="14606" xr:uid="{00000000-0005-0000-0000-0000BA380000}"/>
    <cellStyle name="Normal 19 7 7 2" xfId="14607" xr:uid="{00000000-0005-0000-0000-0000BB380000}"/>
    <cellStyle name="Normal 19 7 8" xfId="14608" xr:uid="{00000000-0005-0000-0000-0000BC380000}"/>
    <cellStyle name="Normal 19 8" xfId="14609" xr:uid="{00000000-0005-0000-0000-0000BD380000}"/>
    <cellStyle name="Normal 19 8 2" xfId="14610" xr:uid="{00000000-0005-0000-0000-0000BE380000}"/>
    <cellStyle name="Normal 19 8 2 2" xfId="14611" xr:uid="{00000000-0005-0000-0000-0000BF380000}"/>
    <cellStyle name="Normal 19 8 2 2 2" xfId="14612" xr:uid="{00000000-0005-0000-0000-0000C0380000}"/>
    <cellStyle name="Normal 19 8 2 3" xfId="14613" xr:uid="{00000000-0005-0000-0000-0000C1380000}"/>
    <cellStyle name="Normal 19 8 3" xfId="14614" xr:uid="{00000000-0005-0000-0000-0000C2380000}"/>
    <cellStyle name="Normal 19 8 3 2" xfId="14615" xr:uid="{00000000-0005-0000-0000-0000C3380000}"/>
    <cellStyle name="Normal 19 8 3 2 2" xfId="14616" xr:uid="{00000000-0005-0000-0000-0000C4380000}"/>
    <cellStyle name="Normal 19 8 3 3" xfId="14617" xr:uid="{00000000-0005-0000-0000-0000C5380000}"/>
    <cellStyle name="Normal 19 8 4" xfId="14618" xr:uid="{00000000-0005-0000-0000-0000C6380000}"/>
    <cellStyle name="Normal 19 8 4 2" xfId="14619" xr:uid="{00000000-0005-0000-0000-0000C7380000}"/>
    <cellStyle name="Normal 19 8 4 2 2" xfId="14620" xr:uid="{00000000-0005-0000-0000-0000C8380000}"/>
    <cellStyle name="Normal 19 8 4 3" xfId="14621" xr:uid="{00000000-0005-0000-0000-0000C9380000}"/>
    <cellStyle name="Normal 19 8 5" xfId="14622" xr:uid="{00000000-0005-0000-0000-0000CA380000}"/>
    <cellStyle name="Normal 19 8 5 2" xfId="14623" xr:uid="{00000000-0005-0000-0000-0000CB380000}"/>
    <cellStyle name="Normal 19 8 6" xfId="14624" xr:uid="{00000000-0005-0000-0000-0000CC380000}"/>
    <cellStyle name="Normal 19 8 6 2" xfId="14625" xr:uid="{00000000-0005-0000-0000-0000CD380000}"/>
    <cellStyle name="Normal 19 8 7" xfId="14626" xr:uid="{00000000-0005-0000-0000-0000CE380000}"/>
    <cellStyle name="Normal 19 9" xfId="14627" xr:uid="{00000000-0005-0000-0000-0000CF380000}"/>
    <cellStyle name="Normal 19 9 2" xfId="14628" xr:uid="{00000000-0005-0000-0000-0000D0380000}"/>
    <cellStyle name="Normal 19 9 2 2" xfId="14629" xr:uid="{00000000-0005-0000-0000-0000D1380000}"/>
    <cellStyle name="Normal 19 9 2 2 2" xfId="14630" xr:uid="{00000000-0005-0000-0000-0000D2380000}"/>
    <cellStyle name="Normal 19 9 2 3" xfId="14631" xr:uid="{00000000-0005-0000-0000-0000D3380000}"/>
    <cellStyle name="Normal 19 9 3" xfId="14632" xr:uid="{00000000-0005-0000-0000-0000D4380000}"/>
    <cellStyle name="Normal 19 9 3 2" xfId="14633" xr:uid="{00000000-0005-0000-0000-0000D5380000}"/>
    <cellStyle name="Normal 19 9 3 2 2" xfId="14634" xr:uid="{00000000-0005-0000-0000-0000D6380000}"/>
    <cellStyle name="Normal 19 9 3 3" xfId="14635" xr:uid="{00000000-0005-0000-0000-0000D7380000}"/>
    <cellStyle name="Normal 19 9 4" xfId="14636" xr:uid="{00000000-0005-0000-0000-0000D8380000}"/>
    <cellStyle name="Normal 19 9 4 2" xfId="14637" xr:uid="{00000000-0005-0000-0000-0000D9380000}"/>
    <cellStyle name="Normal 19 9 4 2 2" xfId="14638" xr:uid="{00000000-0005-0000-0000-0000DA380000}"/>
    <cellStyle name="Normal 19 9 4 3" xfId="14639" xr:uid="{00000000-0005-0000-0000-0000DB380000}"/>
    <cellStyle name="Normal 19 9 5" xfId="14640" xr:uid="{00000000-0005-0000-0000-0000DC380000}"/>
    <cellStyle name="Normal 19 9 5 2" xfId="14641" xr:uid="{00000000-0005-0000-0000-0000DD380000}"/>
    <cellStyle name="Normal 19 9 6" xfId="14642" xr:uid="{00000000-0005-0000-0000-0000DE380000}"/>
    <cellStyle name="Normal 19 9 6 2" xfId="14643" xr:uid="{00000000-0005-0000-0000-0000DF380000}"/>
    <cellStyle name="Normal 19 9 7" xfId="14644" xr:uid="{00000000-0005-0000-0000-0000E0380000}"/>
    <cellStyle name="Normal 19_Confidential Information" xfId="14645" xr:uid="{00000000-0005-0000-0000-0000E1380000}"/>
    <cellStyle name="Normal 2" xfId="466" xr:uid="{00000000-0005-0000-0000-0000E2380000}"/>
    <cellStyle name="Normal 2 10" xfId="14646" xr:uid="{00000000-0005-0000-0000-0000E3380000}"/>
    <cellStyle name="Normal 2 10 2" xfId="14647" xr:uid="{00000000-0005-0000-0000-0000E4380000}"/>
    <cellStyle name="Normal 2 10 2 2" xfId="14648" xr:uid="{00000000-0005-0000-0000-0000E5380000}"/>
    <cellStyle name="Normal 2 10 2 2 2" xfId="14649" xr:uid="{00000000-0005-0000-0000-0000E6380000}"/>
    <cellStyle name="Normal 2 10 2 3" xfId="14650" xr:uid="{00000000-0005-0000-0000-0000E7380000}"/>
    <cellStyle name="Normal 2 10 3" xfId="14651" xr:uid="{00000000-0005-0000-0000-0000E8380000}"/>
    <cellStyle name="Normal 2 10 3 2" xfId="14652" xr:uid="{00000000-0005-0000-0000-0000E9380000}"/>
    <cellStyle name="Normal 2 10 3 2 2" xfId="14653" xr:uid="{00000000-0005-0000-0000-0000EA380000}"/>
    <cellStyle name="Normal 2 10 3 3" xfId="14654" xr:uid="{00000000-0005-0000-0000-0000EB380000}"/>
    <cellStyle name="Normal 2 10 4" xfId="14655" xr:uid="{00000000-0005-0000-0000-0000EC380000}"/>
    <cellStyle name="Normal 2 10 4 2" xfId="14656" xr:uid="{00000000-0005-0000-0000-0000ED380000}"/>
    <cellStyle name="Normal 2 10 4 2 2" xfId="14657" xr:uid="{00000000-0005-0000-0000-0000EE380000}"/>
    <cellStyle name="Normal 2 10 4 3" xfId="14658" xr:uid="{00000000-0005-0000-0000-0000EF380000}"/>
    <cellStyle name="Normal 2 10 5" xfId="14659" xr:uid="{00000000-0005-0000-0000-0000F0380000}"/>
    <cellStyle name="Normal 2 10 5 2" xfId="14660" xr:uid="{00000000-0005-0000-0000-0000F1380000}"/>
    <cellStyle name="Normal 2 10 6" xfId="14661" xr:uid="{00000000-0005-0000-0000-0000F2380000}"/>
    <cellStyle name="Normal 2 10 6 2" xfId="14662" xr:uid="{00000000-0005-0000-0000-0000F3380000}"/>
    <cellStyle name="Normal 2 10 7" xfId="14663" xr:uid="{00000000-0005-0000-0000-0000F4380000}"/>
    <cellStyle name="Normal 2 11" xfId="14664" xr:uid="{00000000-0005-0000-0000-0000F5380000}"/>
    <cellStyle name="Normal 2 11 2" xfId="14665" xr:uid="{00000000-0005-0000-0000-0000F6380000}"/>
    <cellStyle name="Normal 2 11 2 2" xfId="14666" xr:uid="{00000000-0005-0000-0000-0000F7380000}"/>
    <cellStyle name="Normal 2 11 2 2 2" xfId="14667" xr:uid="{00000000-0005-0000-0000-0000F8380000}"/>
    <cellStyle name="Normal 2 11 2 3" xfId="14668" xr:uid="{00000000-0005-0000-0000-0000F9380000}"/>
    <cellStyle name="Normal 2 11 3" xfId="14669" xr:uid="{00000000-0005-0000-0000-0000FA380000}"/>
    <cellStyle name="Normal 2 11 3 2" xfId="14670" xr:uid="{00000000-0005-0000-0000-0000FB380000}"/>
    <cellStyle name="Normal 2 11 3 2 2" xfId="14671" xr:uid="{00000000-0005-0000-0000-0000FC380000}"/>
    <cellStyle name="Normal 2 11 3 3" xfId="14672" xr:uid="{00000000-0005-0000-0000-0000FD380000}"/>
    <cellStyle name="Normal 2 11 4" xfId="14673" xr:uid="{00000000-0005-0000-0000-0000FE380000}"/>
    <cellStyle name="Normal 2 11 4 2" xfId="14674" xr:uid="{00000000-0005-0000-0000-0000FF380000}"/>
    <cellStyle name="Normal 2 11 4 2 2" xfId="14675" xr:uid="{00000000-0005-0000-0000-000000390000}"/>
    <cellStyle name="Normal 2 11 4 3" xfId="14676" xr:uid="{00000000-0005-0000-0000-000001390000}"/>
    <cellStyle name="Normal 2 11 5" xfId="14677" xr:uid="{00000000-0005-0000-0000-000002390000}"/>
    <cellStyle name="Normal 2 11 5 2" xfId="14678" xr:uid="{00000000-0005-0000-0000-000003390000}"/>
    <cellStyle name="Normal 2 11 6" xfId="14679" xr:uid="{00000000-0005-0000-0000-000004390000}"/>
    <cellStyle name="Normal 2 11 6 2" xfId="14680" xr:uid="{00000000-0005-0000-0000-000005390000}"/>
    <cellStyle name="Normal 2 11 7" xfId="14681" xr:uid="{00000000-0005-0000-0000-000006390000}"/>
    <cellStyle name="Normal 2 12" xfId="14682" xr:uid="{00000000-0005-0000-0000-000007390000}"/>
    <cellStyle name="Normal 2 13" xfId="14683" xr:uid="{00000000-0005-0000-0000-000008390000}"/>
    <cellStyle name="Normal 2 13 2" xfId="14684" xr:uid="{00000000-0005-0000-0000-000009390000}"/>
    <cellStyle name="Normal 2 14" xfId="14685" xr:uid="{00000000-0005-0000-0000-00000A390000}"/>
    <cellStyle name="Normal 2 15" xfId="14686" xr:uid="{00000000-0005-0000-0000-00000B390000}"/>
    <cellStyle name="Normal 2 16" xfId="25700" xr:uid="{00000000-0005-0000-0000-00000C390000}"/>
    <cellStyle name="Normal 2 16 2" xfId="25705" xr:uid="{00000000-0005-0000-0000-00000D390000}"/>
    <cellStyle name="Normal 2 2" xfId="467" xr:uid="{00000000-0005-0000-0000-00000E390000}"/>
    <cellStyle name="Normal 2 2 10" xfId="14687" xr:uid="{00000000-0005-0000-0000-00000F390000}"/>
    <cellStyle name="Normal 2 2 11" xfId="14688" xr:uid="{00000000-0005-0000-0000-000010390000}"/>
    <cellStyle name="Normal 2 2 12" xfId="14689" xr:uid="{00000000-0005-0000-0000-000011390000}"/>
    <cellStyle name="Normal 2 2 2" xfId="468" xr:uid="{00000000-0005-0000-0000-000012390000}"/>
    <cellStyle name="Normal 2 2 2 2" xfId="14690" xr:uid="{00000000-0005-0000-0000-000013390000}"/>
    <cellStyle name="Normal 2 2 3" xfId="469" xr:uid="{00000000-0005-0000-0000-000014390000}"/>
    <cellStyle name="Normal 2 2 3 10" xfId="14691" xr:uid="{00000000-0005-0000-0000-000015390000}"/>
    <cellStyle name="Normal 2 2 3 10 2" xfId="14692" xr:uid="{00000000-0005-0000-0000-000016390000}"/>
    <cellStyle name="Normal 2 2 3 10 2 2" xfId="14693" xr:uid="{00000000-0005-0000-0000-000017390000}"/>
    <cellStyle name="Normal 2 2 3 10 3" xfId="14694" xr:uid="{00000000-0005-0000-0000-000018390000}"/>
    <cellStyle name="Normal 2 2 3 11" xfId="14695" xr:uid="{00000000-0005-0000-0000-000019390000}"/>
    <cellStyle name="Normal 2 2 3 11 2" xfId="14696" xr:uid="{00000000-0005-0000-0000-00001A390000}"/>
    <cellStyle name="Normal 2 2 3 12" xfId="14697" xr:uid="{00000000-0005-0000-0000-00001B390000}"/>
    <cellStyle name="Normal 2 2 3 12 2" xfId="14698" xr:uid="{00000000-0005-0000-0000-00001C390000}"/>
    <cellStyle name="Normal 2 2 3 13" xfId="14699" xr:uid="{00000000-0005-0000-0000-00001D390000}"/>
    <cellStyle name="Normal 2 2 3 2" xfId="470" xr:uid="{00000000-0005-0000-0000-00001E390000}"/>
    <cellStyle name="Normal 2 2 3 2 10" xfId="14700" xr:uid="{00000000-0005-0000-0000-00001F390000}"/>
    <cellStyle name="Normal 2 2 3 2 10 2" xfId="14701" xr:uid="{00000000-0005-0000-0000-000020390000}"/>
    <cellStyle name="Normal 2 2 3 2 11" xfId="14702" xr:uid="{00000000-0005-0000-0000-000021390000}"/>
    <cellStyle name="Normal 2 2 3 2 2" xfId="14703" xr:uid="{00000000-0005-0000-0000-000022390000}"/>
    <cellStyle name="Normal 2 2 3 2 2 2" xfId="14704" xr:uid="{00000000-0005-0000-0000-000023390000}"/>
    <cellStyle name="Normal 2 2 3 2 2 2 2" xfId="14705" xr:uid="{00000000-0005-0000-0000-000024390000}"/>
    <cellStyle name="Normal 2 2 3 2 2 2 2 2" xfId="14706" xr:uid="{00000000-0005-0000-0000-000025390000}"/>
    <cellStyle name="Normal 2 2 3 2 2 2 2 2 2" xfId="14707" xr:uid="{00000000-0005-0000-0000-000026390000}"/>
    <cellStyle name="Normal 2 2 3 2 2 2 2 3" xfId="14708" xr:uid="{00000000-0005-0000-0000-000027390000}"/>
    <cellStyle name="Normal 2 2 3 2 2 2 3" xfId="14709" xr:uid="{00000000-0005-0000-0000-000028390000}"/>
    <cellStyle name="Normal 2 2 3 2 2 2 3 2" xfId="14710" xr:uid="{00000000-0005-0000-0000-000029390000}"/>
    <cellStyle name="Normal 2 2 3 2 2 2 3 2 2" xfId="14711" xr:uid="{00000000-0005-0000-0000-00002A390000}"/>
    <cellStyle name="Normal 2 2 3 2 2 2 3 3" xfId="14712" xr:uid="{00000000-0005-0000-0000-00002B390000}"/>
    <cellStyle name="Normal 2 2 3 2 2 2 4" xfId="14713" xr:uid="{00000000-0005-0000-0000-00002C390000}"/>
    <cellStyle name="Normal 2 2 3 2 2 2 4 2" xfId="14714" xr:uid="{00000000-0005-0000-0000-00002D390000}"/>
    <cellStyle name="Normal 2 2 3 2 2 2 4 2 2" xfId="14715" xr:uid="{00000000-0005-0000-0000-00002E390000}"/>
    <cellStyle name="Normal 2 2 3 2 2 2 4 3" xfId="14716" xr:uid="{00000000-0005-0000-0000-00002F390000}"/>
    <cellStyle name="Normal 2 2 3 2 2 2 5" xfId="14717" xr:uid="{00000000-0005-0000-0000-000030390000}"/>
    <cellStyle name="Normal 2 2 3 2 2 2 5 2" xfId="14718" xr:uid="{00000000-0005-0000-0000-000031390000}"/>
    <cellStyle name="Normal 2 2 3 2 2 2 6" xfId="14719" xr:uid="{00000000-0005-0000-0000-000032390000}"/>
    <cellStyle name="Normal 2 2 3 2 2 2 6 2" xfId="14720" xr:uid="{00000000-0005-0000-0000-000033390000}"/>
    <cellStyle name="Normal 2 2 3 2 2 2 7" xfId="14721" xr:uid="{00000000-0005-0000-0000-000034390000}"/>
    <cellStyle name="Normal 2 2 3 2 2 3" xfId="14722" xr:uid="{00000000-0005-0000-0000-000035390000}"/>
    <cellStyle name="Normal 2 2 3 2 2 3 2" xfId="14723" xr:uid="{00000000-0005-0000-0000-000036390000}"/>
    <cellStyle name="Normal 2 2 3 2 2 3 2 2" xfId="14724" xr:uid="{00000000-0005-0000-0000-000037390000}"/>
    <cellStyle name="Normal 2 2 3 2 2 3 2 2 2" xfId="14725" xr:uid="{00000000-0005-0000-0000-000038390000}"/>
    <cellStyle name="Normal 2 2 3 2 2 3 2 3" xfId="14726" xr:uid="{00000000-0005-0000-0000-000039390000}"/>
    <cellStyle name="Normal 2 2 3 2 2 3 3" xfId="14727" xr:uid="{00000000-0005-0000-0000-00003A390000}"/>
    <cellStyle name="Normal 2 2 3 2 2 3 3 2" xfId="14728" xr:uid="{00000000-0005-0000-0000-00003B390000}"/>
    <cellStyle name="Normal 2 2 3 2 2 3 3 2 2" xfId="14729" xr:uid="{00000000-0005-0000-0000-00003C390000}"/>
    <cellStyle name="Normal 2 2 3 2 2 3 3 3" xfId="14730" xr:uid="{00000000-0005-0000-0000-00003D390000}"/>
    <cellStyle name="Normal 2 2 3 2 2 3 4" xfId="14731" xr:uid="{00000000-0005-0000-0000-00003E390000}"/>
    <cellStyle name="Normal 2 2 3 2 2 3 4 2" xfId="14732" xr:uid="{00000000-0005-0000-0000-00003F390000}"/>
    <cellStyle name="Normal 2 2 3 2 2 3 4 2 2" xfId="14733" xr:uid="{00000000-0005-0000-0000-000040390000}"/>
    <cellStyle name="Normal 2 2 3 2 2 3 4 3" xfId="14734" xr:uid="{00000000-0005-0000-0000-000041390000}"/>
    <cellStyle name="Normal 2 2 3 2 2 3 5" xfId="14735" xr:uid="{00000000-0005-0000-0000-000042390000}"/>
    <cellStyle name="Normal 2 2 3 2 2 3 5 2" xfId="14736" xr:uid="{00000000-0005-0000-0000-000043390000}"/>
    <cellStyle name="Normal 2 2 3 2 2 3 6" xfId="14737" xr:uid="{00000000-0005-0000-0000-000044390000}"/>
    <cellStyle name="Normal 2 2 3 2 2 3 6 2" xfId="14738" xr:uid="{00000000-0005-0000-0000-000045390000}"/>
    <cellStyle name="Normal 2 2 3 2 2 3 7" xfId="14739" xr:uid="{00000000-0005-0000-0000-000046390000}"/>
    <cellStyle name="Normal 2 2 3 2 2 4" xfId="14740" xr:uid="{00000000-0005-0000-0000-000047390000}"/>
    <cellStyle name="Normal 2 2 3 2 2 4 2" xfId="14741" xr:uid="{00000000-0005-0000-0000-000048390000}"/>
    <cellStyle name="Normal 2 2 3 2 2 4 2 2" xfId="14742" xr:uid="{00000000-0005-0000-0000-000049390000}"/>
    <cellStyle name="Normal 2 2 3 2 2 4 3" xfId="14743" xr:uid="{00000000-0005-0000-0000-00004A390000}"/>
    <cellStyle name="Normal 2 2 3 2 2 5" xfId="14744" xr:uid="{00000000-0005-0000-0000-00004B390000}"/>
    <cellStyle name="Normal 2 2 3 2 2 5 2" xfId="14745" xr:uid="{00000000-0005-0000-0000-00004C390000}"/>
    <cellStyle name="Normal 2 2 3 2 2 5 2 2" xfId="14746" xr:uid="{00000000-0005-0000-0000-00004D390000}"/>
    <cellStyle name="Normal 2 2 3 2 2 5 3" xfId="14747" xr:uid="{00000000-0005-0000-0000-00004E390000}"/>
    <cellStyle name="Normal 2 2 3 2 2 6" xfId="14748" xr:uid="{00000000-0005-0000-0000-00004F390000}"/>
    <cellStyle name="Normal 2 2 3 2 2 6 2" xfId="14749" xr:uid="{00000000-0005-0000-0000-000050390000}"/>
    <cellStyle name="Normal 2 2 3 2 2 6 2 2" xfId="14750" xr:uid="{00000000-0005-0000-0000-000051390000}"/>
    <cellStyle name="Normal 2 2 3 2 2 6 3" xfId="14751" xr:uid="{00000000-0005-0000-0000-000052390000}"/>
    <cellStyle name="Normal 2 2 3 2 2 7" xfId="14752" xr:uid="{00000000-0005-0000-0000-000053390000}"/>
    <cellStyle name="Normal 2 2 3 2 2 7 2" xfId="14753" xr:uid="{00000000-0005-0000-0000-000054390000}"/>
    <cellStyle name="Normal 2 2 3 2 2 8" xfId="14754" xr:uid="{00000000-0005-0000-0000-000055390000}"/>
    <cellStyle name="Normal 2 2 3 2 2 8 2" xfId="14755" xr:uid="{00000000-0005-0000-0000-000056390000}"/>
    <cellStyle name="Normal 2 2 3 2 2 9" xfId="14756" xr:uid="{00000000-0005-0000-0000-000057390000}"/>
    <cellStyle name="Normal 2 2 3 2 3" xfId="14757" xr:uid="{00000000-0005-0000-0000-000058390000}"/>
    <cellStyle name="Normal 2 2 3 2 3 2" xfId="14758" xr:uid="{00000000-0005-0000-0000-000059390000}"/>
    <cellStyle name="Normal 2 2 3 2 3 2 2" xfId="14759" xr:uid="{00000000-0005-0000-0000-00005A390000}"/>
    <cellStyle name="Normal 2 2 3 2 3 2 2 2" xfId="14760" xr:uid="{00000000-0005-0000-0000-00005B390000}"/>
    <cellStyle name="Normal 2 2 3 2 3 2 2 2 2" xfId="14761" xr:uid="{00000000-0005-0000-0000-00005C390000}"/>
    <cellStyle name="Normal 2 2 3 2 3 2 2 3" xfId="14762" xr:uid="{00000000-0005-0000-0000-00005D390000}"/>
    <cellStyle name="Normal 2 2 3 2 3 2 3" xfId="14763" xr:uid="{00000000-0005-0000-0000-00005E390000}"/>
    <cellStyle name="Normal 2 2 3 2 3 2 3 2" xfId="14764" xr:uid="{00000000-0005-0000-0000-00005F390000}"/>
    <cellStyle name="Normal 2 2 3 2 3 2 3 2 2" xfId="14765" xr:uid="{00000000-0005-0000-0000-000060390000}"/>
    <cellStyle name="Normal 2 2 3 2 3 2 3 3" xfId="14766" xr:uid="{00000000-0005-0000-0000-000061390000}"/>
    <cellStyle name="Normal 2 2 3 2 3 2 4" xfId="14767" xr:uid="{00000000-0005-0000-0000-000062390000}"/>
    <cellStyle name="Normal 2 2 3 2 3 2 4 2" xfId="14768" xr:uid="{00000000-0005-0000-0000-000063390000}"/>
    <cellStyle name="Normal 2 2 3 2 3 2 4 2 2" xfId="14769" xr:uid="{00000000-0005-0000-0000-000064390000}"/>
    <cellStyle name="Normal 2 2 3 2 3 2 4 3" xfId="14770" xr:uid="{00000000-0005-0000-0000-000065390000}"/>
    <cellStyle name="Normal 2 2 3 2 3 2 5" xfId="14771" xr:uid="{00000000-0005-0000-0000-000066390000}"/>
    <cellStyle name="Normal 2 2 3 2 3 2 5 2" xfId="14772" xr:uid="{00000000-0005-0000-0000-000067390000}"/>
    <cellStyle name="Normal 2 2 3 2 3 2 6" xfId="14773" xr:uid="{00000000-0005-0000-0000-000068390000}"/>
    <cellStyle name="Normal 2 2 3 2 3 2 6 2" xfId="14774" xr:uid="{00000000-0005-0000-0000-000069390000}"/>
    <cellStyle name="Normal 2 2 3 2 3 2 7" xfId="14775" xr:uid="{00000000-0005-0000-0000-00006A390000}"/>
    <cellStyle name="Normal 2 2 3 2 3 3" xfId="14776" xr:uid="{00000000-0005-0000-0000-00006B390000}"/>
    <cellStyle name="Normal 2 2 3 2 3 3 2" xfId="14777" xr:uid="{00000000-0005-0000-0000-00006C390000}"/>
    <cellStyle name="Normal 2 2 3 2 3 3 2 2" xfId="14778" xr:uid="{00000000-0005-0000-0000-00006D390000}"/>
    <cellStyle name="Normal 2 2 3 2 3 3 3" xfId="14779" xr:uid="{00000000-0005-0000-0000-00006E390000}"/>
    <cellStyle name="Normal 2 2 3 2 3 4" xfId="14780" xr:uid="{00000000-0005-0000-0000-00006F390000}"/>
    <cellStyle name="Normal 2 2 3 2 3 4 2" xfId="14781" xr:uid="{00000000-0005-0000-0000-000070390000}"/>
    <cellStyle name="Normal 2 2 3 2 3 4 2 2" xfId="14782" xr:uid="{00000000-0005-0000-0000-000071390000}"/>
    <cellStyle name="Normal 2 2 3 2 3 4 3" xfId="14783" xr:uid="{00000000-0005-0000-0000-000072390000}"/>
    <cellStyle name="Normal 2 2 3 2 3 5" xfId="14784" xr:uid="{00000000-0005-0000-0000-000073390000}"/>
    <cellStyle name="Normal 2 2 3 2 3 5 2" xfId="14785" xr:uid="{00000000-0005-0000-0000-000074390000}"/>
    <cellStyle name="Normal 2 2 3 2 3 5 2 2" xfId="14786" xr:uid="{00000000-0005-0000-0000-000075390000}"/>
    <cellStyle name="Normal 2 2 3 2 3 5 3" xfId="14787" xr:uid="{00000000-0005-0000-0000-000076390000}"/>
    <cellStyle name="Normal 2 2 3 2 3 6" xfId="14788" xr:uid="{00000000-0005-0000-0000-000077390000}"/>
    <cellStyle name="Normal 2 2 3 2 3 6 2" xfId="14789" xr:uid="{00000000-0005-0000-0000-000078390000}"/>
    <cellStyle name="Normal 2 2 3 2 3 7" xfId="14790" xr:uid="{00000000-0005-0000-0000-000079390000}"/>
    <cellStyle name="Normal 2 2 3 2 3 7 2" xfId="14791" xr:uid="{00000000-0005-0000-0000-00007A390000}"/>
    <cellStyle name="Normal 2 2 3 2 3 8" xfId="14792" xr:uid="{00000000-0005-0000-0000-00007B390000}"/>
    <cellStyle name="Normal 2 2 3 2 4" xfId="14793" xr:uid="{00000000-0005-0000-0000-00007C390000}"/>
    <cellStyle name="Normal 2 2 3 2 4 2" xfId="14794" xr:uid="{00000000-0005-0000-0000-00007D390000}"/>
    <cellStyle name="Normal 2 2 3 2 4 2 2" xfId="14795" xr:uid="{00000000-0005-0000-0000-00007E390000}"/>
    <cellStyle name="Normal 2 2 3 2 4 2 2 2" xfId="14796" xr:uid="{00000000-0005-0000-0000-00007F390000}"/>
    <cellStyle name="Normal 2 2 3 2 4 2 3" xfId="14797" xr:uid="{00000000-0005-0000-0000-000080390000}"/>
    <cellStyle name="Normal 2 2 3 2 4 3" xfId="14798" xr:uid="{00000000-0005-0000-0000-000081390000}"/>
    <cellStyle name="Normal 2 2 3 2 4 3 2" xfId="14799" xr:uid="{00000000-0005-0000-0000-000082390000}"/>
    <cellStyle name="Normal 2 2 3 2 4 3 2 2" xfId="14800" xr:uid="{00000000-0005-0000-0000-000083390000}"/>
    <cellStyle name="Normal 2 2 3 2 4 3 3" xfId="14801" xr:uid="{00000000-0005-0000-0000-000084390000}"/>
    <cellStyle name="Normal 2 2 3 2 4 4" xfId="14802" xr:uid="{00000000-0005-0000-0000-000085390000}"/>
    <cellStyle name="Normal 2 2 3 2 4 4 2" xfId="14803" xr:uid="{00000000-0005-0000-0000-000086390000}"/>
    <cellStyle name="Normal 2 2 3 2 4 4 2 2" xfId="14804" xr:uid="{00000000-0005-0000-0000-000087390000}"/>
    <cellStyle name="Normal 2 2 3 2 4 4 3" xfId="14805" xr:uid="{00000000-0005-0000-0000-000088390000}"/>
    <cellStyle name="Normal 2 2 3 2 4 5" xfId="14806" xr:uid="{00000000-0005-0000-0000-000089390000}"/>
    <cellStyle name="Normal 2 2 3 2 4 5 2" xfId="14807" xr:uid="{00000000-0005-0000-0000-00008A390000}"/>
    <cellStyle name="Normal 2 2 3 2 4 6" xfId="14808" xr:uid="{00000000-0005-0000-0000-00008B390000}"/>
    <cellStyle name="Normal 2 2 3 2 4 6 2" xfId="14809" xr:uid="{00000000-0005-0000-0000-00008C390000}"/>
    <cellStyle name="Normal 2 2 3 2 4 7" xfId="14810" xr:uid="{00000000-0005-0000-0000-00008D390000}"/>
    <cellStyle name="Normal 2 2 3 2 5" xfId="14811" xr:uid="{00000000-0005-0000-0000-00008E390000}"/>
    <cellStyle name="Normal 2 2 3 2 5 2" xfId="14812" xr:uid="{00000000-0005-0000-0000-00008F390000}"/>
    <cellStyle name="Normal 2 2 3 2 5 2 2" xfId="14813" xr:uid="{00000000-0005-0000-0000-000090390000}"/>
    <cellStyle name="Normal 2 2 3 2 5 2 2 2" xfId="14814" xr:uid="{00000000-0005-0000-0000-000091390000}"/>
    <cellStyle name="Normal 2 2 3 2 5 2 3" xfId="14815" xr:uid="{00000000-0005-0000-0000-000092390000}"/>
    <cellStyle name="Normal 2 2 3 2 5 3" xfId="14816" xr:uid="{00000000-0005-0000-0000-000093390000}"/>
    <cellStyle name="Normal 2 2 3 2 5 3 2" xfId="14817" xr:uid="{00000000-0005-0000-0000-000094390000}"/>
    <cellStyle name="Normal 2 2 3 2 5 3 2 2" xfId="14818" xr:uid="{00000000-0005-0000-0000-000095390000}"/>
    <cellStyle name="Normal 2 2 3 2 5 3 3" xfId="14819" xr:uid="{00000000-0005-0000-0000-000096390000}"/>
    <cellStyle name="Normal 2 2 3 2 5 4" xfId="14820" xr:uid="{00000000-0005-0000-0000-000097390000}"/>
    <cellStyle name="Normal 2 2 3 2 5 4 2" xfId="14821" xr:uid="{00000000-0005-0000-0000-000098390000}"/>
    <cellStyle name="Normal 2 2 3 2 5 4 2 2" xfId="14822" xr:uid="{00000000-0005-0000-0000-000099390000}"/>
    <cellStyle name="Normal 2 2 3 2 5 4 3" xfId="14823" xr:uid="{00000000-0005-0000-0000-00009A390000}"/>
    <cellStyle name="Normal 2 2 3 2 5 5" xfId="14824" xr:uid="{00000000-0005-0000-0000-00009B390000}"/>
    <cellStyle name="Normal 2 2 3 2 5 5 2" xfId="14825" xr:uid="{00000000-0005-0000-0000-00009C390000}"/>
    <cellStyle name="Normal 2 2 3 2 5 6" xfId="14826" xr:uid="{00000000-0005-0000-0000-00009D390000}"/>
    <cellStyle name="Normal 2 2 3 2 5 6 2" xfId="14827" xr:uid="{00000000-0005-0000-0000-00009E390000}"/>
    <cellStyle name="Normal 2 2 3 2 5 7" xfId="14828" xr:uid="{00000000-0005-0000-0000-00009F390000}"/>
    <cellStyle name="Normal 2 2 3 2 6" xfId="14829" xr:uid="{00000000-0005-0000-0000-0000A0390000}"/>
    <cellStyle name="Normal 2 2 3 2 6 2" xfId="14830" xr:uid="{00000000-0005-0000-0000-0000A1390000}"/>
    <cellStyle name="Normal 2 2 3 2 6 2 2" xfId="14831" xr:uid="{00000000-0005-0000-0000-0000A2390000}"/>
    <cellStyle name="Normal 2 2 3 2 6 3" xfId="14832" xr:uid="{00000000-0005-0000-0000-0000A3390000}"/>
    <cellStyle name="Normal 2 2 3 2 7" xfId="14833" xr:uid="{00000000-0005-0000-0000-0000A4390000}"/>
    <cellStyle name="Normal 2 2 3 2 7 2" xfId="14834" xr:uid="{00000000-0005-0000-0000-0000A5390000}"/>
    <cellStyle name="Normal 2 2 3 2 7 2 2" xfId="14835" xr:uid="{00000000-0005-0000-0000-0000A6390000}"/>
    <cellStyle name="Normal 2 2 3 2 7 3" xfId="14836" xr:uid="{00000000-0005-0000-0000-0000A7390000}"/>
    <cellStyle name="Normal 2 2 3 2 8" xfId="14837" xr:uid="{00000000-0005-0000-0000-0000A8390000}"/>
    <cellStyle name="Normal 2 2 3 2 8 2" xfId="14838" xr:uid="{00000000-0005-0000-0000-0000A9390000}"/>
    <cellStyle name="Normal 2 2 3 2 8 2 2" xfId="14839" xr:uid="{00000000-0005-0000-0000-0000AA390000}"/>
    <cellStyle name="Normal 2 2 3 2 8 3" xfId="14840" xr:uid="{00000000-0005-0000-0000-0000AB390000}"/>
    <cellStyle name="Normal 2 2 3 2 9" xfId="14841" xr:uid="{00000000-0005-0000-0000-0000AC390000}"/>
    <cellStyle name="Normal 2 2 3 2 9 2" xfId="14842" xr:uid="{00000000-0005-0000-0000-0000AD390000}"/>
    <cellStyle name="Normal 2 2 3 3" xfId="471" xr:uid="{00000000-0005-0000-0000-0000AE390000}"/>
    <cellStyle name="Normal 2 2 3 3 10" xfId="14843" xr:uid="{00000000-0005-0000-0000-0000AF390000}"/>
    <cellStyle name="Normal 2 2 3 3 10 2" xfId="14844" xr:uid="{00000000-0005-0000-0000-0000B0390000}"/>
    <cellStyle name="Normal 2 2 3 3 11" xfId="14845" xr:uid="{00000000-0005-0000-0000-0000B1390000}"/>
    <cellStyle name="Normal 2 2 3 3 2" xfId="14846" xr:uid="{00000000-0005-0000-0000-0000B2390000}"/>
    <cellStyle name="Normal 2 2 3 3 2 2" xfId="14847" xr:uid="{00000000-0005-0000-0000-0000B3390000}"/>
    <cellStyle name="Normal 2 2 3 3 2 2 2" xfId="14848" xr:uid="{00000000-0005-0000-0000-0000B4390000}"/>
    <cellStyle name="Normal 2 2 3 3 2 2 2 2" xfId="14849" xr:uid="{00000000-0005-0000-0000-0000B5390000}"/>
    <cellStyle name="Normal 2 2 3 3 2 2 2 2 2" xfId="14850" xr:uid="{00000000-0005-0000-0000-0000B6390000}"/>
    <cellStyle name="Normal 2 2 3 3 2 2 2 3" xfId="14851" xr:uid="{00000000-0005-0000-0000-0000B7390000}"/>
    <cellStyle name="Normal 2 2 3 3 2 2 3" xfId="14852" xr:uid="{00000000-0005-0000-0000-0000B8390000}"/>
    <cellStyle name="Normal 2 2 3 3 2 2 3 2" xfId="14853" xr:uid="{00000000-0005-0000-0000-0000B9390000}"/>
    <cellStyle name="Normal 2 2 3 3 2 2 3 2 2" xfId="14854" xr:uid="{00000000-0005-0000-0000-0000BA390000}"/>
    <cellStyle name="Normal 2 2 3 3 2 2 3 3" xfId="14855" xr:uid="{00000000-0005-0000-0000-0000BB390000}"/>
    <cellStyle name="Normal 2 2 3 3 2 2 4" xfId="14856" xr:uid="{00000000-0005-0000-0000-0000BC390000}"/>
    <cellStyle name="Normal 2 2 3 3 2 2 4 2" xfId="14857" xr:uid="{00000000-0005-0000-0000-0000BD390000}"/>
    <cellStyle name="Normal 2 2 3 3 2 2 4 2 2" xfId="14858" xr:uid="{00000000-0005-0000-0000-0000BE390000}"/>
    <cellStyle name="Normal 2 2 3 3 2 2 4 3" xfId="14859" xr:uid="{00000000-0005-0000-0000-0000BF390000}"/>
    <cellStyle name="Normal 2 2 3 3 2 2 5" xfId="14860" xr:uid="{00000000-0005-0000-0000-0000C0390000}"/>
    <cellStyle name="Normal 2 2 3 3 2 2 5 2" xfId="14861" xr:uid="{00000000-0005-0000-0000-0000C1390000}"/>
    <cellStyle name="Normal 2 2 3 3 2 2 6" xfId="14862" xr:uid="{00000000-0005-0000-0000-0000C2390000}"/>
    <cellStyle name="Normal 2 2 3 3 2 2 6 2" xfId="14863" xr:uid="{00000000-0005-0000-0000-0000C3390000}"/>
    <cellStyle name="Normal 2 2 3 3 2 2 7" xfId="14864" xr:uid="{00000000-0005-0000-0000-0000C4390000}"/>
    <cellStyle name="Normal 2 2 3 3 2 3" xfId="14865" xr:uid="{00000000-0005-0000-0000-0000C5390000}"/>
    <cellStyle name="Normal 2 2 3 3 2 3 2" xfId="14866" xr:uid="{00000000-0005-0000-0000-0000C6390000}"/>
    <cellStyle name="Normal 2 2 3 3 2 3 2 2" xfId="14867" xr:uid="{00000000-0005-0000-0000-0000C7390000}"/>
    <cellStyle name="Normal 2 2 3 3 2 3 2 2 2" xfId="14868" xr:uid="{00000000-0005-0000-0000-0000C8390000}"/>
    <cellStyle name="Normal 2 2 3 3 2 3 2 3" xfId="14869" xr:uid="{00000000-0005-0000-0000-0000C9390000}"/>
    <cellStyle name="Normal 2 2 3 3 2 3 3" xfId="14870" xr:uid="{00000000-0005-0000-0000-0000CA390000}"/>
    <cellStyle name="Normal 2 2 3 3 2 3 3 2" xfId="14871" xr:uid="{00000000-0005-0000-0000-0000CB390000}"/>
    <cellStyle name="Normal 2 2 3 3 2 3 3 2 2" xfId="14872" xr:uid="{00000000-0005-0000-0000-0000CC390000}"/>
    <cellStyle name="Normal 2 2 3 3 2 3 3 3" xfId="14873" xr:uid="{00000000-0005-0000-0000-0000CD390000}"/>
    <cellStyle name="Normal 2 2 3 3 2 3 4" xfId="14874" xr:uid="{00000000-0005-0000-0000-0000CE390000}"/>
    <cellStyle name="Normal 2 2 3 3 2 3 4 2" xfId="14875" xr:uid="{00000000-0005-0000-0000-0000CF390000}"/>
    <cellStyle name="Normal 2 2 3 3 2 3 4 2 2" xfId="14876" xr:uid="{00000000-0005-0000-0000-0000D0390000}"/>
    <cellStyle name="Normal 2 2 3 3 2 3 4 3" xfId="14877" xr:uid="{00000000-0005-0000-0000-0000D1390000}"/>
    <cellStyle name="Normal 2 2 3 3 2 3 5" xfId="14878" xr:uid="{00000000-0005-0000-0000-0000D2390000}"/>
    <cellStyle name="Normal 2 2 3 3 2 3 5 2" xfId="14879" xr:uid="{00000000-0005-0000-0000-0000D3390000}"/>
    <cellStyle name="Normal 2 2 3 3 2 3 6" xfId="14880" xr:uid="{00000000-0005-0000-0000-0000D4390000}"/>
    <cellStyle name="Normal 2 2 3 3 2 3 6 2" xfId="14881" xr:uid="{00000000-0005-0000-0000-0000D5390000}"/>
    <cellStyle name="Normal 2 2 3 3 2 3 7" xfId="14882" xr:uid="{00000000-0005-0000-0000-0000D6390000}"/>
    <cellStyle name="Normal 2 2 3 3 2 4" xfId="14883" xr:uid="{00000000-0005-0000-0000-0000D7390000}"/>
    <cellStyle name="Normal 2 2 3 3 2 4 2" xfId="14884" xr:uid="{00000000-0005-0000-0000-0000D8390000}"/>
    <cellStyle name="Normal 2 2 3 3 2 4 2 2" xfId="14885" xr:uid="{00000000-0005-0000-0000-0000D9390000}"/>
    <cellStyle name="Normal 2 2 3 3 2 4 3" xfId="14886" xr:uid="{00000000-0005-0000-0000-0000DA390000}"/>
    <cellStyle name="Normal 2 2 3 3 2 5" xfId="14887" xr:uid="{00000000-0005-0000-0000-0000DB390000}"/>
    <cellStyle name="Normal 2 2 3 3 2 5 2" xfId="14888" xr:uid="{00000000-0005-0000-0000-0000DC390000}"/>
    <cellStyle name="Normal 2 2 3 3 2 5 2 2" xfId="14889" xr:uid="{00000000-0005-0000-0000-0000DD390000}"/>
    <cellStyle name="Normal 2 2 3 3 2 5 3" xfId="14890" xr:uid="{00000000-0005-0000-0000-0000DE390000}"/>
    <cellStyle name="Normal 2 2 3 3 2 6" xfId="14891" xr:uid="{00000000-0005-0000-0000-0000DF390000}"/>
    <cellStyle name="Normal 2 2 3 3 2 6 2" xfId="14892" xr:uid="{00000000-0005-0000-0000-0000E0390000}"/>
    <cellStyle name="Normal 2 2 3 3 2 6 2 2" xfId="14893" xr:uid="{00000000-0005-0000-0000-0000E1390000}"/>
    <cellStyle name="Normal 2 2 3 3 2 6 3" xfId="14894" xr:uid="{00000000-0005-0000-0000-0000E2390000}"/>
    <cellStyle name="Normal 2 2 3 3 2 7" xfId="14895" xr:uid="{00000000-0005-0000-0000-0000E3390000}"/>
    <cellStyle name="Normal 2 2 3 3 2 7 2" xfId="14896" xr:uid="{00000000-0005-0000-0000-0000E4390000}"/>
    <cellStyle name="Normal 2 2 3 3 2 8" xfId="14897" xr:uid="{00000000-0005-0000-0000-0000E5390000}"/>
    <cellStyle name="Normal 2 2 3 3 2 8 2" xfId="14898" xr:uid="{00000000-0005-0000-0000-0000E6390000}"/>
    <cellStyle name="Normal 2 2 3 3 2 9" xfId="14899" xr:uid="{00000000-0005-0000-0000-0000E7390000}"/>
    <cellStyle name="Normal 2 2 3 3 3" xfId="14900" xr:uid="{00000000-0005-0000-0000-0000E8390000}"/>
    <cellStyle name="Normal 2 2 3 3 3 2" xfId="14901" xr:uid="{00000000-0005-0000-0000-0000E9390000}"/>
    <cellStyle name="Normal 2 2 3 3 3 2 2" xfId="14902" xr:uid="{00000000-0005-0000-0000-0000EA390000}"/>
    <cellStyle name="Normal 2 2 3 3 3 2 2 2" xfId="14903" xr:uid="{00000000-0005-0000-0000-0000EB390000}"/>
    <cellStyle name="Normal 2 2 3 3 3 2 2 2 2" xfId="14904" xr:uid="{00000000-0005-0000-0000-0000EC390000}"/>
    <cellStyle name="Normal 2 2 3 3 3 2 2 3" xfId="14905" xr:uid="{00000000-0005-0000-0000-0000ED390000}"/>
    <cellStyle name="Normal 2 2 3 3 3 2 3" xfId="14906" xr:uid="{00000000-0005-0000-0000-0000EE390000}"/>
    <cellStyle name="Normal 2 2 3 3 3 2 3 2" xfId="14907" xr:uid="{00000000-0005-0000-0000-0000EF390000}"/>
    <cellStyle name="Normal 2 2 3 3 3 2 3 2 2" xfId="14908" xr:uid="{00000000-0005-0000-0000-0000F0390000}"/>
    <cellStyle name="Normal 2 2 3 3 3 2 3 3" xfId="14909" xr:uid="{00000000-0005-0000-0000-0000F1390000}"/>
    <cellStyle name="Normal 2 2 3 3 3 2 4" xfId="14910" xr:uid="{00000000-0005-0000-0000-0000F2390000}"/>
    <cellStyle name="Normal 2 2 3 3 3 2 4 2" xfId="14911" xr:uid="{00000000-0005-0000-0000-0000F3390000}"/>
    <cellStyle name="Normal 2 2 3 3 3 2 4 2 2" xfId="14912" xr:uid="{00000000-0005-0000-0000-0000F4390000}"/>
    <cellStyle name="Normal 2 2 3 3 3 2 4 3" xfId="14913" xr:uid="{00000000-0005-0000-0000-0000F5390000}"/>
    <cellStyle name="Normal 2 2 3 3 3 2 5" xfId="14914" xr:uid="{00000000-0005-0000-0000-0000F6390000}"/>
    <cellStyle name="Normal 2 2 3 3 3 2 5 2" xfId="14915" xr:uid="{00000000-0005-0000-0000-0000F7390000}"/>
    <cellStyle name="Normal 2 2 3 3 3 2 6" xfId="14916" xr:uid="{00000000-0005-0000-0000-0000F8390000}"/>
    <cellStyle name="Normal 2 2 3 3 3 2 6 2" xfId="14917" xr:uid="{00000000-0005-0000-0000-0000F9390000}"/>
    <cellStyle name="Normal 2 2 3 3 3 2 7" xfId="14918" xr:uid="{00000000-0005-0000-0000-0000FA390000}"/>
    <cellStyle name="Normal 2 2 3 3 3 3" xfId="14919" xr:uid="{00000000-0005-0000-0000-0000FB390000}"/>
    <cellStyle name="Normal 2 2 3 3 3 3 2" xfId="14920" xr:uid="{00000000-0005-0000-0000-0000FC390000}"/>
    <cellStyle name="Normal 2 2 3 3 3 3 2 2" xfId="14921" xr:uid="{00000000-0005-0000-0000-0000FD390000}"/>
    <cellStyle name="Normal 2 2 3 3 3 3 3" xfId="14922" xr:uid="{00000000-0005-0000-0000-0000FE390000}"/>
    <cellStyle name="Normal 2 2 3 3 3 4" xfId="14923" xr:uid="{00000000-0005-0000-0000-0000FF390000}"/>
    <cellStyle name="Normal 2 2 3 3 3 4 2" xfId="14924" xr:uid="{00000000-0005-0000-0000-0000003A0000}"/>
    <cellStyle name="Normal 2 2 3 3 3 4 2 2" xfId="14925" xr:uid="{00000000-0005-0000-0000-0000013A0000}"/>
    <cellStyle name="Normal 2 2 3 3 3 4 3" xfId="14926" xr:uid="{00000000-0005-0000-0000-0000023A0000}"/>
    <cellStyle name="Normal 2 2 3 3 3 5" xfId="14927" xr:uid="{00000000-0005-0000-0000-0000033A0000}"/>
    <cellStyle name="Normal 2 2 3 3 3 5 2" xfId="14928" xr:uid="{00000000-0005-0000-0000-0000043A0000}"/>
    <cellStyle name="Normal 2 2 3 3 3 5 2 2" xfId="14929" xr:uid="{00000000-0005-0000-0000-0000053A0000}"/>
    <cellStyle name="Normal 2 2 3 3 3 5 3" xfId="14930" xr:uid="{00000000-0005-0000-0000-0000063A0000}"/>
    <cellStyle name="Normal 2 2 3 3 3 6" xfId="14931" xr:uid="{00000000-0005-0000-0000-0000073A0000}"/>
    <cellStyle name="Normal 2 2 3 3 3 6 2" xfId="14932" xr:uid="{00000000-0005-0000-0000-0000083A0000}"/>
    <cellStyle name="Normal 2 2 3 3 3 7" xfId="14933" xr:uid="{00000000-0005-0000-0000-0000093A0000}"/>
    <cellStyle name="Normal 2 2 3 3 3 7 2" xfId="14934" xr:uid="{00000000-0005-0000-0000-00000A3A0000}"/>
    <cellStyle name="Normal 2 2 3 3 3 8" xfId="14935" xr:uid="{00000000-0005-0000-0000-00000B3A0000}"/>
    <cellStyle name="Normal 2 2 3 3 4" xfId="14936" xr:uid="{00000000-0005-0000-0000-00000C3A0000}"/>
    <cellStyle name="Normal 2 2 3 3 4 2" xfId="14937" xr:uid="{00000000-0005-0000-0000-00000D3A0000}"/>
    <cellStyle name="Normal 2 2 3 3 4 2 2" xfId="14938" xr:uid="{00000000-0005-0000-0000-00000E3A0000}"/>
    <cellStyle name="Normal 2 2 3 3 4 2 2 2" xfId="14939" xr:uid="{00000000-0005-0000-0000-00000F3A0000}"/>
    <cellStyle name="Normal 2 2 3 3 4 2 3" xfId="14940" xr:uid="{00000000-0005-0000-0000-0000103A0000}"/>
    <cellStyle name="Normal 2 2 3 3 4 3" xfId="14941" xr:uid="{00000000-0005-0000-0000-0000113A0000}"/>
    <cellStyle name="Normal 2 2 3 3 4 3 2" xfId="14942" xr:uid="{00000000-0005-0000-0000-0000123A0000}"/>
    <cellStyle name="Normal 2 2 3 3 4 3 2 2" xfId="14943" xr:uid="{00000000-0005-0000-0000-0000133A0000}"/>
    <cellStyle name="Normal 2 2 3 3 4 3 3" xfId="14944" xr:uid="{00000000-0005-0000-0000-0000143A0000}"/>
    <cellStyle name="Normal 2 2 3 3 4 4" xfId="14945" xr:uid="{00000000-0005-0000-0000-0000153A0000}"/>
    <cellStyle name="Normal 2 2 3 3 4 4 2" xfId="14946" xr:uid="{00000000-0005-0000-0000-0000163A0000}"/>
    <cellStyle name="Normal 2 2 3 3 4 4 2 2" xfId="14947" xr:uid="{00000000-0005-0000-0000-0000173A0000}"/>
    <cellStyle name="Normal 2 2 3 3 4 4 3" xfId="14948" xr:uid="{00000000-0005-0000-0000-0000183A0000}"/>
    <cellStyle name="Normal 2 2 3 3 4 5" xfId="14949" xr:uid="{00000000-0005-0000-0000-0000193A0000}"/>
    <cellStyle name="Normal 2 2 3 3 4 5 2" xfId="14950" xr:uid="{00000000-0005-0000-0000-00001A3A0000}"/>
    <cellStyle name="Normal 2 2 3 3 4 6" xfId="14951" xr:uid="{00000000-0005-0000-0000-00001B3A0000}"/>
    <cellStyle name="Normal 2 2 3 3 4 6 2" xfId="14952" xr:uid="{00000000-0005-0000-0000-00001C3A0000}"/>
    <cellStyle name="Normal 2 2 3 3 4 7" xfId="14953" xr:uid="{00000000-0005-0000-0000-00001D3A0000}"/>
    <cellStyle name="Normal 2 2 3 3 5" xfId="14954" xr:uid="{00000000-0005-0000-0000-00001E3A0000}"/>
    <cellStyle name="Normal 2 2 3 3 5 2" xfId="14955" xr:uid="{00000000-0005-0000-0000-00001F3A0000}"/>
    <cellStyle name="Normal 2 2 3 3 5 2 2" xfId="14956" xr:uid="{00000000-0005-0000-0000-0000203A0000}"/>
    <cellStyle name="Normal 2 2 3 3 5 2 2 2" xfId="14957" xr:uid="{00000000-0005-0000-0000-0000213A0000}"/>
    <cellStyle name="Normal 2 2 3 3 5 2 3" xfId="14958" xr:uid="{00000000-0005-0000-0000-0000223A0000}"/>
    <cellStyle name="Normal 2 2 3 3 5 3" xfId="14959" xr:uid="{00000000-0005-0000-0000-0000233A0000}"/>
    <cellStyle name="Normal 2 2 3 3 5 3 2" xfId="14960" xr:uid="{00000000-0005-0000-0000-0000243A0000}"/>
    <cellStyle name="Normal 2 2 3 3 5 3 2 2" xfId="14961" xr:uid="{00000000-0005-0000-0000-0000253A0000}"/>
    <cellStyle name="Normal 2 2 3 3 5 3 3" xfId="14962" xr:uid="{00000000-0005-0000-0000-0000263A0000}"/>
    <cellStyle name="Normal 2 2 3 3 5 4" xfId="14963" xr:uid="{00000000-0005-0000-0000-0000273A0000}"/>
    <cellStyle name="Normal 2 2 3 3 5 4 2" xfId="14964" xr:uid="{00000000-0005-0000-0000-0000283A0000}"/>
    <cellStyle name="Normal 2 2 3 3 5 4 2 2" xfId="14965" xr:uid="{00000000-0005-0000-0000-0000293A0000}"/>
    <cellStyle name="Normal 2 2 3 3 5 4 3" xfId="14966" xr:uid="{00000000-0005-0000-0000-00002A3A0000}"/>
    <cellStyle name="Normal 2 2 3 3 5 5" xfId="14967" xr:uid="{00000000-0005-0000-0000-00002B3A0000}"/>
    <cellStyle name="Normal 2 2 3 3 5 5 2" xfId="14968" xr:uid="{00000000-0005-0000-0000-00002C3A0000}"/>
    <cellStyle name="Normal 2 2 3 3 5 6" xfId="14969" xr:uid="{00000000-0005-0000-0000-00002D3A0000}"/>
    <cellStyle name="Normal 2 2 3 3 5 6 2" xfId="14970" xr:uid="{00000000-0005-0000-0000-00002E3A0000}"/>
    <cellStyle name="Normal 2 2 3 3 5 7" xfId="14971" xr:uid="{00000000-0005-0000-0000-00002F3A0000}"/>
    <cellStyle name="Normal 2 2 3 3 6" xfId="14972" xr:uid="{00000000-0005-0000-0000-0000303A0000}"/>
    <cellStyle name="Normal 2 2 3 3 6 2" xfId="14973" xr:uid="{00000000-0005-0000-0000-0000313A0000}"/>
    <cellStyle name="Normal 2 2 3 3 6 2 2" xfId="14974" xr:uid="{00000000-0005-0000-0000-0000323A0000}"/>
    <cellStyle name="Normal 2 2 3 3 6 3" xfId="14975" xr:uid="{00000000-0005-0000-0000-0000333A0000}"/>
    <cellStyle name="Normal 2 2 3 3 7" xfId="14976" xr:uid="{00000000-0005-0000-0000-0000343A0000}"/>
    <cellStyle name="Normal 2 2 3 3 7 2" xfId="14977" xr:uid="{00000000-0005-0000-0000-0000353A0000}"/>
    <cellStyle name="Normal 2 2 3 3 7 2 2" xfId="14978" xr:uid="{00000000-0005-0000-0000-0000363A0000}"/>
    <cellStyle name="Normal 2 2 3 3 7 3" xfId="14979" xr:uid="{00000000-0005-0000-0000-0000373A0000}"/>
    <cellStyle name="Normal 2 2 3 3 8" xfId="14980" xr:uid="{00000000-0005-0000-0000-0000383A0000}"/>
    <cellStyle name="Normal 2 2 3 3 8 2" xfId="14981" xr:uid="{00000000-0005-0000-0000-0000393A0000}"/>
    <cellStyle name="Normal 2 2 3 3 8 2 2" xfId="14982" xr:uid="{00000000-0005-0000-0000-00003A3A0000}"/>
    <cellStyle name="Normal 2 2 3 3 8 3" xfId="14983" xr:uid="{00000000-0005-0000-0000-00003B3A0000}"/>
    <cellStyle name="Normal 2 2 3 3 9" xfId="14984" xr:uid="{00000000-0005-0000-0000-00003C3A0000}"/>
    <cellStyle name="Normal 2 2 3 3 9 2" xfId="14985" xr:uid="{00000000-0005-0000-0000-00003D3A0000}"/>
    <cellStyle name="Normal 2 2 3 4" xfId="14986" xr:uid="{00000000-0005-0000-0000-00003E3A0000}"/>
    <cellStyle name="Normal 2 2 3 4 2" xfId="14987" xr:uid="{00000000-0005-0000-0000-00003F3A0000}"/>
    <cellStyle name="Normal 2 2 3 4 2 2" xfId="14988" xr:uid="{00000000-0005-0000-0000-0000403A0000}"/>
    <cellStyle name="Normal 2 2 3 4 2 2 2" xfId="14989" xr:uid="{00000000-0005-0000-0000-0000413A0000}"/>
    <cellStyle name="Normal 2 2 3 4 2 2 2 2" xfId="14990" xr:uid="{00000000-0005-0000-0000-0000423A0000}"/>
    <cellStyle name="Normal 2 2 3 4 2 2 3" xfId="14991" xr:uid="{00000000-0005-0000-0000-0000433A0000}"/>
    <cellStyle name="Normal 2 2 3 4 2 3" xfId="14992" xr:uid="{00000000-0005-0000-0000-0000443A0000}"/>
    <cellStyle name="Normal 2 2 3 4 2 3 2" xfId="14993" xr:uid="{00000000-0005-0000-0000-0000453A0000}"/>
    <cellStyle name="Normal 2 2 3 4 2 3 2 2" xfId="14994" xr:uid="{00000000-0005-0000-0000-0000463A0000}"/>
    <cellStyle name="Normal 2 2 3 4 2 3 3" xfId="14995" xr:uid="{00000000-0005-0000-0000-0000473A0000}"/>
    <cellStyle name="Normal 2 2 3 4 2 4" xfId="14996" xr:uid="{00000000-0005-0000-0000-0000483A0000}"/>
    <cellStyle name="Normal 2 2 3 4 2 4 2" xfId="14997" xr:uid="{00000000-0005-0000-0000-0000493A0000}"/>
    <cellStyle name="Normal 2 2 3 4 2 4 2 2" xfId="14998" xr:uid="{00000000-0005-0000-0000-00004A3A0000}"/>
    <cellStyle name="Normal 2 2 3 4 2 4 3" xfId="14999" xr:uid="{00000000-0005-0000-0000-00004B3A0000}"/>
    <cellStyle name="Normal 2 2 3 4 2 5" xfId="15000" xr:uid="{00000000-0005-0000-0000-00004C3A0000}"/>
    <cellStyle name="Normal 2 2 3 4 2 5 2" xfId="15001" xr:uid="{00000000-0005-0000-0000-00004D3A0000}"/>
    <cellStyle name="Normal 2 2 3 4 2 6" xfId="15002" xr:uid="{00000000-0005-0000-0000-00004E3A0000}"/>
    <cellStyle name="Normal 2 2 3 4 2 6 2" xfId="15003" xr:uid="{00000000-0005-0000-0000-00004F3A0000}"/>
    <cellStyle name="Normal 2 2 3 4 2 7" xfId="15004" xr:uid="{00000000-0005-0000-0000-0000503A0000}"/>
    <cellStyle name="Normal 2 2 3 4 3" xfId="15005" xr:uid="{00000000-0005-0000-0000-0000513A0000}"/>
    <cellStyle name="Normal 2 2 3 4 3 2" xfId="15006" xr:uid="{00000000-0005-0000-0000-0000523A0000}"/>
    <cellStyle name="Normal 2 2 3 4 3 2 2" xfId="15007" xr:uid="{00000000-0005-0000-0000-0000533A0000}"/>
    <cellStyle name="Normal 2 2 3 4 3 2 2 2" xfId="15008" xr:uid="{00000000-0005-0000-0000-0000543A0000}"/>
    <cellStyle name="Normal 2 2 3 4 3 2 3" xfId="15009" xr:uid="{00000000-0005-0000-0000-0000553A0000}"/>
    <cellStyle name="Normal 2 2 3 4 3 3" xfId="15010" xr:uid="{00000000-0005-0000-0000-0000563A0000}"/>
    <cellStyle name="Normal 2 2 3 4 3 3 2" xfId="15011" xr:uid="{00000000-0005-0000-0000-0000573A0000}"/>
    <cellStyle name="Normal 2 2 3 4 3 3 2 2" xfId="15012" xr:uid="{00000000-0005-0000-0000-0000583A0000}"/>
    <cellStyle name="Normal 2 2 3 4 3 3 3" xfId="15013" xr:uid="{00000000-0005-0000-0000-0000593A0000}"/>
    <cellStyle name="Normal 2 2 3 4 3 4" xfId="15014" xr:uid="{00000000-0005-0000-0000-00005A3A0000}"/>
    <cellStyle name="Normal 2 2 3 4 3 4 2" xfId="15015" xr:uid="{00000000-0005-0000-0000-00005B3A0000}"/>
    <cellStyle name="Normal 2 2 3 4 3 4 2 2" xfId="15016" xr:uid="{00000000-0005-0000-0000-00005C3A0000}"/>
    <cellStyle name="Normal 2 2 3 4 3 4 3" xfId="15017" xr:uid="{00000000-0005-0000-0000-00005D3A0000}"/>
    <cellStyle name="Normal 2 2 3 4 3 5" xfId="15018" xr:uid="{00000000-0005-0000-0000-00005E3A0000}"/>
    <cellStyle name="Normal 2 2 3 4 3 5 2" xfId="15019" xr:uid="{00000000-0005-0000-0000-00005F3A0000}"/>
    <cellStyle name="Normal 2 2 3 4 3 6" xfId="15020" xr:uid="{00000000-0005-0000-0000-0000603A0000}"/>
    <cellStyle name="Normal 2 2 3 4 3 6 2" xfId="15021" xr:uid="{00000000-0005-0000-0000-0000613A0000}"/>
    <cellStyle name="Normal 2 2 3 4 3 7" xfId="15022" xr:uid="{00000000-0005-0000-0000-0000623A0000}"/>
    <cellStyle name="Normal 2 2 3 4 4" xfId="15023" xr:uid="{00000000-0005-0000-0000-0000633A0000}"/>
    <cellStyle name="Normal 2 2 3 4 4 2" xfId="15024" xr:uid="{00000000-0005-0000-0000-0000643A0000}"/>
    <cellStyle name="Normal 2 2 3 4 4 2 2" xfId="15025" xr:uid="{00000000-0005-0000-0000-0000653A0000}"/>
    <cellStyle name="Normal 2 2 3 4 4 3" xfId="15026" xr:uid="{00000000-0005-0000-0000-0000663A0000}"/>
    <cellStyle name="Normal 2 2 3 4 5" xfId="15027" xr:uid="{00000000-0005-0000-0000-0000673A0000}"/>
    <cellStyle name="Normal 2 2 3 4 5 2" xfId="15028" xr:uid="{00000000-0005-0000-0000-0000683A0000}"/>
    <cellStyle name="Normal 2 2 3 4 5 2 2" xfId="15029" xr:uid="{00000000-0005-0000-0000-0000693A0000}"/>
    <cellStyle name="Normal 2 2 3 4 5 3" xfId="15030" xr:uid="{00000000-0005-0000-0000-00006A3A0000}"/>
    <cellStyle name="Normal 2 2 3 4 6" xfId="15031" xr:uid="{00000000-0005-0000-0000-00006B3A0000}"/>
    <cellStyle name="Normal 2 2 3 4 6 2" xfId="15032" xr:uid="{00000000-0005-0000-0000-00006C3A0000}"/>
    <cellStyle name="Normal 2 2 3 4 6 2 2" xfId="15033" xr:uid="{00000000-0005-0000-0000-00006D3A0000}"/>
    <cellStyle name="Normal 2 2 3 4 6 3" xfId="15034" xr:uid="{00000000-0005-0000-0000-00006E3A0000}"/>
    <cellStyle name="Normal 2 2 3 4 7" xfId="15035" xr:uid="{00000000-0005-0000-0000-00006F3A0000}"/>
    <cellStyle name="Normal 2 2 3 4 7 2" xfId="15036" xr:uid="{00000000-0005-0000-0000-0000703A0000}"/>
    <cellStyle name="Normal 2 2 3 4 8" xfId="15037" xr:uid="{00000000-0005-0000-0000-0000713A0000}"/>
    <cellStyle name="Normal 2 2 3 4 8 2" xfId="15038" xr:uid="{00000000-0005-0000-0000-0000723A0000}"/>
    <cellStyle name="Normal 2 2 3 4 9" xfId="15039" xr:uid="{00000000-0005-0000-0000-0000733A0000}"/>
    <cellStyle name="Normal 2 2 3 5" xfId="15040" xr:uid="{00000000-0005-0000-0000-0000743A0000}"/>
    <cellStyle name="Normal 2 2 3 5 2" xfId="15041" xr:uid="{00000000-0005-0000-0000-0000753A0000}"/>
    <cellStyle name="Normal 2 2 3 5 2 2" xfId="15042" xr:uid="{00000000-0005-0000-0000-0000763A0000}"/>
    <cellStyle name="Normal 2 2 3 5 2 2 2" xfId="15043" xr:uid="{00000000-0005-0000-0000-0000773A0000}"/>
    <cellStyle name="Normal 2 2 3 5 2 2 2 2" xfId="15044" xr:uid="{00000000-0005-0000-0000-0000783A0000}"/>
    <cellStyle name="Normal 2 2 3 5 2 2 3" xfId="15045" xr:uid="{00000000-0005-0000-0000-0000793A0000}"/>
    <cellStyle name="Normal 2 2 3 5 2 3" xfId="15046" xr:uid="{00000000-0005-0000-0000-00007A3A0000}"/>
    <cellStyle name="Normal 2 2 3 5 2 3 2" xfId="15047" xr:uid="{00000000-0005-0000-0000-00007B3A0000}"/>
    <cellStyle name="Normal 2 2 3 5 2 3 2 2" xfId="15048" xr:uid="{00000000-0005-0000-0000-00007C3A0000}"/>
    <cellStyle name="Normal 2 2 3 5 2 3 3" xfId="15049" xr:uid="{00000000-0005-0000-0000-00007D3A0000}"/>
    <cellStyle name="Normal 2 2 3 5 2 4" xfId="15050" xr:uid="{00000000-0005-0000-0000-00007E3A0000}"/>
    <cellStyle name="Normal 2 2 3 5 2 4 2" xfId="15051" xr:uid="{00000000-0005-0000-0000-00007F3A0000}"/>
    <cellStyle name="Normal 2 2 3 5 2 4 2 2" xfId="15052" xr:uid="{00000000-0005-0000-0000-0000803A0000}"/>
    <cellStyle name="Normal 2 2 3 5 2 4 3" xfId="15053" xr:uid="{00000000-0005-0000-0000-0000813A0000}"/>
    <cellStyle name="Normal 2 2 3 5 2 5" xfId="15054" xr:uid="{00000000-0005-0000-0000-0000823A0000}"/>
    <cellStyle name="Normal 2 2 3 5 2 5 2" xfId="15055" xr:uid="{00000000-0005-0000-0000-0000833A0000}"/>
    <cellStyle name="Normal 2 2 3 5 2 6" xfId="15056" xr:uid="{00000000-0005-0000-0000-0000843A0000}"/>
    <cellStyle name="Normal 2 2 3 5 2 6 2" xfId="15057" xr:uid="{00000000-0005-0000-0000-0000853A0000}"/>
    <cellStyle name="Normal 2 2 3 5 2 7" xfId="15058" xr:uid="{00000000-0005-0000-0000-0000863A0000}"/>
    <cellStyle name="Normal 2 2 3 5 3" xfId="15059" xr:uid="{00000000-0005-0000-0000-0000873A0000}"/>
    <cellStyle name="Normal 2 2 3 5 3 2" xfId="15060" xr:uid="{00000000-0005-0000-0000-0000883A0000}"/>
    <cellStyle name="Normal 2 2 3 5 3 2 2" xfId="15061" xr:uid="{00000000-0005-0000-0000-0000893A0000}"/>
    <cellStyle name="Normal 2 2 3 5 3 3" xfId="15062" xr:uid="{00000000-0005-0000-0000-00008A3A0000}"/>
    <cellStyle name="Normal 2 2 3 5 4" xfId="15063" xr:uid="{00000000-0005-0000-0000-00008B3A0000}"/>
    <cellStyle name="Normal 2 2 3 5 4 2" xfId="15064" xr:uid="{00000000-0005-0000-0000-00008C3A0000}"/>
    <cellStyle name="Normal 2 2 3 5 4 2 2" xfId="15065" xr:uid="{00000000-0005-0000-0000-00008D3A0000}"/>
    <cellStyle name="Normal 2 2 3 5 4 3" xfId="15066" xr:uid="{00000000-0005-0000-0000-00008E3A0000}"/>
    <cellStyle name="Normal 2 2 3 5 5" xfId="15067" xr:uid="{00000000-0005-0000-0000-00008F3A0000}"/>
    <cellStyle name="Normal 2 2 3 5 5 2" xfId="15068" xr:uid="{00000000-0005-0000-0000-0000903A0000}"/>
    <cellStyle name="Normal 2 2 3 5 5 2 2" xfId="15069" xr:uid="{00000000-0005-0000-0000-0000913A0000}"/>
    <cellStyle name="Normal 2 2 3 5 5 3" xfId="15070" xr:uid="{00000000-0005-0000-0000-0000923A0000}"/>
    <cellStyle name="Normal 2 2 3 5 6" xfId="15071" xr:uid="{00000000-0005-0000-0000-0000933A0000}"/>
    <cellStyle name="Normal 2 2 3 5 6 2" xfId="15072" xr:uid="{00000000-0005-0000-0000-0000943A0000}"/>
    <cellStyle name="Normal 2 2 3 5 7" xfId="15073" xr:uid="{00000000-0005-0000-0000-0000953A0000}"/>
    <cellStyle name="Normal 2 2 3 5 7 2" xfId="15074" xr:uid="{00000000-0005-0000-0000-0000963A0000}"/>
    <cellStyle name="Normal 2 2 3 5 8" xfId="15075" xr:uid="{00000000-0005-0000-0000-0000973A0000}"/>
    <cellStyle name="Normal 2 2 3 6" xfId="15076" xr:uid="{00000000-0005-0000-0000-0000983A0000}"/>
    <cellStyle name="Normal 2 2 3 6 2" xfId="15077" xr:uid="{00000000-0005-0000-0000-0000993A0000}"/>
    <cellStyle name="Normal 2 2 3 6 2 2" xfId="15078" xr:uid="{00000000-0005-0000-0000-00009A3A0000}"/>
    <cellStyle name="Normal 2 2 3 6 2 2 2" xfId="15079" xr:uid="{00000000-0005-0000-0000-00009B3A0000}"/>
    <cellStyle name="Normal 2 2 3 6 2 3" xfId="15080" xr:uid="{00000000-0005-0000-0000-00009C3A0000}"/>
    <cellStyle name="Normal 2 2 3 6 3" xfId="15081" xr:uid="{00000000-0005-0000-0000-00009D3A0000}"/>
    <cellStyle name="Normal 2 2 3 6 3 2" xfId="15082" xr:uid="{00000000-0005-0000-0000-00009E3A0000}"/>
    <cellStyle name="Normal 2 2 3 6 3 2 2" xfId="15083" xr:uid="{00000000-0005-0000-0000-00009F3A0000}"/>
    <cellStyle name="Normal 2 2 3 6 3 3" xfId="15084" xr:uid="{00000000-0005-0000-0000-0000A03A0000}"/>
    <cellStyle name="Normal 2 2 3 6 4" xfId="15085" xr:uid="{00000000-0005-0000-0000-0000A13A0000}"/>
    <cellStyle name="Normal 2 2 3 6 4 2" xfId="15086" xr:uid="{00000000-0005-0000-0000-0000A23A0000}"/>
    <cellStyle name="Normal 2 2 3 6 4 2 2" xfId="15087" xr:uid="{00000000-0005-0000-0000-0000A33A0000}"/>
    <cellStyle name="Normal 2 2 3 6 4 3" xfId="15088" xr:uid="{00000000-0005-0000-0000-0000A43A0000}"/>
    <cellStyle name="Normal 2 2 3 6 5" xfId="15089" xr:uid="{00000000-0005-0000-0000-0000A53A0000}"/>
    <cellStyle name="Normal 2 2 3 6 5 2" xfId="15090" xr:uid="{00000000-0005-0000-0000-0000A63A0000}"/>
    <cellStyle name="Normal 2 2 3 6 6" xfId="15091" xr:uid="{00000000-0005-0000-0000-0000A73A0000}"/>
    <cellStyle name="Normal 2 2 3 6 6 2" xfId="15092" xr:uid="{00000000-0005-0000-0000-0000A83A0000}"/>
    <cellStyle name="Normal 2 2 3 6 7" xfId="15093" xr:uid="{00000000-0005-0000-0000-0000A93A0000}"/>
    <cellStyle name="Normal 2 2 3 7" xfId="15094" xr:uid="{00000000-0005-0000-0000-0000AA3A0000}"/>
    <cellStyle name="Normal 2 2 3 7 2" xfId="15095" xr:uid="{00000000-0005-0000-0000-0000AB3A0000}"/>
    <cellStyle name="Normal 2 2 3 7 2 2" xfId="15096" xr:uid="{00000000-0005-0000-0000-0000AC3A0000}"/>
    <cellStyle name="Normal 2 2 3 7 2 2 2" xfId="15097" xr:uid="{00000000-0005-0000-0000-0000AD3A0000}"/>
    <cellStyle name="Normal 2 2 3 7 2 3" xfId="15098" xr:uid="{00000000-0005-0000-0000-0000AE3A0000}"/>
    <cellStyle name="Normal 2 2 3 7 3" xfId="15099" xr:uid="{00000000-0005-0000-0000-0000AF3A0000}"/>
    <cellStyle name="Normal 2 2 3 7 3 2" xfId="15100" xr:uid="{00000000-0005-0000-0000-0000B03A0000}"/>
    <cellStyle name="Normal 2 2 3 7 3 2 2" xfId="15101" xr:uid="{00000000-0005-0000-0000-0000B13A0000}"/>
    <cellStyle name="Normal 2 2 3 7 3 3" xfId="15102" xr:uid="{00000000-0005-0000-0000-0000B23A0000}"/>
    <cellStyle name="Normal 2 2 3 7 4" xfId="15103" xr:uid="{00000000-0005-0000-0000-0000B33A0000}"/>
    <cellStyle name="Normal 2 2 3 7 4 2" xfId="15104" xr:uid="{00000000-0005-0000-0000-0000B43A0000}"/>
    <cellStyle name="Normal 2 2 3 7 4 2 2" xfId="15105" xr:uid="{00000000-0005-0000-0000-0000B53A0000}"/>
    <cellStyle name="Normal 2 2 3 7 4 3" xfId="15106" xr:uid="{00000000-0005-0000-0000-0000B63A0000}"/>
    <cellStyle name="Normal 2 2 3 7 5" xfId="15107" xr:uid="{00000000-0005-0000-0000-0000B73A0000}"/>
    <cellStyle name="Normal 2 2 3 7 5 2" xfId="15108" xr:uid="{00000000-0005-0000-0000-0000B83A0000}"/>
    <cellStyle name="Normal 2 2 3 7 6" xfId="15109" xr:uid="{00000000-0005-0000-0000-0000B93A0000}"/>
    <cellStyle name="Normal 2 2 3 7 6 2" xfId="15110" xr:uid="{00000000-0005-0000-0000-0000BA3A0000}"/>
    <cellStyle name="Normal 2 2 3 7 7" xfId="15111" xr:uid="{00000000-0005-0000-0000-0000BB3A0000}"/>
    <cellStyle name="Normal 2 2 3 8" xfId="15112" xr:uid="{00000000-0005-0000-0000-0000BC3A0000}"/>
    <cellStyle name="Normal 2 2 3 8 2" xfId="15113" xr:uid="{00000000-0005-0000-0000-0000BD3A0000}"/>
    <cellStyle name="Normal 2 2 3 8 2 2" xfId="15114" xr:uid="{00000000-0005-0000-0000-0000BE3A0000}"/>
    <cellStyle name="Normal 2 2 3 8 3" xfId="15115" xr:uid="{00000000-0005-0000-0000-0000BF3A0000}"/>
    <cellStyle name="Normal 2 2 3 9" xfId="15116" xr:uid="{00000000-0005-0000-0000-0000C03A0000}"/>
    <cellStyle name="Normal 2 2 3 9 2" xfId="15117" xr:uid="{00000000-0005-0000-0000-0000C13A0000}"/>
    <cellStyle name="Normal 2 2 3 9 2 2" xfId="15118" xr:uid="{00000000-0005-0000-0000-0000C23A0000}"/>
    <cellStyle name="Normal 2 2 3 9 3" xfId="15119" xr:uid="{00000000-0005-0000-0000-0000C33A0000}"/>
    <cellStyle name="Normal 2 2 3_Confidential Information" xfId="15120" xr:uid="{00000000-0005-0000-0000-0000C43A0000}"/>
    <cellStyle name="Normal 2 2 4" xfId="15121" xr:uid="{00000000-0005-0000-0000-0000C53A0000}"/>
    <cellStyle name="Normal 2 2 5" xfId="15122" xr:uid="{00000000-0005-0000-0000-0000C63A0000}"/>
    <cellStyle name="Normal 2 2 6" xfId="15123" xr:uid="{00000000-0005-0000-0000-0000C73A0000}"/>
    <cellStyle name="Normal 2 2 7" xfId="15124" xr:uid="{00000000-0005-0000-0000-0000C83A0000}"/>
    <cellStyle name="Normal 2 2 8" xfId="15125" xr:uid="{00000000-0005-0000-0000-0000C93A0000}"/>
    <cellStyle name="Normal 2 2 9" xfId="15126" xr:uid="{00000000-0005-0000-0000-0000CA3A0000}"/>
    <cellStyle name="Normal 2 3" xfId="472" xr:uid="{00000000-0005-0000-0000-0000CB3A0000}"/>
    <cellStyle name="Normal 2 3 10" xfId="15127" xr:uid="{00000000-0005-0000-0000-0000CC3A0000}"/>
    <cellStyle name="Normal 2 3 10 2" xfId="15128" xr:uid="{00000000-0005-0000-0000-0000CD3A0000}"/>
    <cellStyle name="Normal 2 3 10 2 2" xfId="15129" xr:uid="{00000000-0005-0000-0000-0000CE3A0000}"/>
    <cellStyle name="Normal 2 3 10 3" xfId="15130" xr:uid="{00000000-0005-0000-0000-0000CF3A0000}"/>
    <cellStyle name="Normal 2 3 11" xfId="15131" xr:uid="{00000000-0005-0000-0000-0000D03A0000}"/>
    <cellStyle name="Normal 2 3 11 2" xfId="15132" xr:uid="{00000000-0005-0000-0000-0000D13A0000}"/>
    <cellStyle name="Normal 2 3 11 2 2" xfId="15133" xr:uid="{00000000-0005-0000-0000-0000D23A0000}"/>
    <cellStyle name="Normal 2 3 11 3" xfId="15134" xr:uid="{00000000-0005-0000-0000-0000D33A0000}"/>
    <cellStyle name="Normal 2 3 12" xfId="15135" xr:uid="{00000000-0005-0000-0000-0000D43A0000}"/>
    <cellStyle name="Normal 2 3 12 2" xfId="15136" xr:uid="{00000000-0005-0000-0000-0000D53A0000}"/>
    <cellStyle name="Normal 2 3 12 2 2" xfId="15137" xr:uid="{00000000-0005-0000-0000-0000D63A0000}"/>
    <cellStyle name="Normal 2 3 12 3" xfId="15138" xr:uid="{00000000-0005-0000-0000-0000D73A0000}"/>
    <cellStyle name="Normal 2 3 13" xfId="15139" xr:uid="{00000000-0005-0000-0000-0000D83A0000}"/>
    <cellStyle name="Normal 2 3 13 2" xfId="15140" xr:uid="{00000000-0005-0000-0000-0000D93A0000}"/>
    <cellStyle name="Normal 2 3 13 2 2" xfId="15141" xr:uid="{00000000-0005-0000-0000-0000DA3A0000}"/>
    <cellStyle name="Normal 2 3 13 3" xfId="15142" xr:uid="{00000000-0005-0000-0000-0000DB3A0000}"/>
    <cellStyle name="Normal 2 3 14" xfId="15143" xr:uid="{00000000-0005-0000-0000-0000DC3A0000}"/>
    <cellStyle name="Normal 2 3 14 2" xfId="15144" xr:uid="{00000000-0005-0000-0000-0000DD3A0000}"/>
    <cellStyle name="Normal 2 3 15" xfId="15145" xr:uid="{00000000-0005-0000-0000-0000DE3A0000}"/>
    <cellStyle name="Normal 2 3 15 2" xfId="15146" xr:uid="{00000000-0005-0000-0000-0000DF3A0000}"/>
    <cellStyle name="Normal 2 3 16" xfId="15147" xr:uid="{00000000-0005-0000-0000-0000E03A0000}"/>
    <cellStyle name="Normal 2 3 17" xfId="15148" xr:uid="{00000000-0005-0000-0000-0000E13A0000}"/>
    <cellStyle name="Normal 2 3 2" xfId="473" xr:uid="{00000000-0005-0000-0000-0000E23A0000}"/>
    <cellStyle name="Normal 2 3 2 10" xfId="15149" xr:uid="{00000000-0005-0000-0000-0000E33A0000}"/>
    <cellStyle name="Normal 2 3 2 10 2" xfId="15150" xr:uid="{00000000-0005-0000-0000-0000E43A0000}"/>
    <cellStyle name="Normal 2 3 2 10 2 2" xfId="15151" xr:uid="{00000000-0005-0000-0000-0000E53A0000}"/>
    <cellStyle name="Normal 2 3 2 10 3" xfId="15152" xr:uid="{00000000-0005-0000-0000-0000E63A0000}"/>
    <cellStyle name="Normal 2 3 2 11" xfId="15153" xr:uid="{00000000-0005-0000-0000-0000E73A0000}"/>
    <cellStyle name="Normal 2 3 2 11 2" xfId="15154" xr:uid="{00000000-0005-0000-0000-0000E83A0000}"/>
    <cellStyle name="Normal 2 3 2 12" xfId="15155" xr:uid="{00000000-0005-0000-0000-0000E93A0000}"/>
    <cellStyle name="Normal 2 3 2 12 2" xfId="15156" xr:uid="{00000000-0005-0000-0000-0000EA3A0000}"/>
    <cellStyle name="Normal 2 3 2 13" xfId="15157" xr:uid="{00000000-0005-0000-0000-0000EB3A0000}"/>
    <cellStyle name="Normal 2 3 2 2" xfId="474" xr:uid="{00000000-0005-0000-0000-0000EC3A0000}"/>
    <cellStyle name="Normal 2 3 2 2 10" xfId="15158" xr:uid="{00000000-0005-0000-0000-0000ED3A0000}"/>
    <cellStyle name="Normal 2 3 2 2 10 2" xfId="15159" xr:uid="{00000000-0005-0000-0000-0000EE3A0000}"/>
    <cellStyle name="Normal 2 3 2 2 11" xfId="15160" xr:uid="{00000000-0005-0000-0000-0000EF3A0000}"/>
    <cellStyle name="Normal 2 3 2 2 2" xfId="15161" xr:uid="{00000000-0005-0000-0000-0000F03A0000}"/>
    <cellStyle name="Normal 2 3 2 2 2 2" xfId="15162" xr:uid="{00000000-0005-0000-0000-0000F13A0000}"/>
    <cellStyle name="Normal 2 3 2 2 2 2 2" xfId="15163" xr:uid="{00000000-0005-0000-0000-0000F23A0000}"/>
    <cellStyle name="Normal 2 3 2 2 2 2 2 2" xfId="15164" xr:uid="{00000000-0005-0000-0000-0000F33A0000}"/>
    <cellStyle name="Normal 2 3 2 2 2 2 2 2 2" xfId="15165" xr:uid="{00000000-0005-0000-0000-0000F43A0000}"/>
    <cellStyle name="Normal 2 3 2 2 2 2 2 3" xfId="15166" xr:uid="{00000000-0005-0000-0000-0000F53A0000}"/>
    <cellStyle name="Normal 2 3 2 2 2 2 3" xfId="15167" xr:uid="{00000000-0005-0000-0000-0000F63A0000}"/>
    <cellStyle name="Normal 2 3 2 2 2 2 3 2" xfId="15168" xr:uid="{00000000-0005-0000-0000-0000F73A0000}"/>
    <cellStyle name="Normal 2 3 2 2 2 2 3 2 2" xfId="15169" xr:uid="{00000000-0005-0000-0000-0000F83A0000}"/>
    <cellStyle name="Normal 2 3 2 2 2 2 3 3" xfId="15170" xr:uid="{00000000-0005-0000-0000-0000F93A0000}"/>
    <cellStyle name="Normal 2 3 2 2 2 2 4" xfId="15171" xr:uid="{00000000-0005-0000-0000-0000FA3A0000}"/>
    <cellStyle name="Normal 2 3 2 2 2 2 4 2" xfId="15172" xr:uid="{00000000-0005-0000-0000-0000FB3A0000}"/>
    <cellStyle name="Normal 2 3 2 2 2 2 4 2 2" xfId="15173" xr:uid="{00000000-0005-0000-0000-0000FC3A0000}"/>
    <cellStyle name="Normal 2 3 2 2 2 2 4 3" xfId="15174" xr:uid="{00000000-0005-0000-0000-0000FD3A0000}"/>
    <cellStyle name="Normal 2 3 2 2 2 2 5" xfId="15175" xr:uid="{00000000-0005-0000-0000-0000FE3A0000}"/>
    <cellStyle name="Normal 2 3 2 2 2 2 5 2" xfId="15176" xr:uid="{00000000-0005-0000-0000-0000FF3A0000}"/>
    <cellStyle name="Normal 2 3 2 2 2 2 6" xfId="15177" xr:uid="{00000000-0005-0000-0000-0000003B0000}"/>
    <cellStyle name="Normal 2 3 2 2 2 2 6 2" xfId="15178" xr:uid="{00000000-0005-0000-0000-0000013B0000}"/>
    <cellStyle name="Normal 2 3 2 2 2 2 7" xfId="15179" xr:uid="{00000000-0005-0000-0000-0000023B0000}"/>
    <cellStyle name="Normal 2 3 2 2 2 3" xfId="15180" xr:uid="{00000000-0005-0000-0000-0000033B0000}"/>
    <cellStyle name="Normal 2 3 2 2 2 3 2" xfId="15181" xr:uid="{00000000-0005-0000-0000-0000043B0000}"/>
    <cellStyle name="Normal 2 3 2 2 2 3 2 2" xfId="15182" xr:uid="{00000000-0005-0000-0000-0000053B0000}"/>
    <cellStyle name="Normal 2 3 2 2 2 3 2 2 2" xfId="15183" xr:uid="{00000000-0005-0000-0000-0000063B0000}"/>
    <cellStyle name="Normal 2 3 2 2 2 3 2 3" xfId="15184" xr:uid="{00000000-0005-0000-0000-0000073B0000}"/>
    <cellStyle name="Normal 2 3 2 2 2 3 3" xfId="15185" xr:uid="{00000000-0005-0000-0000-0000083B0000}"/>
    <cellStyle name="Normal 2 3 2 2 2 3 3 2" xfId="15186" xr:uid="{00000000-0005-0000-0000-0000093B0000}"/>
    <cellStyle name="Normal 2 3 2 2 2 3 3 2 2" xfId="15187" xr:uid="{00000000-0005-0000-0000-00000A3B0000}"/>
    <cellStyle name="Normal 2 3 2 2 2 3 3 3" xfId="15188" xr:uid="{00000000-0005-0000-0000-00000B3B0000}"/>
    <cellStyle name="Normal 2 3 2 2 2 3 4" xfId="15189" xr:uid="{00000000-0005-0000-0000-00000C3B0000}"/>
    <cellStyle name="Normal 2 3 2 2 2 3 4 2" xfId="15190" xr:uid="{00000000-0005-0000-0000-00000D3B0000}"/>
    <cellStyle name="Normal 2 3 2 2 2 3 4 2 2" xfId="15191" xr:uid="{00000000-0005-0000-0000-00000E3B0000}"/>
    <cellStyle name="Normal 2 3 2 2 2 3 4 3" xfId="15192" xr:uid="{00000000-0005-0000-0000-00000F3B0000}"/>
    <cellStyle name="Normal 2 3 2 2 2 3 5" xfId="15193" xr:uid="{00000000-0005-0000-0000-0000103B0000}"/>
    <cellStyle name="Normal 2 3 2 2 2 3 5 2" xfId="15194" xr:uid="{00000000-0005-0000-0000-0000113B0000}"/>
    <cellStyle name="Normal 2 3 2 2 2 3 6" xfId="15195" xr:uid="{00000000-0005-0000-0000-0000123B0000}"/>
    <cellStyle name="Normal 2 3 2 2 2 3 6 2" xfId="15196" xr:uid="{00000000-0005-0000-0000-0000133B0000}"/>
    <cellStyle name="Normal 2 3 2 2 2 3 7" xfId="15197" xr:uid="{00000000-0005-0000-0000-0000143B0000}"/>
    <cellStyle name="Normal 2 3 2 2 2 4" xfId="15198" xr:uid="{00000000-0005-0000-0000-0000153B0000}"/>
    <cellStyle name="Normal 2 3 2 2 2 4 2" xfId="15199" xr:uid="{00000000-0005-0000-0000-0000163B0000}"/>
    <cellStyle name="Normal 2 3 2 2 2 4 2 2" xfId="15200" xr:uid="{00000000-0005-0000-0000-0000173B0000}"/>
    <cellStyle name="Normal 2 3 2 2 2 4 3" xfId="15201" xr:uid="{00000000-0005-0000-0000-0000183B0000}"/>
    <cellStyle name="Normal 2 3 2 2 2 5" xfId="15202" xr:uid="{00000000-0005-0000-0000-0000193B0000}"/>
    <cellStyle name="Normal 2 3 2 2 2 5 2" xfId="15203" xr:uid="{00000000-0005-0000-0000-00001A3B0000}"/>
    <cellStyle name="Normal 2 3 2 2 2 5 2 2" xfId="15204" xr:uid="{00000000-0005-0000-0000-00001B3B0000}"/>
    <cellStyle name="Normal 2 3 2 2 2 5 3" xfId="15205" xr:uid="{00000000-0005-0000-0000-00001C3B0000}"/>
    <cellStyle name="Normal 2 3 2 2 2 6" xfId="15206" xr:uid="{00000000-0005-0000-0000-00001D3B0000}"/>
    <cellStyle name="Normal 2 3 2 2 2 6 2" xfId="15207" xr:uid="{00000000-0005-0000-0000-00001E3B0000}"/>
    <cellStyle name="Normal 2 3 2 2 2 6 2 2" xfId="15208" xr:uid="{00000000-0005-0000-0000-00001F3B0000}"/>
    <cellStyle name="Normal 2 3 2 2 2 6 3" xfId="15209" xr:uid="{00000000-0005-0000-0000-0000203B0000}"/>
    <cellStyle name="Normal 2 3 2 2 2 7" xfId="15210" xr:uid="{00000000-0005-0000-0000-0000213B0000}"/>
    <cellStyle name="Normal 2 3 2 2 2 7 2" xfId="15211" xr:uid="{00000000-0005-0000-0000-0000223B0000}"/>
    <cellStyle name="Normal 2 3 2 2 2 8" xfId="15212" xr:uid="{00000000-0005-0000-0000-0000233B0000}"/>
    <cellStyle name="Normal 2 3 2 2 2 8 2" xfId="15213" xr:uid="{00000000-0005-0000-0000-0000243B0000}"/>
    <cellStyle name="Normal 2 3 2 2 2 9" xfId="15214" xr:uid="{00000000-0005-0000-0000-0000253B0000}"/>
    <cellStyle name="Normal 2 3 2 2 3" xfId="15215" xr:uid="{00000000-0005-0000-0000-0000263B0000}"/>
    <cellStyle name="Normal 2 3 2 2 3 2" xfId="15216" xr:uid="{00000000-0005-0000-0000-0000273B0000}"/>
    <cellStyle name="Normal 2 3 2 2 3 2 2" xfId="15217" xr:uid="{00000000-0005-0000-0000-0000283B0000}"/>
    <cellStyle name="Normal 2 3 2 2 3 2 2 2" xfId="15218" xr:uid="{00000000-0005-0000-0000-0000293B0000}"/>
    <cellStyle name="Normal 2 3 2 2 3 2 2 2 2" xfId="15219" xr:uid="{00000000-0005-0000-0000-00002A3B0000}"/>
    <cellStyle name="Normal 2 3 2 2 3 2 2 3" xfId="15220" xr:uid="{00000000-0005-0000-0000-00002B3B0000}"/>
    <cellStyle name="Normal 2 3 2 2 3 2 3" xfId="15221" xr:uid="{00000000-0005-0000-0000-00002C3B0000}"/>
    <cellStyle name="Normal 2 3 2 2 3 2 3 2" xfId="15222" xr:uid="{00000000-0005-0000-0000-00002D3B0000}"/>
    <cellStyle name="Normal 2 3 2 2 3 2 3 2 2" xfId="15223" xr:uid="{00000000-0005-0000-0000-00002E3B0000}"/>
    <cellStyle name="Normal 2 3 2 2 3 2 3 3" xfId="15224" xr:uid="{00000000-0005-0000-0000-00002F3B0000}"/>
    <cellStyle name="Normal 2 3 2 2 3 2 4" xfId="15225" xr:uid="{00000000-0005-0000-0000-0000303B0000}"/>
    <cellStyle name="Normal 2 3 2 2 3 2 4 2" xfId="15226" xr:uid="{00000000-0005-0000-0000-0000313B0000}"/>
    <cellStyle name="Normal 2 3 2 2 3 2 4 2 2" xfId="15227" xr:uid="{00000000-0005-0000-0000-0000323B0000}"/>
    <cellStyle name="Normal 2 3 2 2 3 2 4 3" xfId="15228" xr:uid="{00000000-0005-0000-0000-0000333B0000}"/>
    <cellStyle name="Normal 2 3 2 2 3 2 5" xfId="15229" xr:uid="{00000000-0005-0000-0000-0000343B0000}"/>
    <cellStyle name="Normal 2 3 2 2 3 2 5 2" xfId="15230" xr:uid="{00000000-0005-0000-0000-0000353B0000}"/>
    <cellStyle name="Normal 2 3 2 2 3 2 6" xfId="15231" xr:uid="{00000000-0005-0000-0000-0000363B0000}"/>
    <cellStyle name="Normal 2 3 2 2 3 2 6 2" xfId="15232" xr:uid="{00000000-0005-0000-0000-0000373B0000}"/>
    <cellStyle name="Normal 2 3 2 2 3 2 7" xfId="15233" xr:uid="{00000000-0005-0000-0000-0000383B0000}"/>
    <cellStyle name="Normal 2 3 2 2 3 3" xfId="15234" xr:uid="{00000000-0005-0000-0000-0000393B0000}"/>
    <cellStyle name="Normal 2 3 2 2 3 3 2" xfId="15235" xr:uid="{00000000-0005-0000-0000-00003A3B0000}"/>
    <cellStyle name="Normal 2 3 2 2 3 3 2 2" xfId="15236" xr:uid="{00000000-0005-0000-0000-00003B3B0000}"/>
    <cellStyle name="Normal 2 3 2 2 3 3 3" xfId="15237" xr:uid="{00000000-0005-0000-0000-00003C3B0000}"/>
    <cellStyle name="Normal 2 3 2 2 3 4" xfId="15238" xr:uid="{00000000-0005-0000-0000-00003D3B0000}"/>
    <cellStyle name="Normal 2 3 2 2 3 4 2" xfId="15239" xr:uid="{00000000-0005-0000-0000-00003E3B0000}"/>
    <cellStyle name="Normal 2 3 2 2 3 4 2 2" xfId="15240" xr:uid="{00000000-0005-0000-0000-00003F3B0000}"/>
    <cellStyle name="Normal 2 3 2 2 3 4 3" xfId="15241" xr:uid="{00000000-0005-0000-0000-0000403B0000}"/>
    <cellStyle name="Normal 2 3 2 2 3 5" xfId="15242" xr:uid="{00000000-0005-0000-0000-0000413B0000}"/>
    <cellStyle name="Normal 2 3 2 2 3 5 2" xfId="15243" xr:uid="{00000000-0005-0000-0000-0000423B0000}"/>
    <cellStyle name="Normal 2 3 2 2 3 5 2 2" xfId="15244" xr:uid="{00000000-0005-0000-0000-0000433B0000}"/>
    <cellStyle name="Normal 2 3 2 2 3 5 3" xfId="15245" xr:uid="{00000000-0005-0000-0000-0000443B0000}"/>
    <cellStyle name="Normal 2 3 2 2 3 6" xfId="15246" xr:uid="{00000000-0005-0000-0000-0000453B0000}"/>
    <cellStyle name="Normal 2 3 2 2 3 6 2" xfId="15247" xr:uid="{00000000-0005-0000-0000-0000463B0000}"/>
    <cellStyle name="Normal 2 3 2 2 3 7" xfId="15248" xr:uid="{00000000-0005-0000-0000-0000473B0000}"/>
    <cellStyle name="Normal 2 3 2 2 3 7 2" xfId="15249" xr:uid="{00000000-0005-0000-0000-0000483B0000}"/>
    <cellStyle name="Normal 2 3 2 2 3 8" xfId="15250" xr:uid="{00000000-0005-0000-0000-0000493B0000}"/>
    <cellStyle name="Normal 2 3 2 2 4" xfId="15251" xr:uid="{00000000-0005-0000-0000-00004A3B0000}"/>
    <cellStyle name="Normal 2 3 2 2 4 2" xfId="15252" xr:uid="{00000000-0005-0000-0000-00004B3B0000}"/>
    <cellStyle name="Normal 2 3 2 2 4 2 2" xfId="15253" xr:uid="{00000000-0005-0000-0000-00004C3B0000}"/>
    <cellStyle name="Normal 2 3 2 2 4 2 2 2" xfId="15254" xr:uid="{00000000-0005-0000-0000-00004D3B0000}"/>
    <cellStyle name="Normal 2 3 2 2 4 2 3" xfId="15255" xr:uid="{00000000-0005-0000-0000-00004E3B0000}"/>
    <cellStyle name="Normal 2 3 2 2 4 3" xfId="15256" xr:uid="{00000000-0005-0000-0000-00004F3B0000}"/>
    <cellStyle name="Normal 2 3 2 2 4 3 2" xfId="15257" xr:uid="{00000000-0005-0000-0000-0000503B0000}"/>
    <cellStyle name="Normal 2 3 2 2 4 3 2 2" xfId="15258" xr:uid="{00000000-0005-0000-0000-0000513B0000}"/>
    <cellStyle name="Normal 2 3 2 2 4 3 3" xfId="15259" xr:uid="{00000000-0005-0000-0000-0000523B0000}"/>
    <cellStyle name="Normal 2 3 2 2 4 4" xfId="15260" xr:uid="{00000000-0005-0000-0000-0000533B0000}"/>
    <cellStyle name="Normal 2 3 2 2 4 4 2" xfId="15261" xr:uid="{00000000-0005-0000-0000-0000543B0000}"/>
    <cellStyle name="Normal 2 3 2 2 4 4 2 2" xfId="15262" xr:uid="{00000000-0005-0000-0000-0000553B0000}"/>
    <cellStyle name="Normal 2 3 2 2 4 4 3" xfId="15263" xr:uid="{00000000-0005-0000-0000-0000563B0000}"/>
    <cellStyle name="Normal 2 3 2 2 4 5" xfId="15264" xr:uid="{00000000-0005-0000-0000-0000573B0000}"/>
    <cellStyle name="Normal 2 3 2 2 4 5 2" xfId="15265" xr:uid="{00000000-0005-0000-0000-0000583B0000}"/>
    <cellStyle name="Normal 2 3 2 2 4 6" xfId="15266" xr:uid="{00000000-0005-0000-0000-0000593B0000}"/>
    <cellStyle name="Normal 2 3 2 2 4 6 2" xfId="15267" xr:uid="{00000000-0005-0000-0000-00005A3B0000}"/>
    <cellStyle name="Normal 2 3 2 2 4 7" xfId="15268" xr:uid="{00000000-0005-0000-0000-00005B3B0000}"/>
    <cellStyle name="Normal 2 3 2 2 5" xfId="15269" xr:uid="{00000000-0005-0000-0000-00005C3B0000}"/>
    <cellStyle name="Normal 2 3 2 2 5 2" xfId="15270" xr:uid="{00000000-0005-0000-0000-00005D3B0000}"/>
    <cellStyle name="Normal 2 3 2 2 5 2 2" xfId="15271" xr:uid="{00000000-0005-0000-0000-00005E3B0000}"/>
    <cellStyle name="Normal 2 3 2 2 5 2 2 2" xfId="15272" xr:uid="{00000000-0005-0000-0000-00005F3B0000}"/>
    <cellStyle name="Normal 2 3 2 2 5 2 3" xfId="15273" xr:uid="{00000000-0005-0000-0000-0000603B0000}"/>
    <cellStyle name="Normal 2 3 2 2 5 3" xfId="15274" xr:uid="{00000000-0005-0000-0000-0000613B0000}"/>
    <cellStyle name="Normal 2 3 2 2 5 3 2" xfId="15275" xr:uid="{00000000-0005-0000-0000-0000623B0000}"/>
    <cellStyle name="Normal 2 3 2 2 5 3 2 2" xfId="15276" xr:uid="{00000000-0005-0000-0000-0000633B0000}"/>
    <cellStyle name="Normal 2 3 2 2 5 3 3" xfId="15277" xr:uid="{00000000-0005-0000-0000-0000643B0000}"/>
    <cellStyle name="Normal 2 3 2 2 5 4" xfId="15278" xr:uid="{00000000-0005-0000-0000-0000653B0000}"/>
    <cellStyle name="Normal 2 3 2 2 5 4 2" xfId="15279" xr:uid="{00000000-0005-0000-0000-0000663B0000}"/>
    <cellStyle name="Normal 2 3 2 2 5 4 2 2" xfId="15280" xr:uid="{00000000-0005-0000-0000-0000673B0000}"/>
    <cellStyle name="Normal 2 3 2 2 5 4 3" xfId="15281" xr:uid="{00000000-0005-0000-0000-0000683B0000}"/>
    <cellStyle name="Normal 2 3 2 2 5 5" xfId="15282" xr:uid="{00000000-0005-0000-0000-0000693B0000}"/>
    <cellStyle name="Normal 2 3 2 2 5 5 2" xfId="15283" xr:uid="{00000000-0005-0000-0000-00006A3B0000}"/>
    <cellStyle name="Normal 2 3 2 2 5 6" xfId="15284" xr:uid="{00000000-0005-0000-0000-00006B3B0000}"/>
    <cellStyle name="Normal 2 3 2 2 5 6 2" xfId="15285" xr:uid="{00000000-0005-0000-0000-00006C3B0000}"/>
    <cellStyle name="Normal 2 3 2 2 5 7" xfId="15286" xr:uid="{00000000-0005-0000-0000-00006D3B0000}"/>
    <cellStyle name="Normal 2 3 2 2 6" xfId="15287" xr:uid="{00000000-0005-0000-0000-00006E3B0000}"/>
    <cellStyle name="Normal 2 3 2 2 6 2" xfId="15288" xr:uid="{00000000-0005-0000-0000-00006F3B0000}"/>
    <cellStyle name="Normal 2 3 2 2 6 2 2" xfId="15289" xr:uid="{00000000-0005-0000-0000-0000703B0000}"/>
    <cellStyle name="Normal 2 3 2 2 6 3" xfId="15290" xr:uid="{00000000-0005-0000-0000-0000713B0000}"/>
    <cellStyle name="Normal 2 3 2 2 7" xfId="15291" xr:uid="{00000000-0005-0000-0000-0000723B0000}"/>
    <cellStyle name="Normal 2 3 2 2 7 2" xfId="15292" xr:uid="{00000000-0005-0000-0000-0000733B0000}"/>
    <cellStyle name="Normal 2 3 2 2 7 2 2" xfId="15293" xr:uid="{00000000-0005-0000-0000-0000743B0000}"/>
    <cellStyle name="Normal 2 3 2 2 7 3" xfId="15294" xr:uid="{00000000-0005-0000-0000-0000753B0000}"/>
    <cellStyle name="Normal 2 3 2 2 8" xfId="15295" xr:uid="{00000000-0005-0000-0000-0000763B0000}"/>
    <cellStyle name="Normal 2 3 2 2 8 2" xfId="15296" xr:uid="{00000000-0005-0000-0000-0000773B0000}"/>
    <cellStyle name="Normal 2 3 2 2 8 2 2" xfId="15297" xr:uid="{00000000-0005-0000-0000-0000783B0000}"/>
    <cellStyle name="Normal 2 3 2 2 8 3" xfId="15298" xr:uid="{00000000-0005-0000-0000-0000793B0000}"/>
    <cellStyle name="Normal 2 3 2 2 9" xfId="15299" xr:uid="{00000000-0005-0000-0000-00007A3B0000}"/>
    <cellStyle name="Normal 2 3 2 2 9 2" xfId="15300" xr:uid="{00000000-0005-0000-0000-00007B3B0000}"/>
    <cellStyle name="Normal 2 3 2 3" xfId="475" xr:uid="{00000000-0005-0000-0000-00007C3B0000}"/>
    <cellStyle name="Normal 2 3 2 3 10" xfId="15301" xr:uid="{00000000-0005-0000-0000-00007D3B0000}"/>
    <cellStyle name="Normal 2 3 2 3 10 2" xfId="15302" xr:uid="{00000000-0005-0000-0000-00007E3B0000}"/>
    <cellStyle name="Normal 2 3 2 3 11" xfId="15303" xr:uid="{00000000-0005-0000-0000-00007F3B0000}"/>
    <cellStyle name="Normal 2 3 2 3 2" xfId="15304" xr:uid="{00000000-0005-0000-0000-0000803B0000}"/>
    <cellStyle name="Normal 2 3 2 3 2 2" xfId="15305" xr:uid="{00000000-0005-0000-0000-0000813B0000}"/>
    <cellStyle name="Normal 2 3 2 3 2 2 2" xfId="15306" xr:uid="{00000000-0005-0000-0000-0000823B0000}"/>
    <cellStyle name="Normal 2 3 2 3 2 2 2 2" xfId="15307" xr:uid="{00000000-0005-0000-0000-0000833B0000}"/>
    <cellStyle name="Normal 2 3 2 3 2 2 2 2 2" xfId="15308" xr:uid="{00000000-0005-0000-0000-0000843B0000}"/>
    <cellStyle name="Normal 2 3 2 3 2 2 2 3" xfId="15309" xr:uid="{00000000-0005-0000-0000-0000853B0000}"/>
    <cellStyle name="Normal 2 3 2 3 2 2 3" xfId="15310" xr:uid="{00000000-0005-0000-0000-0000863B0000}"/>
    <cellStyle name="Normal 2 3 2 3 2 2 3 2" xfId="15311" xr:uid="{00000000-0005-0000-0000-0000873B0000}"/>
    <cellStyle name="Normal 2 3 2 3 2 2 3 2 2" xfId="15312" xr:uid="{00000000-0005-0000-0000-0000883B0000}"/>
    <cellStyle name="Normal 2 3 2 3 2 2 3 3" xfId="15313" xr:uid="{00000000-0005-0000-0000-0000893B0000}"/>
    <cellStyle name="Normal 2 3 2 3 2 2 4" xfId="15314" xr:uid="{00000000-0005-0000-0000-00008A3B0000}"/>
    <cellStyle name="Normal 2 3 2 3 2 2 4 2" xfId="15315" xr:uid="{00000000-0005-0000-0000-00008B3B0000}"/>
    <cellStyle name="Normal 2 3 2 3 2 2 4 2 2" xfId="15316" xr:uid="{00000000-0005-0000-0000-00008C3B0000}"/>
    <cellStyle name="Normal 2 3 2 3 2 2 4 3" xfId="15317" xr:uid="{00000000-0005-0000-0000-00008D3B0000}"/>
    <cellStyle name="Normal 2 3 2 3 2 2 5" xfId="15318" xr:uid="{00000000-0005-0000-0000-00008E3B0000}"/>
    <cellStyle name="Normal 2 3 2 3 2 2 5 2" xfId="15319" xr:uid="{00000000-0005-0000-0000-00008F3B0000}"/>
    <cellStyle name="Normal 2 3 2 3 2 2 6" xfId="15320" xr:uid="{00000000-0005-0000-0000-0000903B0000}"/>
    <cellStyle name="Normal 2 3 2 3 2 2 6 2" xfId="15321" xr:uid="{00000000-0005-0000-0000-0000913B0000}"/>
    <cellStyle name="Normal 2 3 2 3 2 2 7" xfId="15322" xr:uid="{00000000-0005-0000-0000-0000923B0000}"/>
    <cellStyle name="Normal 2 3 2 3 2 3" xfId="15323" xr:uid="{00000000-0005-0000-0000-0000933B0000}"/>
    <cellStyle name="Normal 2 3 2 3 2 3 2" xfId="15324" xr:uid="{00000000-0005-0000-0000-0000943B0000}"/>
    <cellStyle name="Normal 2 3 2 3 2 3 2 2" xfId="15325" xr:uid="{00000000-0005-0000-0000-0000953B0000}"/>
    <cellStyle name="Normal 2 3 2 3 2 3 2 2 2" xfId="15326" xr:uid="{00000000-0005-0000-0000-0000963B0000}"/>
    <cellStyle name="Normal 2 3 2 3 2 3 2 3" xfId="15327" xr:uid="{00000000-0005-0000-0000-0000973B0000}"/>
    <cellStyle name="Normal 2 3 2 3 2 3 3" xfId="15328" xr:uid="{00000000-0005-0000-0000-0000983B0000}"/>
    <cellStyle name="Normal 2 3 2 3 2 3 3 2" xfId="15329" xr:uid="{00000000-0005-0000-0000-0000993B0000}"/>
    <cellStyle name="Normal 2 3 2 3 2 3 3 2 2" xfId="15330" xr:uid="{00000000-0005-0000-0000-00009A3B0000}"/>
    <cellStyle name="Normal 2 3 2 3 2 3 3 3" xfId="15331" xr:uid="{00000000-0005-0000-0000-00009B3B0000}"/>
    <cellStyle name="Normal 2 3 2 3 2 3 4" xfId="15332" xr:uid="{00000000-0005-0000-0000-00009C3B0000}"/>
    <cellStyle name="Normal 2 3 2 3 2 3 4 2" xfId="15333" xr:uid="{00000000-0005-0000-0000-00009D3B0000}"/>
    <cellStyle name="Normal 2 3 2 3 2 3 4 2 2" xfId="15334" xr:uid="{00000000-0005-0000-0000-00009E3B0000}"/>
    <cellStyle name="Normal 2 3 2 3 2 3 4 3" xfId="15335" xr:uid="{00000000-0005-0000-0000-00009F3B0000}"/>
    <cellStyle name="Normal 2 3 2 3 2 3 5" xfId="15336" xr:uid="{00000000-0005-0000-0000-0000A03B0000}"/>
    <cellStyle name="Normal 2 3 2 3 2 3 5 2" xfId="15337" xr:uid="{00000000-0005-0000-0000-0000A13B0000}"/>
    <cellStyle name="Normal 2 3 2 3 2 3 6" xfId="15338" xr:uid="{00000000-0005-0000-0000-0000A23B0000}"/>
    <cellStyle name="Normal 2 3 2 3 2 3 6 2" xfId="15339" xr:uid="{00000000-0005-0000-0000-0000A33B0000}"/>
    <cellStyle name="Normal 2 3 2 3 2 3 7" xfId="15340" xr:uid="{00000000-0005-0000-0000-0000A43B0000}"/>
    <cellStyle name="Normal 2 3 2 3 2 4" xfId="15341" xr:uid="{00000000-0005-0000-0000-0000A53B0000}"/>
    <cellStyle name="Normal 2 3 2 3 2 4 2" xfId="15342" xr:uid="{00000000-0005-0000-0000-0000A63B0000}"/>
    <cellStyle name="Normal 2 3 2 3 2 4 2 2" xfId="15343" xr:uid="{00000000-0005-0000-0000-0000A73B0000}"/>
    <cellStyle name="Normal 2 3 2 3 2 4 3" xfId="15344" xr:uid="{00000000-0005-0000-0000-0000A83B0000}"/>
    <cellStyle name="Normal 2 3 2 3 2 5" xfId="15345" xr:uid="{00000000-0005-0000-0000-0000A93B0000}"/>
    <cellStyle name="Normal 2 3 2 3 2 5 2" xfId="15346" xr:uid="{00000000-0005-0000-0000-0000AA3B0000}"/>
    <cellStyle name="Normal 2 3 2 3 2 5 2 2" xfId="15347" xr:uid="{00000000-0005-0000-0000-0000AB3B0000}"/>
    <cellStyle name="Normal 2 3 2 3 2 5 3" xfId="15348" xr:uid="{00000000-0005-0000-0000-0000AC3B0000}"/>
    <cellStyle name="Normal 2 3 2 3 2 6" xfId="15349" xr:uid="{00000000-0005-0000-0000-0000AD3B0000}"/>
    <cellStyle name="Normal 2 3 2 3 2 6 2" xfId="15350" xr:uid="{00000000-0005-0000-0000-0000AE3B0000}"/>
    <cellStyle name="Normal 2 3 2 3 2 6 2 2" xfId="15351" xr:uid="{00000000-0005-0000-0000-0000AF3B0000}"/>
    <cellStyle name="Normal 2 3 2 3 2 6 3" xfId="15352" xr:uid="{00000000-0005-0000-0000-0000B03B0000}"/>
    <cellStyle name="Normal 2 3 2 3 2 7" xfId="15353" xr:uid="{00000000-0005-0000-0000-0000B13B0000}"/>
    <cellStyle name="Normal 2 3 2 3 2 7 2" xfId="15354" xr:uid="{00000000-0005-0000-0000-0000B23B0000}"/>
    <cellStyle name="Normal 2 3 2 3 2 8" xfId="15355" xr:uid="{00000000-0005-0000-0000-0000B33B0000}"/>
    <cellStyle name="Normal 2 3 2 3 2 8 2" xfId="15356" xr:uid="{00000000-0005-0000-0000-0000B43B0000}"/>
    <cellStyle name="Normal 2 3 2 3 2 9" xfId="15357" xr:uid="{00000000-0005-0000-0000-0000B53B0000}"/>
    <cellStyle name="Normal 2 3 2 3 3" xfId="15358" xr:uid="{00000000-0005-0000-0000-0000B63B0000}"/>
    <cellStyle name="Normal 2 3 2 3 3 2" xfId="15359" xr:uid="{00000000-0005-0000-0000-0000B73B0000}"/>
    <cellStyle name="Normal 2 3 2 3 3 2 2" xfId="15360" xr:uid="{00000000-0005-0000-0000-0000B83B0000}"/>
    <cellStyle name="Normal 2 3 2 3 3 2 2 2" xfId="15361" xr:uid="{00000000-0005-0000-0000-0000B93B0000}"/>
    <cellStyle name="Normal 2 3 2 3 3 2 2 2 2" xfId="15362" xr:uid="{00000000-0005-0000-0000-0000BA3B0000}"/>
    <cellStyle name="Normal 2 3 2 3 3 2 2 3" xfId="15363" xr:uid="{00000000-0005-0000-0000-0000BB3B0000}"/>
    <cellStyle name="Normal 2 3 2 3 3 2 3" xfId="15364" xr:uid="{00000000-0005-0000-0000-0000BC3B0000}"/>
    <cellStyle name="Normal 2 3 2 3 3 2 3 2" xfId="15365" xr:uid="{00000000-0005-0000-0000-0000BD3B0000}"/>
    <cellStyle name="Normal 2 3 2 3 3 2 3 2 2" xfId="15366" xr:uid="{00000000-0005-0000-0000-0000BE3B0000}"/>
    <cellStyle name="Normal 2 3 2 3 3 2 3 3" xfId="15367" xr:uid="{00000000-0005-0000-0000-0000BF3B0000}"/>
    <cellStyle name="Normal 2 3 2 3 3 2 4" xfId="15368" xr:uid="{00000000-0005-0000-0000-0000C03B0000}"/>
    <cellStyle name="Normal 2 3 2 3 3 2 4 2" xfId="15369" xr:uid="{00000000-0005-0000-0000-0000C13B0000}"/>
    <cellStyle name="Normal 2 3 2 3 3 2 4 2 2" xfId="15370" xr:uid="{00000000-0005-0000-0000-0000C23B0000}"/>
    <cellStyle name="Normal 2 3 2 3 3 2 4 3" xfId="15371" xr:uid="{00000000-0005-0000-0000-0000C33B0000}"/>
    <cellStyle name="Normal 2 3 2 3 3 2 5" xfId="15372" xr:uid="{00000000-0005-0000-0000-0000C43B0000}"/>
    <cellStyle name="Normal 2 3 2 3 3 2 5 2" xfId="15373" xr:uid="{00000000-0005-0000-0000-0000C53B0000}"/>
    <cellStyle name="Normal 2 3 2 3 3 2 6" xfId="15374" xr:uid="{00000000-0005-0000-0000-0000C63B0000}"/>
    <cellStyle name="Normal 2 3 2 3 3 2 6 2" xfId="15375" xr:uid="{00000000-0005-0000-0000-0000C73B0000}"/>
    <cellStyle name="Normal 2 3 2 3 3 2 7" xfId="15376" xr:uid="{00000000-0005-0000-0000-0000C83B0000}"/>
    <cellStyle name="Normal 2 3 2 3 3 3" xfId="15377" xr:uid="{00000000-0005-0000-0000-0000C93B0000}"/>
    <cellStyle name="Normal 2 3 2 3 3 3 2" xfId="15378" xr:uid="{00000000-0005-0000-0000-0000CA3B0000}"/>
    <cellStyle name="Normal 2 3 2 3 3 3 2 2" xfId="15379" xr:uid="{00000000-0005-0000-0000-0000CB3B0000}"/>
    <cellStyle name="Normal 2 3 2 3 3 3 3" xfId="15380" xr:uid="{00000000-0005-0000-0000-0000CC3B0000}"/>
    <cellStyle name="Normal 2 3 2 3 3 4" xfId="15381" xr:uid="{00000000-0005-0000-0000-0000CD3B0000}"/>
    <cellStyle name="Normal 2 3 2 3 3 4 2" xfId="15382" xr:uid="{00000000-0005-0000-0000-0000CE3B0000}"/>
    <cellStyle name="Normal 2 3 2 3 3 4 2 2" xfId="15383" xr:uid="{00000000-0005-0000-0000-0000CF3B0000}"/>
    <cellStyle name="Normal 2 3 2 3 3 4 3" xfId="15384" xr:uid="{00000000-0005-0000-0000-0000D03B0000}"/>
    <cellStyle name="Normal 2 3 2 3 3 5" xfId="15385" xr:uid="{00000000-0005-0000-0000-0000D13B0000}"/>
    <cellStyle name="Normal 2 3 2 3 3 5 2" xfId="15386" xr:uid="{00000000-0005-0000-0000-0000D23B0000}"/>
    <cellStyle name="Normal 2 3 2 3 3 5 2 2" xfId="15387" xr:uid="{00000000-0005-0000-0000-0000D33B0000}"/>
    <cellStyle name="Normal 2 3 2 3 3 5 3" xfId="15388" xr:uid="{00000000-0005-0000-0000-0000D43B0000}"/>
    <cellStyle name="Normal 2 3 2 3 3 6" xfId="15389" xr:uid="{00000000-0005-0000-0000-0000D53B0000}"/>
    <cellStyle name="Normal 2 3 2 3 3 6 2" xfId="15390" xr:uid="{00000000-0005-0000-0000-0000D63B0000}"/>
    <cellStyle name="Normal 2 3 2 3 3 7" xfId="15391" xr:uid="{00000000-0005-0000-0000-0000D73B0000}"/>
    <cellStyle name="Normal 2 3 2 3 3 7 2" xfId="15392" xr:uid="{00000000-0005-0000-0000-0000D83B0000}"/>
    <cellStyle name="Normal 2 3 2 3 3 8" xfId="15393" xr:uid="{00000000-0005-0000-0000-0000D93B0000}"/>
    <cellStyle name="Normal 2 3 2 3 4" xfId="15394" xr:uid="{00000000-0005-0000-0000-0000DA3B0000}"/>
    <cellStyle name="Normal 2 3 2 3 4 2" xfId="15395" xr:uid="{00000000-0005-0000-0000-0000DB3B0000}"/>
    <cellStyle name="Normal 2 3 2 3 4 2 2" xfId="15396" xr:uid="{00000000-0005-0000-0000-0000DC3B0000}"/>
    <cellStyle name="Normal 2 3 2 3 4 2 2 2" xfId="15397" xr:uid="{00000000-0005-0000-0000-0000DD3B0000}"/>
    <cellStyle name="Normal 2 3 2 3 4 2 3" xfId="15398" xr:uid="{00000000-0005-0000-0000-0000DE3B0000}"/>
    <cellStyle name="Normal 2 3 2 3 4 3" xfId="15399" xr:uid="{00000000-0005-0000-0000-0000DF3B0000}"/>
    <cellStyle name="Normal 2 3 2 3 4 3 2" xfId="15400" xr:uid="{00000000-0005-0000-0000-0000E03B0000}"/>
    <cellStyle name="Normal 2 3 2 3 4 3 2 2" xfId="15401" xr:uid="{00000000-0005-0000-0000-0000E13B0000}"/>
    <cellStyle name="Normal 2 3 2 3 4 3 3" xfId="15402" xr:uid="{00000000-0005-0000-0000-0000E23B0000}"/>
    <cellStyle name="Normal 2 3 2 3 4 4" xfId="15403" xr:uid="{00000000-0005-0000-0000-0000E33B0000}"/>
    <cellStyle name="Normal 2 3 2 3 4 4 2" xfId="15404" xr:uid="{00000000-0005-0000-0000-0000E43B0000}"/>
    <cellStyle name="Normal 2 3 2 3 4 4 2 2" xfId="15405" xr:uid="{00000000-0005-0000-0000-0000E53B0000}"/>
    <cellStyle name="Normal 2 3 2 3 4 4 3" xfId="15406" xr:uid="{00000000-0005-0000-0000-0000E63B0000}"/>
    <cellStyle name="Normal 2 3 2 3 4 5" xfId="15407" xr:uid="{00000000-0005-0000-0000-0000E73B0000}"/>
    <cellStyle name="Normal 2 3 2 3 4 5 2" xfId="15408" xr:uid="{00000000-0005-0000-0000-0000E83B0000}"/>
    <cellStyle name="Normal 2 3 2 3 4 6" xfId="15409" xr:uid="{00000000-0005-0000-0000-0000E93B0000}"/>
    <cellStyle name="Normal 2 3 2 3 4 6 2" xfId="15410" xr:uid="{00000000-0005-0000-0000-0000EA3B0000}"/>
    <cellStyle name="Normal 2 3 2 3 4 7" xfId="15411" xr:uid="{00000000-0005-0000-0000-0000EB3B0000}"/>
    <cellStyle name="Normal 2 3 2 3 5" xfId="15412" xr:uid="{00000000-0005-0000-0000-0000EC3B0000}"/>
    <cellStyle name="Normal 2 3 2 3 5 2" xfId="15413" xr:uid="{00000000-0005-0000-0000-0000ED3B0000}"/>
    <cellStyle name="Normal 2 3 2 3 5 2 2" xfId="15414" xr:uid="{00000000-0005-0000-0000-0000EE3B0000}"/>
    <cellStyle name="Normal 2 3 2 3 5 2 2 2" xfId="15415" xr:uid="{00000000-0005-0000-0000-0000EF3B0000}"/>
    <cellStyle name="Normal 2 3 2 3 5 2 3" xfId="15416" xr:uid="{00000000-0005-0000-0000-0000F03B0000}"/>
    <cellStyle name="Normal 2 3 2 3 5 3" xfId="15417" xr:uid="{00000000-0005-0000-0000-0000F13B0000}"/>
    <cellStyle name="Normal 2 3 2 3 5 3 2" xfId="15418" xr:uid="{00000000-0005-0000-0000-0000F23B0000}"/>
    <cellStyle name="Normal 2 3 2 3 5 3 2 2" xfId="15419" xr:uid="{00000000-0005-0000-0000-0000F33B0000}"/>
    <cellStyle name="Normal 2 3 2 3 5 3 3" xfId="15420" xr:uid="{00000000-0005-0000-0000-0000F43B0000}"/>
    <cellStyle name="Normal 2 3 2 3 5 4" xfId="15421" xr:uid="{00000000-0005-0000-0000-0000F53B0000}"/>
    <cellStyle name="Normal 2 3 2 3 5 4 2" xfId="15422" xr:uid="{00000000-0005-0000-0000-0000F63B0000}"/>
    <cellStyle name="Normal 2 3 2 3 5 4 2 2" xfId="15423" xr:uid="{00000000-0005-0000-0000-0000F73B0000}"/>
    <cellStyle name="Normal 2 3 2 3 5 4 3" xfId="15424" xr:uid="{00000000-0005-0000-0000-0000F83B0000}"/>
    <cellStyle name="Normal 2 3 2 3 5 5" xfId="15425" xr:uid="{00000000-0005-0000-0000-0000F93B0000}"/>
    <cellStyle name="Normal 2 3 2 3 5 5 2" xfId="15426" xr:uid="{00000000-0005-0000-0000-0000FA3B0000}"/>
    <cellStyle name="Normal 2 3 2 3 5 6" xfId="15427" xr:uid="{00000000-0005-0000-0000-0000FB3B0000}"/>
    <cellStyle name="Normal 2 3 2 3 5 6 2" xfId="15428" xr:uid="{00000000-0005-0000-0000-0000FC3B0000}"/>
    <cellStyle name="Normal 2 3 2 3 5 7" xfId="15429" xr:uid="{00000000-0005-0000-0000-0000FD3B0000}"/>
    <cellStyle name="Normal 2 3 2 3 6" xfId="15430" xr:uid="{00000000-0005-0000-0000-0000FE3B0000}"/>
    <cellStyle name="Normal 2 3 2 3 6 2" xfId="15431" xr:uid="{00000000-0005-0000-0000-0000FF3B0000}"/>
    <cellStyle name="Normal 2 3 2 3 6 2 2" xfId="15432" xr:uid="{00000000-0005-0000-0000-0000003C0000}"/>
    <cellStyle name="Normal 2 3 2 3 6 3" xfId="15433" xr:uid="{00000000-0005-0000-0000-0000013C0000}"/>
    <cellStyle name="Normal 2 3 2 3 7" xfId="15434" xr:uid="{00000000-0005-0000-0000-0000023C0000}"/>
    <cellStyle name="Normal 2 3 2 3 7 2" xfId="15435" xr:uid="{00000000-0005-0000-0000-0000033C0000}"/>
    <cellStyle name="Normal 2 3 2 3 7 2 2" xfId="15436" xr:uid="{00000000-0005-0000-0000-0000043C0000}"/>
    <cellStyle name="Normal 2 3 2 3 7 3" xfId="15437" xr:uid="{00000000-0005-0000-0000-0000053C0000}"/>
    <cellStyle name="Normal 2 3 2 3 8" xfId="15438" xr:uid="{00000000-0005-0000-0000-0000063C0000}"/>
    <cellStyle name="Normal 2 3 2 3 8 2" xfId="15439" xr:uid="{00000000-0005-0000-0000-0000073C0000}"/>
    <cellStyle name="Normal 2 3 2 3 8 2 2" xfId="15440" xr:uid="{00000000-0005-0000-0000-0000083C0000}"/>
    <cellStyle name="Normal 2 3 2 3 8 3" xfId="15441" xr:uid="{00000000-0005-0000-0000-0000093C0000}"/>
    <cellStyle name="Normal 2 3 2 3 9" xfId="15442" xr:uid="{00000000-0005-0000-0000-00000A3C0000}"/>
    <cellStyle name="Normal 2 3 2 3 9 2" xfId="15443" xr:uid="{00000000-0005-0000-0000-00000B3C0000}"/>
    <cellStyle name="Normal 2 3 2 4" xfId="15444" xr:uid="{00000000-0005-0000-0000-00000C3C0000}"/>
    <cellStyle name="Normal 2 3 2 4 2" xfId="15445" xr:uid="{00000000-0005-0000-0000-00000D3C0000}"/>
    <cellStyle name="Normal 2 3 2 4 2 2" xfId="15446" xr:uid="{00000000-0005-0000-0000-00000E3C0000}"/>
    <cellStyle name="Normal 2 3 2 4 2 2 2" xfId="15447" xr:uid="{00000000-0005-0000-0000-00000F3C0000}"/>
    <cellStyle name="Normal 2 3 2 4 2 2 2 2" xfId="15448" xr:uid="{00000000-0005-0000-0000-0000103C0000}"/>
    <cellStyle name="Normal 2 3 2 4 2 2 3" xfId="15449" xr:uid="{00000000-0005-0000-0000-0000113C0000}"/>
    <cellStyle name="Normal 2 3 2 4 2 3" xfId="15450" xr:uid="{00000000-0005-0000-0000-0000123C0000}"/>
    <cellStyle name="Normal 2 3 2 4 2 3 2" xfId="15451" xr:uid="{00000000-0005-0000-0000-0000133C0000}"/>
    <cellStyle name="Normal 2 3 2 4 2 3 2 2" xfId="15452" xr:uid="{00000000-0005-0000-0000-0000143C0000}"/>
    <cellStyle name="Normal 2 3 2 4 2 3 3" xfId="15453" xr:uid="{00000000-0005-0000-0000-0000153C0000}"/>
    <cellStyle name="Normal 2 3 2 4 2 4" xfId="15454" xr:uid="{00000000-0005-0000-0000-0000163C0000}"/>
    <cellStyle name="Normal 2 3 2 4 2 4 2" xfId="15455" xr:uid="{00000000-0005-0000-0000-0000173C0000}"/>
    <cellStyle name="Normal 2 3 2 4 2 4 2 2" xfId="15456" xr:uid="{00000000-0005-0000-0000-0000183C0000}"/>
    <cellStyle name="Normal 2 3 2 4 2 4 3" xfId="15457" xr:uid="{00000000-0005-0000-0000-0000193C0000}"/>
    <cellStyle name="Normal 2 3 2 4 2 5" xfId="15458" xr:uid="{00000000-0005-0000-0000-00001A3C0000}"/>
    <cellStyle name="Normal 2 3 2 4 2 5 2" xfId="15459" xr:uid="{00000000-0005-0000-0000-00001B3C0000}"/>
    <cellStyle name="Normal 2 3 2 4 2 6" xfId="15460" xr:uid="{00000000-0005-0000-0000-00001C3C0000}"/>
    <cellStyle name="Normal 2 3 2 4 2 6 2" xfId="15461" xr:uid="{00000000-0005-0000-0000-00001D3C0000}"/>
    <cellStyle name="Normal 2 3 2 4 2 7" xfId="15462" xr:uid="{00000000-0005-0000-0000-00001E3C0000}"/>
    <cellStyle name="Normal 2 3 2 4 3" xfId="15463" xr:uid="{00000000-0005-0000-0000-00001F3C0000}"/>
    <cellStyle name="Normal 2 3 2 4 3 2" xfId="15464" xr:uid="{00000000-0005-0000-0000-0000203C0000}"/>
    <cellStyle name="Normal 2 3 2 4 3 2 2" xfId="15465" xr:uid="{00000000-0005-0000-0000-0000213C0000}"/>
    <cellStyle name="Normal 2 3 2 4 3 2 2 2" xfId="15466" xr:uid="{00000000-0005-0000-0000-0000223C0000}"/>
    <cellStyle name="Normal 2 3 2 4 3 2 3" xfId="15467" xr:uid="{00000000-0005-0000-0000-0000233C0000}"/>
    <cellStyle name="Normal 2 3 2 4 3 3" xfId="15468" xr:uid="{00000000-0005-0000-0000-0000243C0000}"/>
    <cellStyle name="Normal 2 3 2 4 3 3 2" xfId="15469" xr:uid="{00000000-0005-0000-0000-0000253C0000}"/>
    <cellStyle name="Normal 2 3 2 4 3 3 2 2" xfId="15470" xr:uid="{00000000-0005-0000-0000-0000263C0000}"/>
    <cellStyle name="Normal 2 3 2 4 3 3 3" xfId="15471" xr:uid="{00000000-0005-0000-0000-0000273C0000}"/>
    <cellStyle name="Normal 2 3 2 4 3 4" xfId="15472" xr:uid="{00000000-0005-0000-0000-0000283C0000}"/>
    <cellStyle name="Normal 2 3 2 4 3 4 2" xfId="15473" xr:uid="{00000000-0005-0000-0000-0000293C0000}"/>
    <cellStyle name="Normal 2 3 2 4 3 4 2 2" xfId="15474" xr:uid="{00000000-0005-0000-0000-00002A3C0000}"/>
    <cellStyle name="Normal 2 3 2 4 3 4 3" xfId="15475" xr:uid="{00000000-0005-0000-0000-00002B3C0000}"/>
    <cellStyle name="Normal 2 3 2 4 3 5" xfId="15476" xr:uid="{00000000-0005-0000-0000-00002C3C0000}"/>
    <cellStyle name="Normal 2 3 2 4 3 5 2" xfId="15477" xr:uid="{00000000-0005-0000-0000-00002D3C0000}"/>
    <cellStyle name="Normal 2 3 2 4 3 6" xfId="15478" xr:uid="{00000000-0005-0000-0000-00002E3C0000}"/>
    <cellStyle name="Normal 2 3 2 4 3 6 2" xfId="15479" xr:uid="{00000000-0005-0000-0000-00002F3C0000}"/>
    <cellStyle name="Normal 2 3 2 4 3 7" xfId="15480" xr:uid="{00000000-0005-0000-0000-0000303C0000}"/>
    <cellStyle name="Normal 2 3 2 4 4" xfId="15481" xr:uid="{00000000-0005-0000-0000-0000313C0000}"/>
    <cellStyle name="Normal 2 3 2 4 4 2" xfId="15482" xr:uid="{00000000-0005-0000-0000-0000323C0000}"/>
    <cellStyle name="Normal 2 3 2 4 4 2 2" xfId="15483" xr:uid="{00000000-0005-0000-0000-0000333C0000}"/>
    <cellStyle name="Normal 2 3 2 4 4 3" xfId="15484" xr:uid="{00000000-0005-0000-0000-0000343C0000}"/>
    <cellStyle name="Normal 2 3 2 4 5" xfId="15485" xr:uid="{00000000-0005-0000-0000-0000353C0000}"/>
    <cellStyle name="Normal 2 3 2 4 5 2" xfId="15486" xr:uid="{00000000-0005-0000-0000-0000363C0000}"/>
    <cellStyle name="Normal 2 3 2 4 5 2 2" xfId="15487" xr:uid="{00000000-0005-0000-0000-0000373C0000}"/>
    <cellStyle name="Normal 2 3 2 4 5 3" xfId="15488" xr:uid="{00000000-0005-0000-0000-0000383C0000}"/>
    <cellStyle name="Normal 2 3 2 4 6" xfId="15489" xr:uid="{00000000-0005-0000-0000-0000393C0000}"/>
    <cellStyle name="Normal 2 3 2 4 6 2" xfId="15490" xr:uid="{00000000-0005-0000-0000-00003A3C0000}"/>
    <cellStyle name="Normal 2 3 2 4 6 2 2" xfId="15491" xr:uid="{00000000-0005-0000-0000-00003B3C0000}"/>
    <cellStyle name="Normal 2 3 2 4 6 3" xfId="15492" xr:uid="{00000000-0005-0000-0000-00003C3C0000}"/>
    <cellStyle name="Normal 2 3 2 4 7" xfId="15493" xr:uid="{00000000-0005-0000-0000-00003D3C0000}"/>
    <cellStyle name="Normal 2 3 2 4 7 2" xfId="15494" xr:uid="{00000000-0005-0000-0000-00003E3C0000}"/>
    <cellStyle name="Normal 2 3 2 4 8" xfId="15495" xr:uid="{00000000-0005-0000-0000-00003F3C0000}"/>
    <cellStyle name="Normal 2 3 2 4 8 2" xfId="15496" xr:uid="{00000000-0005-0000-0000-0000403C0000}"/>
    <cellStyle name="Normal 2 3 2 4 9" xfId="15497" xr:uid="{00000000-0005-0000-0000-0000413C0000}"/>
    <cellStyle name="Normal 2 3 2 5" xfId="15498" xr:uid="{00000000-0005-0000-0000-0000423C0000}"/>
    <cellStyle name="Normal 2 3 2 5 2" xfId="15499" xr:uid="{00000000-0005-0000-0000-0000433C0000}"/>
    <cellStyle name="Normal 2 3 2 5 2 2" xfId="15500" xr:uid="{00000000-0005-0000-0000-0000443C0000}"/>
    <cellStyle name="Normal 2 3 2 5 2 2 2" xfId="15501" xr:uid="{00000000-0005-0000-0000-0000453C0000}"/>
    <cellStyle name="Normal 2 3 2 5 2 2 2 2" xfId="15502" xr:uid="{00000000-0005-0000-0000-0000463C0000}"/>
    <cellStyle name="Normal 2 3 2 5 2 2 3" xfId="15503" xr:uid="{00000000-0005-0000-0000-0000473C0000}"/>
    <cellStyle name="Normal 2 3 2 5 2 3" xfId="15504" xr:uid="{00000000-0005-0000-0000-0000483C0000}"/>
    <cellStyle name="Normal 2 3 2 5 2 3 2" xfId="15505" xr:uid="{00000000-0005-0000-0000-0000493C0000}"/>
    <cellStyle name="Normal 2 3 2 5 2 3 2 2" xfId="15506" xr:uid="{00000000-0005-0000-0000-00004A3C0000}"/>
    <cellStyle name="Normal 2 3 2 5 2 3 3" xfId="15507" xr:uid="{00000000-0005-0000-0000-00004B3C0000}"/>
    <cellStyle name="Normal 2 3 2 5 2 4" xfId="15508" xr:uid="{00000000-0005-0000-0000-00004C3C0000}"/>
    <cellStyle name="Normal 2 3 2 5 2 4 2" xfId="15509" xr:uid="{00000000-0005-0000-0000-00004D3C0000}"/>
    <cellStyle name="Normal 2 3 2 5 2 4 2 2" xfId="15510" xr:uid="{00000000-0005-0000-0000-00004E3C0000}"/>
    <cellStyle name="Normal 2 3 2 5 2 4 3" xfId="15511" xr:uid="{00000000-0005-0000-0000-00004F3C0000}"/>
    <cellStyle name="Normal 2 3 2 5 2 5" xfId="15512" xr:uid="{00000000-0005-0000-0000-0000503C0000}"/>
    <cellStyle name="Normal 2 3 2 5 2 5 2" xfId="15513" xr:uid="{00000000-0005-0000-0000-0000513C0000}"/>
    <cellStyle name="Normal 2 3 2 5 2 6" xfId="15514" xr:uid="{00000000-0005-0000-0000-0000523C0000}"/>
    <cellStyle name="Normal 2 3 2 5 2 6 2" xfId="15515" xr:uid="{00000000-0005-0000-0000-0000533C0000}"/>
    <cellStyle name="Normal 2 3 2 5 2 7" xfId="15516" xr:uid="{00000000-0005-0000-0000-0000543C0000}"/>
    <cellStyle name="Normal 2 3 2 5 3" xfId="15517" xr:uid="{00000000-0005-0000-0000-0000553C0000}"/>
    <cellStyle name="Normal 2 3 2 5 3 2" xfId="15518" xr:uid="{00000000-0005-0000-0000-0000563C0000}"/>
    <cellStyle name="Normal 2 3 2 5 3 2 2" xfId="15519" xr:uid="{00000000-0005-0000-0000-0000573C0000}"/>
    <cellStyle name="Normal 2 3 2 5 3 3" xfId="15520" xr:uid="{00000000-0005-0000-0000-0000583C0000}"/>
    <cellStyle name="Normal 2 3 2 5 4" xfId="15521" xr:uid="{00000000-0005-0000-0000-0000593C0000}"/>
    <cellStyle name="Normal 2 3 2 5 4 2" xfId="15522" xr:uid="{00000000-0005-0000-0000-00005A3C0000}"/>
    <cellStyle name="Normal 2 3 2 5 4 2 2" xfId="15523" xr:uid="{00000000-0005-0000-0000-00005B3C0000}"/>
    <cellStyle name="Normal 2 3 2 5 4 3" xfId="15524" xr:uid="{00000000-0005-0000-0000-00005C3C0000}"/>
    <cellStyle name="Normal 2 3 2 5 5" xfId="15525" xr:uid="{00000000-0005-0000-0000-00005D3C0000}"/>
    <cellStyle name="Normal 2 3 2 5 5 2" xfId="15526" xr:uid="{00000000-0005-0000-0000-00005E3C0000}"/>
    <cellStyle name="Normal 2 3 2 5 5 2 2" xfId="15527" xr:uid="{00000000-0005-0000-0000-00005F3C0000}"/>
    <cellStyle name="Normal 2 3 2 5 5 3" xfId="15528" xr:uid="{00000000-0005-0000-0000-0000603C0000}"/>
    <cellStyle name="Normal 2 3 2 5 6" xfId="15529" xr:uid="{00000000-0005-0000-0000-0000613C0000}"/>
    <cellStyle name="Normal 2 3 2 5 6 2" xfId="15530" xr:uid="{00000000-0005-0000-0000-0000623C0000}"/>
    <cellStyle name="Normal 2 3 2 5 7" xfId="15531" xr:uid="{00000000-0005-0000-0000-0000633C0000}"/>
    <cellStyle name="Normal 2 3 2 5 7 2" xfId="15532" xr:uid="{00000000-0005-0000-0000-0000643C0000}"/>
    <cellStyle name="Normal 2 3 2 5 8" xfId="15533" xr:uid="{00000000-0005-0000-0000-0000653C0000}"/>
    <cellStyle name="Normal 2 3 2 6" xfId="15534" xr:uid="{00000000-0005-0000-0000-0000663C0000}"/>
    <cellStyle name="Normal 2 3 2 6 2" xfId="15535" xr:uid="{00000000-0005-0000-0000-0000673C0000}"/>
    <cellStyle name="Normal 2 3 2 6 2 2" xfId="15536" xr:uid="{00000000-0005-0000-0000-0000683C0000}"/>
    <cellStyle name="Normal 2 3 2 6 2 2 2" xfId="15537" xr:uid="{00000000-0005-0000-0000-0000693C0000}"/>
    <cellStyle name="Normal 2 3 2 6 2 3" xfId="15538" xr:uid="{00000000-0005-0000-0000-00006A3C0000}"/>
    <cellStyle name="Normal 2 3 2 6 3" xfId="15539" xr:uid="{00000000-0005-0000-0000-00006B3C0000}"/>
    <cellStyle name="Normal 2 3 2 6 3 2" xfId="15540" xr:uid="{00000000-0005-0000-0000-00006C3C0000}"/>
    <cellStyle name="Normal 2 3 2 6 3 2 2" xfId="15541" xr:uid="{00000000-0005-0000-0000-00006D3C0000}"/>
    <cellStyle name="Normal 2 3 2 6 3 3" xfId="15542" xr:uid="{00000000-0005-0000-0000-00006E3C0000}"/>
    <cellStyle name="Normal 2 3 2 6 4" xfId="15543" xr:uid="{00000000-0005-0000-0000-00006F3C0000}"/>
    <cellStyle name="Normal 2 3 2 6 4 2" xfId="15544" xr:uid="{00000000-0005-0000-0000-0000703C0000}"/>
    <cellStyle name="Normal 2 3 2 6 4 2 2" xfId="15545" xr:uid="{00000000-0005-0000-0000-0000713C0000}"/>
    <cellStyle name="Normal 2 3 2 6 4 3" xfId="15546" xr:uid="{00000000-0005-0000-0000-0000723C0000}"/>
    <cellStyle name="Normal 2 3 2 6 5" xfId="15547" xr:uid="{00000000-0005-0000-0000-0000733C0000}"/>
    <cellStyle name="Normal 2 3 2 6 5 2" xfId="15548" xr:uid="{00000000-0005-0000-0000-0000743C0000}"/>
    <cellStyle name="Normal 2 3 2 6 6" xfId="15549" xr:uid="{00000000-0005-0000-0000-0000753C0000}"/>
    <cellStyle name="Normal 2 3 2 6 6 2" xfId="15550" xr:uid="{00000000-0005-0000-0000-0000763C0000}"/>
    <cellStyle name="Normal 2 3 2 6 7" xfId="15551" xr:uid="{00000000-0005-0000-0000-0000773C0000}"/>
    <cellStyle name="Normal 2 3 2 7" xfId="15552" xr:uid="{00000000-0005-0000-0000-0000783C0000}"/>
    <cellStyle name="Normal 2 3 2 7 2" xfId="15553" xr:uid="{00000000-0005-0000-0000-0000793C0000}"/>
    <cellStyle name="Normal 2 3 2 7 2 2" xfId="15554" xr:uid="{00000000-0005-0000-0000-00007A3C0000}"/>
    <cellStyle name="Normal 2 3 2 7 2 2 2" xfId="15555" xr:uid="{00000000-0005-0000-0000-00007B3C0000}"/>
    <cellStyle name="Normal 2 3 2 7 2 3" xfId="15556" xr:uid="{00000000-0005-0000-0000-00007C3C0000}"/>
    <cellStyle name="Normal 2 3 2 7 3" xfId="15557" xr:uid="{00000000-0005-0000-0000-00007D3C0000}"/>
    <cellStyle name="Normal 2 3 2 7 3 2" xfId="15558" xr:uid="{00000000-0005-0000-0000-00007E3C0000}"/>
    <cellStyle name="Normal 2 3 2 7 3 2 2" xfId="15559" xr:uid="{00000000-0005-0000-0000-00007F3C0000}"/>
    <cellStyle name="Normal 2 3 2 7 3 3" xfId="15560" xr:uid="{00000000-0005-0000-0000-0000803C0000}"/>
    <cellStyle name="Normal 2 3 2 7 4" xfId="15561" xr:uid="{00000000-0005-0000-0000-0000813C0000}"/>
    <cellStyle name="Normal 2 3 2 7 4 2" xfId="15562" xr:uid="{00000000-0005-0000-0000-0000823C0000}"/>
    <cellStyle name="Normal 2 3 2 7 4 2 2" xfId="15563" xr:uid="{00000000-0005-0000-0000-0000833C0000}"/>
    <cellStyle name="Normal 2 3 2 7 4 3" xfId="15564" xr:uid="{00000000-0005-0000-0000-0000843C0000}"/>
    <cellStyle name="Normal 2 3 2 7 5" xfId="15565" xr:uid="{00000000-0005-0000-0000-0000853C0000}"/>
    <cellStyle name="Normal 2 3 2 7 5 2" xfId="15566" xr:uid="{00000000-0005-0000-0000-0000863C0000}"/>
    <cellStyle name="Normal 2 3 2 7 6" xfId="15567" xr:uid="{00000000-0005-0000-0000-0000873C0000}"/>
    <cellStyle name="Normal 2 3 2 7 6 2" xfId="15568" xr:uid="{00000000-0005-0000-0000-0000883C0000}"/>
    <cellStyle name="Normal 2 3 2 7 7" xfId="15569" xr:uid="{00000000-0005-0000-0000-0000893C0000}"/>
    <cellStyle name="Normal 2 3 2 8" xfId="15570" xr:uid="{00000000-0005-0000-0000-00008A3C0000}"/>
    <cellStyle name="Normal 2 3 2 8 2" xfId="15571" xr:uid="{00000000-0005-0000-0000-00008B3C0000}"/>
    <cellStyle name="Normal 2 3 2 8 2 2" xfId="15572" xr:uid="{00000000-0005-0000-0000-00008C3C0000}"/>
    <cellStyle name="Normal 2 3 2 8 3" xfId="15573" xr:uid="{00000000-0005-0000-0000-00008D3C0000}"/>
    <cellStyle name="Normal 2 3 2 9" xfId="15574" xr:uid="{00000000-0005-0000-0000-00008E3C0000}"/>
    <cellStyle name="Normal 2 3 2 9 2" xfId="15575" xr:uid="{00000000-0005-0000-0000-00008F3C0000}"/>
    <cellStyle name="Normal 2 3 2 9 2 2" xfId="15576" xr:uid="{00000000-0005-0000-0000-0000903C0000}"/>
    <cellStyle name="Normal 2 3 2 9 3" xfId="15577" xr:uid="{00000000-0005-0000-0000-0000913C0000}"/>
    <cellStyle name="Normal 2 3 2_Confidential Information" xfId="15578" xr:uid="{00000000-0005-0000-0000-0000923C0000}"/>
    <cellStyle name="Normal 2 3 3" xfId="476" xr:uid="{00000000-0005-0000-0000-0000933C0000}"/>
    <cellStyle name="Normal 2 3 3 10" xfId="15579" xr:uid="{00000000-0005-0000-0000-0000943C0000}"/>
    <cellStyle name="Normal 2 3 3 10 2" xfId="15580" xr:uid="{00000000-0005-0000-0000-0000953C0000}"/>
    <cellStyle name="Normal 2 3 3 10 2 2" xfId="15581" xr:uid="{00000000-0005-0000-0000-0000963C0000}"/>
    <cellStyle name="Normal 2 3 3 10 3" xfId="15582" xr:uid="{00000000-0005-0000-0000-0000973C0000}"/>
    <cellStyle name="Normal 2 3 3 11" xfId="15583" xr:uid="{00000000-0005-0000-0000-0000983C0000}"/>
    <cellStyle name="Normal 2 3 3 11 2" xfId="15584" xr:uid="{00000000-0005-0000-0000-0000993C0000}"/>
    <cellStyle name="Normal 2 3 3 12" xfId="15585" xr:uid="{00000000-0005-0000-0000-00009A3C0000}"/>
    <cellStyle name="Normal 2 3 3 12 2" xfId="15586" xr:uid="{00000000-0005-0000-0000-00009B3C0000}"/>
    <cellStyle name="Normal 2 3 3 13" xfId="15587" xr:uid="{00000000-0005-0000-0000-00009C3C0000}"/>
    <cellStyle name="Normal 2 3 3 2" xfId="477" xr:uid="{00000000-0005-0000-0000-00009D3C0000}"/>
    <cellStyle name="Normal 2 3 3 2 10" xfId="15588" xr:uid="{00000000-0005-0000-0000-00009E3C0000}"/>
    <cellStyle name="Normal 2 3 3 2 10 2" xfId="15589" xr:uid="{00000000-0005-0000-0000-00009F3C0000}"/>
    <cellStyle name="Normal 2 3 3 2 11" xfId="15590" xr:uid="{00000000-0005-0000-0000-0000A03C0000}"/>
    <cellStyle name="Normal 2 3 3 2 2" xfId="15591" xr:uid="{00000000-0005-0000-0000-0000A13C0000}"/>
    <cellStyle name="Normal 2 3 3 2 2 2" xfId="15592" xr:uid="{00000000-0005-0000-0000-0000A23C0000}"/>
    <cellStyle name="Normal 2 3 3 2 2 2 2" xfId="15593" xr:uid="{00000000-0005-0000-0000-0000A33C0000}"/>
    <cellStyle name="Normal 2 3 3 2 2 2 2 2" xfId="15594" xr:uid="{00000000-0005-0000-0000-0000A43C0000}"/>
    <cellStyle name="Normal 2 3 3 2 2 2 2 2 2" xfId="15595" xr:uid="{00000000-0005-0000-0000-0000A53C0000}"/>
    <cellStyle name="Normal 2 3 3 2 2 2 2 3" xfId="15596" xr:uid="{00000000-0005-0000-0000-0000A63C0000}"/>
    <cellStyle name="Normal 2 3 3 2 2 2 3" xfId="15597" xr:uid="{00000000-0005-0000-0000-0000A73C0000}"/>
    <cellStyle name="Normal 2 3 3 2 2 2 3 2" xfId="15598" xr:uid="{00000000-0005-0000-0000-0000A83C0000}"/>
    <cellStyle name="Normal 2 3 3 2 2 2 3 2 2" xfId="15599" xr:uid="{00000000-0005-0000-0000-0000A93C0000}"/>
    <cellStyle name="Normal 2 3 3 2 2 2 3 3" xfId="15600" xr:uid="{00000000-0005-0000-0000-0000AA3C0000}"/>
    <cellStyle name="Normal 2 3 3 2 2 2 4" xfId="15601" xr:uid="{00000000-0005-0000-0000-0000AB3C0000}"/>
    <cellStyle name="Normal 2 3 3 2 2 2 4 2" xfId="15602" xr:uid="{00000000-0005-0000-0000-0000AC3C0000}"/>
    <cellStyle name="Normal 2 3 3 2 2 2 4 2 2" xfId="15603" xr:uid="{00000000-0005-0000-0000-0000AD3C0000}"/>
    <cellStyle name="Normal 2 3 3 2 2 2 4 3" xfId="15604" xr:uid="{00000000-0005-0000-0000-0000AE3C0000}"/>
    <cellStyle name="Normal 2 3 3 2 2 2 5" xfId="15605" xr:uid="{00000000-0005-0000-0000-0000AF3C0000}"/>
    <cellStyle name="Normal 2 3 3 2 2 2 5 2" xfId="15606" xr:uid="{00000000-0005-0000-0000-0000B03C0000}"/>
    <cellStyle name="Normal 2 3 3 2 2 2 6" xfId="15607" xr:uid="{00000000-0005-0000-0000-0000B13C0000}"/>
    <cellStyle name="Normal 2 3 3 2 2 2 6 2" xfId="15608" xr:uid="{00000000-0005-0000-0000-0000B23C0000}"/>
    <cellStyle name="Normal 2 3 3 2 2 2 7" xfId="15609" xr:uid="{00000000-0005-0000-0000-0000B33C0000}"/>
    <cellStyle name="Normal 2 3 3 2 2 3" xfId="15610" xr:uid="{00000000-0005-0000-0000-0000B43C0000}"/>
    <cellStyle name="Normal 2 3 3 2 2 3 2" xfId="15611" xr:uid="{00000000-0005-0000-0000-0000B53C0000}"/>
    <cellStyle name="Normal 2 3 3 2 2 3 2 2" xfId="15612" xr:uid="{00000000-0005-0000-0000-0000B63C0000}"/>
    <cellStyle name="Normal 2 3 3 2 2 3 2 2 2" xfId="15613" xr:uid="{00000000-0005-0000-0000-0000B73C0000}"/>
    <cellStyle name="Normal 2 3 3 2 2 3 2 3" xfId="15614" xr:uid="{00000000-0005-0000-0000-0000B83C0000}"/>
    <cellStyle name="Normal 2 3 3 2 2 3 3" xfId="15615" xr:uid="{00000000-0005-0000-0000-0000B93C0000}"/>
    <cellStyle name="Normal 2 3 3 2 2 3 3 2" xfId="15616" xr:uid="{00000000-0005-0000-0000-0000BA3C0000}"/>
    <cellStyle name="Normal 2 3 3 2 2 3 3 2 2" xfId="15617" xr:uid="{00000000-0005-0000-0000-0000BB3C0000}"/>
    <cellStyle name="Normal 2 3 3 2 2 3 3 3" xfId="15618" xr:uid="{00000000-0005-0000-0000-0000BC3C0000}"/>
    <cellStyle name="Normal 2 3 3 2 2 3 4" xfId="15619" xr:uid="{00000000-0005-0000-0000-0000BD3C0000}"/>
    <cellStyle name="Normal 2 3 3 2 2 3 4 2" xfId="15620" xr:uid="{00000000-0005-0000-0000-0000BE3C0000}"/>
    <cellStyle name="Normal 2 3 3 2 2 3 4 2 2" xfId="15621" xr:uid="{00000000-0005-0000-0000-0000BF3C0000}"/>
    <cellStyle name="Normal 2 3 3 2 2 3 4 3" xfId="15622" xr:uid="{00000000-0005-0000-0000-0000C03C0000}"/>
    <cellStyle name="Normal 2 3 3 2 2 3 5" xfId="15623" xr:uid="{00000000-0005-0000-0000-0000C13C0000}"/>
    <cellStyle name="Normal 2 3 3 2 2 3 5 2" xfId="15624" xr:uid="{00000000-0005-0000-0000-0000C23C0000}"/>
    <cellStyle name="Normal 2 3 3 2 2 3 6" xfId="15625" xr:uid="{00000000-0005-0000-0000-0000C33C0000}"/>
    <cellStyle name="Normal 2 3 3 2 2 3 6 2" xfId="15626" xr:uid="{00000000-0005-0000-0000-0000C43C0000}"/>
    <cellStyle name="Normal 2 3 3 2 2 3 7" xfId="15627" xr:uid="{00000000-0005-0000-0000-0000C53C0000}"/>
    <cellStyle name="Normal 2 3 3 2 2 4" xfId="15628" xr:uid="{00000000-0005-0000-0000-0000C63C0000}"/>
    <cellStyle name="Normal 2 3 3 2 2 4 2" xfId="15629" xr:uid="{00000000-0005-0000-0000-0000C73C0000}"/>
    <cellStyle name="Normal 2 3 3 2 2 4 2 2" xfId="15630" xr:uid="{00000000-0005-0000-0000-0000C83C0000}"/>
    <cellStyle name="Normal 2 3 3 2 2 4 3" xfId="15631" xr:uid="{00000000-0005-0000-0000-0000C93C0000}"/>
    <cellStyle name="Normal 2 3 3 2 2 5" xfId="15632" xr:uid="{00000000-0005-0000-0000-0000CA3C0000}"/>
    <cellStyle name="Normal 2 3 3 2 2 5 2" xfId="15633" xr:uid="{00000000-0005-0000-0000-0000CB3C0000}"/>
    <cellStyle name="Normal 2 3 3 2 2 5 2 2" xfId="15634" xr:uid="{00000000-0005-0000-0000-0000CC3C0000}"/>
    <cellStyle name="Normal 2 3 3 2 2 5 3" xfId="15635" xr:uid="{00000000-0005-0000-0000-0000CD3C0000}"/>
    <cellStyle name="Normal 2 3 3 2 2 6" xfId="15636" xr:uid="{00000000-0005-0000-0000-0000CE3C0000}"/>
    <cellStyle name="Normal 2 3 3 2 2 6 2" xfId="15637" xr:uid="{00000000-0005-0000-0000-0000CF3C0000}"/>
    <cellStyle name="Normal 2 3 3 2 2 6 2 2" xfId="15638" xr:uid="{00000000-0005-0000-0000-0000D03C0000}"/>
    <cellStyle name="Normal 2 3 3 2 2 6 3" xfId="15639" xr:uid="{00000000-0005-0000-0000-0000D13C0000}"/>
    <cellStyle name="Normal 2 3 3 2 2 7" xfId="15640" xr:uid="{00000000-0005-0000-0000-0000D23C0000}"/>
    <cellStyle name="Normal 2 3 3 2 2 7 2" xfId="15641" xr:uid="{00000000-0005-0000-0000-0000D33C0000}"/>
    <cellStyle name="Normal 2 3 3 2 2 8" xfId="15642" xr:uid="{00000000-0005-0000-0000-0000D43C0000}"/>
    <cellStyle name="Normal 2 3 3 2 2 8 2" xfId="15643" xr:uid="{00000000-0005-0000-0000-0000D53C0000}"/>
    <cellStyle name="Normal 2 3 3 2 2 9" xfId="15644" xr:uid="{00000000-0005-0000-0000-0000D63C0000}"/>
    <cellStyle name="Normal 2 3 3 2 3" xfId="15645" xr:uid="{00000000-0005-0000-0000-0000D73C0000}"/>
    <cellStyle name="Normal 2 3 3 2 3 2" xfId="15646" xr:uid="{00000000-0005-0000-0000-0000D83C0000}"/>
    <cellStyle name="Normal 2 3 3 2 3 2 2" xfId="15647" xr:uid="{00000000-0005-0000-0000-0000D93C0000}"/>
    <cellStyle name="Normal 2 3 3 2 3 2 2 2" xfId="15648" xr:uid="{00000000-0005-0000-0000-0000DA3C0000}"/>
    <cellStyle name="Normal 2 3 3 2 3 2 2 2 2" xfId="15649" xr:uid="{00000000-0005-0000-0000-0000DB3C0000}"/>
    <cellStyle name="Normal 2 3 3 2 3 2 2 3" xfId="15650" xr:uid="{00000000-0005-0000-0000-0000DC3C0000}"/>
    <cellStyle name="Normal 2 3 3 2 3 2 3" xfId="15651" xr:uid="{00000000-0005-0000-0000-0000DD3C0000}"/>
    <cellStyle name="Normal 2 3 3 2 3 2 3 2" xfId="15652" xr:uid="{00000000-0005-0000-0000-0000DE3C0000}"/>
    <cellStyle name="Normal 2 3 3 2 3 2 3 2 2" xfId="15653" xr:uid="{00000000-0005-0000-0000-0000DF3C0000}"/>
    <cellStyle name="Normal 2 3 3 2 3 2 3 3" xfId="15654" xr:uid="{00000000-0005-0000-0000-0000E03C0000}"/>
    <cellStyle name="Normal 2 3 3 2 3 2 4" xfId="15655" xr:uid="{00000000-0005-0000-0000-0000E13C0000}"/>
    <cellStyle name="Normal 2 3 3 2 3 2 4 2" xfId="15656" xr:uid="{00000000-0005-0000-0000-0000E23C0000}"/>
    <cellStyle name="Normal 2 3 3 2 3 2 4 2 2" xfId="15657" xr:uid="{00000000-0005-0000-0000-0000E33C0000}"/>
    <cellStyle name="Normal 2 3 3 2 3 2 4 3" xfId="15658" xr:uid="{00000000-0005-0000-0000-0000E43C0000}"/>
    <cellStyle name="Normal 2 3 3 2 3 2 5" xfId="15659" xr:uid="{00000000-0005-0000-0000-0000E53C0000}"/>
    <cellStyle name="Normal 2 3 3 2 3 2 5 2" xfId="15660" xr:uid="{00000000-0005-0000-0000-0000E63C0000}"/>
    <cellStyle name="Normal 2 3 3 2 3 2 6" xfId="15661" xr:uid="{00000000-0005-0000-0000-0000E73C0000}"/>
    <cellStyle name="Normal 2 3 3 2 3 2 6 2" xfId="15662" xr:uid="{00000000-0005-0000-0000-0000E83C0000}"/>
    <cellStyle name="Normal 2 3 3 2 3 2 7" xfId="15663" xr:uid="{00000000-0005-0000-0000-0000E93C0000}"/>
    <cellStyle name="Normal 2 3 3 2 3 3" xfId="15664" xr:uid="{00000000-0005-0000-0000-0000EA3C0000}"/>
    <cellStyle name="Normal 2 3 3 2 3 3 2" xfId="15665" xr:uid="{00000000-0005-0000-0000-0000EB3C0000}"/>
    <cellStyle name="Normal 2 3 3 2 3 3 2 2" xfId="15666" xr:uid="{00000000-0005-0000-0000-0000EC3C0000}"/>
    <cellStyle name="Normal 2 3 3 2 3 3 3" xfId="15667" xr:uid="{00000000-0005-0000-0000-0000ED3C0000}"/>
    <cellStyle name="Normal 2 3 3 2 3 4" xfId="15668" xr:uid="{00000000-0005-0000-0000-0000EE3C0000}"/>
    <cellStyle name="Normal 2 3 3 2 3 4 2" xfId="15669" xr:uid="{00000000-0005-0000-0000-0000EF3C0000}"/>
    <cellStyle name="Normal 2 3 3 2 3 4 2 2" xfId="15670" xr:uid="{00000000-0005-0000-0000-0000F03C0000}"/>
    <cellStyle name="Normal 2 3 3 2 3 4 3" xfId="15671" xr:uid="{00000000-0005-0000-0000-0000F13C0000}"/>
    <cellStyle name="Normal 2 3 3 2 3 5" xfId="15672" xr:uid="{00000000-0005-0000-0000-0000F23C0000}"/>
    <cellStyle name="Normal 2 3 3 2 3 5 2" xfId="15673" xr:uid="{00000000-0005-0000-0000-0000F33C0000}"/>
    <cellStyle name="Normal 2 3 3 2 3 5 2 2" xfId="15674" xr:uid="{00000000-0005-0000-0000-0000F43C0000}"/>
    <cellStyle name="Normal 2 3 3 2 3 5 3" xfId="15675" xr:uid="{00000000-0005-0000-0000-0000F53C0000}"/>
    <cellStyle name="Normal 2 3 3 2 3 6" xfId="15676" xr:uid="{00000000-0005-0000-0000-0000F63C0000}"/>
    <cellStyle name="Normal 2 3 3 2 3 6 2" xfId="15677" xr:uid="{00000000-0005-0000-0000-0000F73C0000}"/>
    <cellStyle name="Normal 2 3 3 2 3 7" xfId="15678" xr:uid="{00000000-0005-0000-0000-0000F83C0000}"/>
    <cellStyle name="Normal 2 3 3 2 3 7 2" xfId="15679" xr:uid="{00000000-0005-0000-0000-0000F93C0000}"/>
    <cellStyle name="Normal 2 3 3 2 3 8" xfId="15680" xr:uid="{00000000-0005-0000-0000-0000FA3C0000}"/>
    <cellStyle name="Normal 2 3 3 2 4" xfId="15681" xr:uid="{00000000-0005-0000-0000-0000FB3C0000}"/>
    <cellStyle name="Normal 2 3 3 2 4 2" xfId="15682" xr:uid="{00000000-0005-0000-0000-0000FC3C0000}"/>
    <cellStyle name="Normal 2 3 3 2 4 2 2" xfId="15683" xr:uid="{00000000-0005-0000-0000-0000FD3C0000}"/>
    <cellStyle name="Normal 2 3 3 2 4 2 2 2" xfId="15684" xr:uid="{00000000-0005-0000-0000-0000FE3C0000}"/>
    <cellStyle name="Normal 2 3 3 2 4 2 3" xfId="15685" xr:uid="{00000000-0005-0000-0000-0000FF3C0000}"/>
    <cellStyle name="Normal 2 3 3 2 4 3" xfId="15686" xr:uid="{00000000-0005-0000-0000-0000003D0000}"/>
    <cellStyle name="Normal 2 3 3 2 4 3 2" xfId="15687" xr:uid="{00000000-0005-0000-0000-0000013D0000}"/>
    <cellStyle name="Normal 2 3 3 2 4 3 2 2" xfId="15688" xr:uid="{00000000-0005-0000-0000-0000023D0000}"/>
    <cellStyle name="Normal 2 3 3 2 4 3 3" xfId="15689" xr:uid="{00000000-0005-0000-0000-0000033D0000}"/>
    <cellStyle name="Normal 2 3 3 2 4 4" xfId="15690" xr:uid="{00000000-0005-0000-0000-0000043D0000}"/>
    <cellStyle name="Normal 2 3 3 2 4 4 2" xfId="15691" xr:uid="{00000000-0005-0000-0000-0000053D0000}"/>
    <cellStyle name="Normal 2 3 3 2 4 4 2 2" xfId="15692" xr:uid="{00000000-0005-0000-0000-0000063D0000}"/>
    <cellStyle name="Normal 2 3 3 2 4 4 3" xfId="15693" xr:uid="{00000000-0005-0000-0000-0000073D0000}"/>
    <cellStyle name="Normal 2 3 3 2 4 5" xfId="15694" xr:uid="{00000000-0005-0000-0000-0000083D0000}"/>
    <cellStyle name="Normal 2 3 3 2 4 5 2" xfId="15695" xr:uid="{00000000-0005-0000-0000-0000093D0000}"/>
    <cellStyle name="Normal 2 3 3 2 4 6" xfId="15696" xr:uid="{00000000-0005-0000-0000-00000A3D0000}"/>
    <cellStyle name="Normal 2 3 3 2 4 6 2" xfId="15697" xr:uid="{00000000-0005-0000-0000-00000B3D0000}"/>
    <cellStyle name="Normal 2 3 3 2 4 7" xfId="15698" xr:uid="{00000000-0005-0000-0000-00000C3D0000}"/>
    <cellStyle name="Normal 2 3 3 2 5" xfId="15699" xr:uid="{00000000-0005-0000-0000-00000D3D0000}"/>
    <cellStyle name="Normal 2 3 3 2 5 2" xfId="15700" xr:uid="{00000000-0005-0000-0000-00000E3D0000}"/>
    <cellStyle name="Normal 2 3 3 2 5 2 2" xfId="15701" xr:uid="{00000000-0005-0000-0000-00000F3D0000}"/>
    <cellStyle name="Normal 2 3 3 2 5 2 2 2" xfId="15702" xr:uid="{00000000-0005-0000-0000-0000103D0000}"/>
    <cellStyle name="Normal 2 3 3 2 5 2 3" xfId="15703" xr:uid="{00000000-0005-0000-0000-0000113D0000}"/>
    <cellStyle name="Normal 2 3 3 2 5 3" xfId="15704" xr:uid="{00000000-0005-0000-0000-0000123D0000}"/>
    <cellStyle name="Normal 2 3 3 2 5 3 2" xfId="15705" xr:uid="{00000000-0005-0000-0000-0000133D0000}"/>
    <cellStyle name="Normal 2 3 3 2 5 3 2 2" xfId="15706" xr:uid="{00000000-0005-0000-0000-0000143D0000}"/>
    <cellStyle name="Normal 2 3 3 2 5 3 3" xfId="15707" xr:uid="{00000000-0005-0000-0000-0000153D0000}"/>
    <cellStyle name="Normal 2 3 3 2 5 4" xfId="15708" xr:uid="{00000000-0005-0000-0000-0000163D0000}"/>
    <cellStyle name="Normal 2 3 3 2 5 4 2" xfId="15709" xr:uid="{00000000-0005-0000-0000-0000173D0000}"/>
    <cellStyle name="Normal 2 3 3 2 5 4 2 2" xfId="15710" xr:uid="{00000000-0005-0000-0000-0000183D0000}"/>
    <cellStyle name="Normal 2 3 3 2 5 4 3" xfId="15711" xr:uid="{00000000-0005-0000-0000-0000193D0000}"/>
    <cellStyle name="Normal 2 3 3 2 5 5" xfId="15712" xr:uid="{00000000-0005-0000-0000-00001A3D0000}"/>
    <cellStyle name="Normal 2 3 3 2 5 5 2" xfId="15713" xr:uid="{00000000-0005-0000-0000-00001B3D0000}"/>
    <cellStyle name="Normal 2 3 3 2 5 6" xfId="15714" xr:uid="{00000000-0005-0000-0000-00001C3D0000}"/>
    <cellStyle name="Normal 2 3 3 2 5 6 2" xfId="15715" xr:uid="{00000000-0005-0000-0000-00001D3D0000}"/>
    <cellStyle name="Normal 2 3 3 2 5 7" xfId="15716" xr:uid="{00000000-0005-0000-0000-00001E3D0000}"/>
    <cellStyle name="Normal 2 3 3 2 6" xfId="15717" xr:uid="{00000000-0005-0000-0000-00001F3D0000}"/>
    <cellStyle name="Normal 2 3 3 2 6 2" xfId="15718" xr:uid="{00000000-0005-0000-0000-0000203D0000}"/>
    <cellStyle name="Normal 2 3 3 2 6 2 2" xfId="15719" xr:uid="{00000000-0005-0000-0000-0000213D0000}"/>
    <cellStyle name="Normal 2 3 3 2 6 3" xfId="15720" xr:uid="{00000000-0005-0000-0000-0000223D0000}"/>
    <cellStyle name="Normal 2 3 3 2 7" xfId="15721" xr:uid="{00000000-0005-0000-0000-0000233D0000}"/>
    <cellStyle name="Normal 2 3 3 2 7 2" xfId="15722" xr:uid="{00000000-0005-0000-0000-0000243D0000}"/>
    <cellStyle name="Normal 2 3 3 2 7 2 2" xfId="15723" xr:uid="{00000000-0005-0000-0000-0000253D0000}"/>
    <cellStyle name="Normal 2 3 3 2 7 3" xfId="15724" xr:uid="{00000000-0005-0000-0000-0000263D0000}"/>
    <cellStyle name="Normal 2 3 3 2 8" xfId="15725" xr:uid="{00000000-0005-0000-0000-0000273D0000}"/>
    <cellStyle name="Normal 2 3 3 2 8 2" xfId="15726" xr:uid="{00000000-0005-0000-0000-0000283D0000}"/>
    <cellStyle name="Normal 2 3 3 2 8 2 2" xfId="15727" xr:uid="{00000000-0005-0000-0000-0000293D0000}"/>
    <cellStyle name="Normal 2 3 3 2 8 3" xfId="15728" xr:uid="{00000000-0005-0000-0000-00002A3D0000}"/>
    <cellStyle name="Normal 2 3 3 2 9" xfId="15729" xr:uid="{00000000-0005-0000-0000-00002B3D0000}"/>
    <cellStyle name="Normal 2 3 3 2 9 2" xfId="15730" xr:uid="{00000000-0005-0000-0000-00002C3D0000}"/>
    <cellStyle name="Normal 2 3 3 3" xfId="478" xr:uid="{00000000-0005-0000-0000-00002D3D0000}"/>
    <cellStyle name="Normal 2 3 3 3 10" xfId="15731" xr:uid="{00000000-0005-0000-0000-00002E3D0000}"/>
    <cellStyle name="Normal 2 3 3 3 10 2" xfId="15732" xr:uid="{00000000-0005-0000-0000-00002F3D0000}"/>
    <cellStyle name="Normal 2 3 3 3 11" xfId="15733" xr:uid="{00000000-0005-0000-0000-0000303D0000}"/>
    <cellStyle name="Normal 2 3 3 3 2" xfId="15734" xr:uid="{00000000-0005-0000-0000-0000313D0000}"/>
    <cellStyle name="Normal 2 3 3 3 2 2" xfId="15735" xr:uid="{00000000-0005-0000-0000-0000323D0000}"/>
    <cellStyle name="Normal 2 3 3 3 2 2 2" xfId="15736" xr:uid="{00000000-0005-0000-0000-0000333D0000}"/>
    <cellStyle name="Normal 2 3 3 3 2 2 2 2" xfId="15737" xr:uid="{00000000-0005-0000-0000-0000343D0000}"/>
    <cellStyle name="Normal 2 3 3 3 2 2 2 2 2" xfId="15738" xr:uid="{00000000-0005-0000-0000-0000353D0000}"/>
    <cellStyle name="Normal 2 3 3 3 2 2 2 3" xfId="15739" xr:uid="{00000000-0005-0000-0000-0000363D0000}"/>
    <cellStyle name="Normal 2 3 3 3 2 2 3" xfId="15740" xr:uid="{00000000-0005-0000-0000-0000373D0000}"/>
    <cellStyle name="Normal 2 3 3 3 2 2 3 2" xfId="15741" xr:uid="{00000000-0005-0000-0000-0000383D0000}"/>
    <cellStyle name="Normal 2 3 3 3 2 2 3 2 2" xfId="15742" xr:uid="{00000000-0005-0000-0000-0000393D0000}"/>
    <cellStyle name="Normal 2 3 3 3 2 2 3 3" xfId="15743" xr:uid="{00000000-0005-0000-0000-00003A3D0000}"/>
    <cellStyle name="Normal 2 3 3 3 2 2 4" xfId="15744" xr:uid="{00000000-0005-0000-0000-00003B3D0000}"/>
    <cellStyle name="Normal 2 3 3 3 2 2 4 2" xfId="15745" xr:uid="{00000000-0005-0000-0000-00003C3D0000}"/>
    <cellStyle name="Normal 2 3 3 3 2 2 4 2 2" xfId="15746" xr:uid="{00000000-0005-0000-0000-00003D3D0000}"/>
    <cellStyle name="Normal 2 3 3 3 2 2 4 3" xfId="15747" xr:uid="{00000000-0005-0000-0000-00003E3D0000}"/>
    <cellStyle name="Normal 2 3 3 3 2 2 5" xfId="15748" xr:uid="{00000000-0005-0000-0000-00003F3D0000}"/>
    <cellStyle name="Normal 2 3 3 3 2 2 5 2" xfId="15749" xr:uid="{00000000-0005-0000-0000-0000403D0000}"/>
    <cellStyle name="Normal 2 3 3 3 2 2 6" xfId="15750" xr:uid="{00000000-0005-0000-0000-0000413D0000}"/>
    <cellStyle name="Normal 2 3 3 3 2 2 6 2" xfId="15751" xr:uid="{00000000-0005-0000-0000-0000423D0000}"/>
    <cellStyle name="Normal 2 3 3 3 2 2 7" xfId="15752" xr:uid="{00000000-0005-0000-0000-0000433D0000}"/>
    <cellStyle name="Normal 2 3 3 3 2 3" xfId="15753" xr:uid="{00000000-0005-0000-0000-0000443D0000}"/>
    <cellStyle name="Normal 2 3 3 3 2 3 2" xfId="15754" xr:uid="{00000000-0005-0000-0000-0000453D0000}"/>
    <cellStyle name="Normal 2 3 3 3 2 3 2 2" xfId="15755" xr:uid="{00000000-0005-0000-0000-0000463D0000}"/>
    <cellStyle name="Normal 2 3 3 3 2 3 2 2 2" xfId="15756" xr:uid="{00000000-0005-0000-0000-0000473D0000}"/>
    <cellStyle name="Normal 2 3 3 3 2 3 2 3" xfId="15757" xr:uid="{00000000-0005-0000-0000-0000483D0000}"/>
    <cellStyle name="Normal 2 3 3 3 2 3 3" xfId="15758" xr:uid="{00000000-0005-0000-0000-0000493D0000}"/>
    <cellStyle name="Normal 2 3 3 3 2 3 3 2" xfId="15759" xr:uid="{00000000-0005-0000-0000-00004A3D0000}"/>
    <cellStyle name="Normal 2 3 3 3 2 3 3 2 2" xfId="15760" xr:uid="{00000000-0005-0000-0000-00004B3D0000}"/>
    <cellStyle name="Normal 2 3 3 3 2 3 3 3" xfId="15761" xr:uid="{00000000-0005-0000-0000-00004C3D0000}"/>
    <cellStyle name="Normal 2 3 3 3 2 3 4" xfId="15762" xr:uid="{00000000-0005-0000-0000-00004D3D0000}"/>
    <cellStyle name="Normal 2 3 3 3 2 3 4 2" xfId="15763" xr:uid="{00000000-0005-0000-0000-00004E3D0000}"/>
    <cellStyle name="Normal 2 3 3 3 2 3 4 2 2" xfId="15764" xr:uid="{00000000-0005-0000-0000-00004F3D0000}"/>
    <cellStyle name="Normal 2 3 3 3 2 3 4 3" xfId="15765" xr:uid="{00000000-0005-0000-0000-0000503D0000}"/>
    <cellStyle name="Normal 2 3 3 3 2 3 5" xfId="15766" xr:uid="{00000000-0005-0000-0000-0000513D0000}"/>
    <cellStyle name="Normal 2 3 3 3 2 3 5 2" xfId="15767" xr:uid="{00000000-0005-0000-0000-0000523D0000}"/>
    <cellStyle name="Normal 2 3 3 3 2 3 6" xfId="15768" xr:uid="{00000000-0005-0000-0000-0000533D0000}"/>
    <cellStyle name="Normal 2 3 3 3 2 3 6 2" xfId="15769" xr:uid="{00000000-0005-0000-0000-0000543D0000}"/>
    <cellStyle name="Normal 2 3 3 3 2 3 7" xfId="15770" xr:uid="{00000000-0005-0000-0000-0000553D0000}"/>
    <cellStyle name="Normal 2 3 3 3 2 4" xfId="15771" xr:uid="{00000000-0005-0000-0000-0000563D0000}"/>
    <cellStyle name="Normal 2 3 3 3 2 4 2" xfId="15772" xr:uid="{00000000-0005-0000-0000-0000573D0000}"/>
    <cellStyle name="Normal 2 3 3 3 2 4 2 2" xfId="15773" xr:uid="{00000000-0005-0000-0000-0000583D0000}"/>
    <cellStyle name="Normal 2 3 3 3 2 4 3" xfId="15774" xr:uid="{00000000-0005-0000-0000-0000593D0000}"/>
    <cellStyle name="Normal 2 3 3 3 2 5" xfId="15775" xr:uid="{00000000-0005-0000-0000-00005A3D0000}"/>
    <cellStyle name="Normal 2 3 3 3 2 5 2" xfId="15776" xr:uid="{00000000-0005-0000-0000-00005B3D0000}"/>
    <cellStyle name="Normal 2 3 3 3 2 5 2 2" xfId="15777" xr:uid="{00000000-0005-0000-0000-00005C3D0000}"/>
    <cellStyle name="Normal 2 3 3 3 2 5 3" xfId="15778" xr:uid="{00000000-0005-0000-0000-00005D3D0000}"/>
    <cellStyle name="Normal 2 3 3 3 2 6" xfId="15779" xr:uid="{00000000-0005-0000-0000-00005E3D0000}"/>
    <cellStyle name="Normal 2 3 3 3 2 6 2" xfId="15780" xr:uid="{00000000-0005-0000-0000-00005F3D0000}"/>
    <cellStyle name="Normal 2 3 3 3 2 6 2 2" xfId="15781" xr:uid="{00000000-0005-0000-0000-0000603D0000}"/>
    <cellStyle name="Normal 2 3 3 3 2 6 3" xfId="15782" xr:uid="{00000000-0005-0000-0000-0000613D0000}"/>
    <cellStyle name="Normal 2 3 3 3 2 7" xfId="15783" xr:uid="{00000000-0005-0000-0000-0000623D0000}"/>
    <cellStyle name="Normal 2 3 3 3 2 7 2" xfId="15784" xr:uid="{00000000-0005-0000-0000-0000633D0000}"/>
    <cellStyle name="Normal 2 3 3 3 2 8" xfId="15785" xr:uid="{00000000-0005-0000-0000-0000643D0000}"/>
    <cellStyle name="Normal 2 3 3 3 2 8 2" xfId="15786" xr:uid="{00000000-0005-0000-0000-0000653D0000}"/>
    <cellStyle name="Normal 2 3 3 3 2 9" xfId="15787" xr:uid="{00000000-0005-0000-0000-0000663D0000}"/>
    <cellStyle name="Normal 2 3 3 3 3" xfId="15788" xr:uid="{00000000-0005-0000-0000-0000673D0000}"/>
    <cellStyle name="Normal 2 3 3 3 3 2" xfId="15789" xr:uid="{00000000-0005-0000-0000-0000683D0000}"/>
    <cellStyle name="Normal 2 3 3 3 3 2 2" xfId="15790" xr:uid="{00000000-0005-0000-0000-0000693D0000}"/>
    <cellStyle name="Normal 2 3 3 3 3 2 2 2" xfId="15791" xr:uid="{00000000-0005-0000-0000-00006A3D0000}"/>
    <cellStyle name="Normal 2 3 3 3 3 2 2 2 2" xfId="15792" xr:uid="{00000000-0005-0000-0000-00006B3D0000}"/>
    <cellStyle name="Normal 2 3 3 3 3 2 2 3" xfId="15793" xr:uid="{00000000-0005-0000-0000-00006C3D0000}"/>
    <cellStyle name="Normal 2 3 3 3 3 2 3" xfId="15794" xr:uid="{00000000-0005-0000-0000-00006D3D0000}"/>
    <cellStyle name="Normal 2 3 3 3 3 2 3 2" xfId="15795" xr:uid="{00000000-0005-0000-0000-00006E3D0000}"/>
    <cellStyle name="Normal 2 3 3 3 3 2 3 2 2" xfId="15796" xr:uid="{00000000-0005-0000-0000-00006F3D0000}"/>
    <cellStyle name="Normal 2 3 3 3 3 2 3 3" xfId="15797" xr:uid="{00000000-0005-0000-0000-0000703D0000}"/>
    <cellStyle name="Normal 2 3 3 3 3 2 4" xfId="15798" xr:uid="{00000000-0005-0000-0000-0000713D0000}"/>
    <cellStyle name="Normal 2 3 3 3 3 2 4 2" xfId="15799" xr:uid="{00000000-0005-0000-0000-0000723D0000}"/>
    <cellStyle name="Normal 2 3 3 3 3 2 4 2 2" xfId="15800" xr:uid="{00000000-0005-0000-0000-0000733D0000}"/>
    <cellStyle name="Normal 2 3 3 3 3 2 4 3" xfId="15801" xr:uid="{00000000-0005-0000-0000-0000743D0000}"/>
    <cellStyle name="Normal 2 3 3 3 3 2 5" xfId="15802" xr:uid="{00000000-0005-0000-0000-0000753D0000}"/>
    <cellStyle name="Normal 2 3 3 3 3 2 5 2" xfId="15803" xr:uid="{00000000-0005-0000-0000-0000763D0000}"/>
    <cellStyle name="Normal 2 3 3 3 3 2 6" xfId="15804" xr:uid="{00000000-0005-0000-0000-0000773D0000}"/>
    <cellStyle name="Normal 2 3 3 3 3 2 6 2" xfId="15805" xr:uid="{00000000-0005-0000-0000-0000783D0000}"/>
    <cellStyle name="Normal 2 3 3 3 3 2 7" xfId="15806" xr:uid="{00000000-0005-0000-0000-0000793D0000}"/>
    <cellStyle name="Normal 2 3 3 3 3 3" xfId="15807" xr:uid="{00000000-0005-0000-0000-00007A3D0000}"/>
    <cellStyle name="Normal 2 3 3 3 3 3 2" xfId="15808" xr:uid="{00000000-0005-0000-0000-00007B3D0000}"/>
    <cellStyle name="Normal 2 3 3 3 3 3 2 2" xfId="15809" xr:uid="{00000000-0005-0000-0000-00007C3D0000}"/>
    <cellStyle name="Normal 2 3 3 3 3 3 3" xfId="15810" xr:uid="{00000000-0005-0000-0000-00007D3D0000}"/>
    <cellStyle name="Normal 2 3 3 3 3 4" xfId="15811" xr:uid="{00000000-0005-0000-0000-00007E3D0000}"/>
    <cellStyle name="Normal 2 3 3 3 3 4 2" xfId="15812" xr:uid="{00000000-0005-0000-0000-00007F3D0000}"/>
    <cellStyle name="Normal 2 3 3 3 3 4 2 2" xfId="15813" xr:uid="{00000000-0005-0000-0000-0000803D0000}"/>
    <cellStyle name="Normal 2 3 3 3 3 4 3" xfId="15814" xr:uid="{00000000-0005-0000-0000-0000813D0000}"/>
    <cellStyle name="Normal 2 3 3 3 3 5" xfId="15815" xr:uid="{00000000-0005-0000-0000-0000823D0000}"/>
    <cellStyle name="Normal 2 3 3 3 3 5 2" xfId="15816" xr:uid="{00000000-0005-0000-0000-0000833D0000}"/>
    <cellStyle name="Normal 2 3 3 3 3 5 2 2" xfId="15817" xr:uid="{00000000-0005-0000-0000-0000843D0000}"/>
    <cellStyle name="Normal 2 3 3 3 3 5 3" xfId="15818" xr:uid="{00000000-0005-0000-0000-0000853D0000}"/>
    <cellStyle name="Normal 2 3 3 3 3 6" xfId="15819" xr:uid="{00000000-0005-0000-0000-0000863D0000}"/>
    <cellStyle name="Normal 2 3 3 3 3 6 2" xfId="15820" xr:uid="{00000000-0005-0000-0000-0000873D0000}"/>
    <cellStyle name="Normal 2 3 3 3 3 7" xfId="15821" xr:uid="{00000000-0005-0000-0000-0000883D0000}"/>
    <cellStyle name="Normal 2 3 3 3 3 7 2" xfId="15822" xr:uid="{00000000-0005-0000-0000-0000893D0000}"/>
    <cellStyle name="Normal 2 3 3 3 3 8" xfId="15823" xr:uid="{00000000-0005-0000-0000-00008A3D0000}"/>
    <cellStyle name="Normal 2 3 3 3 4" xfId="15824" xr:uid="{00000000-0005-0000-0000-00008B3D0000}"/>
    <cellStyle name="Normal 2 3 3 3 4 2" xfId="15825" xr:uid="{00000000-0005-0000-0000-00008C3D0000}"/>
    <cellStyle name="Normal 2 3 3 3 4 2 2" xfId="15826" xr:uid="{00000000-0005-0000-0000-00008D3D0000}"/>
    <cellStyle name="Normal 2 3 3 3 4 2 2 2" xfId="15827" xr:uid="{00000000-0005-0000-0000-00008E3D0000}"/>
    <cellStyle name="Normal 2 3 3 3 4 2 3" xfId="15828" xr:uid="{00000000-0005-0000-0000-00008F3D0000}"/>
    <cellStyle name="Normal 2 3 3 3 4 3" xfId="15829" xr:uid="{00000000-0005-0000-0000-0000903D0000}"/>
    <cellStyle name="Normal 2 3 3 3 4 3 2" xfId="15830" xr:uid="{00000000-0005-0000-0000-0000913D0000}"/>
    <cellStyle name="Normal 2 3 3 3 4 3 2 2" xfId="15831" xr:uid="{00000000-0005-0000-0000-0000923D0000}"/>
    <cellStyle name="Normal 2 3 3 3 4 3 3" xfId="15832" xr:uid="{00000000-0005-0000-0000-0000933D0000}"/>
    <cellStyle name="Normal 2 3 3 3 4 4" xfId="15833" xr:uid="{00000000-0005-0000-0000-0000943D0000}"/>
    <cellStyle name="Normal 2 3 3 3 4 4 2" xfId="15834" xr:uid="{00000000-0005-0000-0000-0000953D0000}"/>
    <cellStyle name="Normal 2 3 3 3 4 4 2 2" xfId="15835" xr:uid="{00000000-0005-0000-0000-0000963D0000}"/>
    <cellStyle name="Normal 2 3 3 3 4 4 3" xfId="15836" xr:uid="{00000000-0005-0000-0000-0000973D0000}"/>
    <cellStyle name="Normal 2 3 3 3 4 5" xfId="15837" xr:uid="{00000000-0005-0000-0000-0000983D0000}"/>
    <cellStyle name="Normal 2 3 3 3 4 5 2" xfId="15838" xr:uid="{00000000-0005-0000-0000-0000993D0000}"/>
    <cellStyle name="Normal 2 3 3 3 4 6" xfId="15839" xr:uid="{00000000-0005-0000-0000-00009A3D0000}"/>
    <cellStyle name="Normal 2 3 3 3 4 6 2" xfId="15840" xr:uid="{00000000-0005-0000-0000-00009B3D0000}"/>
    <cellStyle name="Normal 2 3 3 3 4 7" xfId="15841" xr:uid="{00000000-0005-0000-0000-00009C3D0000}"/>
    <cellStyle name="Normal 2 3 3 3 5" xfId="15842" xr:uid="{00000000-0005-0000-0000-00009D3D0000}"/>
    <cellStyle name="Normal 2 3 3 3 5 2" xfId="15843" xr:uid="{00000000-0005-0000-0000-00009E3D0000}"/>
    <cellStyle name="Normal 2 3 3 3 5 2 2" xfId="15844" xr:uid="{00000000-0005-0000-0000-00009F3D0000}"/>
    <cellStyle name="Normal 2 3 3 3 5 2 2 2" xfId="15845" xr:uid="{00000000-0005-0000-0000-0000A03D0000}"/>
    <cellStyle name="Normal 2 3 3 3 5 2 3" xfId="15846" xr:uid="{00000000-0005-0000-0000-0000A13D0000}"/>
    <cellStyle name="Normal 2 3 3 3 5 3" xfId="15847" xr:uid="{00000000-0005-0000-0000-0000A23D0000}"/>
    <cellStyle name="Normal 2 3 3 3 5 3 2" xfId="15848" xr:uid="{00000000-0005-0000-0000-0000A33D0000}"/>
    <cellStyle name="Normal 2 3 3 3 5 3 2 2" xfId="15849" xr:uid="{00000000-0005-0000-0000-0000A43D0000}"/>
    <cellStyle name="Normal 2 3 3 3 5 3 3" xfId="15850" xr:uid="{00000000-0005-0000-0000-0000A53D0000}"/>
    <cellStyle name="Normal 2 3 3 3 5 4" xfId="15851" xr:uid="{00000000-0005-0000-0000-0000A63D0000}"/>
    <cellStyle name="Normal 2 3 3 3 5 4 2" xfId="15852" xr:uid="{00000000-0005-0000-0000-0000A73D0000}"/>
    <cellStyle name="Normal 2 3 3 3 5 4 2 2" xfId="15853" xr:uid="{00000000-0005-0000-0000-0000A83D0000}"/>
    <cellStyle name="Normal 2 3 3 3 5 4 3" xfId="15854" xr:uid="{00000000-0005-0000-0000-0000A93D0000}"/>
    <cellStyle name="Normal 2 3 3 3 5 5" xfId="15855" xr:uid="{00000000-0005-0000-0000-0000AA3D0000}"/>
    <cellStyle name="Normal 2 3 3 3 5 5 2" xfId="15856" xr:uid="{00000000-0005-0000-0000-0000AB3D0000}"/>
    <cellStyle name="Normal 2 3 3 3 5 6" xfId="15857" xr:uid="{00000000-0005-0000-0000-0000AC3D0000}"/>
    <cellStyle name="Normal 2 3 3 3 5 6 2" xfId="15858" xr:uid="{00000000-0005-0000-0000-0000AD3D0000}"/>
    <cellStyle name="Normal 2 3 3 3 5 7" xfId="15859" xr:uid="{00000000-0005-0000-0000-0000AE3D0000}"/>
    <cellStyle name="Normal 2 3 3 3 6" xfId="15860" xr:uid="{00000000-0005-0000-0000-0000AF3D0000}"/>
    <cellStyle name="Normal 2 3 3 3 6 2" xfId="15861" xr:uid="{00000000-0005-0000-0000-0000B03D0000}"/>
    <cellStyle name="Normal 2 3 3 3 6 2 2" xfId="15862" xr:uid="{00000000-0005-0000-0000-0000B13D0000}"/>
    <cellStyle name="Normal 2 3 3 3 6 3" xfId="15863" xr:uid="{00000000-0005-0000-0000-0000B23D0000}"/>
    <cellStyle name="Normal 2 3 3 3 7" xfId="15864" xr:uid="{00000000-0005-0000-0000-0000B33D0000}"/>
    <cellStyle name="Normal 2 3 3 3 7 2" xfId="15865" xr:uid="{00000000-0005-0000-0000-0000B43D0000}"/>
    <cellStyle name="Normal 2 3 3 3 7 2 2" xfId="15866" xr:uid="{00000000-0005-0000-0000-0000B53D0000}"/>
    <cellStyle name="Normal 2 3 3 3 7 3" xfId="15867" xr:uid="{00000000-0005-0000-0000-0000B63D0000}"/>
    <cellStyle name="Normal 2 3 3 3 8" xfId="15868" xr:uid="{00000000-0005-0000-0000-0000B73D0000}"/>
    <cellStyle name="Normal 2 3 3 3 8 2" xfId="15869" xr:uid="{00000000-0005-0000-0000-0000B83D0000}"/>
    <cellStyle name="Normal 2 3 3 3 8 2 2" xfId="15870" xr:uid="{00000000-0005-0000-0000-0000B93D0000}"/>
    <cellStyle name="Normal 2 3 3 3 8 3" xfId="15871" xr:uid="{00000000-0005-0000-0000-0000BA3D0000}"/>
    <cellStyle name="Normal 2 3 3 3 9" xfId="15872" xr:uid="{00000000-0005-0000-0000-0000BB3D0000}"/>
    <cellStyle name="Normal 2 3 3 3 9 2" xfId="15873" xr:uid="{00000000-0005-0000-0000-0000BC3D0000}"/>
    <cellStyle name="Normal 2 3 3 4" xfId="15874" xr:uid="{00000000-0005-0000-0000-0000BD3D0000}"/>
    <cellStyle name="Normal 2 3 3 4 2" xfId="15875" xr:uid="{00000000-0005-0000-0000-0000BE3D0000}"/>
    <cellStyle name="Normal 2 3 3 4 2 2" xfId="15876" xr:uid="{00000000-0005-0000-0000-0000BF3D0000}"/>
    <cellStyle name="Normal 2 3 3 4 2 2 2" xfId="15877" xr:uid="{00000000-0005-0000-0000-0000C03D0000}"/>
    <cellStyle name="Normal 2 3 3 4 2 2 2 2" xfId="15878" xr:uid="{00000000-0005-0000-0000-0000C13D0000}"/>
    <cellStyle name="Normal 2 3 3 4 2 2 3" xfId="15879" xr:uid="{00000000-0005-0000-0000-0000C23D0000}"/>
    <cellStyle name="Normal 2 3 3 4 2 3" xfId="15880" xr:uid="{00000000-0005-0000-0000-0000C33D0000}"/>
    <cellStyle name="Normal 2 3 3 4 2 3 2" xfId="15881" xr:uid="{00000000-0005-0000-0000-0000C43D0000}"/>
    <cellStyle name="Normal 2 3 3 4 2 3 2 2" xfId="15882" xr:uid="{00000000-0005-0000-0000-0000C53D0000}"/>
    <cellStyle name="Normal 2 3 3 4 2 3 3" xfId="15883" xr:uid="{00000000-0005-0000-0000-0000C63D0000}"/>
    <cellStyle name="Normal 2 3 3 4 2 4" xfId="15884" xr:uid="{00000000-0005-0000-0000-0000C73D0000}"/>
    <cellStyle name="Normal 2 3 3 4 2 4 2" xfId="15885" xr:uid="{00000000-0005-0000-0000-0000C83D0000}"/>
    <cellStyle name="Normal 2 3 3 4 2 4 2 2" xfId="15886" xr:uid="{00000000-0005-0000-0000-0000C93D0000}"/>
    <cellStyle name="Normal 2 3 3 4 2 4 3" xfId="15887" xr:uid="{00000000-0005-0000-0000-0000CA3D0000}"/>
    <cellStyle name="Normal 2 3 3 4 2 5" xfId="15888" xr:uid="{00000000-0005-0000-0000-0000CB3D0000}"/>
    <cellStyle name="Normal 2 3 3 4 2 5 2" xfId="15889" xr:uid="{00000000-0005-0000-0000-0000CC3D0000}"/>
    <cellStyle name="Normal 2 3 3 4 2 6" xfId="15890" xr:uid="{00000000-0005-0000-0000-0000CD3D0000}"/>
    <cellStyle name="Normal 2 3 3 4 2 6 2" xfId="15891" xr:uid="{00000000-0005-0000-0000-0000CE3D0000}"/>
    <cellStyle name="Normal 2 3 3 4 2 7" xfId="15892" xr:uid="{00000000-0005-0000-0000-0000CF3D0000}"/>
    <cellStyle name="Normal 2 3 3 4 3" xfId="15893" xr:uid="{00000000-0005-0000-0000-0000D03D0000}"/>
    <cellStyle name="Normal 2 3 3 4 3 2" xfId="15894" xr:uid="{00000000-0005-0000-0000-0000D13D0000}"/>
    <cellStyle name="Normal 2 3 3 4 3 2 2" xfId="15895" xr:uid="{00000000-0005-0000-0000-0000D23D0000}"/>
    <cellStyle name="Normal 2 3 3 4 3 2 2 2" xfId="15896" xr:uid="{00000000-0005-0000-0000-0000D33D0000}"/>
    <cellStyle name="Normal 2 3 3 4 3 2 3" xfId="15897" xr:uid="{00000000-0005-0000-0000-0000D43D0000}"/>
    <cellStyle name="Normal 2 3 3 4 3 3" xfId="15898" xr:uid="{00000000-0005-0000-0000-0000D53D0000}"/>
    <cellStyle name="Normal 2 3 3 4 3 3 2" xfId="15899" xr:uid="{00000000-0005-0000-0000-0000D63D0000}"/>
    <cellStyle name="Normal 2 3 3 4 3 3 2 2" xfId="15900" xr:uid="{00000000-0005-0000-0000-0000D73D0000}"/>
    <cellStyle name="Normal 2 3 3 4 3 3 3" xfId="15901" xr:uid="{00000000-0005-0000-0000-0000D83D0000}"/>
    <cellStyle name="Normal 2 3 3 4 3 4" xfId="15902" xr:uid="{00000000-0005-0000-0000-0000D93D0000}"/>
    <cellStyle name="Normal 2 3 3 4 3 4 2" xfId="15903" xr:uid="{00000000-0005-0000-0000-0000DA3D0000}"/>
    <cellStyle name="Normal 2 3 3 4 3 4 2 2" xfId="15904" xr:uid="{00000000-0005-0000-0000-0000DB3D0000}"/>
    <cellStyle name="Normal 2 3 3 4 3 4 3" xfId="15905" xr:uid="{00000000-0005-0000-0000-0000DC3D0000}"/>
    <cellStyle name="Normal 2 3 3 4 3 5" xfId="15906" xr:uid="{00000000-0005-0000-0000-0000DD3D0000}"/>
    <cellStyle name="Normal 2 3 3 4 3 5 2" xfId="15907" xr:uid="{00000000-0005-0000-0000-0000DE3D0000}"/>
    <cellStyle name="Normal 2 3 3 4 3 6" xfId="15908" xr:uid="{00000000-0005-0000-0000-0000DF3D0000}"/>
    <cellStyle name="Normal 2 3 3 4 3 6 2" xfId="15909" xr:uid="{00000000-0005-0000-0000-0000E03D0000}"/>
    <cellStyle name="Normal 2 3 3 4 3 7" xfId="15910" xr:uid="{00000000-0005-0000-0000-0000E13D0000}"/>
    <cellStyle name="Normal 2 3 3 4 4" xfId="15911" xr:uid="{00000000-0005-0000-0000-0000E23D0000}"/>
    <cellStyle name="Normal 2 3 3 4 4 2" xfId="15912" xr:uid="{00000000-0005-0000-0000-0000E33D0000}"/>
    <cellStyle name="Normal 2 3 3 4 4 2 2" xfId="15913" xr:uid="{00000000-0005-0000-0000-0000E43D0000}"/>
    <cellStyle name="Normal 2 3 3 4 4 3" xfId="15914" xr:uid="{00000000-0005-0000-0000-0000E53D0000}"/>
    <cellStyle name="Normal 2 3 3 4 5" xfId="15915" xr:uid="{00000000-0005-0000-0000-0000E63D0000}"/>
    <cellStyle name="Normal 2 3 3 4 5 2" xfId="15916" xr:uid="{00000000-0005-0000-0000-0000E73D0000}"/>
    <cellStyle name="Normal 2 3 3 4 5 2 2" xfId="15917" xr:uid="{00000000-0005-0000-0000-0000E83D0000}"/>
    <cellStyle name="Normal 2 3 3 4 5 3" xfId="15918" xr:uid="{00000000-0005-0000-0000-0000E93D0000}"/>
    <cellStyle name="Normal 2 3 3 4 6" xfId="15919" xr:uid="{00000000-0005-0000-0000-0000EA3D0000}"/>
    <cellStyle name="Normal 2 3 3 4 6 2" xfId="15920" xr:uid="{00000000-0005-0000-0000-0000EB3D0000}"/>
    <cellStyle name="Normal 2 3 3 4 6 2 2" xfId="15921" xr:uid="{00000000-0005-0000-0000-0000EC3D0000}"/>
    <cellStyle name="Normal 2 3 3 4 6 3" xfId="15922" xr:uid="{00000000-0005-0000-0000-0000ED3D0000}"/>
    <cellStyle name="Normal 2 3 3 4 7" xfId="15923" xr:uid="{00000000-0005-0000-0000-0000EE3D0000}"/>
    <cellStyle name="Normal 2 3 3 4 7 2" xfId="15924" xr:uid="{00000000-0005-0000-0000-0000EF3D0000}"/>
    <cellStyle name="Normal 2 3 3 4 8" xfId="15925" xr:uid="{00000000-0005-0000-0000-0000F03D0000}"/>
    <cellStyle name="Normal 2 3 3 4 8 2" xfId="15926" xr:uid="{00000000-0005-0000-0000-0000F13D0000}"/>
    <cellStyle name="Normal 2 3 3 4 9" xfId="15927" xr:uid="{00000000-0005-0000-0000-0000F23D0000}"/>
    <cellStyle name="Normal 2 3 3 5" xfId="15928" xr:uid="{00000000-0005-0000-0000-0000F33D0000}"/>
    <cellStyle name="Normal 2 3 3 5 2" xfId="15929" xr:uid="{00000000-0005-0000-0000-0000F43D0000}"/>
    <cellStyle name="Normal 2 3 3 5 2 2" xfId="15930" xr:uid="{00000000-0005-0000-0000-0000F53D0000}"/>
    <cellStyle name="Normal 2 3 3 5 2 2 2" xfId="15931" xr:uid="{00000000-0005-0000-0000-0000F63D0000}"/>
    <cellStyle name="Normal 2 3 3 5 2 2 2 2" xfId="15932" xr:uid="{00000000-0005-0000-0000-0000F73D0000}"/>
    <cellStyle name="Normal 2 3 3 5 2 2 3" xfId="15933" xr:uid="{00000000-0005-0000-0000-0000F83D0000}"/>
    <cellStyle name="Normal 2 3 3 5 2 3" xfId="15934" xr:uid="{00000000-0005-0000-0000-0000F93D0000}"/>
    <cellStyle name="Normal 2 3 3 5 2 3 2" xfId="15935" xr:uid="{00000000-0005-0000-0000-0000FA3D0000}"/>
    <cellStyle name="Normal 2 3 3 5 2 3 2 2" xfId="15936" xr:uid="{00000000-0005-0000-0000-0000FB3D0000}"/>
    <cellStyle name="Normal 2 3 3 5 2 3 3" xfId="15937" xr:uid="{00000000-0005-0000-0000-0000FC3D0000}"/>
    <cellStyle name="Normal 2 3 3 5 2 4" xfId="15938" xr:uid="{00000000-0005-0000-0000-0000FD3D0000}"/>
    <cellStyle name="Normal 2 3 3 5 2 4 2" xfId="15939" xr:uid="{00000000-0005-0000-0000-0000FE3D0000}"/>
    <cellStyle name="Normal 2 3 3 5 2 4 2 2" xfId="15940" xr:uid="{00000000-0005-0000-0000-0000FF3D0000}"/>
    <cellStyle name="Normal 2 3 3 5 2 4 3" xfId="15941" xr:uid="{00000000-0005-0000-0000-0000003E0000}"/>
    <cellStyle name="Normal 2 3 3 5 2 5" xfId="15942" xr:uid="{00000000-0005-0000-0000-0000013E0000}"/>
    <cellStyle name="Normal 2 3 3 5 2 5 2" xfId="15943" xr:uid="{00000000-0005-0000-0000-0000023E0000}"/>
    <cellStyle name="Normal 2 3 3 5 2 6" xfId="15944" xr:uid="{00000000-0005-0000-0000-0000033E0000}"/>
    <cellStyle name="Normal 2 3 3 5 2 6 2" xfId="15945" xr:uid="{00000000-0005-0000-0000-0000043E0000}"/>
    <cellStyle name="Normal 2 3 3 5 2 7" xfId="15946" xr:uid="{00000000-0005-0000-0000-0000053E0000}"/>
    <cellStyle name="Normal 2 3 3 5 3" xfId="15947" xr:uid="{00000000-0005-0000-0000-0000063E0000}"/>
    <cellStyle name="Normal 2 3 3 5 3 2" xfId="15948" xr:uid="{00000000-0005-0000-0000-0000073E0000}"/>
    <cellStyle name="Normal 2 3 3 5 3 2 2" xfId="15949" xr:uid="{00000000-0005-0000-0000-0000083E0000}"/>
    <cellStyle name="Normal 2 3 3 5 3 3" xfId="15950" xr:uid="{00000000-0005-0000-0000-0000093E0000}"/>
    <cellStyle name="Normal 2 3 3 5 4" xfId="15951" xr:uid="{00000000-0005-0000-0000-00000A3E0000}"/>
    <cellStyle name="Normal 2 3 3 5 4 2" xfId="15952" xr:uid="{00000000-0005-0000-0000-00000B3E0000}"/>
    <cellStyle name="Normal 2 3 3 5 4 2 2" xfId="15953" xr:uid="{00000000-0005-0000-0000-00000C3E0000}"/>
    <cellStyle name="Normal 2 3 3 5 4 3" xfId="15954" xr:uid="{00000000-0005-0000-0000-00000D3E0000}"/>
    <cellStyle name="Normal 2 3 3 5 5" xfId="15955" xr:uid="{00000000-0005-0000-0000-00000E3E0000}"/>
    <cellStyle name="Normal 2 3 3 5 5 2" xfId="15956" xr:uid="{00000000-0005-0000-0000-00000F3E0000}"/>
    <cellStyle name="Normal 2 3 3 5 5 2 2" xfId="15957" xr:uid="{00000000-0005-0000-0000-0000103E0000}"/>
    <cellStyle name="Normal 2 3 3 5 5 3" xfId="15958" xr:uid="{00000000-0005-0000-0000-0000113E0000}"/>
    <cellStyle name="Normal 2 3 3 5 6" xfId="15959" xr:uid="{00000000-0005-0000-0000-0000123E0000}"/>
    <cellStyle name="Normal 2 3 3 5 6 2" xfId="15960" xr:uid="{00000000-0005-0000-0000-0000133E0000}"/>
    <cellStyle name="Normal 2 3 3 5 7" xfId="15961" xr:uid="{00000000-0005-0000-0000-0000143E0000}"/>
    <cellStyle name="Normal 2 3 3 5 7 2" xfId="15962" xr:uid="{00000000-0005-0000-0000-0000153E0000}"/>
    <cellStyle name="Normal 2 3 3 5 8" xfId="15963" xr:uid="{00000000-0005-0000-0000-0000163E0000}"/>
    <cellStyle name="Normal 2 3 3 6" xfId="15964" xr:uid="{00000000-0005-0000-0000-0000173E0000}"/>
    <cellStyle name="Normal 2 3 3 6 2" xfId="15965" xr:uid="{00000000-0005-0000-0000-0000183E0000}"/>
    <cellStyle name="Normal 2 3 3 6 2 2" xfId="15966" xr:uid="{00000000-0005-0000-0000-0000193E0000}"/>
    <cellStyle name="Normal 2 3 3 6 2 2 2" xfId="15967" xr:uid="{00000000-0005-0000-0000-00001A3E0000}"/>
    <cellStyle name="Normal 2 3 3 6 2 3" xfId="15968" xr:uid="{00000000-0005-0000-0000-00001B3E0000}"/>
    <cellStyle name="Normal 2 3 3 6 3" xfId="15969" xr:uid="{00000000-0005-0000-0000-00001C3E0000}"/>
    <cellStyle name="Normal 2 3 3 6 3 2" xfId="15970" xr:uid="{00000000-0005-0000-0000-00001D3E0000}"/>
    <cellStyle name="Normal 2 3 3 6 3 2 2" xfId="15971" xr:uid="{00000000-0005-0000-0000-00001E3E0000}"/>
    <cellStyle name="Normal 2 3 3 6 3 3" xfId="15972" xr:uid="{00000000-0005-0000-0000-00001F3E0000}"/>
    <cellStyle name="Normal 2 3 3 6 4" xfId="15973" xr:uid="{00000000-0005-0000-0000-0000203E0000}"/>
    <cellStyle name="Normal 2 3 3 6 4 2" xfId="15974" xr:uid="{00000000-0005-0000-0000-0000213E0000}"/>
    <cellStyle name="Normal 2 3 3 6 4 2 2" xfId="15975" xr:uid="{00000000-0005-0000-0000-0000223E0000}"/>
    <cellStyle name="Normal 2 3 3 6 4 3" xfId="15976" xr:uid="{00000000-0005-0000-0000-0000233E0000}"/>
    <cellStyle name="Normal 2 3 3 6 5" xfId="15977" xr:uid="{00000000-0005-0000-0000-0000243E0000}"/>
    <cellStyle name="Normal 2 3 3 6 5 2" xfId="15978" xr:uid="{00000000-0005-0000-0000-0000253E0000}"/>
    <cellStyle name="Normal 2 3 3 6 6" xfId="15979" xr:uid="{00000000-0005-0000-0000-0000263E0000}"/>
    <cellStyle name="Normal 2 3 3 6 6 2" xfId="15980" xr:uid="{00000000-0005-0000-0000-0000273E0000}"/>
    <cellStyle name="Normal 2 3 3 6 7" xfId="15981" xr:uid="{00000000-0005-0000-0000-0000283E0000}"/>
    <cellStyle name="Normal 2 3 3 7" xfId="15982" xr:uid="{00000000-0005-0000-0000-0000293E0000}"/>
    <cellStyle name="Normal 2 3 3 7 2" xfId="15983" xr:uid="{00000000-0005-0000-0000-00002A3E0000}"/>
    <cellStyle name="Normal 2 3 3 7 2 2" xfId="15984" xr:uid="{00000000-0005-0000-0000-00002B3E0000}"/>
    <cellStyle name="Normal 2 3 3 7 2 2 2" xfId="15985" xr:uid="{00000000-0005-0000-0000-00002C3E0000}"/>
    <cellStyle name="Normal 2 3 3 7 2 3" xfId="15986" xr:uid="{00000000-0005-0000-0000-00002D3E0000}"/>
    <cellStyle name="Normal 2 3 3 7 3" xfId="15987" xr:uid="{00000000-0005-0000-0000-00002E3E0000}"/>
    <cellStyle name="Normal 2 3 3 7 3 2" xfId="15988" xr:uid="{00000000-0005-0000-0000-00002F3E0000}"/>
    <cellStyle name="Normal 2 3 3 7 3 2 2" xfId="15989" xr:uid="{00000000-0005-0000-0000-0000303E0000}"/>
    <cellStyle name="Normal 2 3 3 7 3 3" xfId="15990" xr:uid="{00000000-0005-0000-0000-0000313E0000}"/>
    <cellStyle name="Normal 2 3 3 7 4" xfId="15991" xr:uid="{00000000-0005-0000-0000-0000323E0000}"/>
    <cellStyle name="Normal 2 3 3 7 4 2" xfId="15992" xr:uid="{00000000-0005-0000-0000-0000333E0000}"/>
    <cellStyle name="Normal 2 3 3 7 4 2 2" xfId="15993" xr:uid="{00000000-0005-0000-0000-0000343E0000}"/>
    <cellStyle name="Normal 2 3 3 7 4 3" xfId="15994" xr:uid="{00000000-0005-0000-0000-0000353E0000}"/>
    <cellStyle name="Normal 2 3 3 7 5" xfId="15995" xr:uid="{00000000-0005-0000-0000-0000363E0000}"/>
    <cellStyle name="Normal 2 3 3 7 5 2" xfId="15996" xr:uid="{00000000-0005-0000-0000-0000373E0000}"/>
    <cellStyle name="Normal 2 3 3 7 6" xfId="15997" xr:uid="{00000000-0005-0000-0000-0000383E0000}"/>
    <cellStyle name="Normal 2 3 3 7 6 2" xfId="15998" xr:uid="{00000000-0005-0000-0000-0000393E0000}"/>
    <cellStyle name="Normal 2 3 3 7 7" xfId="15999" xr:uid="{00000000-0005-0000-0000-00003A3E0000}"/>
    <cellStyle name="Normal 2 3 3 8" xfId="16000" xr:uid="{00000000-0005-0000-0000-00003B3E0000}"/>
    <cellStyle name="Normal 2 3 3 8 2" xfId="16001" xr:uid="{00000000-0005-0000-0000-00003C3E0000}"/>
    <cellStyle name="Normal 2 3 3 8 2 2" xfId="16002" xr:uid="{00000000-0005-0000-0000-00003D3E0000}"/>
    <cellStyle name="Normal 2 3 3 8 3" xfId="16003" xr:uid="{00000000-0005-0000-0000-00003E3E0000}"/>
    <cellStyle name="Normal 2 3 3 9" xfId="16004" xr:uid="{00000000-0005-0000-0000-00003F3E0000}"/>
    <cellStyle name="Normal 2 3 3 9 2" xfId="16005" xr:uid="{00000000-0005-0000-0000-0000403E0000}"/>
    <cellStyle name="Normal 2 3 3 9 2 2" xfId="16006" xr:uid="{00000000-0005-0000-0000-0000413E0000}"/>
    <cellStyle name="Normal 2 3 3 9 3" xfId="16007" xr:uid="{00000000-0005-0000-0000-0000423E0000}"/>
    <cellStyle name="Normal 2 3 3_Confidential Information" xfId="16008" xr:uid="{00000000-0005-0000-0000-0000433E0000}"/>
    <cellStyle name="Normal 2 3 4" xfId="479" xr:uid="{00000000-0005-0000-0000-0000443E0000}"/>
    <cellStyle name="Normal 2 3 4 10" xfId="16009" xr:uid="{00000000-0005-0000-0000-0000453E0000}"/>
    <cellStyle name="Normal 2 3 4 10 2" xfId="16010" xr:uid="{00000000-0005-0000-0000-0000463E0000}"/>
    <cellStyle name="Normal 2 3 4 11" xfId="16011" xr:uid="{00000000-0005-0000-0000-0000473E0000}"/>
    <cellStyle name="Normal 2 3 4 2" xfId="16012" xr:uid="{00000000-0005-0000-0000-0000483E0000}"/>
    <cellStyle name="Normal 2 3 4 2 2" xfId="16013" xr:uid="{00000000-0005-0000-0000-0000493E0000}"/>
    <cellStyle name="Normal 2 3 4 2 2 2" xfId="16014" xr:uid="{00000000-0005-0000-0000-00004A3E0000}"/>
    <cellStyle name="Normal 2 3 4 2 2 2 2" xfId="16015" xr:uid="{00000000-0005-0000-0000-00004B3E0000}"/>
    <cellStyle name="Normal 2 3 4 2 2 2 2 2" xfId="16016" xr:uid="{00000000-0005-0000-0000-00004C3E0000}"/>
    <cellStyle name="Normal 2 3 4 2 2 2 3" xfId="16017" xr:uid="{00000000-0005-0000-0000-00004D3E0000}"/>
    <cellStyle name="Normal 2 3 4 2 2 3" xfId="16018" xr:uid="{00000000-0005-0000-0000-00004E3E0000}"/>
    <cellStyle name="Normal 2 3 4 2 2 3 2" xfId="16019" xr:uid="{00000000-0005-0000-0000-00004F3E0000}"/>
    <cellStyle name="Normal 2 3 4 2 2 3 2 2" xfId="16020" xr:uid="{00000000-0005-0000-0000-0000503E0000}"/>
    <cellStyle name="Normal 2 3 4 2 2 3 3" xfId="16021" xr:uid="{00000000-0005-0000-0000-0000513E0000}"/>
    <cellStyle name="Normal 2 3 4 2 2 4" xfId="16022" xr:uid="{00000000-0005-0000-0000-0000523E0000}"/>
    <cellStyle name="Normal 2 3 4 2 2 4 2" xfId="16023" xr:uid="{00000000-0005-0000-0000-0000533E0000}"/>
    <cellStyle name="Normal 2 3 4 2 2 4 2 2" xfId="16024" xr:uid="{00000000-0005-0000-0000-0000543E0000}"/>
    <cellStyle name="Normal 2 3 4 2 2 4 3" xfId="16025" xr:uid="{00000000-0005-0000-0000-0000553E0000}"/>
    <cellStyle name="Normal 2 3 4 2 2 5" xfId="16026" xr:uid="{00000000-0005-0000-0000-0000563E0000}"/>
    <cellStyle name="Normal 2 3 4 2 2 5 2" xfId="16027" xr:uid="{00000000-0005-0000-0000-0000573E0000}"/>
    <cellStyle name="Normal 2 3 4 2 2 6" xfId="16028" xr:uid="{00000000-0005-0000-0000-0000583E0000}"/>
    <cellStyle name="Normal 2 3 4 2 2 6 2" xfId="16029" xr:uid="{00000000-0005-0000-0000-0000593E0000}"/>
    <cellStyle name="Normal 2 3 4 2 2 7" xfId="16030" xr:uid="{00000000-0005-0000-0000-00005A3E0000}"/>
    <cellStyle name="Normal 2 3 4 2 3" xfId="16031" xr:uid="{00000000-0005-0000-0000-00005B3E0000}"/>
    <cellStyle name="Normal 2 3 4 2 3 2" xfId="16032" xr:uid="{00000000-0005-0000-0000-00005C3E0000}"/>
    <cellStyle name="Normal 2 3 4 2 3 2 2" xfId="16033" xr:uid="{00000000-0005-0000-0000-00005D3E0000}"/>
    <cellStyle name="Normal 2 3 4 2 3 2 2 2" xfId="16034" xr:uid="{00000000-0005-0000-0000-00005E3E0000}"/>
    <cellStyle name="Normal 2 3 4 2 3 2 3" xfId="16035" xr:uid="{00000000-0005-0000-0000-00005F3E0000}"/>
    <cellStyle name="Normal 2 3 4 2 3 3" xfId="16036" xr:uid="{00000000-0005-0000-0000-0000603E0000}"/>
    <cellStyle name="Normal 2 3 4 2 3 3 2" xfId="16037" xr:uid="{00000000-0005-0000-0000-0000613E0000}"/>
    <cellStyle name="Normal 2 3 4 2 3 3 2 2" xfId="16038" xr:uid="{00000000-0005-0000-0000-0000623E0000}"/>
    <cellStyle name="Normal 2 3 4 2 3 3 3" xfId="16039" xr:uid="{00000000-0005-0000-0000-0000633E0000}"/>
    <cellStyle name="Normal 2 3 4 2 3 4" xfId="16040" xr:uid="{00000000-0005-0000-0000-0000643E0000}"/>
    <cellStyle name="Normal 2 3 4 2 3 4 2" xfId="16041" xr:uid="{00000000-0005-0000-0000-0000653E0000}"/>
    <cellStyle name="Normal 2 3 4 2 3 4 2 2" xfId="16042" xr:uid="{00000000-0005-0000-0000-0000663E0000}"/>
    <cellStyle name="Normal 2 3 4 2 3 4 3" xfId="16043" xr:uid="{00000000-0005-0000-0000-0000673E0000}"/>
    <cellStyle name="Normal 2 3 4 2 3 5" xfId="16044" xr:uid="{00000000-0005-0000-0000-0000683E0000}"/>
    <cellStyle name="Normal 2 3 4 2 3 5 2" xfId="16045" xr:uid="{00000000-0005-0000-0000-0000693E0000}"/>
    <cellStyle name="Normal 2 3 4 2 3 6" xfId="16046" xr:uid="{00000000-0005-0000-0000-00006A3E0000}"/>
    <cellStyle name="Normal 2 3 4 2 3 6 2" xfId="16047" xr:uid="{00000000-0005-0000-0000-00006B3E0000}"/>
    <cellStyle name="Normal 2 3 4 2 3 7" xfId="16048" xr:uid="{00000000-0005-0000-0000-00006C3E0000}"/>
    <cellStyle name="Normal 2 3 4 2 4" xfId="16049" xr:uid="{00000000-0005-0000-0000-00006D3E0000}"/>
    <cellStyle name="Normal 2 3 4 2 4 2" xfId="16050" xr:uid="{00000000-0005-0000-0000-00006E3E0000}"/>
    <cellStyle name="Normal 2 3 4 2 4 2 2" xfId="16051" xr:uid="{00000000-0005-0000-0000-00006F3E0000}"/>
    <cellStyle name="Normal 2 3 4 2 4 3" xfId="16052" xr:uid="{00000000-0005-0000-0000-0000703E0000}"/>
    <cellStyle name="Normal 2 3 4 2 5" xfId="16053" xr:uid="{00000000-0005-0000-0000-0000713E0000}"/>
    <cellStyle name="Normal 2 3 4 2 5 2" xfId="16054" xr:uid="{00000000-0005-0000-0000-0000723E0000}"/>
    <cellStyle name="Normal 2 3 4 2 5 2 2" xfId="16055" xr:uid="{00000000-0005-0000-0000-0000733E0000}"/>
    <cellStyle name="Normal 2 3 4 2 5 3" xfId="16056" xr:uid="{00000000-0005-0000-0000-0000743E0000}"/>
    <cellStyle name="Normal 2 3 4 2 6" xfId="16057" xr:uid="{00000000-0005-0000-0000-0000753E0000}"/>
    <cellStyle name="Normal 2 3 4 2 6 2" xfId="16058" xr:uid="{00000000-0005-0000-0000-0000763E0000}"/>
    <cellStyle name="Normal 2 3 4 2 6 2 2" xfId="16059" xr:uid="{00000000-0005-0000-0000-0000773E0000}"/>
    <cellStyle name="Normal 2 3 4 2 6 3" xfId="16060" xr:uid="{00000000-0005-0000-0000-0000783E0000}"/>
    <cellStyle name="Normal 2 3 4 2 7" xfId="16061" xr:uid="{00000000-0005-0000-0000-0000793E0000}"/>
    <cellStyle name="Normal 2 3 4 2 7 2" xfId="16062" xr:uid="{00000000-0005-0000-0000-00007A3E0000}"/>
    <cellStyle name="Normal 2 3 4 2 8" xfId="16063" xr:uid="{00000000-0005-0000-0000-00007B3E0000}"/>
    <cellStyle name="Normal 2 3 4 2 8 2" xfId="16064" xr:uid="{00000000-0005-0000-0000-00007C3E0000}"/>
    <cellStyle name="Normal 2 3 4 2 9" xfId="16065" xr:uid="{00000000-0005-0000-0000-00007D3E0000}"/>
    <cellStyle name="Normal 2 3 4 3" xfId="16066" xr:uid="{00000000-0005-0000-0000-00007E3E0000}"/>
    <cellStyle name="Normal 2 3 4 3 2" xfId="16067" xr:uid="{00000000-0005-0000-0000-00007F3E0000}"/>
    <cellStyle name="Normal 2 3 4 3 2 2" xfId="16068" xr:uid="{00000000-0005-0000-0000-0000803E0000}"/>
    <cellStyle name="Normal 2 3 4 3 2 2 2" xfId="16069" xr:uid="{00000000-0005-0000-0000-0000813E0000}"/>
    <cellStyle name="Normal 2 3 4 3 2 2 2 2" xfId="16070" xr:uid="{00000000-0005-0000-0000-0000823E0000}"/>
    <cellStyle name="Normal 2 3 4 3 2 2 3" xfId="16071" xr:uid="{00000000-0005-0000-0000-0000833E0000}"/>
    <cellStyle name="Normal 2 3 4 3 2 3" xfId="16072" xr:uid="{00000000-0005-0000-0000-0000843E0000}"/>
    <cellStyle name="Normal 2 3 4 3 2 3 2" xfId="16073" xr:uid="{00000000-0005-0000-0000-0000853E0000}"/>
    <cellStyle name="Normal 2 3 4 3 2 3 2 2" xfId="16074" xr:uid="{00000000-0005-0000-0000-0000863E0000}"/>
    <cellStyle name="Normal 2 3 4 3 2 3 3" xfId="16075" xr:uid="{00000000-0005-0000-0000-0000873E0000}"/>
    <cellStyle name="Normal 2 3 4 3 2 4" xfId="16076" xr:uid="{00000000-0005-0000-0000-0000883E0000}"/>
    <cellStyle name="Normal 2 3 4 3 2 4 2" xfId="16077" xr:uid="{00000000-0005-0000-0000-0000893E0000}"/>
    <cellStyle name="Normal 2 3 4 3 2 4 2 2" xfId="16078" xr:uid="{00000000-0005-0000-0000-00008A3E0000}"/>
    <cellStyle name="Normal 2 3 4 3 2 4 3" xfId="16079" xr:uid="{00000000-0005-0000-0000-00008B3E0000}"/>
    <cellStyle name="Normal 2 3 4 3 2 5" xfId="16080" xr:uid="{00000000-0005-0000-0000-00008C3E0000}"/>
    <cellStyle name="Normal 2 3 4 3 2 5 2" xfId="16081" xr:uid="{00000000-0005-0000-0000-00008D3E0000}"/>
    <cellStyle name="Normal 2 3 4 3 2 6" xfId="16082" xr:uid="{00000000-0005-0000-0000-00008E3E0000}"/>
    <cellStyle name="Normal 2 3 4 3 2 6 2" xfId="16083" xr:uid="{00000000-0005-0000-0000-00008F3E0000}"/>
    <cellStyle name="Normal 2 3 4 3 2 7" xfId="16084" xr:uid="{00000000-0005-0000-0000-0000903E0000}"/>
    <cellStyle name="Normal 2 3 4 3 3" xfId="16085" xr:uid="{00000000-0005-0000-0000-0000913E0000}"/>
    <cellStyle name="Normal 2 3 4 3 3 2" xfId="16086" xr:uid="{00000000-0005-0000-0000-0000923E0000}"/>
    <cellStyle name="Normal 2 3 4 3 3 2 2" xfId="16087" xr:uid="{00000000-0005-0000-0000-0000933E0000}"/>
    <cellStyle name="Normal 2 3 4 3 3 3" xfId="16088" xr:uid="{00000000-0005-0000-0000-0000943E0000}"/>
    <cellStyle name="Normal 2 3 4 3 4" xfId="16089" xr:uid="{00000000-0005-0000-0000-0000953E0000}"/>
    <cellStyle name="Normal 2 3 4 3 4 2" xfId="16090" xr:uid="{00000000-0005-0000-0000-0000963E0000}"/>
    <cellStyle name="Normal 2 3 4 3 4 2 2" xfId="16091" xr:uid="{00000000-0005-0000-0000-0000973E0000}"/>
    <cellStyle name="Normal 2 3 4 3 4 3" xfId="16092" xr:uid="{00000000-0005-0000-0000-0000983E0000}"/>
    <cellStyle name="Normal 2 3 4 3 5" xfId="16093" xr:uid="{00000000-0005-0000-0000-0000993E0000}"/>
    <cellStyle name="Normal 2 3 4 3 5 2" xfId="16094" xr:uid="{00000000-0005-0000-0000-00009A3E0000}"/>
    <cellStyle name="Normal 2 3 4 3 5 2 2" xfId="16095" xr:uid="{00000000-0005-0000-0000-00009B3E0000}"/>
    <cellStyle name="Normal 2 3 4 3 5 3" xfId="16096" xr:uid="{00000000-0005-0000-0000-00009C3E0000}"/>
    <cellStyle name="Normal 2 3 4 3 6" xfId="16097" xr:uid="{00000000-0005-0000-0000-00009D3E0000}"/>
    <cellStyle name="Normal 2 3 4 3 6 2" xfId="16098" xr:uid="{00000000-0005-0000-0000-00009E3E0000}"/>
    <cellStyle name="Normal 2 3 4 3 7" xfId="16099" xr:uid="{00000000-0005-0000-0000-00009F3E0000}"/>
    <cellStyle name="Normal 2 3 4 3 7 2" xfId="16100" xr:uid="{00000000-0005-0000-0000-0000A03E0000}"/>
    <cellStyle name="Normal 2 3 4 3 8" xfId="16101" xr:uid="{00000000-0005-0000-0000-0000A13E0000}"/>
    <cellStyle name="Normal 2 3 4 4" xfId="16102" xr:uid="{00000000-0005-0000-0000-0000A23E0000}"/>
    <cellStyle name="Normal 2 3 4 4 2" xfId="16103" xr:uid="{00000000-0005-0000-0000-0000A33E0000}"/>
    <cellStyle name="Normal 2 3 4 4 2 2" xfId="16104" xr:uid="{00000000-0005-0000-0000-0000A43E0000}"/>
    <cellStyle name="Normal 2 3 4 4 2 2 2" xfId="16105" xr:uid="{00000000-0005-0000-0000-0000A53E0000}"/>
    <cellStyle name="Normal 2 3 4 4 2 3" xfId="16106" xr:uid="{00000000-0005-0000-0000-0000A63E0000}"/>
    <cellStyle name="Normal 2 3 4 4 3" xfId="16107" xr:uid="{00000000-0005-0000-0000-0000A73E0000}"/>
    <cellStyle name="Normal 2 3 4 4 3 2" xfId="16108" xr:uid="{00000000-0005-0000-0000-0000A83E0000}"/>
    <cellStyle name="Normal 2 3 4 4 3 2 2" xfId="16109" xr:uid="{00000000-0005-0000-0000-0000A93E0000}"/>
    <cellStyle name="Normal 2 3 4 4 3 3" xfId="16110" xr:uid="{00000000-0005-0000-0000-0000AA3E0000}"/>
    <cellStyle name="Normal 2 3 4 4 4" xfId="16111" xr:uid="{00000000-0005-0000-0000-0000AB3E0000}"/>
    <cellStyle name="Normal 2 3 4 4 4 2" xfId="16112" xr:uid="{00000000-0005-0000-0000-0000AC3E0000}"/>
    <cellStyle name="Normal 2 3 4 4 4 2 2" xfId="16113" xr:uid="{00000000-0005-0000-0000-0000AD3E0000}"/>
    <cellStyle name="Normal 2 3 4 4 4 3" xfId="16114" xr:uid="{00000000-0005-0000-0000-0000AE3E0000}"/>
    <cellStyle name="Normal 2 3 4 4 5" xfId="16115" xr:uid="{00000000-0005-0000-0000-0000AF3E0000}"/>
    <cellStyle name="Normal 2 3 4 4 5 2" xfId="16116" xr:uid="{00000000-0005-0000-0000-0000B03E0000}"/>
    <cellStyle name="Normal 2 3 4 4 6" xfId="16117" xr:uid="{00000000-0005-0000-0000-0000B13E0000}"/>
    <cellStyle name="Normal 2 3 4 4 6 2" xfId="16118" xr:uid="{00000000-0005-0000-0000-0000B23E0000}"/>
    <cellStyle name="Normal 2 3 4 4 7" xfId="16119" xr:uid="{00000000-0005-0000-0000-0000B33E0000}"/>
    <cellStyle name="Normal 2 3 4 5" xfId="16120" xr:uid="{00000000-0005-0000-0000-0000B43E0000}"/>
    <cellStyle name="Normal 2 3 4 5 2" xfId="16121" xr:uid="{00000000-0005-0000-0000-0000B53E0000}"/>
    <cellStyle name="Normal 2 3 4 5 2 2" xfId="16122" xr:uid="{00000000-0005-0000-0000-0000B63E0000}"/>
    <cellStyle name="Normal 2 3 4 5 2 2 2" xfId="16123" xr:uid="{00000000-0005-0000-0000-0000B73E0000}"/>
    <cellStyle name="Normal 2 3 4 5 2 3" xfId="16124" xr:uid="{00000000-0005-0000-0000-0000B83E0000}"/>
    <cellStyle name="Normal 2 3 4 5 3" xfId="16125" xr:uid="{00000000-0005-0000-0000-0000B93E0000}"/>
    <cellStyle name="Normal 2 3 4 5 3 2" xfId="16126" xr:uid="{00000000-0005-0000-0000-0000BA3E0000}"/>
    <cellStyle name="Normal 2 3 4 5 3 2 2" xfId="16127" xr:uid="{00000000-0005-0000-0000-0000BB3E0000}"/>
    <cellStyle name="Normal 2 3 4 5 3 3" xfId="16128" xr:uid="{00000000-0005-0000-0000-0000BC3E0000}"/>
    <cellStyle name="Normal 2 3 4 5 4" xfId="16129" xr:uid="{00000000-0005-0000-0000-0000BD3E0000}"/>
    <cellStyle name="Normal 2 3 4 5 4 2" xfId="16130" xr:uid="{00000000-0005-0000-0000-0000BE3E0000}"/>
    <cellStyle name="Normal 2 3 4 5 4 2 2" xfId="16131" xr:uid="{00000000-0005-0000-0000-0000BF3E0000}"/>
    <cellStyle name="Normal 2 3 4 5 4 3" xfId="16132" xr:uid="{00000000-0005-0000-0000-0000C03E0000}"/>
    <cellStyle name="Normal 2 3 4 5 5" xfId="16133" xr:uid="{00000000-0005-0000-0000-0000C13E0000}"/>
    <cellStyle name="Normal 2 3 4 5 5 2" xfId="16134" xr:uid="{00000000-0005-0000-0000-0000C23E0000}"/>
    <cellStyle name="Normal 2 3 4 5 6" xfId="16135" xr:uid="{00000000-0005-0000-0000-0000C33E0000}"/>
    <cellStyle name="Normal 2 3 4 5 6 2" xfId="16136" xr:uid="{00000000-0005-0000-0000-0000C43E0000}"/>
    <cellStyle name="Normal 2 3 4 5 7" xfId="16137" xr:uid="{00000000-0005-0000-0000-0000C53E0000}"/>
    <cellStyle name="Normal 2 3 4 6" xfId="16138" xr:uid="{00000000-0005-0000-0000-0000C63E0000}"/>
    <cellStyle name="Normal 2 3 4 6 2" xfId="16139" xr:uid="{00000000-0005-0000-0000-0000C73E0000}"/>
    <cellStyle name="Normal 2 3 4 6 2 2" xfId="16140" xr:uid="{00000000-0005-0000-0000-0000C83E0000}"/>
    <cellStyle name="Normal 2 3 4 6 3" xfId="16141" xr:uid="{00000000-0005-0000-0000-0000C93E0000}"/>
    <cellStyle name="Normal 2 3 4 7" xfId="16142" xr:uid="{00000000-0005-0000-0000-0000CA3E0000}"/>
    <cellStyle name="Normal 2 3 4 7 2" xfId="16143" xr:uid="{00000000-0005-0000-0000-0000CB3E0000}"/>
    <cellStyle name="Normal 2 3 4 7 2 2" xfId="16144" xr:uid="{00000000-0005-0000-0000-0000CC3E0000}"/>
    <cellStyle name="Normal 2 3 4 7 3" xfId="16145" xr:uid="{00000000-0005-0000-0000-0000CD3E0000}"/>
    <cellStyle name="Normal 2 3 4 8" xfId="16146" xr:uid="{00000000-0005-0000-0000-0000CE3E0000}"/>
    <cellStyle name="Normal 2 3 4 8 2" xfId="16147" xr:uid="{00000000-0005-0000-0000-0000CF3E0000}"/>
    <cellStyle name="Normal 2 3 4 8 2 2" xfId="16148" xr:uid="{00000000-0005-0000-0000-0000D03E0000}"/>
    <cellStyle name="Normal 2 3 4 8 3" xfId="16149" xr:uid="{00000000-0005-0000-0000-0000D13E0000}"/>
    <cellStyle name="Normal 2 3 4 9" xfId="16150" xr:uid="{00000000-0005-0000-0000-0000D23E0000}"/>
    <cellStyle name="Normal 2 3 4 9 2" xfId="16151" xr:uid="{00000000-0005-0000-0000-0000D33E0000}"/>
    <cellStyle name="Normal 2 3 5" xfId="480" xr:uid="{00000000-0005-0000-0000-0000D43E0000}"/>
    <cellStyle name="Normal 2 3 5 10" xfId="16152" xr:uid="{00000000-0005-0000-0000-0000D53E0000}"/>
    <cellStyle name="Normal 2 3 5 10 2" xfId="16153" xr:uid="{00000000-0005-0000-0000-0000D63E0000}"/>
    <cellStyle name="Normal 2 3 5 11" xfId="16154" xr:uid="{00000000-0005-0000-0000-0000D73E0000}"/>
    <cellStyle name="Normal 2 3 5 2" xfId="16155" xr:uid="{00000000-0005-0000-0000-0000D83E0000}"/>
    <cellStyle name="Normal 2 3 5 2 2" xfId="16156" xr:uid="{00000000-0005-0000-0000-0000D93E0000}"/>
    <cellStyle name="Normal 2 3 5 2 2 2" xfId="16157" xr:uid="{00000000-0005-0000-0000-0000DA3E0000}"/>
    <cellStyle name="Normal 2 3 5 2 2 2 2" xfId="16158" xr:uid="{00000000-0005-0000-0000-0000DB3E0000}"/>
    <cellStyle name="Normal 2 3 5 2 2 2 2 2" xfId="16159" xr:uid="{00000000-0005-0000-0000-0000DC3E0000}"/>
    <cellStyle name="Normal 2 3 5 2 2 2 3" xfId="16160" xr:uid="{00000000-0005-0000-0000-0000DD3E0000}"/>
    <cellStyle name="Normal 2 3 5 2 2 3" xfId="16161" xr:uid="{00000000-0005-0000-0000-0000DE3E0000}"/>
    <cellStyle name="Normal 2 3 5 2 2 3 2" xfId="16162" xr:uid="{00000000-0005-0000-0000-0000DF3E0000}"/>
    <cellStyle name="Normal 2 3 5 2 2 3 2 2" xfId="16163" xr:uid="{00000000-0005-0000-0000-0000E03E0000}"/>
    <cellStyle name="Normal 2 3 5 2 2 3 3" xfId="16164" xr:uid="{00000000-0005-0000-0000-0000E13E0000}"/>
    <cellStyle name="Normal 2 3 5 2 2 4" xfId="16165" xr:uid="{00000000-0005-0000-0000-0000E23E0000}"/>
    <cellStyle name="Normal 2 3 5 2 2 4 2" xfId="16166" xr:uid="{00000000-0005-0000-0000-0000E33E0000}"/>
    <cellStyle name="Normal 2 3 5 2 2 4 2 2" xfId="16167" xr:uid="{00000000-0005-0000-0000-0000E43E0000}"/>
    <cellStyle name="Normal 2 3 5 2 2 4 3" xfId="16168" xr:uid="{00000000-0005-0000-0000-0000E53E0000}"/>
    <cellStyle name="Normal 2 3 5 2 2 5" xfId="16169" xr:uid="{00000000-0005-0000-0000-0000E63E0000}"/>
    <cellStyle name="Normal 2 3 5 2 2 5 2" xfId="16170" xr:uid="{00000000-0005-0000-0000-0000E73E0000}"/>
    <cellStyle name="Normal 2 3 5 2 2 6" xfId="16171" xr:uid="{00000000-0005-0000-0000-0000E83E0000}"/>
    <cellStyle name="Normal 2 3 5 2 2 6 2" xfId="16172" xr:uid="{00000000-0005-0000-0000-0000E93E0000}"/>
    <cellStyle name="Normal 2 3 5 2 2 7" xfId="16173" xr:uid="{00000000-0005-0000-0000-0000EA3E0000}"/>
    <cellStyle name="Normal 2 3 5 2 3" xfId="16174" xr:uid="{00000000-0005-0000-0000-0000EB3E0000}"/>
    <cellStyle name="Normal 2 3 5 2 3 2" xfId="16175" xr:uid="{00000000-0005-0000-0000-0000EC3E0000}"/>
    <cellStyle name="Normal 2 3 5 2 3 2 2" xfId="16176" xr:uid="{00000000-0005-0000-0000-0000ED3E0000}"/>
    <cellStyle name="Normal 2 3 5 2 3 2 2 2" xfId="16177" xr:uid="{00000000-0005-0000-0000-0000EE3E0000}"/>
    <cellStyle name="Normal 2 3 5 2 3 2 3" xfId="16178" xr:uid="{00000000-0005-0000-0000-0000EF3E0000}"/>
    <cellStyle name="Normal 2 3 5 2 3 3" xfId="16179" xr:uid="{00000000-0005-0000-0000-0000F03E0000}"/>
    <cellStyle name="Normal 2 3 5 2 3 3 2" xfId="16180" xr:uid="{00000000-0005-0000-0000-0000F13E0000}"/>
    <cellStyle name="Normal 2 3 5 2 3 3 2 2" xfId="16181" xr:uid="{00000000-0005-0000-0000-0000F23E0000}"/>
    <cellStyle name="Normal 2 3 5 2 3 3 3" xfId="16182" xr:uid="{00000000-0005-0000-0000-0000F33E0000}"/>
    <cellStyle name="Normal 2 3 5 2 3 4" xfId="16183" xr:uid="{00000000-0005-0000-0000-0000F43E0000}"/>
    <cellStyle name="Normal 2 3 5 2 3 4 2" xfId="16184" xr:uid="{00000000-0005-0000-0000-0000F53E0000}"/>
    <cellStyle name="Normal 2 3 5 2 3 4 2 2" xfId="16185" xr:uid="{00000000-0005-0000-0000-0000F63E0000}"/>
    <cellStyle name="Normal 2 3 5 2 3 4 3" xfId="16186" xr:uid="{00000000-0005-0000-0000-0000F73E0000}"/>
    <cellStyle name="Normal 2 3 5 2 3 5" xfId="16187" xr:uid="{00000000-0005-0000-0000-0000F83E0000}"/>
    <cellStyle name="Normal 2 3 5 2 3 5 2" xfId="16188" xr:uid="{00000000-0005-0000-0000-0000F93E0000}"/>
    <cellStyle name="Normal 2 3 5 2 3 6" xfId="16189" xr:uid="{00000000-0005-0000-0000-0000FA3E0000}"/>
    <cellStyle name="Normal 2 3 5 2 3 6 2" xfId="16190" xr:uid="{00000000-0005-0000-0000-0000FB3E0000}"/>
    <cellStyle name="Normal 2 3 5 2 3 7" xfId="16191" xr:uid="{00000000-0005-0000-0000-0000FC3E0000}"/>
    <cellStyle name="Normal 2 3 5 2 4" xfId="16192" xr:uid="{00000000-0005-0000-0000-0000FD3E0000}"/>
    <cellStyle name="Normal 2 3 5 2 4 2" xfId="16193" xr:uid="{00000000-0005-0000-0000-0000FE3E0000}"/>
    <cellStyle name="Normal 2 3 5 2 4 2 2" xfId="16194" xr:uid="{00000000-0005-0000-0000-0000FF3E0000}"/>
    <cellStyle name="Normal 2 3 5 2 4 3" xfId="16195" xr:uid="{00000000-0005-0000-0000-0000003F0000}"/>
    <cellStyle name="Normal 2 3 5 2 5" xfId="16196" xr:uid="{00000000-0005-0000-0000-0000013F0000}"/>
    <cellStyle name="Normal 2 3 5 2 5 2" xfId="16197" xr:uid="{00000000-0005-0000-0000-0000023F0000}"/>
    <cellStyle name="Normal 2 3 5 2 5 2 2" xfId="16198" xr:uid="{00000000-0005-0000-0000-0000033F0000}"/>
    <cellStyle name="Normal 2 3 5 2 5 3" xfId="16199" xr:uid="{00000000-0005-0000-0000-0000043F0000}"/>
    <cellStyle name="Normal 2 3 5 2 6" xfId="16200" xr:uid="{00000000-0005-0000-0000-0000053F0000}"/>
    <cellStyle name="Normal 2 3 5 2 6 2" xfId="16201" xr:uid="{00000000-0005-0000-0000-0000063F0000}"/>
    <cellStyle name="Normal 2 3 5 2 6 2 2" xfId="16202" xr:uid="{00000000-0005-0000-0000-0000073F0000}"/>
    <cellStyle name="Normal 2 3 5 2 6 3" xfId="16203" xr:uid="{00000000-0005-0000-0000-0000083F0000}"/>
    <cellStyle name="Normal 2 3 5 2 7" xfId="16204" xr:uid="{00000000-0005-0000-0000-0000093F0000}"/>
    <cellStyle name="Normal 2 3 5 2 7 2" xfId="16205" xr:uid="{00000000-0005-0000-0000-00000A3F0000}"/>
    <cellStyle name="Normal 2 3 5 2 8" xfId="16206" xr:uid="{00000000-0005-0000-0000-00000B3F0000}"/>
    <cellStyle name="Normal 2 3 5 2 8 2" xfId="16207" xr:uid="{00000000-0005-0000-0000-00000C3F0000}"/>
    <cellStyle name="Normal 2 3 5 2 9" xfId="16208" xr:uid="{00000000-0005-0000-0000-00000D3F0000}"/>
    <cellStyle name="Normal 2 3 5 3" xfId="16209" xr:uid="{00000000-0005-0000-0000-00000E3F0000}"/>
    <cellStyle name="Normal 2 3 5 3 2" xfId="16210" xr:uid="{00000000-0005-0000-0000-00000F3F0000}"/>
    <cellStyle name="Normal 2 3 5 3 2 2" xfId="16211" xr:uid="{00000000-0005-0000-0000-0000103F0000}"/>
    <cellStyle name="Normal 2 3 5 3 2 2 2" xfId="16212" xr:uid="{00000000-0005-0000-0000-0000113F0000}"/>
    <cellStyle name="Normal 2 3 5 3 2 2 2 2" xfId="16213" xr:uid="{00000000-0005-0000-0000-0000123F0000}"/>
    <cellStyle name="Normal 2 3 5 3 2 2 3" xfId="16214" xr:uid="{00000000-0005-0000-0000-0000133F0000}"/>
    <cellStyle name="Normal 2 3 5 3 2 3" xfId="16215" xr:uid="{00000000-0005-0000-0000-0000143F0000}"/>
    <cellStyle name="Normal 2 3 5 3 2 3 2" xfId="16216" xr:uid="{00000000-0005-0000-0000-0000153F0000}"/>
    <cellStyle name="Normal 2 3 5 3 2 3 2 2" xfId="16217" xr:uid="{00000000-0005-0000-0000-0000163F0000}"/>
    <cellStyle name="Normal 2 3 5 3 2 3 3" xfId="16218" xr:uid="{00000000-0005-0000-0000-0000173F0000}"/>
    <cellStyle name="Normal 2 3 5 3 2 4" xfId="16219" xr:uid="{00000000-0005-0000-0000-0000183F0000}"/>
    <cellStyle name="Normal 2 3 5 3 2 4 2" xfId="16220" xr:uid="{00000000-0005-0000-0000-0000193F0000}"/>
    <cellStyle name="Normal 2 3 5 3 2 4 2 2" xfId="16221" xr:uid="{00000000-0005-0000-0000-00001A3F0000}"/>
    <cellStyle name="Normal 2 3 5 3 2 4 3" xfId="16222" xr:uid="{00000000-0005-0000-0000-00001B3F0000}"/>
    <cellStyle name="Normal 2 3 5 3 2 5" xfId="16223" xr:uid="{00000000-0005-0000-0000-00001C3F0000}"/>
    <cellStyle name="Normal 2 3 5 3 2 5 2" xfId="16224" xr:uid="{00000000-0005-0000-0000-00001D3F0000}"/>
    <cellStyle name="Normal 2 3 5 3 2 6" xfId="16225" xr:uid="{00000000-0005-0000-0000-00001E3F0000}"/>
    <cellStyle name="Normal 2 3 5 3 2 6 2" xfId="16226" xr:uid="{00000000-0005-0000-0000-00001F3F0000}"/>
    <cellStyle name="Normal 2 3 5 3 2 7" xfId="16227" xr:uid="{00000000-0005-0000-0000-0000203F0000}"/>
    <cellStyle name="Normal 2 3 5 3 3" xfId="16228" xr:uid="{00000000-0005-0000-0000-0000213F0000}"/>
    <cellStyle name="Normal 2 3 5 3 3 2" xfId="16229" xr:uid="{00000000-0005-0000-0000-0000223F0000}"/>
    <cellStyle name="Normal 2 3 5 3 3 2 2" xfId="16230" xr:uid="{00000000-0005-0000-0000-0000233F0000}"/>
    <cellStyle name="Normal 2 3 5 3 3 3" xfId="16231" xr:uid="{00000000-0005-0000-0000-0000243F0000}"/>
    <cellStyle name="Normal 2 3 5 3 4" xfId="16232" xr:uid="{00000000-0005-0000-0000-0000253F0000}"/>
    <cellStyle name="Normal 2 3 5 3 4 2" xfId="16233" xr:uid="{00000000-0005-0000-0000-0000263F0000}"/>
    <cellStyle name="Normal 2 3 5 3 4 2 2" xfId="16234" xr:uid="{00000000-0005-0000-0000-0000273F0000}"/>
    <cellStyle name="Normal 2 3 5 3 4 3" xfId="16235" xr:uid="{00000000-0005-0000-0000-0000283F0000}"/>
    <cellStyle name="Normal 2 3 5 3 5" xfId="16236" xr:uid="{00000000-0005-0000-0000-0000293F0000}"/>
    <cellStyle name="Normal 2 3 5 3 5 2" xfId="16237" xr:uid="{00000000-0005-0000-0000-00002A3F0000}"/>
    <cellStyle name="Normal 2 3 5 3 5 2 2" xfId="16238" xr:uid="{00000000-0005-0000-0000-00002B3F0000}"/>
    <cellStyle name="Normal 2 3 5 3 5 3" xfId="16239" xr:uid="{00000000-0005-0000-0000-00002C3F0000}"/>
    <cellStyle name="Normal 2 3 5 3 6" xfId="16240" xr:uid="{00000000-0005-0000-0000-00002D3F0000}"/>
    <cellStyle name="Normal 2 3 5 3 6 2" xfId="16241" xr:uid="{00000000-0005-0000-0000-00002E3F0000}"/>
    <cellStyle name="Normal 2 3 5 3 7" xfId="16242" xr:uid="{00000000-0005-0000-0000-00002F3F0000}"/>
    <cellStyle name="Normal 2 3 5 3 7 2" xfId="16243" xr:uid="{00000000-0005-0000-0000-0000303F0000}"/>
    <cellStyle name="Normal 2 3 5 3 8" xfId="16244" xr:uid="{00000000-0005-0000-0000-0000313F0000}"/>
    <cellStyle name="Normal 2 3 5 4" xfId="16245" xr:uid="{00000000-0005-0000-0000-0000323F0000}"/>
    <cellStyle name="Normal 2 3 5 4 2" xfId="16246" xr:uid="{00000000-0005-0000-0000-0000333F0000}"/>
    <cellStyle name="Normal 2 3 5 4 2 2" xfId="16247" xr:uid="{00000000-0005-0000-0000-0000343F0000}"/>
    <cellStyle name="Normal 2 3 5 4 2 2 2" xfId="16248" xr:uid="{00000000-0005-0000-0000-0000353F0000}"/>
    <cellStyle name="Normal 2 3 5 4 2 3" xfId="16249" xr:uid="{00000000-0005-0000-0000-0000363F0000}"/>
    <cellStyle name="Normal 2 3 5 4 3" xfId="16250" xr:uid="{00000000-0005-0000-0000-0000373F0000}"/>
    <cellStyle name="Normal 2 3 5 4 3 2" xfId="16251" xr:uid="{00000000-0005-0000-0000-0000383F0000}"/>
    <cellStyle name="Normal 2 3 5 4 3 2 2" xfId="16252" xr:uid="{00000000-0005-0000-0000-0000393F0000}"/>
    <cellStyle name="Normal 2 3 5 4 3 3" xfId="16253" xr:uid="{00000000-0005-0000-0000-00003A3F0000}"/>
    <cellStyle name="Normal 2 3 5 4 4" xfId="16254" xr:uid="{00000000-0005-0000-0000-00003B3F0000}"/>
    <cellStyle name="Normal 2 3 5 4 4 2" xfId="16255" xr:uid="{00000000-0005-0000-0000-00003C3F0000}"/>
    <cellStyle name="Normal 2 3 5 4 4 2 2" xfId="16256" xr:uid="{00000000-0005-0000-0000-00003D3F0000}"/>
    <cellStyle name="Normal 2 3 5 4 4 3" xfId="16257" xr:uid="{00000000-0005-0000-0000-00003E3F0000}"/>
    <cellStyle name="Normal 2 3 5 4 5" xfId="16258" xr:uid="{00000000-0005-0000-0000-00003F3F0000}"/>
    <cellStyle name="Normal 2 3 5 4 5 2" xfId="16259" xr:uid="{00000000-0005-0000-0000-0000403F0000}"/>
    <cellStyle name="Normal 2 3 5 4 6" xfId="16260" xr:uid="{00000000-0005-0000-0000-0000413F0000}"/>
    <cellStyle name="Normal 2 3 5 4 6 2" xfId="16261" xr:uid="{00000000-0005-0000-0000-0000423F0000}"/>
    <cellStyle name="Normal 2 3 5 4 7" xfId="16262" xr:uid="{00000000-0005-0000-0000-0000433F0000}"/>
    <cellStyle name="Normal 2 3 5 5" xfId="16263" xr:uid="{00000000-0005-0000-0000-0000443F0000}"/>
    <cellStyle name="Normal 2 3 5 5 2" xfId="16264" xr:uid="{00000000-0005-0000-0000-0000453F0000}"/>
    <cellStyle name="Normal 2 3 5 5 2 2" xfId="16265" xr:uid="{00000000-0005-0000-0000-0000463F0000}"/>
    <cellStyle name="Normal 2 3 5 5 2 2 2" xfId="16266" xr:uid="{00000000-0005-0000-0000-0000473F0000}"/>
    <cellStyle name="Normal 2 3 5 5 2 3" xfId="16267" xr:uid="{00000000-0005-0000-0000-0000483F0000}"/>
    <cellStyle name="Normal 2 3 5 5 3" xfId="16268" xr:uid="{00000000-0005-0000-0000-0000493F0000}"/>
    <cellStyle name="Normal 2 3 5 5 3 2" xfId="16269" xr:uid="{00000000-0005-0000-0000-00004A3F0000}"/>
    <cellStyle name="Normal 2 3 5 5 3 2 2" xfId="16270" xr:uid="{00000000-0005-0000-0000-00004B3F0000}"/>
    <cellStyle name="Normal 2 3 5 5 3 3" xfId="16271" xr:uid="{00000000-0005-0000-0000-00004C3F0000}"/>
    <cellStyle name="Normal 2 3 5 5 4" xfId="16272" xr:uid="{00000000-0005-0000-0000-00004D3F0000}"/>
    <cellStyle name="Normal 2 3 5 5 4 2" xfId="16273" xr:uid="{00000000-0005-0000-0000-00004E3F0000}"/>
    <cellStyle name="Normal 2 3 5 5 4 2 2" xfId="16274" xr:uid="{00000000-0005-0000-0000-00004F3F0000}"/>
    <cellStyle name="Normal 2 3 5 5 4 3" xfId="16275" xr:uid="{00000000-0005-0000-0000-0000503F0000}"/>
    <cellStyle name="Normal 2 3 5 5 5" xfId="16276" xr:uid="{00000000-0005-0000-0000-0000513F0000}"/>
    <cellStyle name="Normal 2 3 5 5 5 2" xfId="16277" xr:uid="{00000000-0005-0000-0000-0000523F0000}"/>
    <cellStyle name="Normal 2 3 5 5 6" xfId="16278" xr:uid="{00000000-0005-0000-0000-0000533F0000}"/>
    <cellStyle name="Normal 2 3 5 5 6 2" xfId="16279" xr:uid="{00000000-0005-0000-0000-0000543F0000}"/>
    <cellStyle name="Normal 2 3 5 5 7" xfId="16280" xr:uid="{00000000-0005-0000-0000-0000553F0000}"/>
    <cellStyle name="Normal 2 3 5 6" xfId="16281" xr:uid="{00000000-0005-0000-0000-0000563F0000}"/>
    <cellStyle name="Normal 2 3 5 6 2" xfId="16282" xr:uid="{00000000-0005-0000-0000-0000573F0000}"/>
    <cellStyle name="Normal 2 3 5 6 2 2" xfId="16283" xr:uid="{00000000-0005-0000-0000-0000583F0000}"/>
    <cellStyle name="Normal 2 3 5 6 3" xfId="16284" xr:uid="{00000000-0005-0000-0000-0000593F0000}"/>
    <cellStyle name="Normal 2 3 5 7" xfId="16285" xr:uid="{00000000-0005-0000-0000-00005A3F0000}"/>
    <cellStyle name="Normal 2 3 5 7 2" xfId="16286" xr:uid="{00000000-0005-0000-0000-00005B3F0000}"/>
    <cellStyle name="Normal 2 3 5 7 2 2" xfId="16287" xr:uid="{00000000-0005-0000-0000-00005C3F0000}"/>
    <cellStyle name="Normal 2 3 5 7 3" xfId="16288" xr:uid="{00000000-0005-0000-0000-00005D3F0000}"/>
    <cellStyle name="Normal 2 3 5 8" xfId="16289" xr:uid="{00000000-0005-0000-0000-00005E3F0000}"/>
    <cellStyle name="Normal 2 3 5 8 2" xfId="16290" xr:uid="{00000000-0005-0000-0000-00005F3F0000}"/>
    <cellStyle name="Normal 2 3 5 8 2 2" xfId="16291" xr:uid="{00000000-0005-0000-0000-0000603F0000}"/>
    <cellStyle name="Normal 2 3 5 8 3" xfId="16292" xr:uid="{00000000-0005-0000-0000-0000613F0000}"/>
    <cellStyle name="Normal 2 3 5 9" xfId="16293" xr:uid="{00000000-0005-0000-0000-0000623F0000}"/>
    <cellStyle name="Normal 2 3 5 9 2" xfId="16294" xr:uid="{00000000-0005-0000-0000-0000633F0000}"/>
    <cellStyle name="Normal 2 3 6" xfId="16295" xr:uid="{00000000-0005-0000-0000-0000643F0000}"/>
    <cellStyle name="Normal 2 3 6 2" xfId="16296" xr:uid="{00000000-0005-0000-0000-0000653F0000}"/>
    <cellStyle name="Normal 2 3 6 2 2" xfId="16297" xr:uid="{00000000-0005-0000-0000-0000663F0000}"/>
    <cellStyle name="Normal 2 3 6 2 2 2" xfId="16298" xr:uid="{00000000-0005-0000-0000-0000673F0000}"/>
    <cellStyle name="Normal 2 3 6 2 2 2 2" xfId="16299" xr:uid="{00000000-0005-0000-0000-0000683F0000}"/>
    <cellStyle name="Normal 2 3 6 2 2 3" xfId="16300" xr:uid="{00000000-0005-0000-0000-0000693F0000}"/>
    <cellStyle name="Normal 2 3 6 2 3" xfId="16301" xr:uid="{00000000-0005-0000-0000-00006A3F0000}"/>
    <cellStyle name="Normal 2 3 6 2 3 2" xfId="16302" xr:uid="{00000000-0005-0000-0000-00006B3F0000}"/>
    <cellStyle name="Normal 2 3 6 2 3 2 2" xfId="16303" xr:uid="{00000000-0005-0000-0000-00006C3F0000}"/>
    <cellStyle name="Normal 2 3 6 2 3 3" xfId="16304" xr:uid="{00000000-0005-0000-0000-00006D3F0000}"/>
    <cellStyle name="Normal 2 3 6 2 4" xfId="16305" xr:uid="{00000000-0005-0000-0000-00006E3F0000}"/>
    <cellStyle name="Normal 2 3 6 2 4 2" xfId="16306" xr:uid="{00000000-0005-0000-0000-00006F3F0000}"/>
    <cellStyle name="Normal 2 3 6 2 4 2 2" xfId="16307" xr:uid="{00000000-0005-0000-0000-0000703F0000}"/>
    <cellStyle name="Normal 2 3 6 2 4 3" xfId="16308" xr:uid="{00000000-0005-0000-0000-0000713F0000}"/>
    <cellStyle name="Normal 2 3 6 2 5" xfId="16309" xr:uid="{00000000-0005-0000-0000-0000723F0000}"/>
    <cellStyle name="Normal 2 3 6 2 5 2" xfId="16310" xr:uid="{00000000-0005-0000-0000-0000733F0000}"/>
    <cellStyle name="Normal 2 3 6 2 6" xfId="16311" xr:uid="{00000000-0005-0000-0000-0000743F0000}"/>
    <cellStyle name="Normal 2 3 6 2 6 2" xfId="16312" xr:uid="{00000000-0005-0000-0000-0000753F0000}"/>
    <cellStyle name="Normal 2 3 6 2 7" xfId="16313" xr:uid="{00000000-0005-0000-0000-0000763F0000}"/>
    <cellStyle name="Normal 2 3 6 3" xfId="16314" xr:uid="{00000000-0005-0000-0000-0000773F0000}"/>
    <cellStyle name="Normal 2 3 6 3 2" xfId="16315" xr:uid="{00000000-0005-0000-0000-0000783F0000}"/>
    <cellStyle name="Normal 2 3 6 3 2 2" xfId="16316" xr:uid="{00000000-0005-0000-0000-0000793F0000}"/>
    <cellStyle name="Normal 2 3 6 3 2 2 2" xfId="16317" xr:uid="{00000000-0005-0000-0000-00007A3F0000}"/>
    <cellStyle name="Normal 2 3 6 3 2 3" xfId="16318" xr:uid="{00000000-0005-0000-0000-00007B3F0000}"/>
    <cellStyle name="Normal 2 3 6 3 3" xfId="16319" xr:uid="{00000000-0005-0000-0000-00007C3F0000}"/>
    <cellStyle name="Normal 2 3 6 3 3 2" xfId="16320" xr:uid="{00000000-0005-0000-0000-00007D3F0000}"/>
    <cellStyle name="Normal 2 3 6 3 3 2 2" xfId="16321" xr:uid="{00000000-0005-0000-0000-00007E3F0000}"/>
    <cellStyle name="Normal 2 3 6 3 3 3" xfId="16322" xr:uid="{00000000-0005-0000-0000-00007F3F0000}"/>
    <cellStyle name="Normal 2 3 6 3 4" xfId="16323" xr:uid="{00000000-0005-0000-0000-0000803F0000}"/>
    <cellStyle name="Normal 2 3 6 3 4 2" xfId="16324" xr:uid="{00000000-0005-0000-0000-0000813F0000}"/>
    <cellStyle name="Normal 2 3 6 3 4 2 2" xfId="16325" xr:uid="{00000000-0005-0000-0000-0000823F0000}"/>
    <cellStyle name="Normal 2 3 6 3 4 3" xfId="16326" xr:uid="{00000000-0005-0000-0000-0000833F0000}"/>
    <cellStyle name="Normal 2 3 6 3 5" xfId="16327" xr:uid="{00000000-0005-0000-0000-0000843F0000}"/>
    <cellStyle name="Normal 2 3 6 3 5 2" xfId="16328" xr:uid="{00000000-0005-0000-0000-0000853F0000}"/>
    <cellStyle name="Normal 2 3 6 3 6" xfId="16329" xr:uid="{00000000-0005-0000-0000-0000863F0000}"/>
    <cellStyle name="Normal 2 3 6 3 6 2" xfId="16330" xr:uid="{00000000-0005-0000-0000-0000873F0000}"/>
    <cellStyle name="Normal 2 3 6 3 7" xfId="16331" xr:uid="{00000000-0005-0000-0000-0000883F0000}"/>
    <cellStyle name="Normal 2 3 6 4" xfId="16332" xr:uid="{00000000-0005-0000-0000-0000893F0000}"/>
    <cellStyle name="Normal 2 3 6 4 2" xfId="16333" xr:uid="{00000000-0005-0000-0000-00008A3F0000}"/>
    <cellStyle name="Normal 2 3 6 4 2 2" xfId="16334" xr:uid="{00000000-0005-0000-0000-00008B3F0000}"/>
    <cellStyle name="Normal 2 3 6 4 3" xfId="16335" xr:uid="{00000000-0005-0000-0000-00008C3F0000}"/>
    <cellStyle name="Normal 2 3 6 5" xfId="16336" xr:uid="{00000000-0005-0000-0000-00008D3F0000}"/>
    <cellStyle name="Normal 2 3 6 5 2" xfId="16337" xr:uid="{00000000-0005-0000-0000-00008E3F0000}"/>
    <cellStyle name="Normal 2 3 6 5 2 2" xfId="16338" xr:uid="{00000000-0005-0000-0000-00008F3F0000}"/>
    <cellStyle name="Normal 2 3 6 5 3" xfId="16339" xr:uid="{00000000-0005-0000-0000-0000903F0000}"/>
    <cellStyle name="Normal 2 3 6 6" xfId="16340" xr:uid="{00000000-0005-0000-0000-0000913F0000}"/>
    <cellStyle name="Normal 2 3 6 6 2" xfId="16341" xr:uid="{00000000-0005-0000-0000-0000923F0000}"/>
    <cellStyle name="Normal 2 3 6 6 2 2" xfId="16342" xr:uid="{00000000-0005-0000-0000-0000933F0000}"/>
    <cellStyle name="Normal 2 3 6 6 3" xfId="16343" xr:uid="{00000000-0005-0000-0000-0000943F0000}"/>
    <cellStyle name="Normal 2 3 6 7" xfId="16344" xr:uid="{00000000-0005-0000-0000-0000953F0000}"/>
    <cellStyle name="Normal 2 3 6 7 2" xfId="16345" xr:uid="{00000000-0005-0000-0000-0000963F0000}"/>
    <cellStyle name="Normal 2 3 6 8" xfId="16346" xr:uid="{00000000-0005-0000-0000-0000973F0000}"/>
    <cellStyle name="Normal 2 3 6 8 2" xfId="16347" xr:uid="{00000000-0005-0000-0000-0000983F0000}"/>
    <cellStyle name="Normal 2 3 6 9" xfId="16348" xr:uid="{00000000-0005-0000-0000-0000993F0000}"/>
    <cellStyle name="Normal 2 3 7" xfId="16349" xr:uid="{00000000-0005-0000-0000-00009A3F0000}"/>
    <cellStyle name="Normal 2 3 7 2" xfId="16350" xr:uid="{00000000-0005-0000-0000-00009B3F0000}"/>
    <cellStyle name="Normal 2 3 7 2 2" xfId="16351" xr:uid="{00000000-0005-0000-0000-00009C3F0000}"/>
    <cellStyle name="Normal 2 3 7 2 2 2" xfId="16352" xr:uid="{00000000-0005-0000-0000-00009D3F0000}"/>
    <cellStyle name="Normal 2 3 7 2 2 2 2" xfId="16353" xr:uid="{00000000-0005-0000-0000-00009E3F0000}"/>
    <cellStyle name="Normal 2 3 7 2 2 3" xfId="16354" xr:uid="{00000000-0005-0000-0000-00009F3F0000}"/>
    <cellStyle name="Normal 2 3 7 2 3" xfId="16355" xr:uid="{00000000-0005-0000-0000-0000A03F0000}"/>
    <cellStyle name="Normal 2 3 7 2 3 2" xfId="16356" xr:uid="{00000000-0005-0000-0000-0000A13F0000}"/>
    <cellStyle name="Normal 2 3 7 2 3 2 2" xfId="16357" xr:uid="{00000000-0005-0000-0000-0000A23F0000}"/>
    <cellStyle name="Normal 2 3 7 2 3 3" xfId="16358" xr:uid="{00000000-0005-0000-0000-0000A33F0000}"/>
    <cellStyle name="Normal 2 3 7 2 4" xfId="16359" xr:uid="{00000000-0005-0000-0000-0000A43F0000}"/>
    <cellStyle name="Normal 2 3 7 2 4 2" xfId="16360" xr:uid="{00000000-0005-0000-0000-0000A53F0000}"/>
    <cellStyle name="Normal 2 3 7 2 4 2 2" xfId="16361" xr:uid="{00000000-0005-0000-0000-0000A63F0000}"/>
    <cellStyle name="Normal 2 3 7 2 4 3" xfId="16362" xr:uid="{00000000-0005-0000-0000-0000A73F0000}"/>
    <cellStyle name="Normal 2 3 7 2 5" xfId="16363" xr:uid="{00000000-0005-0000-0000-0000A83F0000}"/>
    <cellStyle name="Normal 2 3 7 2 5 2" xfId="16364" xr:uid="{00000000-0005-0000-0000-0000A93F0000}"/>
    <cellStyle name="Normal 2 3 7 2 6" xfId="16365" xr:uid="{00000000-0005-0000-0000-0000AA3F0000}"/>
    <cellStyle name="Normal 2 3 7 2 6 2" xfId="16366" xr:uid="{00000000-0005-0000-0000-0000AB3F0000}"/>
    <cellStyle name="Normal 2 3 7 2 7" xfId="16367" xr:uid="{00000000-0005-0000-0000-0000AC3F0000}"/>
    <cellStyle name="Normal 2 3 7 3" xfId="16368" xr:uid="{00000000-0005-0000-0000-0000AD3F0000}"/>
    <cellStyle name="Normal 2 3 7 3 2" xfId="16369" xr:uid="{00000000-0005-0000-0000-0000AE3F0000}"/>
    <cellStyle name="Normal 2 3 7 3 2 2" xfId="16370" xr:uid="{00000000-0005-0000-0000-0000AF3F0000}"/>
    <cellStyle name="Normal 2 3 7 3 3" xfId="16371" xr:uid="{00000000-0005-0000-0000-0000B03F0000}"/>
    <cellStyle name="Normal 2 3 7 4" xfId="16372" xr:uid="{00000000-0005-0000-0000-0000B13F0000}"/>
    <cellStyle name="Normal 2 3 7 4 2" xfId="16373" xr:uid="{00000000-0005-0000-0000-0000B23F0000}"/>
    <cellStyle name="Normal 2 3 7 4 2 2" xfId="16374" xr:uid="{00000000-0005-0000-0000-0000B33F0000}"/>
    <cellStyle name="Normal 2 3 7 4 3" xfId="16375" xr:uid="{00000000-0005-0000-0000-0000B43F0000}"/>
    <cellStyle name="Normal 2 3 7 5" xfId="16376" xr:uid="{00000000-0005-0000-0000-0000B53F0000}"/>
    <cellStyle name="Normal 2 3 7 5 2" xfId="16377" xr:uid="{00000000-0005-0000-0000-0000B63F0000}"/>
    <cellStyle name="Normal 2 3 7 5 2 2" xfId="16378" xr:uid="{00000000-0005-0000-0000-0000B73F0000}"/>
    <cellStyle name="Normal 2 3 7 5 3" xfId="16379" xr:uid="{00000000-0005-0000-0000-0000B83F0000}"/>
    <cellStyle name="Normal 2 3 7 6" xfId="16380" xr:uid="{00000000-0005-0000-0000-0000B93F0000}"/>
    <cellStyle name="Normal 2 3 7 6 2" xfId="16381" xr:uid="{00000000-0005-0000-0000-0000BA3F0000}"/>
    <cellStyle name="Normal 2 3 7 7" xfId="16382" xr:uid="{00000000-0005-0000-0000-0000BB3F0000}"/>
    <cellStyle name="Normal 2 3 7 7 2" xfId="16383" xr:uid="{00000000-0005-0000-0000-0000BC3F0000}"/>
    <cellStyle name="Normal 2 3 7 8" xfId="16384" xr:uid="{00000000-0005-0000-0000-0000BD3F0000}"/>
    <cellStyle name="Normal 2 3 8" xfId="16385" xr:uid="{00000000-0005-0000-0000-0000BE3F0000}"/>
    <cellStyle name="Normal 2 3 8 2" xfId="16386" xr:uid="{00000000-0005-0000-0000-0000BF3F0000}"/>
    <cellStyle name="Normal 2 3 8 2 2" xfId="16387" xr:uid="{00000000-0005-0000-0000-0000C03F0000}"/>
    <cellStyle name="Normal 2 3 8 2 2 2" xfId="16388" xr:uid="{00000000-0005-0000-0000-0000C13F0000}"/>
    <cellStyle name="Normal 2 3 8 2 3" xfId="16389" xr:uid="{00000000-0005-0000-0000-0000C23F0000}"/>
    <cellStyle name="Normal 2 3 8 3" xfId="16390" xr:uid="{00000000-0005-0000-0000-0000C33F0000}"/>
    <cellStyle name="Normal 2 3 8 3 2" xfId="16391" xr:uid="{00000000-0005-0000-0000-0000C43F0000}"/>
    <cellStyle name="Normal 2 3 8 3 2 2" xfId="16392" xr:uid="{00000000-0005-0000-0000-0000C53F0000}"/>
    <cellStyle name="Normal 2 3 8 3 3" xfId="16393" xr:uid="{00000000-0005-0000-0000-0000C63F0000}"/>
    <cellStyle name="Normal 2 3 8 4" xfId="16394" xr:uid="{00000000-0005-0000-0000-0000C73F0000}"/>
    <cellStyle name="Normal 2 3 8 4 2" xfId="16395" xr:uid="{00000000-0005-0000-0000-0000C83F0000}"/>
    <cellStyle name="Normal 2 3 8 4 2 2" xfId="16396" xr:uid="{00000000-0005-0000-0000-0000C93F0000}"/>
    <cellStyle name="Normal 2 3 8 4 3" xfId="16397" xr:uid="{00000000-0005-0000-0000-0000CA3F0000}"/>
    <cellStyle name="Normal 2 3 8 5" xfId="16398" xr:uid="{00000000-0005-0000-0000-0000CB3F0000}"/>
    <cellStyle name="Normal 2 3 8 5 2" xfId="16399" xr:uid="{00000000-0005-0000-0000-0000CC3F0000}"/>
    <cellStyle name="Normal 2 3 8 6" xfId="16400" xr:uid="{00000000-0005-0000-0000-0000CD3F0000}"/>
    <cellStyle name="Normal 2 3 8 6 2" xfId="16401" xr:uid="{00000000-0005-0000-0000-0000CE3F0000}"/>
    <cellStyle name="Normal 2 3 8 7" xfId="16402" xr:uid="{00000000-0005-0000-0000-0000CF3F0000}"/>
    <cellStyle name="Normal 2 3 9" xfId="16403" xr:uid="{00000000-0005-0000-0000-0000D03F0000}"/>
    <cellStyle name="Normal 2 3 9 2" xfId="16404" xr:uid="{00000000-0005-0000-0000-0000D13F0000}"/>
    <cellStyle name="Normal 2 3 9 2 2" xfId="16405" xr:uid="{00000000-0005-0000-0000-0000D23F0000}"/>
    <cellStyle name="Normal 2 3 9 2 2 2" xfId="16406" xr:uid="{00000000-0005-0000-0000-0000D33F0000}"/>
    <cellStyle name="Normal 2 3 9 2 3" xfId="16407" xr:uid="{00000000-0005-0000-0000-0000D43F0000}"/>
    <cellStyle name="Normal 2 3 9 3" xfId="16408" xr:uid="{00000000-0005-0000-0000-0000D53F0000}"/>
    <cellStyle name="Normal 2 3 9 3 2" xfId="16409" xr:uid="{00000000-0005-0000-0000-0000D63F0000}"/>
    <cellStyle name="Normal 2 3 9 3 2 2" xfId="16410" xr:uid="{00000000-0005-0000-0000-0000D73F0000}"/>
    <cellStyle name="Normal 2 3 9 3 3" xfId="16411" xr:uid="{00000000-0005-0000-0000-0000D83F0000}"/>
    <cellStyle name="Normal 2 3 9 4" xfId="16412" xr:uid="{00000000-0005-0000-0000-0000D93F0000}"/>
    <cellStyle name="Normal 2 3 9 4 2" xfId="16413" xr:uid="{00000000-0005-0000-0000-0000DA3F0000}"/>
    <cellStyle name="Normal 2 3 9 4 2 2" xfId="16414" xr:uid="{00000000-0005-0000-0000-0000DB3F0000}"/>
    <cellStyle name="Normal 2 3 9 4 3" xfId="16415" xr:uid="{00000000-0005-0000-0000-0000DC3F0000}"/>
    <cellStyle name="Normal 2 3 9 5" xfId="16416" xr:uid="{00000000-0005-0000-0000-0000DD3F0000}"/>
    <cellStyle name="Normal 2 3 9 5 2" xfId="16417" xr:uid="{00000000-0005-0000-0000-0000DE3F0000}"/>
    <cellStyle name="Normal 2 3 9 6" xfId="16418" xr:uid="{00000000-0005-0000-0000-0000DF3F0000}"/>
    <cellStyle name="Normal 2 3 9 6 2" xfId="16419" xr:uid="{00000000-0005-0000-0000-0000E03F0000}"/>
    <cellStyle name="Normal 2 3 9 7" xfId="16420" xr:uid="{00000000-0005-0000-0000-0000E13F0000}"/>
    <cellStyle name="Normal 2 3_Confidential Information" xfId="16421" xr:uid="{00000000-0005-0000-0000-0000E23F0000}"/>
    <cellStyle name="Normal 2 4" xfId="481" xr:uid="{00000000-0005-0000-0000-0000E33F0000}"/>
    <cellStyle name="Normal 2 4 10" xfId="16422" xr:uid="{00000000-0005-0000-0000-0000E43F0000}"/>
    <cellStyle name="Normal 2 4 10 2" xfId="16423" xr:uid="{00000000-0005-0000-0000-0000E53F0000}"/>
    <cellStyle name="Normal 2 4 10 2 2" xfId="16424" xr:uid="{00000000-0005-0000-0000-0000E63F0000}"/>
    <cellStyle name="Normal 2 4 10 3" xfId="16425" xr:uid="{00000000-0005-0000-0000-0000E73F0000}"/>
    <cellStyle name="Normal 2 4 11" xfId="16426" xr:uid="{00000000-0005-0000-0000-0000E83F0000}"/>
    <cellStyle name="Normal 2 4 11 2" xfId="16427" xr:uid="{00000000-0005-0000-0000-0000E93F0000}"/>
    <cellStyle name="Normal 2 4 11 2 2" xfId="16428" xr:uid="{00000000-0005-0000-0000-0000EA3F0000}"/>
    <cellStyle name="Normal 2 4 11 3" xfId="16429" xr:uid="{00000000-0005-0000-0000-0000EB3F0000}"/>
    <cellStyle name="Normal 2 4 12" xfId="16430" xr:uid="{00000000-0005-0000-0000-0000EC3F0000}"/>
    <cellStyle name="Normal 2 4 12 2" xfId="16431" xr:uid="{00000000-0005-0000-0000-0000ED3F0000}"/>
    <cellStyle name="Normal 2 4 12 2 2" xfId="16432" xr:uid="{00000000-0005-0000-0000-0000EE3F0000}"/>
    <cellStyle name="Normal 2 4 12 3" xfId="16433" xr:uid="{00000000-0005-0000-0000-0000EF3F0000}"/>
    <cellStyle name="Normal 2 4 13" xfId="16434" xr:uid="{00000000-0005-0000-0000-0000F03F0000}"/>
    <cellStyle name="Normal 2 4 13 2" xfId="16435" xr:uid="{00000000-0005-0000-0000-0000F13F0000}"/>
    <cellStyle name="Normal 2 4 13 2 2" xfId="16436" xr:uid="{00000000-0005-0000-0000-0000F23F0000}"/>
    <cellStyle name="Normal 2 4 13 3" xfId="16437" xr:uid="{00000000-0005-0000-0000-0000F33F0000}"/>
    <cellStyle name="Normal 2 4 14" xfId="16438" xr:uid="{00000000-0005-0000-0000-0000F43F0000}"/>
    <cellStyle name="Normal 2 4 14 2" xfId="16439" xr:uid="{00000000-0005-0000-0000-0000F53F0000}"/>
    <cellStyle name="Normal 2 4 15" xfId="16440" xr:uid="{00000000-0005-0000-0000-0000F63F0000}"/>
    <cellStyle name="Normal 2 4 15 2" xfId="16441" xr:uid="{00000000-0005-0000-0000-0000F73F0000}"/>
    <cellStyle name="Normal 2 4 16" xfId="16442" xr:uid="{00000000-0005-0000-0000-0000F83F0000}"/>
    <cellStyle name="Normal 2 4 16 2" xfId="16443" xr:uid="{00000000-0005-0000-0000-0000F93F0000}"/>
    <cellStyle name="Normal 2 4 17" xfId="16444" xr:uid="{00000000-0005-0000-0000-0000FA3F0000}"/>
    <cellStyle name="Normal 2 4 2" xfId="482" xr:uid="{00000000-0005-0000-0000-0000FB3F0000}"/>
    <cellStyle name="Normal 2 4 2 10" xfId="16445" xr:uid="{00000000-0005-0000-0000-0000FC3F0000}"/>
    <cellStyle name="Normal 2 4 2 10 2" xfId="16446" xr:uid="{00000000-0005-0000-0000-0000FD3F0000}"/>
    <cellStyle name="Normal 2 4 2 10 2 2" xfId="16447" xr:uid="{00000000-0005-0000-0000-0000FE3F0000}"/>
    <cellStyle name="Normal 2 4 2 10 3" xfId="16448" xr:uid="{00000000-0005-0000-0000-0000FF3F0000}"/>
    <cellStyle name="Normal 2 4 2 11" xfId="16449" xr:uid="{00000000-0005-0000-0000-000000400000}"/>
    <cellStyle name="Normal 2 4 2 11 2" xfId="16450" xr:uid="{00000000-0005-0000-0000-000001400000}"/>
    <cellStyle name="Normal 2 4 2 12" xfId="16451" xr:uid="{00000000-0005-0000-0000-000002400000}"/>
    <cellStyle name="Normal 2 4 2 12 2" xfId="16452" xr:uid="{00000000-0005-0000-0000-000003400000}"/>
    <cellStyle name="Normal 2 4 2 13" xfId="16453" xr:uid="{00000000-0005-0000-0000-000004400000}"/>
    <cellStyle name="Normal 2 4 2 2" xfId="483" xr:uid="{00000000-0005-0000-0000-000005400000}"/>
    <cellStyle name="Normal 2 4 2 2 10" xfId="16454" xr:uid="{00000000-0005-0000-0000-000006400000}"/>
    <cellStyle name="Normal 2 4 2 2 10 2" xfId="16455" xr:uid="{00000000-0005-0000-0000-000007400000}"/>
    <cellStyle name="Normal 2 4 2 2 11" xfId="16456" xr:uid="{00000000-0005-0000-0000-000008400000}"/>
    <cellStyle name="Normal 2 4 2 2 2" xfId="16457" xr:uid="{00000000-0005-0000-0000-000009400000}"/>
    <cellStyle name="Normal 2 4 2 2 2 2" xfId="16458" xr:uid="{00000000-0005-0000-0000-00000A400000}"/>
    <cellStyle name="Normal 2 4 2 2 2 2 2" xfId="16459" xr:uid="{00000000-0005-0000-0000-00000B400000}"/>
    <cellStyle name="Normal 2 4 2 2 2 2 2 2" xfId="16460" xr:uid="{00000000-0005-0000-0000-00000C400000}"/>
    <cellStyle name="Normal 2 4 2 2 2 2 2 2 2" xfId="16461" xr:uid="{00000000-0005-0000-0000-00000D400000}"/>
    <cellStyle name="Normal 2 4 2 2 2 2 2 3" xfId="16462" xr:uid="{00000000-0005-0000-0000-00000E400000}"/>
    <cellStyle name="Normal 2 4 2 2 2 2 3" xfId="16463" xr:uid="{00000000-0005-0000-0000-00000F400000}"/>
    <cellStyle name="Normal 2 4 2 2 2 2 3 2" xfId="16464" xr:uid="{00000000-0005-0000-0000-000010400000}"/>
    <cellStyle name="Normal 2 4 2 2 2 2 3 2 2" xfId="16465" xr:uid="{00000000-0005-0000-0000-000011400000}"/>
    <cellStyle name="Normal 2 4 2 2 2 2 3 3" xfId="16466" xr:uid="{00000000-0005-0000-0000-000012400000}"/>
    <cellStyle name="Normal 2 4 2 2 2 2 4" xfId="16467" xr:uid="{00000000-0005-0000-0000-000013400000}"/>
    <cellStyle name="Normal 2 4 2 2 2 2 4 2" xfId="16468" xr:uid="{00000000-0005-0000-0000-000014400000}"/>
    <cellStyle name="Normal 2 4 2 2 2 2 4 2 2" xfId="16469" xr:uid="{00000000-0005-0000-0000-000015400000}"/>
    <cellStyle name="Normal 2 4 2 2 2 2 4 3" xfId="16470" xr:uid="{00000000-0005-0000-0000-000016400000}"/>
    <cellStyle name="Normal 2 4 2 2 2 2 5" xfId="16471" xr:uid="{00000000-0005-0000-0000-000017400000}"/>
    <cellStyle name="Normal 2 4 2 2 2 2 5 2" xfId="16472" xr:uid="{00000000-0005-0000-0000-000018400000}"/>
    <cellStyle name="Normal 2 4 2 2 2 2 6" xfId="16473" xr:uid="{00000000-0005-0000-0000-000019400000}"/>
    <cellStyle name="Normal 2 4 2 2 2 2 6 2" xfId="16474" xr:uid="{00000000-0005-0000-0000-00001A400000}"/>
    <cellStyle name="Normal 2 4 2 2 2 2 7" xfId="16475" xr:uid="{00000000-0005-0000-0000-00001B400000}"/>
    <cellStyle name="Normal 2 4 2 2 2 3" xfId="16476" xr:uid="{00000000-0005-0000-0000-00001C400000}"/>
    <cellStyle name="Normal 2 4 2 2 2 3 2" xfId="16477" xr:uid="{00000000-0005-0000-0000-00001D400000}"/>
    <cellStyle name="Normal 2 4 2 2 2 3 2 2" xfId="16478" xr:uid="{00000000-0005-0000-0000-00001E400000}"/>
    <cellStyle name="Normal 2 4 2 2 2 3 2 2 2" xfId="16479" xr:uid="{00000000-0005-0000-0000-00001F400000}"/>
    <cellStyle name="Normal 2 4 2 2 2 3 2 3" xfId="16480" xr:uid="{00000000-0005-0000-0000-000020400000}"/>
    <cellStyle name="Normal 2 4 2 2 2 3 3" xfId="16481" xr:uid="{00000000-0005-0000-0000-000021400000}"/>
    <cellStyle name="Normal 2 4 2 2 2 3 3 2" xfId="16482" xr:uid="{00000000-0005-0000-0000-000022400000}"/>
    <cellStyle name="Normal 2 4 2 2 2 3 3 2 2" xfId="16483" xr:uid="{00000000-0005-0000-0000-000023400000}"/>
    <cellStyle name="Normal 2 4 2 2 2 3 3 3" xfId="16484" xr:uid="{00000000-0005-0000-0000-000024400000}"/>
    <cellStyle name="Normal 2 4 2 2 2 3 4" xfId="16485" xr:uid="{00000000-0005-0000-0000-000025400000}"/>
    <cellStyle name="Normal 2 4 2 2 2 3 4 2" xfId="16486" xr:uid="{00000000-0005-0000-0000-000026400000}"/>
    <cellStyle name="Normal 2 4 2 2 2 3 4 2 2" xfId="16487" xr:uid="{00000000-0005-0000-0000-000027400000}"/>
    <cellStyle name="Normal 2 4 2 2 2 3 4 3" xfId="16488" xr:uid="{00000000-0005-0000-0000-000028400000}"/>
    <cellStyle name="Normal 2 4 2 2 2 3 5" xfId="16489" xr:uid="{00000000-0005-0000-0000-000029400000}"/>
    <cellStyle name="Normal 2 4 2 2 2 3 5 2" xfId="16490" xr:uid="{00000000-0005-0000-0000-00002A400000}"/>
    <cellStyle name="Normal 2 4 2 2 2 3 6" xfId="16491" xr:uid="{00000000-0005-0000-0000-00002B400000}"/>
    <cellStyle name="Normal 2 4 2 2 2 3 6 2" xfId="16492" xr:uid="{00000000-0005-0000-0000-00002C400000}"/>
    <cellStyle name="Normal 2 4 2 2 2 3 7" xfId="16493" xr:uid="{00000000-0005-0000-0000-00002D400000}"/>
    <cellStyle name="Normal 2 4 2 2 2 4" xfId="16494" xr:uid="{00000000-0005-0000-0000-00002E400000}"/>
    <cellStyle name="Normal 2 4 2 2 2 4 2" xfId="16495" xr:uid="{00000000-0005-0000-0000-00002F400000}"/>
    <cellStyle name="Normal 2 4 2 2 2 4 2 2" xfId="16496" xr:uid="{00000000-0005-0000-0000-000030400000}"/>
    <cellStyle name="Normal 2 4 2 2 2 4 3" xfId="16497" xr:uid="{00000000-0005-0000-0000-000031400000}"/>
    <cellStyle name="Normal 2 4 2 2 2 5" xfId="16498" xr:uid="{00000000-0005-0000-0000-000032400000}"/>
    <cellStyle name="Normal 2 4 2 2 2 5 2" xfId="16499" xr:uid="{00000000-0005-0000-0000-000033400000}"/>
    <cellStyle name="Normal 2 4 2 2 2 5 2 2" xfId="16500" xr:uid="{00000000-0005-0000-0000-000034400000}"/>
    <cellStyle name="Normal 2 4 2 2 2 5 3" xfId="16501" xr:uid="{00000000-0005-0000-0000-000035400000}"/>
    <cellStyle name="Normal 2 4 2 2 2 6" xfId="16502" xr:uid="{00000000-0005-0000-0000-000036400000}"/>
    <cellStyle name="Normal 2 4 2 2 2 6 2" xfId="16503" xr:uid="{00000000-0005-0000-0000-000037400000}"/>
    <cellStyle name="Normal 2 4 2 2 2 6 2 2" xfId="16504" xr:uid="{00000000-0005-0000-0000-000038400000}"/>
    <cellStyle name="Normal 2 4 2 2 2 6 3" xfId="16505" xr:uid="{00000000-0005-0000-0000-000039400000}"/>
    <cellStyle name="Normal 2 4 2 2 2 7" xfId="16506" xr:uid="{00000000-0005-0000-0000-00003A400000}"/>
    <cellStyle name="Normal 2 4 2 2 2 7 2" xfId="16507" xr:uid="{00000000-0005-0000-0000-00003B400000}"/>
    <cellStyle name="Normal 2 4 2 2 2 8" xfId="16508" xr:uid="{00000000-0005-0000-0000-00003C400000}"/>
    <cellStyle name="Normal 2 4 2 2 2 8 2" xfId="16509" xr:uid="{00000000-0005-0000-0000-00003D400000}"/>
    <cellStyle name="Normal 2 4 2 2 2 9" xfId="16510" xr:uid="{00000000-0005-0000-0000-00003E400000}"/>
    <cellStyle name="Normal 2 4 2 2 3" xfId="16511" xr:uid="{00000000-0005-0000-0000-00003F400000}"/>
    <cellStyle name="Normal 2 4 2 2 3 2" xfId="16512" xr:uid="{00000000-0005-0000-0000-000040400000}"/>
    <cellStyle name="Normal 2 4 2 2 3 2 2" xfId="16513" xr:uid="{00000000-0005-0000-0000-000041400000}"/>
    <cellStyle name="Normal 2 4 2 2 3 2 2 2" xfId="16514" xr:uid="{00000000-0005-0000-0000-000042400000}"/>
    <cellStyle name="Normal 2 4 2 2 3 2 2 2 2" xfId="16515" xr:uid="{00000000-0005-0000-0000-000043400000}"/>
    <cellStyle name="Normal 2 4 2 2 3 2 2 3" xfId="16516" xr:uid="{00000000-0005-0000-0000-000044400000}"/>
    <cellStyle name="Normal 2 4 2 2 3 2 3" xfId="16517" xr:uid="{00000000-0005-0000-0000-000045400000}"/>
    <cellStyle name="Normal 2 4 2 2 3 2 3 2" xfId="16518" xr:uid="{00000000-0005-0000-0000-000046400000}"/>
    <cellStyle name="Normal 2 4 2 2 3 2 3 2 2" xfId="16519" xr:uid="{00000000-0005-0000-0000-000047400000}"/>
    <cellStyle name="Normal 2 4 2 2 3 2 3 3" xfId="16520" xr:uid="{00000000-0005-0000-0000-000048400000}"/>
    <cellStyle name="Normal 2 4 2 2 3 2 4" xfId="16521" xr:uid="{00000000-0005-0000-0000-000049400000}"/>
    <cellStyle name="Normal 2 4 2 2 3 2 4 2" xfId="16522" xr:uid="{00000000-0005-0000-0000-00004A400000}"/>
    <cellStyle name="Normal 2 4 2 2 3 2 4 2 2" xfId="16523" xr:uid="{00000000-0005-0000-0000-00004B400000}"/>
    <cellStyle name="Normal 2 4 2 2 3 2 4 3" xfId="16524" xr:uid="{00000000-0005-0000-0000-00004C400000}"/>
    <cellStyle name="Normal 2 4 2 2 3 2 5" xfId="16525" xr:uid="{00000000-0005-0000-0000-00004D400000}"/>
    <cellStyle name="Normal 2 4 2 2 3 2 5 2" xfId="16526" xr:uid="{00000000-0005-0000-0000-00004E400000}"/>
    <cellStyle name="Normal 2 4 2 2 3 2 6" xfId="16527" xr:uid="{00000000-0005-0000-0000-00004F400000}"/>
    <cellStyle name="Normal 2 4 2 2 3 2 6 2" xfId="16528" xr:uid="{00000000-0005-0000-0000-000050400000}"/>
    <cellStyle name="Normal 2 4 2 2 3 2 7" xfId="16529" xr:uid="{00000000-0005-0000-0000-000051400000}"/>
    <cellStyle name="Normal 2 4 2 2 3 3" xfId="16530" xr:uid="{00000000-0005-0000-0000-000052400000}"/>
    <cellStyle name="Normal 2 4 2 2 3 3 2" xfId="16531" xr:uid="{00000000-0005-0000-0000-000053400000}"/>
    <cellStyle name="Normal 2 4 2 2 3 3 2 2" xfId="16532" xr:uid="{00000000-0005-0000-0000-000054400000}"/>
    <cellStyle name="Normal 2 4 2 2 3 3 3" xfId="16533" xr:uid="{00000000-0005-0000-0000-000055400000}"/>
    <cellStyle name="Normal 2 4 2 2 3 4" xfId="16534" xr:uid="{00000000-0005-0000-0000-000056400000}"/>
    <cellStyle name="Normal 2 4 2 2 3 4 2" xfId="16535" xr:uid="{00000000-0005-0000-0000-000057400000}"/>
    <cellStyle name="Normal 2 4 2 2 3 4 2 2" xfId="16536" xr:uid="{00000000-0005-0000-0000-000058400000}"/>
    <cellStyle name="Normal 2 4 2 2 3 4 3" xfId="16537" xr:uid="{00000000-0005-0000-0000-000059400000}"/>
    <cellStyle name="Normal 2 4 2 2 3 5" xfId="16538" xr:uid="{00000000-0005-0000-0000-00005A400000}"/>
    <cellStyle name="Normal 2 4 2 2 3 5 2" xfId="16539" xr:uid="{00000000-0005-0000-0000-00005B400000}"/>
    <cellStyle name="Normal 2 4 2 2 3 5 2 2" xfId="16540" xr:uid="{00000000-0005-0000-0000-00005C400000}"/>
    <cellStyle name="Normal 2 4 2 2 3 5 3" xfId="16541" xr:uid="{00000000-0005-0000-0000-00005D400000}"/>
    <cellStyle name="Normal 2 4 2 2 3 6" xfId="16542" xr:uid="{00000000-0005-0000-0000-00005E400000}"/>
    <cellStyle name="Normal 2 4 2 2 3 6 2" xfId="16543" xr:uid="{00000000-0005-0000-0000-00005F400000}"/>
    <cellStyle name="Normal 2 4 2 2 3 7" xfId="16544" xr:uid="{00000000-0005-0000-0000-000060400000}"/>
    <cellStyle name="Normal 2 4 2 2 3 7 2" xfId="16545" xr:uid="{00000000-0005-0000-0000-000061400000}"/>
    <cellStyle name="Normal 2 4 2 2 3 8" xfId="16546" xr:uid="{00000000-0005-0000-0000-000062400000}"/>
    <cellStyle name="Normal 2 4 2 2 4" xfId="16547" xr:uid="{00000000-0005-0000-0000-000063400000}"/>
    <cellStyle name="Normal 2 4 2 2 4 2" xfId="16548" xr:uid="{00000000-0005-0000-0000-000064400000}"/>
    <cellStyle name="Normal 2 4 2 2 4 2 2" xfId="16549" xr:uid="{00000000-0005-0000-0000-000065400000}"/>
    <cellStyle name="Normal 2 4 2 2 4 2 2 2" xfId="16550" xr:uid="{00000000-0005-0000-0000-000066400000}"/>
    <cellStyle name="Normal 2 4 2 2 4 2 3" xfId="16551" xr:uid="{00000000-0005-0000-0000-000067400000}"/>
    <cellStyle name="Normal 2 4 2 2 4 3" xfId="16552" xr:uid="{00000000-0005-0000-0000-000068400000}"/>
    <cellStyle name="Normal 2 4 2 2 4 3 2" xfId="16553" xr:uid="{00000000-0005-0000-0000-000069400000}"/>
    <cellStyle name="Normal 2 4 2 2 4 3 2 2" xfId="16554" xr:uid="{00000000-0005-0000-0000-00006A400000}"/>
    <cellStyle name="Normal 2 4 2 2 4 3 3" xfId="16555" xr:uid="{00000000-0005-0000-0000-00006B400000}"/>
    <cellStyle name="Normal 2 4 2 2 4 4" xfId="16556" xr:uid="{00000000-0005-0000-0000-00006C400000}"/>
    <cellStyle name="Normal 2 4 2 2 4 4 2" xfId="16557" xr:uid="{00000000-0005-0000-0000-00006D400000}"/>
    <cellStyle name="Normal 2 4 2 2 4 4 2 2" xfId="16558" xr:uid="{00000000-0005-0000-0000-00006E400000}"/>
    <cellStyle name="Normal 2 4 2 2 4 4 3" xfId="16559" xr:uid="{00000000-0005-0000-0000-00006F400000}"/>
    <cellStyle name="Normal 2 4 2 2 4 5" xfId="16560" xr:uid="{00000000-0005-0000-0000-000070400000}"/>
    <cellStyle name="Normal 2 4 2 2 4 5 2" xfId="16561" xr:uid="{00000000-0005-0000-0000-000071400000}"/>
    <cellStyle name="Normal 2 4 2 2 4 6" xfId="16562" xr:uid="{00000000-0005-0000-0000-000072400000}"/>
    <cellStyle name="Normal 2 4 2 2 4 6 2" xfId="16563" xr:uid="{00000000-0005-0000-0000-000073400000}"/>
    <cellStyle name="Normal 2 4 2 2 4 7" xfId="16564" xr:uid="{00000000-0005-0000-0000-000074400000}"/>
    <cellStyle name="Normal 2 4 2 2 5" xfId="16565" xr:uid="{00000000-0005-0000-0000-000075400000}"/>
    <cellStyle name="Normal 2 4 2 2 5 2" xfId="16566" xr:uid="{00000000-0005-0000-0000-000076400000}"/>
    <cellStyle name="Normal 2 4 2 2 5 2 2" xfId="16567" xr:uid="{00000000-0005-0000-0000-000077400000}"/>
    <cellStyle name="Normal 2 4 2 2 5 2 2 2" xfId="16568" xr:uid="{00000000-0005-0000-0000-000078400000}"/>
    <cellStyle name="Normal 2 4 2 2 5 2 3" xfId="16569" xr:uid="{00000000-0005-0000-0000-000079400000}"/>
    <cellStyle name="Normal 2 4 2 2 5 3" xfId="16570" xr:uid="{00000000-0005-0000-0000-00007A400000}"/>
    <cellStyle name="Normal 2 4 2 2 5 3 2" xfId="16571" xr:uid="{00000000-0005-0000-0000-00007B400000}"/>
    <cellStyle name="Normal 2 4 2 2 5 3 2 2" xfId="16572" xr:uid="{00000000-0005-0000-0000-00007C400000}"/>
    <cellStyle name="Normal 2 4 2 2 5 3 3" xfId="16573" xr:uid="{00000000-0005-0000-0000-00007D400000}"/>
    <cellStyle name="Normal 2 4 2 2 5 4" xfId="16574" xr:uid="{00000000-0005-0000-0000-00007E400000}"/>
    <cellStyle name="Normal 2 4 2 2 5 4 2" xfId="16575" xr:uid="{00000000-0005-0000-0000-00007F400000}"/>
    <cellStyle name="Normal 2 4 2 2 5 4 2 2" xfId="16576" xr:uid="{00000000-0005-0000-0000-000080400000}"/>
    <cellStyle name="Normal 2 4 2 2 5 4 3" xfId="16577" xr:uid="{00000000-0005-0000-0000-000081400000}"/>
    <cellStyle name="Normal 2 4 2 2 5 5" xfId="16578" xr:uid="{00000000-0005-0000-0000-000082400000}"/>
    <cellStyle name="Normal 2 4 2 2 5 5 2" xfId="16579" xr:uid="{00000000-0005-0000-0000-000083400000}"/>
    <cellStyle name="Normal 2 4 2 2 5 6" xfId="16580" xr:uid="{00000000-0005-0000-0000-000084400000}"/>
    <cellStyle name="Normal 2 4 2 2 5 6 2" xfId="16581" xr:uid="{00000000-0005-0000-0000-000085400000}"/>
    <cellStyle name="Normal 2 4 2 2 5 7" xfId="16582" xr:uid="{00000000-0005-0000-0000-000086400000}"/>
    <cellStyle name="Normal 2 4 2 2 6" xfId="16583" xr:uid="{00000000-0005-0000-0000-000087400000}"/>
    <cellStyle name="Normal 2 4 2 2 6 2" xfId="16584" xr:uid="{00000000-0005-0000-0000-000088400000}"/>
    <cellStyle name="Normal 2 4 2 2 6 2 2" xfId="16585" xr:uid="{00000000-0005-0000-0000-000089400000}"/>
    <cellStyle name="Normal 2 4 2 2 6 3" xfId="16586" xr:uid="{00000000-0005-0000-0000-00008A400000}"/>
    <cellStyle name="Normal 2 4 2 2 7" xfId="16587" xr:uid="{00000000-0005-0000-0000-00008B400000}"/>
    <cellStyle name="Normal 2 4 2 2 7 2" xfId="16588" xr:uid="{00000000-0005-0000-0000-00008C400000}"/>
    <cellStyle name="Normal 2 4 2 2 7 2 2" xfId="16589" xr:uid="{00000000-0005-0000-0000-00008D400000}"/>
    <cellStyle name="Normal 2 4 2 2 7 3" xfId="16590" xr:uid="{00000000-0005-0000-0000-00008E400000}"/>
    <cellStyle name="Normal 2 4 2 2 8" xfId="16591" xr:uid="{00000000-0005-0000-0000-00008F400000}"/>
    <cellStyle name="Normal 2 4 2 2 8 2" xfId="16592" xr:uid="{00000000-0005-0000-0000-000090400000}"/>
    <cellStyle name="Normal 2 4 2 2 8 2 2" xfId="16593" xr:uid="{00000000-0005-0000-0000-000091400000}"/>
    <cellStyle name="Normal 2 4 2 2 8 3" xfId="16594" xr:uid="{00000000-0005-0000-0000-000092400000}"/>
    <cellStyle name="Normal 2 4 2 2 9" xfId="16595" xr:uid="{00000000-0005-0000-0000-000093400000}"/>
    <cellStyle name="Normal 2 4 2 2 9 2" xfId="16596" xr:uid="{00000000-0005-0000-0000-000094400000}"/>
    <cellStyle name="Normal 2 4 2 3" xfId="484" xr:uid="{00000000-0005-0000-0000-000095400000}"/>
    <cellStyle name="Normal 2 4 2 3 10" xfId="16597" xr:uid="{00000000-0005-0000-0000-000096400000}"/>
    <cellStyle name="Normal 2 4 2 3 10 2" xfId="16598" xr:uid="{00000000-0005-0000-0000-000097400000}"/>
    <cellStyle name="Normal 2 4 2 3 11" xfId="16599" xr:uid="{00000000-0005-0000-0000-000098400000}"/>
    <cellStyle name="Normal 2 4 2 3 2" xfId="16600" xr:uid="{00000000-0005-0000-0000-000099400000}"/>
    <cellStyle name="Normal 2 4 2 3 2 2" xfId="16601" xr:uid="{00000000-0005-0000-0000-00009A400000}"/>
    <cellStyle name="Normal 2 4 2 3 2 2 2" xfId="16602" xr:uid="{00000000-0005-0000-0000-00009B400000}"/>
    <cellStyle name="Normal 2 4 2 3 2 2 2 2" xfId="16603" xr:uid="{00000000-0005-0000-0000-00009C400000}"/>
    <cellStyle name="Normal 2 4 2 3 2 2 2 2 2" xfId="16604" xr:uid="{00000000-0005-0000-0000-00009D400000}"/>
    <cellStyle name="Normal 2 4 2 3 2 2 2 3" xfId="16605" xr:uid="{00000000-0005-0000-0000-00009E400000}"/>
    <cellStyle name="Normal 2 4 2 3 2 2 3" xfId="16606" xr:uid="{00000000-0005-0000-0000-00009F400000}"/>
    <cellStyle name="Normal 2 4 2 3 2 2 3 2" xfId="16607" xr:uid="{00000000-0005-0000-0000-0000A0400000}"/>
    <cellStyle name="Normal 2 4 2 3 2 2 3 2 2" xfId="16608" xr:uid="{00000000-0005-0000-0000-0000A1400000}"/>
    <cellStyle name="Normal 2 4 2 3 2 2 3 3" xfId="16609" xr:uid="{00000000-0005-0000-0000-0000A2400000}"/>
    <cellStyle name="Normal 2 4 2 3 2 2 4" xfId="16610" xr:uid="{00000000-0005-0000-0000-0000A3400000}"/>
    <cellStyle name="Normal 2 4 2 3 2 2 4 2" xfId="16611" xr:uid="{00000000-0005-0000-0000-0000A4400000}"/>
    <cellStyle name="Normal 2 4 2 3 2 2 4 2 2" xfId="16612" xr:uid="{00000000-0005-0000-0000-0000A5400000}"/>
    <cellStyle name="Normal 2 4 2 3 2 2 4 3" xfId="16613" xr:uid="{00000000-0005-0000-0000-0000A6400000}"/>
    <cellStyle name="Normal 2 4 2 3 2 2 5" xfId="16614" xr:uid="{00000000-0005-0000-0000-0000A7400000}"/>
    <cellStyle name="Normal 2 4 2 3 2 2 5 2" xfId="16615" xr:uid="{00000000-0005-0000-0000-0000A8400000}"/>
    <cellStyle name="Normal 2 4 2 3 2 2 6" xfId="16616" xr:uid="{00000000-0005-0000-0000-0000A9400000}"/>
    <cellStyle name="Normal 2 4 2 3 2 2 6 2" xfId="16617" xr:uid="{00000000-0005-0000-0000-0000AA400000}"/>
    <cellStyle name="Normal 2 4 2 3 2 2 7" xfId="16618" xr:uid="{00000000-0005-0000-0000-0000AB400000}"/>
    <cellStyle name="Normal 2 4 2 3 2 3" xfId="16619" xr:uid="{00000000-0005-0000-0000-0000AC400000}"/>
    <cellStyle name="Normal 2 4 2 3 2 3 2" xfId="16620" xr:uid="{00000000-0005-0000-0000-0000AD400000}"/>
    <cellStyle name="Normal 2 4 2 3 2 3 2 2" xfId="16621" xr:uid="{00000000-0005-0000-0000-0000AE400000}"/>
    <cellStyle name="Normal 2 4 2 3 2 3 2 2 2" xfId="16622" xr:uid="{00000000-0005-0000-0000-0000AF400000}"/>
    <cellStyle name="Normal 2 4 2 3 2 3 2 3" xfId="16623" xr:uid="{00000000-0005-0000-0000-0000B0400000}"/>
    <cellStyle name="Normal 2 4 2 3 2 3 3" xfId="16624" xr:uid="{00000000-0005-0000-0000-0000B1400000}"/>
    <cellStyle name="Normal 2 4 2 3 2 3 3 2" xfId="16625" xr:uid="{00000000-0005-0000-0000-0000B2400000}"/>
    <cellStyle name="Normal 2 4 2 3 2 3 3 2 2" xfId="16626" xr:uid="{00000000-0005-0000-0000-0000B3400000}"/>
    <cellStyle name="Normal 2 4 2 3 2 3 3 3" xfId="16627" xr:uid="{00000000-0005-0000-0000-0000B4400000}"/>
    <cellStyle name="Normal 2 4 2 3 2 3 4" xfId="16628" xr:uid="{00000000-0005-0000-0000-0000B5400000}"/>
    <cellStyle name="Normal 2 4 2 3 2 3 4 2" xfId="16629" xr:uid="{00000000-0005-0000-0000-0000B6400000}"/>
    <cellStyle name="Normal 2 4 2 3 2 3 4 2 2" xfId="16630" xr:uid="{00000000-0005-0000-0000-0000B7400000}"/>
    <cellStyle name="Normal 2 4 2 3 2 3 4 3" xfId="16631" xr:uid="{00000000-0005-0000-0000-0000B8400000}"/>
    <cellStyle name="Normal 2 4 2 3 2 3 5" xfId="16632" xr:uid="{00000000-0005-0000-0000-0000B9400000}"/>
    <cellStyle name="Normal 2 4 2 3 2 3 5 2" xfId="16633" xr:uid="{00000000-0005-0000-0000-0000BA400000}"/>
    <cellStyle name="Normal 2 4 2 3 2 3 6" xfId="16634" xr:uid="{00000000-0005-0000-0000-0000BB400000}"/>
    <cellStyle name="Normal 2 4 2 3 2 3 6 2" xfId="16635" xr:uid="{00000000-0005-0000-0000-0000BC400000}"/>
    <cellStyle name="Normal 2 4 2 3 2 3 7" xfId="16636" xr:uid="{00000000-0005-0000-0000-0000BD400000}"/>
    <cellStyle name="Normal 2 4 2 3 2 4" xfId="16637" xr:uid="{00000000-0005-0000-0000-0000BE400000}"/>
    <cellStyle name="Normal 2 4 2 3 2 4 2" xfId="16638" xr:uid="{00000000-0005-0000-0000-0000BF400000}"/>
    <cellStyle name="Normal 2 4 2 3 2 4 2 2" xfId="16639" xr:uid="{00000000-0005-0000-0000-0000C0400000}"/>
    <cellStyle name="Normal 2 4 2 3 2 4 3" xfId="16640" xr:uid="{00000000-0005-0000-0000-0000C1400000}"/>
    <cellStyle name="Normal 2 4 2 3 2 5" xfId="16641" xr:uid="{00000000-0005-0000-0000-0000C2400000}"/>
    <cellStyle name="Normal 2 4 2 3 2 5 2" xfId="16642" xr:uid="{00000000-0005-0000-0000-0000C3400000}"/>
    <cellStyle name="Normal 2 4 2 3 2 5 2 2" xfId="16643" xr:uid="{00000000-0005-0000-0000-0000C4400000}"/>
    <cellStyle name="Normal 2 4 2 3 2 5 3" xfId="16644" xr:uid="{00000000-0005-0000-0000-0000C5400000}"/>
    <cellStyle name="Normal 2 4 2 3 2 6" xfId="16645" xr:uid="{00000000-0005-0000-0000-0000C6400000}"/>
    <cellStyle name="Normal 2 4 2 3 2 6 2" xfId="16646" xr:uid="{00000000-0005-0000-0000-0000C7400000}"/>
    <cellStyle name="Normal 2 4 2 3 2 6 2 2" xfId="16647" xr:uid="{00000000-0005-0000-0000-0000C8400000}"/>
    <cellStyle name="Normal 2 4 2 3 2 6 3" xfId="16648" xr:uid="{00000000-0005-0000-0000-0000C9400000}"/>
    <cellStyle name="Normal 2 4 2 3 2 7" xfId="16649" xr:uid="{00000000-0005-0000-0000-0000CA400000}"/>
    <cellStyle name="Normal 2 4 2 3 2 7 2" xfId="16650" xr:uid="{00000000-0005-0000-0000-0000CB400000}"/>
    <cellStyle name="Normal 2 4 2 3 2 8" xfId="16651" xr:uid="{00000000-0005-0000-0000-0000CC400000}"/>
    <cellStyle name="Normal 2 4 2 3 2 8 2" xfId="16652" xr:uid="{00000000-0005-0000-0000-0000CD400000}"/>
    <cellStyle name="Normal 2 4 2 3 2 9" xfId="16653" xr:uid="{00000000-0005-0000-0000-0000CE400000}"/>
    <cellStyle name="Normal 2 4 2 3 3" xfId="16654" xr:uid="{00000000-0005-0000-0000-0000CF400000}"/>
    <cellStyle name="Normal 2 4 2 3 3 2" xfId="16655" xr:uid="{00000000-0005-0000-0000-0000D0400000}"/>
    <cellStyle name="Normal 2 4 2 3 3 2 2" xfId="16656" xr:uid="{00000000-0005-0000-0000-0000D1400000}"/>
    <cellStyle name="Normal 2 4 2 3 3 2 2 2" xfId="16657" xr:uid="{00000000-0005-0000-0000-0000D2400000}"/>
    <cellStyle name="Normal 2 4 2 3 3 2 2 2 2" xfId="16658" xr:uid="{00000000-0005-0000-0000-0000D3400000}"/>
    <cellStyle name="Normal 2 4 2 3 3 2 2 3" xfId="16659" xr:uid="{00000000-0005-0000-0000-0000D4400000}"/>
    <cellStyle name="Normal 2 4 2 3 3 2 3" xfId="16660" xr:uid="{00000000-0005-0000-0000-0000D5400000}"/>
    <cellStyle name="Normal 2 4 2 3 3 2 3 2" xfId="16661" xr:uid="{00000000-0005-0000-0000-0000D6400000}"/>
    <cellStyle name="Normal 2 4 2 3 3 2 3 2 2" xfId="16662" xr:uid="{00000000-0005-0000-0000-0000D7400000}"/>
    <cellStyle name="Normal 2 4 2 3 3 2 3 3" xfId="16663" xr:uid="{00000000-0005-0000-0000-0000D8400000}"/>
    <cellStyle name="Normal 2 4 2 3 3 2 4" xfId="16664" xr:uid="{00000000-0005-0000-0000-0000D9400000}"/>
    <cellStyle name="Normal 2 4 2 3 3 2 4 2" xfId="16665" xr:uid="{00000000-0005-0000-0000-0000DA400000}"/>
    <cellStyle name="Normal 2 4 2 3 3 2 4 2 2" xfId="16666" xr:uid="{00000000-0005-0000-0000-0000DB400000}"/>
    <cellStyle name="Normal 2 4 2 3 3 2 4 3" xfId="16667" xr:uid="{00000000-0005-0000-0000-0000DC400000}"/>
    <cellStyle name="Normal 2 4 2 3 3 2 5" xfId="16668" xr:uid="{00000000-0005-0000-0000-0000DD400000}"/>
    <cellStyle name="Normal 2 4 2 3 3 2 5 2" xfId="16669" xr:uid="{00000000-0005-0000-0000-0000DE400000}"/>
    <cellStyle name="Normal 2 4 2 3 3 2 6" xfId="16670" xr:uid="{00000000-0005-0000-0000-0000DF400000}"/>
    <cellStyle name="Normal 2 4 2 3 3 2 6 2" xfId="16671" xr:uid="{00000000-0005-0000-0000-0000E0400000}"/>
    <cellStyle name="Normal 2 4 2 3 3 2 7" xfId="16672" xr:uid="{00000000-0005-0000-0000-0000E1400000}"/>
    <cellStyle name="Normal 2 4 2 3 3 3" xfId="16673" xr:uid="{00000000-0005-0000-0000-0000E2400000}"/>
    <cellStyle name="Normal 2 4 2 3 3 3 2" xfId="16674" xr:uid="{00000000-0005-0000-0000-0000E3400000}"/>
    <cellStyle name="Normal 2 4 2 3 3 3 2 2" xfId="16675" xr:uid="{00000000-0005-0000-0000-0000E4400000}"/>
    <cellStyle name="Normal 2 4 2 3 3 3 3" xfId="16676" xr:uid="{00000000-0005-0000-0000-0000E5400000}"/>
    <cellStyle name="Normal 2 4 2 3 3 4" xfId="16677" xr:uid="{00000000-0005-0000-0000-0000E6400000}"/>
    <cellStyle name="Normal 2 4 2 3 3 4 2" xfId="16678" xr:uid="{00000000-0005-0000-0000-0000E7400000}"/>
    <cellStyle name="Normal 2 4 2 3 3 4 2 2" xfId="16679" xr:uid="{00000000-0005-0000-0000-0000E8400000}"/>
    <cellStyle name="Normal 2 4 2 3 3 4 3" xfId="16680" xr:uid="{00000000-0005-0000-0000-0000E9400000}"/>
    <cellStyle name="Normal 2 4 2 3 3 5" xfId="16681" xr:uid="{00000000-0005-0000-0000-0000EA400000}"/>
    <cellStyle name="Normal 2 4 2 3 3 5 2" xfId="16682" xr:uid="{00000000-0005-0000-0000-0000EB400000}"/>
    <cellStyle name="Normal 2 4 2 3 3 5 2 2" xfId="16683" xr:uid="{00000000-0005-0000-0000-0000EC400000}"/>
    <cellStyle name="Normal 2 4 2 3 3 5 3" xfId="16684" xr:uid="{00000000-0005-0000-0000-0000ED400000}"/>
    <cellStyle name="Normal 2 4 2 3 3 6" xfId="16685" xr:uid="{00000000-0005-0000-0000-0000EE400000}"/>
    <cellStyle name="Normal 2 4 2 3 3 6 2" xfId="16686" xr:uid="{00000000-0005-0000-0000-0000EF400000}"/>
    <cellStyle name="Normal 2 4 2 3 3 7" xfId="16687" xr:uid="{00000000-0005-0000-0000-0000F0400000}"/>
    <cellStyle name="Normal 2 4 2 3 3 7 2" xfId="16688" xr:uid="{00000000-0005-0000-0000-0000F1400000}"/>
    <cellStyle name="Normal 2 4 2 3 3 8" xfId="16689" xr:uid="{00000000-0005-0000-0000-0000F2400000}"/>
    <cellStyle name="Normal 2 4 2 3 4" xfId="16690" xr:uid="{00000000-0005-0000-0000-0000F3400000}"/>
    <cellStyle name="Normal 2 4 2 3 4 2" xfId="16691" xr:uid="{00000000-0005-0000-0000-0000F4400000}"/>
    <cellStyle name="Normal 2 4 2 3 4 2 2" xfId="16692" xr:uid="{00000000-0005-0000-0000-0000F5400000}"/>
    <cellStyle name="Normal 2 4 2 3 4 2 2 2" xfId="16693" xr:uid="{00000000-0005-0000-0000-0000F6400000}"/>
    <cellStyle name="Normal 2 4 2 3 4 2 3" xfId="16694" xr:uid="{00000000-0005-0000-0000-0000F7400000}"/>
    <cellStyle name="Normal 2 4 2 3 4 3" xfId="16695" xr:uid="{00000000-0005-0000-0000-0000F8400000}"/>
    <cellStyle name="Normal 2 4 2 3 4 3 2" xfId="16696" xr:uid="{00000000-0005-0000-0000-0000F9400000}"/>
    <cellStyle name="Normal 2 4 2 3 4 3 2 2" xfId="16697" xr:uid="{00000000-0005-0000-0000-0000FA400000}"/>
    <cellStyle name="Normal 2 4 2 3 4 3 3" xfId="16698" xr:uid="{00000000-0005-0000-0000-0000FB400000}"/>
    <cellStyle name="Normal 2 4 2 3 4 4" xfId="16699" xr:uid="{00000000-0005-0000-0000-0000FC400000}"/>
    <cellStyle name="Normal 2 4 2 3 4 4 2" xfId="16700" xr:uid="{00000000-0005-0000-0000-0000FD400000}"/>
    <cellStyle name="Normal 2 4 2 3 4 4 2 2" xfId="16701" xr:uid="{00000000-0005-0000-0000-0000FE400000}"/>
    <cellStyle name="Normal 2 4 2 3 4 4 3" xfId="16702" xr:uid="{00000000-0005-0000-0000-0000FF400000}"/>
    <cellStyle name="Normal 2 4 2 3 4 5" xfId="16703" xr:uid="{00000000-0005-0000-0000-000000410000}"/>
    <cellStyle name="Normal 2 4 2 3 4 5 2" xfId="16704" xr:uid="{00000000-0005-0000-0000-000001410000}"/>
    <cellStyle name="Normal 2 4 2 3 4 6" xfId="16705" xr:uid="{00000000-0005-0000-0000-000002410000}"/>
    <cellStyle name="Normal 2 4 2 3 4 6 2" xfId="16706" xr:uid="{00000000-0005-0000-0000-000003410000}"/>
    <cellStyle name="Normal 2 4 2 3 4 7" xfId="16707" xr:uid="{00000000-0005-0000-0000-000004410000}"/>
    <cellStyle name="Normal 2 4 2 3 5" xfId="16708" xr:uid="{00000000-0005-0000-0000-000005410000}"/>
    <cellStyle name="Normal 2 4 2 3 5 2" xfId="16709" xr:uid="{00000000-0005-0000-0000-000006410000}"/>
    <cellStyle name="Normal 2 4 2 3 5 2 2" xfId="16710" xr:uid="{00000000-0005-0000-0000-000007410000}"/>
    <cellStyle name="Normal 2 4 2 3 5 2 2 2" xfId="16711" xr:uid="{00000000-0005-0000-0000-000008410000}"/>
    <cellStyle name="Normal 2 4 2 3 5 2 3" xfId="16712" xr:uid="{00000000-0005-0000-0000-000009410000}"/>
    <cellStyle name="Normal 2 4 2 3 5 3" xfId="16713" xr:uid="{00000000-0005-0000-0000-00000A410000}"/>
    <cellStyle name="Normal 2 4 2 3 5 3 2" xfId="16714" xr:uid="{00000000-0005-0000-0000-00000B410000}"/>
    <cellStyle name="Normal 2 4 2 3 5 3 2 2" xfId="16715" xr:uid="{00000000-0005-0000-0000-00000C410000}"/>
    <cellStyle name="Normal 2 4 2 3 5 3 3" xfId="16716" xr:uid="{00000000-0005-0000-0000-00000D410000}"/>
    <cellStyle name="Normal 2 4 2 3 5 4" xfId="16717" xr:uid="{00000000-0005-0000-0000-00000E410000}"/>
    <cellStyle name="Normal 2 4 2 3 5 4 2" xfId="16718" xr:uid="{00000000-0005-0000-0000-00000F410000}"/>
    <cellStyle name="Normal 2 4 2 3 5 4 2 2" xfId="16719" xr:uid="{00000000-0005-0000-0000-000010410000}"/>
    <cellStyle name="Normal 2 4 2 3 5 4 3" xfId="16720" xr:uid="{00000000-0005-0000-0000-000011410000}"/>
    <cellStyle name="Normal 2 4 2 3 5 5" xfId="16721" xr:uid="{00000000-0005-0000-0000-000012410000}"/>
    <cellStyle name="Normal 2 4 2 3 5 5 2" xfId="16722" xr:uid="{00000000-0005-0000-0000-000013410000}"/>
    <cellStyle name="Normal 2 4 2 3 5 6" xfId="16723" xr:uid="{00000000-0005-0000-0000-000014410000}"/>
    <cellStyle name="Normal 2 4 2 3 5 6 2" xfId="16724" xr:uid="{00000000-0005-0000-0000-000015410000}"/>
    <cellStyle name="Normal 2 4 2 3 5 7" xfId="16725" xr:uid="{00000000-0005-0000-0000-000016410000}"/>
    <cellStyle name="Normal 2 4 2 3 6" xfId="16726" xr:uid="{00000000-0005-0000-0000-000017410000}"/>
    <cellStyle name="Normal 2 4 2 3 6 2" xfId="16727" xr:uid="{00000000-0005-0000-0000-000018410000}"/>
    <cellStyle name="Normal 2 4 2 3 6 2 2" xfId="16728" xr:uid="{00000000-0005-0000-0000-000019410000}"/>
    <cellStyle name="Normal 2 4 2 3 6 3" xfId="16729" xr:uid="{00000000-0005-0000-0000-00001A410000}"/>
    <cellStyle name="Normal 2 4 2 3 7" xfId="16730" xr:uid="{00000000-0005-0000-0000-00001B410000}"/>
    <cellStyle name="Normal 2 4 2 3 7 2" xfId="16731" xr:uid="{00000000-0005-0000-0000-00001C410000}"/>
    <cellStyle name="Normal 2 4 2 3 7 2 2" xfId="16732" xr:uid="{00000000-0005-0000-0000-00001D410000}"/>
    <cellStyle name="Normal 2 4 2 3 7 3" xfId="16733" xr:uid="{00000000-0005-0000-0000-00001E410000}"/>
    <cellStyle name="Normal 2 4 2 3 8" xfId="16734" xr:uid="{00000000-0005-0000-0000-00001F410000}"/>
    <cellStyle name="Normal 2 4 2 3 8 2" xfId="16735" xr:uid="{00000000-0005-0000-0000-000020410000}"/>
    <cellStyle name="Normal 2 4 2 3 8 2 2" xfId="16736" xr:uid="{00000000-0005-0000-0000-000021410000}"/>
    <cellStyle name="Normal 2 4 2 3 8 3" xfId="16737" xr:uid="{00000000-0005-0000-0000-000022410000}"/>
    <cellStyle name="Normal 2 4 2 3 9" xfId="16738" xr:uid="{00000000-0005-0000-0000-000023410000}"/>
    <cellStyle name="Normal 2 4 2 3 9 2" xfId="16739" xr:uid="{00000000-0005-0000-0000-000024410000}"/>
    <cellStyle name="Normal 2 4 2 4" xfId="16740" xr:uid="{00000000-0005-0000-0000-000025410000}"/>
    <cellStyle name="Normal 2 4 2 4 2" xfId="16741" xr:uid="{00000000-0005-0000-0000-000026410000}"/>
    <cellStyle name="Normal 2 4 2 4 2 2" xfId="16742" xr:uid="{00000000-0005-0000-0000-000027410000}"/>
    <cellStyle name="Normal 2 4 2 4 2 2 2" xfId="16743" xr:uid="{00000000-0005-0000-0000-000028410000}"/>
    <cellStyle name="Normal 2 4 2 4 2 2 2 2" xfId="16744" xr:uid="{00000000-0005-0000-0000-000029410000}"/>
    <cellStyle name="Normal 2 4 2 4 2 2 3" xfId="16745" xr:uid="{00000000-0005-0000-0000-00002A410000}"/>
    <cellStyle name="Normal 2 4 2 4 2 3" xfId="16746" xr:uid="{00000000-0005-0000-0000-00002B410000}"/>
    <cellStyle name="Normal 2 4 2 4 2 3 2" xfId="16747" xr:uid="{00000000-0005-0000-0000-00002C410000}"/>
    <cellStyle name="Normal 2 4 2 4 2 3 2 2" xfId="16748" xr:uid="{00000000-0005-0000-0000-00002D410000}"/>
    <cellStyle name="Normal 2 4 2 4 2 3 3" xfId="16749" xr:uid="{00000000-0005-0000-0000-00002E410000}"/>
    <cellStyle name="Normal 2 4 2 4 2 4" xfId="16750" xr:uid="{00000000-0005-0000-0000-00002F410000}"/>
    <cellStyle name="Normal 2 4 2 4 2 4 2" xfId="16751" xr:uid="{00000000-0005-0000-0000-000030410000}"/>
    <cellStyle name="Normal 2 4 2 4 2 4 2 2" xfId="16752" xr:uid="{00000000-0005-0000-0000-000031410000}"/>
    <cellStyle name="Normal 2 4 2 4 2 4 3" xfId="16753" xr:uid="{00000000-0005-0000-0000-000032410000}"/>
    <cellStyle name="Normal 2 4 2 4 2 5" xfId="16754" xr:uid="{00000000-0005-0000-0000-000033410000}"/>
    <cellStyle name="Normal 2 4 2 4 2 5 2" xfId="16755" xr:uid="{00000000-0005-0000-0000-000034410000}"/>
    <cellStyle name="Normal 2 4 2 4 2 6" xfId="16756" xr:uid="{00000000-0005-0000-0000-000035410000}"/>
    <cellStyle name="Normal 2 4 2 4 2 6 2" xfId="16757" xr:uid="{00000000-0005-0000-0000-000036410000}"/>
    <cellStyle name="Normal 2 4 2 4 2 7" xfId="16758" xr:uid="{00000000-0005-0000-0000-000037410000}"/>
    <cellStyle name="Normal 2 4 2 4 3" xfId="16759" xr:uid="{00000000-0005-0000-0000-000038410000}"/>
    <cellStyle name="Normal 2 4 2 4 3 2" xfId="16760" xr:uid="{00000000-0005-0000-0000-000039410000}"/>
    <cellStyle name="Normal 2 4 2 4 3 2 2" xfId="16761" xr:uid="{00000000-0005-0000-0000-00003A410000}"/>
    <cellStyle name="Normal 2 4 2 4 3 2 2 2" xfId="16762" xr:uid="{00000000-0005-0000-0000-00003B410000}"/>
    <cellStyle name="Normal 2 4 2 4 3 2 3" xfId="16763" xr:uid="{00000000-0005-0000-0000-00003C410000}"/>
    <cellStyle name="Normal 2 4 2 4 3 3" xfId="16764" xr:uid="{00000000-0005-0000-0000-00003D410000}"/>
    <cellStyle name="Normal 2 4 2 4 3 3 2" xfId="16765" xr:uid="{00000000-0005-0000-0000-00003E410000}"/>
    <cellStyle name="Normal 2 4 2 4 3 3 2 2" xfId="16766" xr:uid="{00000000-0005-0000-0000-00003F410000}"/>
    <cellStyle name="Normal 2 4 2 4 3 3 3" xfId="16767" xr:uid="{00000000-0005-0000-0000-000040410000}"/>
    <cellStyle name="Normal 2 4 2 4 3 4" xfId="16768" xr:uid="{00000000-0005-0000-0000-000041410000}"/>
    <cellStyle name="Normal 2 4 2 4 3 4 2" xfId="16769" xr:uid="{00000000-0005-0000-0000-000042410000}"/>
    <cellStyle name="Normal 2 4 2 4 3 4 2 2" xfId="16770" xr:uid="{00000000-0005-0000-0000-000043410000}"/>
    <cellStyle name="Normal 2 4 2 4 3 4 3" xfId="16771" xr:uid="{00000000-0005-0000-0000-000044410000}"/>
    <cellStyle name="Normal 2 4 2 4 3 5" xfId="16772" xr:uid="{00000000-0005-0000-0000-000045410000}"/>
    <cellStyle name="Normal 2 4 2 4 3 5 2" xfId="16773" xr:uid="{00000000-0005-0000-0000-000046410000}"/>
    <cellStyle name="Normal 2 4 2 4 3 6" xfId="16774" xr:uid="{00000000-0005-0000-0000-000047410000}"/>
    <cellStyle name="Normal 2 4 2 4 3 6 2" xfId="16775" xr:uid="{00000000-0005-0000-0000-000048410000}"/>
    <cellStyle name="Normal 2 4 2 4 3 7" xfId="16776" xr:uid="{00000000-0005-0000-0000-000049410000}"/>
    <cellStyle name="Normal 2 4 2 4 4" xfId="16777" xr:uid="{00000000-0005-0000-0000-00004A410000}"/>
    <cellStyle name="Normal 2 4 2 4 4 2" xfId="16778" xr:uid="{00000000-0005-0000-0000-00004B410000}"/>
    <cellStyle name="Normal 2 4 2 4 4 2 2" xfId="16779" xr:uid="{00000000-0005-0000-0000-00004C410000}"/>
    <cellStyle name="Normal 2 4 2 4 4 3" xfId="16780" xr:uid="{00000000-0005-0000-0000-00004D410000}"/>
    <cellStyle name="Normal 2 4 2 4 5" xfId="16781" xr:uid="{00000000-0005-0000-0000-00004E410000}"/>
    <cellStyle name="Normal 2 4 2 4 5 2" xfId="16782" xr:uid="{00000000-0005-0000-0000-00004F410000}"/>
    <cellStyle name="Normal 2 4 2 4 5 2 2" xfId="16783" xr:uid="{00000000-0005-0000-0000-000050410000}"/>
    <cellStyle name="Normal 2 4 2 4 5 3" xfId="16784" xr:uid="{00000000-0005-0000-0000-000051410000}"/>
    <cellStyle name="Normal 2 4 2 4 6" xfId="16785" xr:uid="{00000000-0005-0000-0000-000052410000}"/>
    <cellStyle name="Normal 2 4 2 4 6 2" xfId="16786" xr:uid="{00000000-0005-0000-0000-000053410000}"/>
    <cellStyle name="Normal 2 4 2 4 6 2 2" xfId="16787" xr:uid="{00000000-0005-0000-0000-000054410000}"/>
    <cellStyle name="Normal 2 4 2 4 6 3" xfId="16788" xr:uid="{00000000-0005-0000-0000-000055410000}"/>
    <cellStyle name="Normal 2 4 2 4 7" xfId="16789" xr:uid="{00000000-0005-0000-0000-000056410000}"/>
    <cellStyle name="Normal 2 4 2 4 7 2" xfId="16790" xr:uid="{00000000-0005-0000-0000-000057410000}"/>
    <cellStyle name="Normal 2 4 2 4 8" xfId="16791" xr:uid="{00000000-0005-0000-0000-000058410000}"/>
    <cellStyle name="Normal 2 4 2 4 8 2" xfId="16792" xr:uid="{00000000-0005-0000-0000-000059410000}"/>
    <cellStyle name="Normal 2 4 2 4 9" xfId="16793" xr:uid="{00000000-0005-0000-0000-00005A410000}"/>
    <cellStyle name="Normal 2 4 2 5" xfId="16794" xr:uid="{00000000-0005-0000-0000-00005B410000}"/>
    <cellStyle name="Normal 2 4 2 5 2" xfId="16795" xr:uid="{00000000-0005-0000-0000-00005C410000}"/>
    <cellStyle name="Normal 2 4 2 5 2 2" xfId="16796" xr:uid="{00000000-0005-0000-0000-00005D410000}"/>
    <cellStyle name="Normal 2 4 2 5 2 2 2" xfId="16797" xr:uid="{00000000-0005-0000-0000-00005E410000}"/>
    <cellStyle name="Normal 2 4 2 5 2 2 2 2" xfId="16798" xr:uid="{00000000-0005-0000-0000-00005F410000}"/>
    <cellStyle name="Normal 2 4 2 5 2 2 3" xfId="16799" xr:uid="{00000000-0005-0000-0000-000060410000}"/>
    <cellStyle name="Normal 2 4 2 5 2 3" xfId="16800" xr:uid="{00000000-0005-0000-0000-000061410000}"/>
    <cellStyle name="Normal 2 4 2 5 2 3 2" xfId="16801" xr:uid="{00000000-0005-0000-0000-000062410000}"/>
    <cellStyle name="Normal 2 4 2 5 2 3 2 2" xfId="16802" xr:uid="{00000000-0005-0000-0000-000063410000}"/>
    <cellStyle name="Normal 2 4 2 5 2 3 3" xfId="16803" xr:uid="{00000000-0005-0000-0000-000064410000}"/>
    <cellStyle name="Normal 2 4 2 5 2 4" xfId="16804" xr:uid="{00000000-0005-0000-0000-000065410000}"/>
    <cellStyle name="Normal 2 4 2 5 2 4 2" xfId="16805" xr:uid="{00000000-0005-0000-0000-000066410000}"/>
    <cellStyle name="Normal 2 4 2 5 2 4 2 2" xfId="16806" xr:uid="{00000000-0005-0000-0000-000067410000}"/>
    <cellStyle name="Normal 2 4 2 5 2 4 3" xfId="16807" xr:uid="{00000000-0005-0000-0000-000068410000}"/>
    <cellStyle name="Normal 2 4 2 5 2 5" xfId="16808" xr:uid="{00000000-0005-0000-0000-000069410000}"/>
    <cellStyle name="Normal 2 4 2 5 2 5 2" xfId="16809" xr:uid="{00000000-0005-0000-0000-00006A410000}"/>
    <cellStyle name="Normal 2 4 2 5 2 6" xfId="16810" xr:uid="{00000000-0005-0000-0000-00006B410000}"/>
    <cellStyle name="Normal 2 4 2 5 2 6 2" xfId="16811" xr:uid="{00000000-0005-0000-0000-00006C410000}"/>
    <cellStyle name="Normal 2 4 2 5 2 7" xfId="16812" xr:uid="{00000000-0005-0000-0000-00006D410000}"/>
    <cellStyle name="Normal 2 4 2 5 3" xfId="16813" xr:uid="{00000000-0005-0000-0000-00006E410000}"/>
    <cellStyle name="Normal 2 4 2 5 3 2" xfId="16814" xr:uid="{00000000-0005-0000-0000-00006F410000}"/>
    <cellStyle name="Normal 2 4 2 5 3 2 2" xfId="16815" xr:uid="{00000000-0005-0000-0000-000070410000}"/>
    <cellStyle name="Normal 2 4 2 5 3 3" xfId="16816" xr:uid="{00000000-0005-0000-0000-000071410000}"/>
    <cellStyle name="Normal 2 4 2 5 4" xfId="16817" xr:uid="{00000000-0005-0000-0000-000072410000}"/>
    <cellStyle name="Normal 2 4 2 5 4 2" xfId="16818" xr:uid="{00000000-0005-0000-0000-000073410000}"/>
    <cellStyle name="Normal 2 4 2 5 4 2 2" xfId="16819" xr:uid="{00000000-0005-0000-0000-000074410000}"/>
    <cellStyle name="Normal 2 4 2 5 4 3" xfId="16820" xr:uid="{00000000-0005-0000-0000-000075410000}"/>
    <cellStyle name="Normal 2 4 2 5 5" xfId="16821" xr:uid="{00000000-0005-0000-0000-000076410000}"/>
    <cellStyle name="Normal 2 4 2 5 5 2" xfId="16822" xr:uid="{00000000-0005-0000-0000-000077410000}"/>
    <cellStyle name="Normal 2 4 2 5 5 2 2" xfId="16823" xr:uid="{00000000-0005-0000-0000-000078410000}"/>
    <cellStyle name="Normal 2 4 2 5 5 3" xfId="16824" xr:uid="{00000000-0005-0000-0000-000079410000}"/>
    <cellStyle name="Normal 2 4 2 5 6" xfId="16825" xr:uid="{00000000-0005-0000-0000-00007A410000}"/>
    <cellStyle name="Normal 2 4 2 5 6 2" xfId="16826" xr:uid="{00000000-0005-0000-0000-00007B410000}"/>
    <cellStyle name="Normal 2 4 2 5 7" xfId="16827" xr:uid="{00000000-0005-0000-0000-00007C410000}"/>
    <cellStyle name="Normal 2 4 2 5 7 2" xfId="16828" xr:uid="{00000000-0005-0000-0000-00007D410000}"/>
    <cellStyle name="Normal 2 4 2 5 8" xfId="16829" xr:uid="{00000000-0005-0000-0000-00007E410000}"/>
    <cellStyle name="Normal 2 4 2 6" xfId="16830" xr:uid="{00000000-0005-0000-0000-00007F410000}"/>
    <cellStyle name="Normal 2 4 2 6 2" xfId="16831" xr:uid="{00000000-0005-0000-0000-000080410000}"/>
    <cellStyle name="Normal 2 4 2 6 2 2" xfId="16832" xr:uid="{00000000-0005-0000-0000-000081410000}"/>
    <cellStyle name="Normal 2 4 2 6 2 2 2" xfId="16833" xr:uid="{00000000-0005-0000-0000-000082410000}"/>
    <cellStyle name="Normal 2 4 2 6 2 3" xfId="16834" xr:uid="{00000000-0005-0000-0000-000083410000}"/>
    <cellStyle name="Normal 2 4 2 6 3" xfId="16835" xr:uid="{00000000-0005-0000-0000-000084410000}"/>
    <cellStyle name="Normal 2 4 2 6 3 2" xfId="16836" xr:uid="{00000000-0005-0000-0000-000085410000}"/>
    <cellStyle name="Normal 2 4 2 6 3 2 2" xfId="16837" xr:uid="{00000000-0005-0000-0000-000086410000}"/>
    <cellStyle name="Normal 2 4 2 6 3 3" xfId="16838" xr:uid="{00000000-0005-0000-0000-000087410000}"/>
    <cellStyle name="Normal 2 4 2 6 4" xfId="16839" xr:uid="{00000000-0005-0000-0000-000088410000}"/>
    <cellStyle name="Normal 2 4 2 6 4 2" xfId="16840" xr:uid="{00000000-0005-0000-0000-000089410000}"/>
    <cellStyle name="Normal 2 4 2 6 4 2 2" xfId="16841" xr:uid="{00000000-0005-0000-0000-00008A410000}"/>
    <cellStyle name="Normal 2 4 2 6 4 3" xfId="16842" xr:uid="{00000000-0005-0000-0000-00008B410000}"/>
    <cellStyle name="Normal 2 4 2 6 5" xfId="16843" xr:uid="{00000000-0005-0000-0000-00008C410000}"/>
    <cellStyle name="Normal 2 4 2 6 5 2" xfId="16844" xr:uid="{00000000-0005-0000-0000-00008D410000}"/>
    <cellStyle name="Normal 2 4 2 6 6" xfId="16845" xr:uid="{00000000-0005-0000-0000-00008E410000}"/>
    <cellStyle name="Normal 2 4 2 6 6 2" xfId="16846" xr:uid="{00000000-0005-0000-0000-00008F410000}"/>
    <cellStyle name="Normal 2 4 2 6 7" xfId="16847" xr:uid="{00000000-0005-0000-0000-000090410000}"/>
    <cellStyle name="Normal 2 4 2 7" xfId="16848" xr:uid="{00000000-0005-0000-0000-000091410000}"/>
    <cellStyle name="Normal 2 4 2 7 2" xfId="16849" xr:uid="{00000000-0005-0000-0000-000092410000}"/>
    <cellStyle name="Normal 2 4 2 7 2 2" xfId="16850" xr:uid="{00000000-0005-0000-0000-000093410000}"/>
    <cellStyle name="Normal 2 4 2 7 2 2 2" xfId="16851" xr:uid="{00000000-0005-0000-0000-000094410000}"/>
    <cellStyle name="Normal 2 4 2 7 2 3" xfId="16852" xr:uid="{00000000-0005-0000-0000-000095410000}"/>
    <cellStyle name="Normal 2 4 2 7 3" xfId="16853" xr:uid="{00000000-0005-0000-0000-000096410000}"/>
    <cellStyle name="Normal 2 4 2 7 3 2" xfId="16854" xr:uid="{00000000-0005-0000-0000-000097410000}"/>
    <cellStyle name="Normal 2 4 2 7 3 2 2" xfId="16855" xr:uid="{00000000-0005-0000-0000-000098410000}"/>
    <cellStyle name="Normal 2 4 2 7 3 3" xfId="16856" xr:uid="{00000000-0005-0000-0000-000099410000}"/>
    <cellStyle name="Normal 2 4 2 7 4" xfId="16857" xr:uid="{00000000-0005-0000-0000-00009A410000}"/>
    <cellStyle name="Normal 2 4 2 7 4 2" xfId="16858" xr:uid="{00000000-0005-0000-0000-00009B410000}"/>
    <cellStyle name="Normal 2 4 2 7 4 2 2" xfId="16859" xr:uid="{00000000-0005-0000-0000-00009C410000}"/>
    <cellStyle name="Normal 2 4 2 7 4 3" xfId="16860" xr:uid="{00000000-0005-0000-0000-00009D410000}"/>
    <cellStyle name="Normal 2 4 2 7 5" xfId="16861" xr:uid="{00000000-0005-0000-0000-00009E410000}"/>
    <cellStyle name="Normal 2 4 2 7 5 2" xfId="16862" xr:uid="{00000000-0005-0000-0000-00009F410000}"/>
    <cellStyle name="Normal 2 4 2 7 6" xfId="16863" xr:uid="{00000000-0005-0000-0000-0000A0410000}"/>
    <cellStyle name="Normal 2 4 2 7 6 2" xfId="16864" xr:uid="{00000000-0005-0000-0000-0000A1410000}"/>
    <cellStyle name="Normal 2 4 2 7 7" xfId="16865" xr:uid="{00000000-0005-0000-0000-0000A2410000}"/>
    <cellStyle name="Normal 2 4 2 8" xfId="16866" xr:uid="{00000000-0005-0000-0000-0000A3410000}"/>
    <cellStyle name="Normal 2 4 2 8 2" xfId="16867" xr:uid="{00000000-0005-0000-0000-0000A4410000}"/>
    <cellStyle name="Normal 2 4 2 8 2 2" xfId="16868" xr:uid="{00000000-0005-0000-0000-0000A5410000}"/>
    <cellStyle name="Normal 2 4 2 8 3" xfId="16869" xr:uid="{00000000-0005-0000-0000-0000A6410000}"/>
    <cellStyle name="Normal 2 4 2 9" xfId="16870" xr:uid="{00000000-0005-0000-0000-0000A7410000}"/>
    <cellStyle name="Normal 2 4 2 9 2" xfId="16871" xr:uid="{00000000-0005-0000-0000-0000A8410000}"/>
    <cellStyle name="Normal 2 4 2 9 2 2" xfId="16872" xr:uid="{00000000-0005-0000-0000-0000A9410000}"/>
    <cellStyle name="Normal 2 4 2 9 3" xfId="16873" xr:uid="{00000000-0005-0000-0000-0000AA410000}"/>
    <cellStyle name="Normal 2 4 2_Confidential Information" xfId="16874" xr:uid="{00000000-0005-0000-0000-0000AB410000}"/>
    <cellStyle name="Normal 2 4 3" xfId="485" xr:uid="{00000000-0005-0000-0000-0000AC410000}"/>
    <cellStyle name="Normal 2 4 3 10" xfId="16875" xr:uid="{00000000-0005-0000-0000-0000AD410000}"/>
    <cellStyle name="Normal 2 4 3 10 2" xfId="16876" xr:uid="{00000000-0005-0000-0000-0000AE410000}"/>
    <cellStyle name="Normal 2 4 3 10 2 2" xfId="16877" xr:uid="{00000000-0005-0000-0000-0000AF410000}"/>
    <cellStyle name="Normal 2 4 3 10 3" xfId="16878" xr:uid="{00000000-0005-0000-0000-0000B0410000}"/>
    <cellStyle name="Normal 2 4 3 11" xfId="16879" xr:uid="{00000000-0005-0000-0000-0000B1410000}"/>
    <cellStyle name="Normal 2 4 3 11 2" xfId="16880" xr:uid="{00000000-0005-0000-0000-0000B2410000}"/>
    <cellStyle name="Normal 2 4 3 12" xfId="16881" xr:uid="{00000000-0005-0000-0000-0000B3410000}"/>
    <cellStyle name="Normal 2 4 3 12 2" xfId="16882" xr:uid="{00000000-0005-0000-0000-0000B4410000}"/>
    <cellStyle name="Normal 2 4 3 13" xfId="16883" xr:uid="{00000000-0005-0000-0000-0000B5410000}"/>
    <cellStyle name="Normal 2 4 3 2" xfId="486" xr:uid="{00000000-0005-0000-0000-0000B6410000}"/>
    <cellStyle name="Normal 2 4 3 2 10" xfId="16884" xr:uid="{00000000-0005-0000-0000-0000B7410000}"/>
    <cellStyle name="Normal 2 4 3 2 10 2" xfId="16885" xr:uid="{00000000-0005-0000-0000-0000B8410000}"/>
    <cellStyle name="Normal 2 4 3 2 11" xfId="16886" xr:uid="{00000000-0005-0000-0000-0000B9410000}"/>
    <cellStyle name="Normal 2 4 3 2 2" xfId="16887" xr:uid="{00000000-0005-0000-0000-0000BA410000}"/>
    <cellStyle name="Normal 2 4 3 2 2 2" xfId="16888" xr:uid="{00000000-0005-0000-0000-0000BB410000}"/>
    <cellStyle name="Normal 2 4 3 2 2 2 2" xfId="16889" xr:uid="{00000000-0005-0000-0000-0000BC410000}"/>
    <cellStyle name="Normal 2 4 3 2 2 2 2 2" xfId="16890" xr:uid="{00000000-0005-0000-0000-0000BD410000}"/>
    <cellStyle name="Normal 2 4 3 2 2 2 2 2 2" xfId="16891" xr:uid="{00000000-0005-0000-0000-0000BE410000}"/>
    <cellStyle name="Normal 2 4 3 2 2 2 2 3" xfId="16892" xr:uid="{00000000-0005-0000-0000-0000BF410000}"/>
    <cellStyle name="Normal 2 4 3 2 2 2 3" xfId="16893" xr:uid="{00000000-0005-0000-0000-0000C0410000}"/>
    <cellStyle name="Normal 2 4 3 2 2 2 3 2" xfId="16894" xr:uid="{00000000-0005-0000-0000-0000C1410000}"/>
    <cellStyle name="Normal 2 4 3 2 2 2 3 2 2" xfId="16895" xr:uid="{00000000-0005-0000-0000-0000C2410000}"/>
    <cellStyle name="Normal 2 4 3 2 2 2 3 3" xfId="16896" xr:uid="{00000000-0005-0000-0000-0000C3410000}"/>
    <cellStyle name="Normal 2 4 3 2 2 2 4" xfId="16897" xr:uid="{00000000-0005-0000-0000-0000C4410000}"/>
    <cellStyle name="Normal 2 4 3 2 2 2 4 2" xfId="16898" xr:uid="{00000000-0005-0000-0000-0000C5410000}"/>
    <cellStyle name="Normal 2 4 3 2 2 2 4 2 2" xfId="16899" xr:uid="{00000000-0005-0000-0000-0000C6410000}"/>
    <cellStyle name="Normal 2 4 3 2 2 2 4 3" xfId="16900" xr:uid="{00000000-0005-0000-0000-0000C7410000}"/>
    <cellStyle name="Normal 2 4 3 2 2 2 5" xfId="16901" xr:uid="{00000000-0005-0000-0000-0000C8410000}"/>
    <cellStyle name="Normal 2 4 3 2 2 2 5 2" xfId="16902" xr:uid="{00000000-0005-0000-0000-0000C9410000}"/>
    <cellStyle name="Normal 2 4 3 2 2 2 6" xfId="16903" xr:uid="{00000000-0005-0000-0000-0000CA410000}"/>
    <cellStyle name="Normal 2 4 3 2 2 2 6 2" xfId="16904" xr:uid="{00000000-0005-0000-0000-0000CB410000}"/>
    <cellStyle name="Normal 2 4 3 2 2 2 7" xfId="16905" xr:uid="{00000000-0005-0000-0000-0000CC410000}"/>
    <cellStyle name="Normal 2 4 3 2 2 3" xfId="16906" xr:uid="{00000000-0005-0000-0000-0000CD410000}"/>
    <cellStyle name="Normal 2 4 3 2 2 3 2" xfId="16907" xr:uid="{00000000-0005-0000-0000-0000CE410000}"/>
    <cellStyle name="Normal 2 4 3 2 2 3 2 2" xfId="16908" xr:uid="{00000000-0005-0000-0000-0000CF410000}"/>
    <cellStyle name="Normal 2 4 3 2 2 3 2 2 2" xfId="16909" xr:uid="{00000000-0005-0000-0000-0000D0410000}"/>
    <cellStyle name="Normal 2 4 3 2 2 3 2 3" xfId="16910" xr:uid="{00000000-0005-0000-0000-0000D1410000}"/>
    <cellStyle name="Normal 2 4 3 2 2 3 3" xfId="16911" xr:uid="{00000000-0005-0000-0000-0000D2410000}"/>
    <cellStyle name="Normal 2 4 3 2 2 3 3 2" xfId="16912" xr:uid="{00000000-0005-0000-0000-0000D3410000}"/>
    <cellStyle name="Normal 2 4 3 2 2 3 3 2 2" xfId="16913" xr:uid="{00000000-0005-0000-0000-0000D4410000}"/>
    <cellStyle name="Normal 2 4 3 2 2 3 3 3" xfId="16914" xr:uid="{00000000-0005-0000-0000-0000D5410000}"/>
    <cellStyle name="Normal 2 4 3 2 2 3 4" xfId="16915" xr:uid="{00000000-0005-0000-0000-0000D6410000}"/>
    <cellStyle name="Normal 2 4 3 2 2 3 4 2" xfId="16916" xr:uid="{00000000-0005-0000-0000-0000D7410000}"/>
    <cellStyle name="Normal 2 4 3 2 2 3 4 2 2" xfId="16917" xr:uid="{00000000-0005-0000-0000-0000D8410000}"/>
    <cellStyle name="Normal 2 4 3 2 2 3 4 3" xfId="16918" xr:uid="{00000000-0005-0000-0000-0000D9410000}"/>
    <cellStyle name="Normal 2 4 3 2 2 3 5" xfId="16919" xr:uid="{00000000-0005-0000-0000-0000DA410000}"/>
    <cellStyle name="Normal 2 4 3 2 2 3 5 2" xfId="16920" xr:uid="{00000000-0005-0000-0000-0000DB410000}"/>
    <cellStyle name="Normal 2 4 3 2 2 3 6" xfId="16921" xr:uid="{00000000-0005-0000-0000-0000DC410000}"/>
    <cellStyle name="Normal 2 4 3 2 2 3 6 2" xfId="16922" xr:uid="{00000000-0005-0000-0000-0000DD410000}"/>
    <cellStyle name="Normal 2 4 3 2 2 3 7" xfId="16923" xr:uid="{00000000-0005-0000-0000-0000DE410000}"/>
    <cellStyle name="Normal 2 4 3 2 2 4" xfId="16924" xr:uid="{00000000-0005-0000-0000-0000DF410000}"/>
    <cellStyle name="Normal 2 4 3 2 2 4 2" xfId="16925" xr:uid="{00000000-0005-0000-0000-0000E0410000}"/>
    <cellStyle name="Normal 2 4 3 2 2 4 2 2" xfId="16926" xr:uid="{00000000-0005-0000-0000-0000E1410000}"/>
    <cellStyle name="Normal 2 4 3 2 2 4 3" xfId="16927" xr:uid="{00000000-0005-0000-0000-0000E2410000}"/>
    <cellStyle name="Normal 2 4 3 2 2 5" xfId="16928" xr:uid="{00000000-0005-0000-0000-0000E3410000}"/>
    <cellStyle name="Normal 2 4 3 2 2 5 2" xfId="16929" xr:uid="{00000000-0005-0000-0000-0000E4410000}"/>
    <cellStyle name="Normal 2 4 3 2 2 5 2 2" xfId="16930" xr:uid="{00000000-0005-0000-0000-0000E5410000}"/>
    <cellStyle name="Normal 2 4 3 2 2 5 3" xfId="16931" xr:uid="{00000000-0005-0000-0000-0000E6410000}"/>
    <cellStyle name="Normal 2 4 3 2 2 6" xfId="16932" xr:uid="{00000000-0005-0000-0000-0000E7410000}"/>
    <cellStyle name="Normal 2 4 3 2 2 6 2" xfId="16933" xr:uid="{00000000-0005-0000-0000-0000E8410000}"/>
    <cellStyle name="Normal 2 4 3 2 2 6 2 2" xfId="16934" xr:uid="{00000000-0005-0000-0000-0000E9410000}"/>
    <cellStyle name="Normal 2 4 3 2 2 6 3" xfId="16935" xr:uid="{00000000-0005-0000-0000-0000EA410000}"/>
    <cellStyle name="Normal 2 4 3 2 2 7" xfId="16936" xr:uid="{00000000-0005-0000-0000-0000EB410000}"/>
    <cellStyle name="Normal 2 4 3 2 2 7 2" xfId="16937" xr:uid="{00000000-0005-0000-0000-0000EC410000}"/>
    <cellStyle name="Normal 2 4 3 2 2 8" xfId="16938" xr:uid="{00000000-0005-0000-0000-0000ED410000}"/>
    <cellStyle name="Normal 2 4 3 2 2 8 2" xfId="16939" xr:uid="{00000000-0005-0000-0000-0000EE410000}"/>
    <cellStyle name="Normal 2 4 3 2 2 9" xfId="16940" xr:uid="{00000000-0005-0000-0000-0000EF410000}"/>
    <cellStyle name="Normal 2 4 3 2 3" xfId="16941" xr:uid="{00000000-0005-0000-0000-0000F0410000}"/>
    <cellStyle name="Normal 2 4 3 2 3 2" xfId="16942" xr:uid="{00000000-0005-0000-0000-0000F1410000}"/>
    <cellStyle name="Normal 2 4 3 2 3 2 2" xfId="16943" xr:uid="{00000000-0005-0000-0000-0000F2410000}"/>
    <cellStyle name="Normal 2 4 3 2 3 2 2 2" xfId="16944" xr:uid="{00000000-0005-0000-0000-0000F3410000}"/>
    <cellStyle name="Normal 2 4 3 2 3 2 2 2 2" xfId="16945" xr:uid="{00000000-0005-0000-0000-0000F4410000}"/>
    <cellStyle name="Normal 2 4 3 2 3 2 2 3" xfId="16946" xr:uid="{00000000-0005-0000-0000-0000F5410000}"/>
    <cellStyle name="Normal 2 4 3 2 3 2 3" xfId="16947" xr:uid="{00000000-0005-0000-0000-0000F6410000}"/>
    <cellStyle name="Normal 2 4 3 2 3 2 3 2" xfId="16948" xr:uid="{00000000-0005-0000-0000-0000F7410000}"/>
    <cellStyle name="Normal 2 4 3 2 3 2 3 2 2" xfId="16949" xr:uid="{00000000-0005-0000-0000-0000F8410000}"/>
    <cellStyle name="Normal 2 4 3 2 3 2 3 3" xfId="16950" xr:uid="{00000000-0005-0000-0000-0000F9410000}"/>
    <cellStyle name="Normal 2 4 3 2 3 2 4" xfId="16951" xr:uid="{00000000-0005-0000-0000-0000FA410000}"/>
    <cellStyle name="Normal 2 4 3 2 3 2 4 2" xfId="16952" xr:uid="{00000000-0005-0000-0000-0000FB410000}"/>
    <cellStyle name="Normal 2 4 3 2 3 2 4 2 2" xfId="16953" xr:uid="{00000000-0005-0000-0000-0000FC410000}"/>
    <cellStyle name="Normal 2 4 3 2 3 2 4 3" xfId="16954" xr:uid="{00000000-0005-0000-0000-0000FD410000}"/>
    <cellStyle name="Normal 2 4 3 2 3 2 5" xfId="16955" xr:uid="{00000000-0005-0000-0000-0000FE410000}"/>
    <cellStyle name="Normal 2 4 3 2 3 2 5 2" xfId="16956" xr:uid="{00000000-0005-0000-0000-0000FF410000}"/>
    <cellStyle name="Normal 2 4 3 2 3 2 6" xfId="16957" xr:uid="{00000000-0005-0000-0000-000000420000}"/>
    <cellStyle name="Normal 2 4 3 2 3 2 6 2" xfId="16958" xr:uid="{00000000-0005-0000-0000-000001420000}"/>
    <cellStyle name="Normal 2 4 3 2 3 2 7" xfId="16959" xr:uid="{00000000-0005-0000-0000-000002420000}"/>
    <cellStyle name="Normal 2 4 3 2 3 3" xfId="16960" xr:uid="{00000000-0005-0000-0000-000003420000}"/>
    <cellStyle name="Normal 2 4 3 2 3 3 2" xfId="16961" xr:uid="{00000000-0005-0000-0000-000004420000}"/>
    <cellStyle name="Normal 2 4 3 2 3 3 2 2" xfId="16962" xr:uid="{00000000-0005-0000-0000-000005420000}"/>
    <cellStyle name="Normal 2 4 3 2 3 3 3" xfId="16963" xr:uid="{00000000-0005-0000-0000-000006420000}"/>
    <cellStyle name="Normal 2 4 3 2 3 4" xfId="16964" xr:uid="{00000000-0005-0000-0000-000007420000}"/>
    <cellStyle name="Normal 2 4 3 2 3 4 2" xfId="16965" xr:uid="{00000000-0005-0000-0000-000008420000}"/>
    <cellStyle name="Normal 2 4 3 2 3 4 2 2" xfId="16966" xr:uid="{00000000-0005-0000-0000-000009420000}"/>
    <cellStyle name="Normal 2 4 3 2 3 4 3" xfId="16967" xr:uid="{00000000-0005-0000-0000-00000A420000}"/>
    <cellStyle name="Normal 2 4 3 2 3 5" xfId="16968" xr:uid="{00000000-0005-0000-0000-00000B420000}"/>
    <cellStyle name="Normal 2 4 3 2 3 5 2" xfId="16969" xr:uid="{00000000-0005-0000-0000-00000C420000}"/>
    <cellStyle name="Normal 2 4 3 2 3 5 2 2" xfId="16970" xr:uid="{00000000-0005-0000-0000-00000D420000}"/>
    <cellStyle name="Normal 2 4 3 2 3 5 3" xfId="16971" xr:uid="{00000000-0005-0000-0000-00000E420000}"/>
    <cellStyle name="Normal 2 4 3 2 3 6" xfId="16972" xr:uid="{00000000-0005-0000-0000-00000F420000}"/>
    <cellStyle name="Normal 2 4 3 2 3 6 2" xfId="16973" xr:uid="{00000000-0005-0000-0000-000010420000}"/>
    <cellStyle name="Normal 2 4 3 2 3 7" xfId="16974" xr:uid="{00000000-0005-0000-0000-000011420000}"/>
    <cellStyle name="Normal 2 4 3 2 3 7 2" xfId="16975" xr:uid="{00000000-0005-0000-0000-000012420000}"/>
    <cellStyle name="Normal 2 4 3 2 3 8" xfId="16976" xr:uid="{00000000-0005-0000-0000-000013420000}"/>
    <cellStyle name="Normal 2 4 3 2 4" xfId="16977" xr:uid="{00000000-0005-0000-0000-000014420000}"/>
    <cellStyle name="Normal 2 4 3 2 4 2" xfId="16978" xr:uid="{00000000-0005-0000-0000-000015420000}"/>
    <cellStyle name="Normal 2 4 3 2 4 2 2" xfId="16979" xr:uid="{00000000-0005-0000-0000-000016420000}"/>
    <cellStyle name="Normal 2 4 3 2 4 2 2 2" xfId="16980" xr:uid="{00000000-0005-0000-0000-000017420000}"/>
    <cellStyle name="Normal 2 4 3 2 4 2 3" xfId="16981" xr:uid="{00000000-0005-0000-0000-000018420000}"/>
    <cellStyle name="Normal 2 4 3 2 4 3" xfId="16982" xr:uid="{00000000-0005-0000-0000-000019420000}"/>
    <cellStyle name="Normal 2 4 3 2 4 3 2" xfId="16983" xr:uid="{00000000-0005-0000-0000-00001A420000}"/>
    <cellStyle name="Normal 2 4 3 2 4 3 2 2" xfId="16984" xr:uid="{00000000-0005-0000-0000-00001B420000}"/>
    <cellStyle name="Normal 2 4 3 2 4 3 3" xfId="16985" xr:uid="{00000000-0005-0000-0000-00001C420000}"/>
    <cellStyle name="Normal 2 4 3 2 4 4" xfId="16986" xr:uid="{00000000-0005-0000-0000-00001D420000}"/>
    <cellStyle name="Normal 2 4 3 2 4 4 2" xfId="16987" xr:uid="{00000000-0005-0000-0000-00001E420000}"/>
    <cellStyle name="Normal 2 4 3 2 4 4 2 2" xfId="16988" xr:uid="{00000000-0005-0000-0000-00001F420000}"/>
    <cellStyle name="Normal 2 4 3 2 4 4 3" xfId="16989" xr:uid="{00000000-0005-0000-0000-000020420000}"/>
    <cellStyle name="Normal 2 4 3 2 4 5" xfId="16990" xr:uid="{00000000-0005-0000-0000-000021420000}"/>
    <cellStyle name="Normal 2 4 3 2 4 5 2" xfId="16991" xr:uid="{00000000-0005-0000-0000-000022420000}"/>
    <cellStyle name="Normal 2 4 3 2 4 6" xfId="16992" xr:uid="{00000000-0005-0000-0000-000023420000}"/>
    <cellStyle name="Normal 2 4 3 2 4 6 2" xfId="16993" xr:uid="{00000000-0005-0000-0000-000024420000}"/>
    <cellStyle name="Normal 2 4 3 2 4 7" xfId="16994" xr:uid="{00000000-0005-0000-0000-000025420000}"/>
    <cellStyle name="Normal 2 4 3 2 5" xfId="16995" xr:uid="{00000000-0005-0000-0000-000026420000}"/>
    <cellStyle name="Normal 2 4 3 2 5 2" xfId="16996" xr:uid="{00000000-0005-0000-0000-000027420000}"/>
    <cellStyle name="Normal 2 4 3 2 5 2 2" xfId="16997" xr:uid="{00000000-0005-0000-0000-000028420000}"/>
    <cellStyle name="Normal 2 4 3 2 5 2 2 2" xfId="16998" xr:uid="{00000000-0005-0000-0000-000029420000}"/>
    <cellStyle name="Normal 2 4 3 2 5 2 3" xfId="16999" xr:uid="{00000000-0005-0000-0000-00002A420000}"/>
    <cellStyle name="Normal 2 4 3 2 5 3" xfId="17000" xr:uid="{00000000-0005-0000-0000-00002B420000}"/>
    <cellStyle name="Normal 2 4 3 2 5 3 2" xfId="17001" xr:uid="{00000000-0005-0000-0000-00002C420000}"/>
    <cellStyle name="Normal 2 4 3 2 5 3 2 2" xfId="17002" xr:uid="{00000000-0005-0000-0000-00002D420000}"/>
    <cellStyle name="Normal 2 4 3 2 5 3 3" xfId="17003" xr:uid="{00000000-0005-0000-0000-00002E420000}"/>
    <cellStyle name="Normal 2 4 3 2 5 4" xfId="17004" xr:uid="{00000000-0005-0000-0000-00002F420000}"/>
    <cellStyle name="Normal 2 4 3 2 5 4 2" xfId="17005" xr:uid="{00000000-0005-0000-0000-000030420000}"/>
    <cellStyle name="Normal 2 4 3 2 5 4 2 2" xfId="17006" xr:uid="{00000000-0005-0000-0000-000031420000}"/>
    <cellStyle name="Normal 2 4 3 2 5 4 3" xfId="17007" xr:uid="{00000000-0005-0000-0000-000032420000}"/>
    <cellStyle name="Normal 2 4 3 2 5 5" xfId="17008" xr:uid="{00000000-0005-0000-0000-000033420000}"/>
    <cellStyle name="Normal 2 4 3 2 5 5 2" xfId="17009" xr:uid="{00000000-0005-0000-0000-000034420000}"/>
    <cellStyle name="Normal 2 4 3 2 5 6" xfId="17010" xr:uid="{00000000-0005-0000-0000-000035420000}"/>
    <cellStyle name="Normal 2 4 3 2 5 6 2" xfId="17011" xr:uid="{00000000-0005-0000-0000-000036420000}"/>
    <cellStyle name="Normal 2 4 3 2 5 7" xfId="17012" xr:uid="{00000000-0005-0000-0000-000037420000}"/>
    <cellStyle name="Normal 2 4 3 2 6" xfId="17013" xr:uid="{00000000-0005-0000-0000-000038420000}"/>
    <cellStyle name="Normal 2 4 3 2 6 2" xfId="17014" xr:uid="{00000000-0005-0000-0000-000039420000}"/>
    <cellStyle name="Normal 2 4 3 2 6 2 2" xfId="17015" xr:uid="{00000000-0005-0000-0000-00003A420000}"/>
    <cellStyle name="Normal 2 4 3 2 6 3" xfId="17016" xr:uid="{00000000-0005-0000-0000-00003B420000}"/>
    <cellStyle name="Normal 2 4 3 2 7" xfId="17017" xr:uid="{00000000-0005-0000-0000-00003C420000}"/>
    <cellStyle name="Normal 2 4 3 2 7 2" xfId="17018" xr:uid="{00000000-0005-0000-0000-00003D420000}"/>
    <cellStyle name="Normal 2 4 3 2 7 2 2" xfId="17019" xr:uid="{00000000-0005-0000-0000-00003E420000}"/>
    <cellStyle name="Normal 2 4 3 2 7 3" xfId="17020" xr:uid="{00000000-0005-0000-0000-00003F420000}"/>
    <cellStyle name="Normal 2 4 3 2 8" xfId="17021" xr:uid="{00000000-0005-0000-0000-000040420000}"/>
    <cellStyle name="Normal 2 4 3 2 8 2" xfId="17022" xr:uid="{00000000-0005-0000-0000-000041420000}"/>
    <cellStyle name="Normal 2 4 3 2 8 2 2" xfId="17023" xr:uid="{00000000-0005-0000-0000-000042420000}"/>
    <cellStyle name="Normal 2 4 3 2 8 3" xfId="17024" xr:uid="{00000000-0005-0000-0000-000043420000}"/>
    <cellStyle name="Normal 2 4 3 2 9" xfId="17025" xr:uid="{00000000-0005-0000-0000-000044420000}"/>
    <cellStyle name="Normal 2 4 3 2 9 2" xfId="17026" xr:uid="{00000000-0005-0000-0000-000045420000}"/>
    <cellStyle name="Normal 2 4 3 3" xfId="487" xr:uid="{00000000-0005-0000-0000-000046420000}"/>
    <cellStyle name="Normal 2 4 3 3 10" xfId="17027" xr:uid="{00000000-0005-0000-0000-000047420000}"/>
    <cellStyle name="Normal 2 4 3 3 10 2" xfId="17028" xr:uid="{00000000-0005-0000-0000-000048420000}"/>
    <cellStyle name="Normal 2 4 3 3 11" xfId="17029" xr:uid="{00000000-0005-0000-0000-000049420000}"/>
    <cellStyle name="Normal 2 4 3 3 2" xfId="17030" xr:uid="{00000000-0005-0000-0000-00004A420000}"/>
    <cellStyle name="Normal 2 4 3 3 2 2" xfId="17031" xr:uid="{00000000-0005-0000-0000-00004B420000}"/>
    <cellStyle name="Normal 2 4 3 3 2 2 2" xfId="17032" xr:uid="{00000000-0005-0000-0000-00004C420000}"/>
    <cellStyle name="Normal 2 4 3 3 2 2 2 2" xfId="17033" xr:uid="{00000000-0005-0000-0000-00004D420000}"/>
    <cellStyle name="Normal 2 4 3 3 2 2 2 2 2" xfId="17034" xr:uid="{00000000-0005-0000-0000-00004E420000}"/>
    <cellStyle name="Normal 2 4 3 3 2 2 2 3" xfId="17035" xr:uid="{00000000-0005-0000-0000-00004F420000}"/>
    <cellStyle name="Normal 2 4 3 3 2 2 3" xfId="17036" xr:uid="{00000000-0005-0000-0000-000050420000}"/>
    <cellStyle name="Normal 2 4 3 3 2 2 3 2" xfId="17037" xr:uid="{00000000-0005-0000-0000-000051420000}"/>
    <cellStyle name="Normal 2 4 3 3 2 2 3 2 2" xfId="17038" xr:uid="{00000000-0005-0000-0000-000052420000}"/>
    <cellStyle name="Normal 2 4 3 3 2 2 3 3" xfId="17039" xr:uid="{00000000-0005-0000-0000-000053420000}"/>
    <cellStyle name="Normal 2 4 3 3 2 2 4" xfId="17040" xr:uid="{00000000-0005-0000-0000-000054420000}"/>
    <cellStyle name="Normal 2 4 3 3 2 2 4 2" xfId="17041" xr:uid="{00000000-0005-0000-0000-000055420000}"/>
    <cellStyle name="Normal 2 4 3 3 2 2 4 2 2" xfId="17042" xr:uid="{00000000-0005-0000-0000-000056420000}"/>
    <cellStyle name="Normal 2 4 3 3 2 2 4 3" xfId="17043" xr:uid="{00000000-0005-0000-0000-000057420000}"/>
    <cellStyle name="Normal 2 4 3 3 2 2 5" xfId="17044" xr:uid="{00000000-0005-0000-0000-000058420000}"/>
    <cellStyle name="Normal 2 4 3 3 2 2 5 2" xfId="17045" xr:uid="{00000000-0005-0000-0000-000059420000}"/>
    <cellStyle name="Normal 2 4 3 3 2 2 6" xfId="17046" xr:uid="{00000000-0005-0000-0000-00005A420000}"/>
    <cellStyle name="Normal 2 4 3 3 2 2 6 2" xfId="17047" xr:uid="{00000000-0005-0000-0000-00005B420000}"/>
    <cellStyle name="Normal 2 4 3 3 2 2 7" xfId="17048" xr:uid="{00000000-0005-0000-0000-00005C420000}"/>
    <cellStyle name="Normal 2 4 3 3 2 3" xfId="17049" xr:uid="{00000000-0005-0000-0000-00005D420000}"/>
    <cellStyle name="Normal 2 4 3 3 2 3 2" xfId="17050" xr:uid="{00000000-0005-0000-0000-00005E420000}"/>
    <cellStyle name="Normal 2 4 3 3 2 3 2 2" xfId="17051" xr:uid="{00000000-0005-0000-0000-00005F420000}"/>
    <cellStyle name="Normal 2 4 3 3 2 3 2 2 2" xfId="17052" xr:uid="{00000000-0005-0000-0000-000060420000}"/>
    <cellStyle name="Normal 2 4 3 3 2 3 2 3" xfId="17053" xr:uid="{00000000-0005-0000-0000-000061420000}"/>
    <cellStyle name="Normal 2 4 3 3 2 3 3" xfId="17054" xr:uid="{00000000-0005-0000-0000-000062420000}"/>
    <cellStyle name="Normal 2 4 3 3 2 3 3 2" xfId="17055" xr:uid="{00000000-0005-0000-0000-000063420000}"/>
    <cellStyle name="Normal 2 4 3 3 2 3 3 2 2" xfId="17056" xr:uid="{00000000-0005-0000-0000-000064420000}"/>
    <cellStyle name="Normal 2 4 3 3 2 3 3 3" xfId="17057" xr:uid="{00000000-0005-0000-0000-000065420000}"/>
    <cellStyle name="Normal 2 4 3 3 2 3 4" xfId="17058" xr:uid="{00000000-0005-0000-0000-000066420000}"/>
    <cellStyle name="Normal 2 4 3 3 2 3 4 2" xfId="17059" xr:uid="{00000000-0005-0000-0000-000067420000}"/>
    <cellStyle name="Normal 2 4 3 3 2 3 4 2 2" xfId="17060" xr:uid="{00000000-0005-0000-0000-000068420000}"/>
    <cellStyle name="Normal 2 4 3 3 2 3 4 3" xfId="17061" xr:uid="{00000000-0005-0000-0000-000069420000}"/>
    <cellStyle name="Normal 2 4 3 3 2 3 5" xfId="17062" xr:uid="{00000000-0005-0000-0000-00006A420000}"/>
    <cellStyle name="Normal 2 4 3 3 2 3 5 2" xfId="17063" xr:uid="{00000000-0005-0000-0000-00006B420000}"/>
    <cellStyle name="Normal 2 4 3 3 2 3 6" xfId="17064" xr:uid="{00000000-0005-0000-0000-00006C420000}"/>
    <cellStyle name="Normal 2 4 3 3 2 3 6 2" xfId="17065" xr:uid="{00000000-0005-0000-0000-00006D420000}"/>
    <cellStyle name="Normal 2 4 3 3 2 3 7" xfId="17066" xr:uid="{00000000-0005-0000-0000-00006E420000}"/>
    <cellStyle name="Normal 2 4 3 3 2 4" xfId="17067" xr:uid="{00000000-0005-0000-0000-00006F420000}"/>
    <cellStyle name="Normal 2 4 3 3 2 4 2" xfId="17068" xr:uid="{00000000-0005-0000-0000-000070420000}"/>
    <cellStyle name="Normal 2 4 3 3 2 4 2 2" xfId="17069" xr:uid="{00000000-0005-0000-0000-000071420000}"/>
    <cellStyle name="Normal 2 4 3 3 2 4 3" xfId="17070" xr:uid="{00000000-0005-0000-0000-000072420000}"/>
    <cellStyle name="Normal 2 4 3 3 2 5" xfId="17071" xr:uid="{00000000-0005-0000-0000-000073420000}"/>
    <cellStyle name="Normal 2 4 3 3 2 5 2" xfId="17072" xr:uid="{00000000-0005-0000-0000-000074420000}"/>
    <cellStyle name="Normal 2 4 3 3 2 5 2 2" xfId="17073" xr:uid="{00000000-0005-0000-0000-000075420000}"/>
    <cellStyle name="Normal 2 4 3 3 2 5 3" xfId="17074" xr:uid="{00000000-0005-0000-0000-000076420000}"/>
    <cellStyle name="Normal 2 4 3 3 2 6" xfId="17075" xr:uid="{00000000-0005-0000-0000-000077420000}"/>
    <cellStyle name="Normal 2 4 3 3 2 6 2" xfId="17076" xr:uid="{00000000-0005-0000-0000-000078420000}"/>
    <cellStyle name="Normal 2 4 3 3 2 6 2 2" xfId="17077" xr:uid="{00000000-0005-0000-0000-000079420000}"/>
    <cellStyle name="Normal 2 4 3 3 2 6 3" xfId="17078" xr:uid="{00000000-0005-0000-0000-00007A420000}"/>
    <cellStyle name="Normal 2 4 3 3 2 7" xfId="17079" xr:uid="{00000000-0005-0000-0000-00007B420000}"/>
    <cellStyle name="Normal 2 4 3 3 2 7 2" xfId="17080" xr:uid="{00000000-0005-0000-0000-00007C420000}"/>
    <cellStyle name="Normal 2 4 3 3 2 8" xfId="17081" xr:uid="{00000000-0005-0000-0000-00007D420000}"/>
    <cellStyle name="Normal 2 4 3 3 2 8 2" xfId="17082" xr:uid="{00000000-0005-0000-0000-00007E420000}"/>
    <cellStyle name="Normal 2 4 3 3 2 9" xfId="17083" xr:uid="{00000000-0005-0000-0000-00007F420000}"/>
    <cellStyle name="Normal 2 4 3 3 3" xfId="17084" xr:uid="{00000000-0005-0000-0000-000080420000}"/>
    <cellStyle name="Normal 2 4 3 3 3 2" xfId="17085" xr:uid="{00000000-0005-0000-0000-000081420000}"/>
    <cellStyle name="Normal 2 4 3 3 3 2 2" xfId="17086" xr:uid="{00000000-0005-0000-0000-000082420000}"/>
    <cellStyle name="Normal 2 4 3 3 3 2 2 2" xfId="17087" xr:uid="{00000000-0005-0000-0000-000083420000}"/>
    <cellStyle name="Normal 2 4 3 3 3 2 2 2 2" xfId="17088" xr:uid="{00000000-0005-0000-0000-000084420000}"/>
    <cellStyle name="Normal 2 4 3 3 3 2 2 3" xfId="17089" xr:uid="{00000000-0005-0000-0000-000085420000}"/>
    <cellStyle name="Normal 2 4 3 3 3 2 3" xfId="17090" xr:uid="{00000000-0005-0000-0000-000086420000}"/>
    <cellStyle name="Normal 2 4 3 3 3 2 3 2" xfId="17091" xr:uid="{00000000-0005-0000-0000-000087420000}"/>
    <cellStyle name="Normal 2 4 3 3 3 2 3 2 2" xfId="17092" xr:uid="{00000000-0005-0000-0000-000088420000}"/>
    <cellStyle name="Normal 2 4 3 3 3 2 3 3" xfId="17093" xr:uid="{00000000-0005-0000-0000-000089420000}"/>
    <cellStyle name="Normal 2 4 3 3 3 2 4" xfId="17094" xr:uid="{00000000-0005-0000-0000-00008A420000}"/>
    <cellStyle name="Normal 2 4 3 3 3 2 4 2" xfId="17095" xr:uid="{00000000-0005-0000-0000-00008B420000}"/>
    <cellStyle name="Normal 2 4 3 3 3 2 4 2 2" xfId="17096" xr:uid="{00000000-0005-0000-0000-00008C420000}"/>
    <cellStyle name="Normal 2 4 3 3 3 2 4 3" xfId="17097" xr:uid="{00000000-0005-0000-0000-00008D420000}"/>
    <cellStyle name="Normal 2 4 3 3 3 2 5" xfId="17098" xr:uid="{00000000-0005-0000-0000-00008E420000}"/>
    <cellStyle name="Normal 2 4 3 3 3 2 5 2" xfId="17099" xr:uid="{00000000-0005-0000-0000-00008F420000}"/>
    <cellStyle name="Normal 2 4 3 3 3 2 6" xfId="17100" xr:uid="{00000000-0005-0000-0000-000090420000}"/>
    <cellStyle name="Normal 2 4 3 3 3 2 6 2" xfId="17101" xr:uid="{00000000-0005-0000-0000-000091420000}"/>
    <cellStyle name="Normal 2 4 3 3 3 2 7" xfId="17102" xr:uid="{00000000-0005-0000-0000-000092420000}"/>
    <cellStyle name="Normal 2 4 3 3 3 3" xfId="17103" xr:uid="{00000000-0005-0000-0000-000093420000}"/>
    <cellStyle name="Normal 2 4 3 3 3 3 2" xfId="17104" xr:uid="{00000000-0005-0000-0000-000094420000}"/>
    <cellStyle name="Normal 2 4 3 3 3 3 2 2" xfId="17105" xr:uid="{00000000-0005-0000-0000-000095420000}"/>
    <cellStyle name="Normal 2 4 3 3 3 3 3" xfId="17106" xr:uid="{00000000-0005-0000-0000-000096420000}"/>
    <cellStyle name="Normal 2 4 3 3 3 4" xfId="17107" xr:uid="{00000000-0005-0000-0000-000097420000}"/>
    <cellStyle name="Normal 2 4 3 3 3 4 2" xfId="17108" xr:uid="{00000000-0005-0000-0000-000098420000}"/>
    <cellStyle name="Normal 2 4 3 3 3 4 2 2" xfId="17109" xr:uid="{00000000-0005-0000-0000-000099420000}"/>
    <cellStyle name="Normal 2 4 3 3 3 4 3" xfId="17110" xr:uid="{00000000-0005-0000-0000-00009A420000}"/>
    <cellStyle name="Normal 2 4 3 3 3 5" xfId="17111" xr:uid="{00000000-0005-0000-0000-00009B420000}"/>
    <cellStyle name="Normal 2 4 3 3 3 5 2" xfId="17112" xr:uid="{00000000-0005-0000-0000-00009C420000}"/>
    <cellStyle name="Normal 2 4 3 3 3 5 2 2" xfId="17113" xr:uid="{00000000-0005-0000-0000-00009D420000}"/>
    <cellStyle name="Normal 2 4 3 3 3 5 3" xfId="17114" xr:uid="{00000000-0005-0000-0000-00009E420000}"/>
    <cellStyle name="Normal 2 4 3 3 3 6" xfId="17115" xr:uid="{00000000-0005-0000-0000-00009F420000}"/>
    <cellStyle name="Normal 2 4 3 3 3 6 2" xfId="17116" xr:uid="{00000000-0005-0000-0000-0000A0420000}"/>
    <cellStyle name="Normal 2 4 3 3 3 7" xfId="17117" xr:uid="{00000000-0005-0000-0000-0000A1420000}"/>
    <cellStyle name="Normal 2 4 3 3 3 7 2" xfId="17118" xr:uid="{00000000-0005-0000-0000-0000A2420000}"/>
    <cellStyle name="Normal 2 4 3 3 3 8" xfId="17119" xr:uid="{00000000-0005-0000-0000-0000A3420000}"/>
    <cellStyle name="Normal 2 4 3 3 4" xfId="17120" xr:uid="{00000000-0005-0000-0000-0000A4420000}"/>
    <cellStyle name="Normal 2 4 3 3 4 2" xfId="17121" xr:uid="{00000000-0005-0000-0000-0000A5420000}"/>
    <cellStyle name="Normal 2 4 3 3 4 2 2" xfId="17122" xr:uid="{00000000-0005-0000-0000-0000A6420000}"/>
    <cellStyle name="Normal 2 4 3 3 4 2 2 2" xfId="17123" xr:uid="{00000000-0005-0000-0000-0000A7420000}"/>
    <cellStyle name="Normal 2 4 3 3 4 2 3" xfId="17124" xr:uid="{00000000-0005-0000-0000-0000A8420000}"/>
    <cellStyle name="Normal 2 4 3 3 4 3" xfId="17125" xr:uid="{00000000-0005-0000-0000-0000A9420000}"/>
    <cellStyle name="Normal 2 4 3 3 4 3 2" xfId="17126" xr:uid="{00000000-0005-0000-0000-0000AA420000}"/>
    <cellStyle name="Normal 2 4 3 3 4 3 2 2" xfId="17127" xr:uid="{00000000-0005-0000-0000-0000AB420000}"/>
    <cellStyle name="Normal 2 4 3 3 4 3 3" xfId="17128" xr:uid="{00000000-0005-0000-0000-0000AC420000}"/>
    <cellStyle name="Normal 2 4 3 3 4 4" xfId="17129" xr:uid="{00000000-0005-0000-0000-0000AD420000}"/>
    <cellStyle name="Normal 2 4 3 3 4 4 2" xfId="17130" xr:uid="{00000000-0005-0000-0000-0000AE420000}"/>
    <cellStyle name="Normal 2 4 3 3 4 4 2 2" xfId="17131" xr:uid="{00000000-0005-0000-0000-0000AF420000}"/>
    <cellStyle name="Normal 2 4 3 3 4 4 3" xfId="17132" xr:uid="{00000000-0005-0000-0000-0000B0420000}"/>
    <cellStyle name="Normal 2 4 3 3 4 5" xfId="17133" xr:uid="{00000000-0005-0000-0000-0000B1420000}"/>
    <cellStyle name="Normal 2 4 3 3 4 5 2" xfId="17134" xr:uid="{00000000-0005-0000-0000-0000B2420000}"/>
    <cellStyle name="Normal 2 4 3 3 4 6" xfId="17135" xr:uid="{00000000-0005-0000-0000-0000B3420000}"/>
    <cellStyle name="Normal 2 4 3 3 4 6 2" xfId="17136" xr:uid="{00000000-0005-0000-0000-0000B4420000}"/>
    <cellStyle name="Normal 2 4 3 3 4 7" xfId="17137" xr:uid="{00000000-0005-0000-0000-0000B5420000}"/>
    <cellStyle name="Normal 2 4 3 3 5" xfId="17138" xr:uid="{00000000-0005-0000-0000-0000B6420000}"/>
    <cellStyle name="Normal 2 4 3 3 5 2" xfId="17139" xr:uid="{00000000-0005-0000-0000-0000B7420000}"/>
    <cellStyle name="Normal 2 4 3 3 5 2 2" xfId="17140" xr:uid="{00000000-0005-0000-0000-0000B8420000}"/>
    <cellStyle name="Normal 2 4 3 3 5 2 2 2" xfId="17141" xr:uid="{00000000-0005-0000-0000-0000B9420000}"/>
    <cellStyle name="Normal 2 4 3 3 5 2 3" xfId="17142" xr:uid="{00000000-0005-0000-0000-0000BA420000}"/>
    <cellStyle name="Normal 2 4 3 3 5 3" xfId="17143" xr:uid="{00000000-0005-0000-0000-0000BB420000}"/>
    <cellStyle name="Normal 2 4 3 3 5 3 2" xfId="17144" xr:uid="{00000000-0005-0000-0000-0000BC420000}"/>
    <cellStyle name="Normal 2 4 3 3 5 3 2 2" xfId="17145" xr:uid="{00000000-0005-0000-0000-0000BD420000}"/>
    <cellStyle name="Normal 2 4 3 3 5 3 3" xfId="17146" xr:uid="{00000000-0005-0000-0000-0000BE420000}"/>
    <cellStyle name="Normal 2 4 3 3 5 4" xfId="17147" xr:uid="{00000000-0005-0000-0000-0000BF420000}"/>
    <cellStyle name="Normal 2 4 3 3 5 4 2" xfId="17148" xr:uid="{00000000-0005-0000-0000-0000C0420000}"/>
    <cellStyle name="Normal 2 4 3 3 5 4 2 2" xfId="17149" xr:uid="{00000000-0005-0000-0000-0000C1420000}"/>
    <cellStyle name="Normal 2 4 3 3 5 4 3" xfId="17150" xr:uid="{00000000-0005-0000-0000-0000C2420000}"/>
    <cellStyle name="Normal 2 4 3 3 5 5" xfId="17151" xr:uid="{00000000-0005-0000-0000-0000C3420000}"/>
    <cellStyle name="Normal 2 4 3 3 5 5 2" xfId="17152" xr:uid="{00000000-0005-0000-0000-0000C4420000}"/>
    <cellStyle name="Normal 2 4 3 3 5 6" xfId="17153" xr:uid="{00000000-0005-0000-0000-0000C5420000}"/>
    <cellStyle name="Normal 2 4 3 3 5 6 2" xfId="17154" xr:uid="{00000000-0005-0000-0000-0000C6420000}"/>
    <cellStyle name="Normal 2 4 3 3 5 7" xfId="17155" xr:uid="{00000000-0005-0000-0000-0000C7420000}"/>
    <cellStyle name="Normal 2 4 3 3 6" xfId="17156" xr:uid="{00000000-0005-0000-0000-0000C8420000}"/>
    <cellStyle name="Normal 2 4 3 3 6 2" xfId="17157" xr:uid="{00000000-0005-0000-0000-0000C9420000}"/>
    <cellStyle name="Normal 2 4 3 3 6 2 2" xfId="17158" xr:uid="{00000000-0005-0000-0000-0000CA420000}"/>
    <cellStyle name="Normal 2 4 3 3 6 3" xfId="17159" xr:uid="{00000000-0005-0000-0000-0000CB420000}"/>
    <cellStyle name="Normal 2 4 3 3 7" xfId="17160" xr:uid="{00000000-0005-0000-0000-0000CC420000}"/>
    <cellStyle name="Normal 2 4 3 3 7 2" xfId="17161" xr:uid="{00000000-0005-0000-0000-0000CD420000}"/>
    <cellStyle name="Normal 2 4 3 3 7 2 2" xfId="17162" xr:uid="{00000000-0005-0000-0000-0000CE420000}"/>
    <cellStyle name="Normal 2 4 3 3 7 3" xfId="17163" xr:uid="{00000000-0005-0000-0000-0000CF420000}"/>
    <cellStyle name="Normal 2 4 3 3 8" xfId="17164" xr:uid="{00000000-0005-0000-0000-0000D0420000}"/>
    <cellStyle name="Normal 2 4 3 3 8 2" xfId="17165" xr:uid="{00000000-0005-0000-0000-0000D1420000}"/>
    <cellStyle name="Normal 2 4 3 3 8 2 2" xfId="17166" xr:uid="{00000000-0005-0000-0000-0000D2420000}"/>
    <cellStyle name="Normal 2 4 3 3 8 3" xfId="17167" xr:uid="{00000000-0005-0000-0000-0000D3420000}"/>
    <cellStyle name="Normal 2 4 3 3 9" xfId="17168" xr:uid="{00000000-0005-0000-0000-0000D4420000}"/>
    <cellStyle name="Normal 2 4 3 3 9 2" xfId="17169" xr:uid="{00000000-0005-0000-0000-0000D5420000}"/>
    <cellStyle name="Normal 2 4 3 4" xfId="17170" xr:uid="{00000000-0005-0000-0000-0000D6420000}"/>
    <cellStyle name="Normal 2 4 3 4 2" xfId="17171" xr:uid="{00000000-0005-0000-0000-0000D7420000}"/>
    <cellStyle name="Normal 2 4 3 4 2 2" xfId="17172" xr:uid="{00000000-0005-0000-0000-0000D8420000}"/>
    <cellStyle name="Normal 2 4 3 4 2 2 2" xfId="17173" xr:uid="{00000000-0005-0000-0000-0000D9420000}"/>
    <cellStyle name="Normal 2 4 3 4 2 2 2 2" xfId="17174" xr:uid="{00000000-0005-0000-0000-0000DA420000}"/>
    <cellStyle name="Normal 2 4 3 4 2 2 3" xfId="17175" xr:uid="{00000000-0005-0000-0000-0000DB420000}"/>
    <cellStyle name="Normal 2 4 3 4 2 3" xfId="17176" xr:uid="{00000000-0005-0000-0000-0000DC420000}"/>
    <cellStyle name="Normal 2 4 3 4 2 3 2" xfId="17177" xr:uid="{00000000-0005-0000-0000-0000DD420000}"/>
    <cellStyle name="Normal 2 4 3 4 2 3 2 2" xfId="17178" xr:uid="{00000000-0005-0000-0000-0000DE420000}"/>
    <cellStyle name="Normal 2 4 3 4 2 3 3" xfId="17179" xr:uid="{00000000-0005-0000-0000-0000DF420000}"/>
    <cellStyle name="Normal 2 4 3 4 2 4" xfId="17180" xr:uid="{00000000-0005-0000-0000-0000E0420000}"/>
    <cellStyle name="Normal 2 4 3 4 2 4 2" xfId="17181" xr:uid="{00000000-0005-0000-0000-0000E1420000}"/>
    <cellStyle name="Normal 2 4 3 4 2 4 2 2" xfId="17182" xr:uid="{00000000-0005-0000-0000-0000E2420000}"/>
    <cellStyle name="Normal 2 4 3 4 2 4 3" xfId="17183" xr:uid="{00000000-0005-0000-0000-0000E3420000}"/>
    <cellStyle name="Normal 2 4 3 4 2 5" xfId="17184" xr:uid="{00000000-0005-0000-0000-0000E4420000}"/>
    <cellStyle name="Normal 2 4 3 4 2 5 2" xfId="17185" xr:uid="{00000000-0005-0000-0000-0000E5420000}"/>
    <cellStyle name="Normal 2 4 3 4 2 6" xfId="17186" xr:uid="{00000000-0005-0000-0000-0000E6420000}"/>
    <cellStyle name="Normal 2 4 3 4 2 6 2" xfId="17187" xr:uid="{00000000-0005-0000-0000-0000E7420000}"/>
    <cellStyle name="Normal 2 4 3 4 2 7" xfId="17188" xr:uid="{00000000-0005-0000-0000-0000E8420000}"/>
    <cellStyle name="Normal 2 4 3 4 3" xfId="17189" xr:uid="{00000000-0005-0000-0000-0000E9420000}"/>
    <cellStyle name="Normal 2 4 3 4 3 2" xfId="17190" xr:uid="{00000000-0005-0000-0000-0000EA420000}"/>
    <cellStyle name="Normal 2 4 3 4 3 2 2" xfId="17191" xr:uid="{00000000-0005-0000-0000-0000EB420000}"/>
    <cellStyle name="Normal 2 4 3 4 3 2 2 2" xfId="17192" xr:uid="{00000000-0005-0000-0000-0000EC420000}"/>
    <cellStyle name="Normal 2 4 3 4 3 2 3" xfId="17193" xr:uid="{00000000-0005-0000-0000-0000ED420000}"/>
    <cellStyle name="Normal 2 4 3 4 3 3" xfId="17194" xr:uid="{00000000-0005-0000-0000-0000EE420000}"/>
    <cellStyle name="Normal 2 4 3 4 3 3 2" xfId="17195" xr:uid="{00000000-0005-0000-0000-0000EF420000}"/>
    <cellStyle name="Normal 2 4 3 4 3 3 2 2" xfId="17196" xr:uid="{00000000-0005-0000-0000-0000F0420000}"/>
    <cellStyle name="Normal 2 4 3 4 3 3 3" xfId="17197" xr:uid="{00000000-0005-0000-0000-0000F1420000}"/>
    <cellStyle name="Normal 2 4 3 4 3 4" xfId="17198" xr:uid="{00000000-0005-0000-0000-0000F2420000}"/>
    <cellStyle name="Normal 2 4 3 4 3 4 2" xfId="17199" xr:uid="{00000000-0005-0000-0000-0000F3420000}"/>
    <cellStyle name="Normal 2 4 3 4 3 4 2 2" xfId="17200" xr:uid="{00000000-0005-0000-0000-0000F4420000}"/>
    <cellStyle name="Normal 2 4 3 4 3 4 3" xfId="17201" xr:uid="{00000000-0005-0000-0000-0000F5420000}"/>
    <cellStyle name="Normal 2 4 3 4 3 5" xfId="17202" xr:uid="{00000000-0005-0000-0000-0000F6420000}"/>
    <cellStyle name="Normal 2 4 3 4 3 5 2" xfId="17203" xr:uid="{00000000-0005-0000-0000-0000F7420000}"/>
    <cellStyle name="Normal 2 4 3 4 3 6" xfId="17204" xr:uid="{00000000-0005-0000-0000-0000F8420000}"/>
    <cellStyle name="Normal 2 4 3 4 3 6 2" xfId="17205" xr:uid="{00000000-0005-0000-0000-0000F9420000}"/>
    <cellStyle name="Normal 2 4 3 4 3 7" xfId="17206" xr:uid="{00000000-0005-0000-0000-0000FA420000}"/>
    <cellStyle name="Normal 2 4 3 4 4" xfId="17207" xr:uid="{00000000-0005-0000-0000-0000FB420000}"/>
    <cellStyle name="Normal 2 4 3 4 4 2" xfId="17208" xr:uid="{00000000-0005-0000-0000-0000FC420000}"/>
    <cellStyle name="Normal 2 4 3 4 4 2 2" xfId="17209" xr:uid="{00000000-0005-0000-0000-0000FD420000}"/>
    <cellStyle name="Normal 2 4 3 4 4 3" xfId="17210" xr:uid="{00000000-0005-0000-0000-0000FE420000}"/>
    <cellStyle name="Normal 2 4 3 4 5" xfId="17211" xr:uid="{00000000-0005-0000-0000-0000FF420000}"/>
    <cellStyle name="Normal 2 4 3 4 5 2" xfId="17212" xr:uid="{00000000-0005-0000-0000-000000430000}"/>
    <cellStyle name="Normal 2 4 3 4 5 2 2" xfId="17213" xr:uid="{00000000-0005-0000-0000-000001430000}"/>
    <cellStyle name="Normal 2 4 3 4 5 3" xfId="17214" xr:uid="{00000000-0005-0000-0000-000002430000}"/>
    <cellStyle name="Normal 2 4 3 4 6" xfId="17215" xr:uid="{00000000-0005-0000-0000-000003430000}"/>
    <cellStyle name="Normal 2 4 3 4 6 2" xfId="17216" xr:uid="{00000000-0005-0000-0000-000004430000}"/>
    <cellStyle name="Normal 2 4 3 4 6 2 2" xfId="17217" xr:uid="{00000000-0005-0000-0000-000005430000}"/>
    <cellStyle name="Normal 2 4 3 4 6 3" xfId="17218" xr:uid="{00000000-0005-0000-0000-000006430000}"/>
    <cellStyle name="Normal 2 4 3 4 7" xfId="17219" xr:uid="{00000000-0005-0000-0000-000007430000}"/>
    <cellStyle name="Normal 2 4 3 4 7 2" xfId="17220" xr:uid="{00000000-0005-0000-0000-000008430000}"/>
    <cellStyle name="Normal 2 4 3 4 8" xfId="17221" xr:uid="{00000000-0005-0000-0000-000009430000}"/>
    <cellStyle name="Normal 2 4 3 4 8 2" xfId="17222" xr:uid="{00000000-0005-0000-0000-00000A430000}"/>
    <cellStyle name="Normal 2 4 3 4 9" xfId="17223" xr:uid="{00000000-0005-0000-0000-00000B430000}"/>
    <cellStyle name="Normal 2 4 3 5" xfId="17224" xr:uid="{00000000-0005-0000-0000-00000C430000}"/>
    <cellStyle name="Normal 2 4 3 5 2" xfId="17225" xr:uid="{00000000-0005-0000-0000-00000D430000}"/>
    <cellStyle name="Normal 2 4 3 5 2 2" xfId="17226" xr:uid="{00000000-0005-0000-0000-00000E430000}"/>
    <cellStyle name="Normal 2 4 3 5 2 2 2" xfId="17227" xr:uid="{00000000-0005-0000-0000-00000F430000}"/>
    <cellStyle name="Normal 2 4 3 5 2 2 2 2" xfId="17228" xr:uid="{00000000-0005-0000-0000-000010430000}"/>
    <cellStyle name="Normal 2 4 3 5 2 2 3" xfId="17229" xr:uid="{00000000-0005-0000-0000-000011430000}"/>
    <cellStyle name="Normal 2 4 3 5 2 3" xfId="17230" xr:uid="{00000000-0005-0000-0000-000012430000}"/>
    <cellStyle name="Normal 2 4 3 5 2 3 2" xfId="17231" xr:uid="{00000000-0005-0000-0000-000013430000}"/>
    <cellStyle name="Normal 2 4 3 5 2 3 2 2" xfId="17232" xr:uid="{00000000-0005-0000-0000-000014430000}"/>
    <cellStyle name="Normal 2 4 3 5 2 3 3" xfId="17233" xr:uid="{00000000-0005-0000-0000-000015430000}"/>
    <cellStyle name="Normal 2 4 3 5 2 4" xfId="17234" xr:uid="{00000000-0005-0000-0000-000016430000}"/>
    <cellStyle name="Normal 2 4 3 5 2 4 2" xfId="17235" xr:uid="{00000000-0005-0000-0000-000017430000}"/>
    <cellStyle name="Normal 2 4 3 5 2 4 2 2" xfId="17236" xr:uid="{00000000-0005-0000-0000-000018430000}"/>
    <cellStyle name="Normal 2 4 3 5 2 4 3" xfId="17237" xr:uid="{00000000-0005-0000-0000-000019430000}"/>
    <cellStyle name="Normal 2 4 3 5 2 5" xfId="17238" xr:uid="{00000000-0005-0000-0000-00001A430000}"/>
    <cellStyle name="Normal 2 4 3 5 2 5 2" xfId="17239" xr:uid="{00000000-0005-0000-0000-00001B430000}"/>
    <cellStyle name="Normal 2 4 3 5 2 6" xfId="17240" xr:uid="{00000000-0005-0000-0000-00001C430000}"/>
    <cellStyle name="Normal 2 4 3 5 2 6 2" xfId="17241" xr:uid="{00000000-0005-0000-0000-00001D430000}"/>
    <cellStyle name="Normal 2 4 3 5 2 7" xfId="17242" xr:uid="{00000000-0005-0000-0000-00001E430000}"/>
    <cellStyle name="Normal 2 4 3 5 3" xfId="17243" xr:uid="{00000000-0005-0000-0000-00001F430000}"/>
    <cellStyle name="Normal 2 4 3 5 3 2" xfId="17244" xr:uid="{00000000-0005-0000-0000-000020430000}"/>
    <cellStyle name="Normal 2 4 3 5 3 2 2" xfId="17245" xr:uid="{00000000-0005-0000-0000-000021430000}"/>
    <cellStyle name="Normal 2 4 3 5 3 3" xfId="17246" xr:uid="{00000000-0005-0000-0000-000022430000}"/>
    <cellStyle name="Normal 2 4 3 5 4" xfId="17247" xr:uid="{00000000-0005-0000-0000-000023430000}"/>
    <cellStyle name="Normal 2 4 3 5 4 2" xfId="17248" xr:uid="{00000000-0005-0000-0000-000024430000}"/>
    <cellStyle name="Normal 2 4 3 5 4 2 2" xfId="17249" xr:uid="{00000000-0005-0000-0000-000025430000}"/>
    <cellStyle name="Normal 2 4 3 5 4 3" xfId="17250" xr:uid="{00000000-0005-0000-0000-000026430000}"/>
    <cellStyle name="Normal 2 4 3 5 5" xfId="17251" xr:uid="{00000000-0005-0000-0000-000027430000}"/>
    <cellStyle name="Normal 2 4 3 5 5 2" xfId="17252" xr:uid="{00000000-0005-0000-0000-000028430000}"/>
    <cellStyle name="Normal 2 4 3 5 5 2 2" xfId="17253" xr:uid="{00000000-0005-0000-0000-000029430000}"/>
    <cellStyle name="Normal 2 4 3 5 5 3" xfId="17254" xr:uid="{00000000-0005-0000-0000-00002A430000}"/>
    <cellStyle name="Normal 2 4 3 5 6" xfId="17255" xr:uid="{00000000-0005-0000-0000-00002B430000}"/>
    <cellStyle name="Normal 2 4 3 5 6 2" xfId="17256" xr:uid="{00000000-0005-0000-0000-00002C430000}"/>
    <cellStyle name="Normal 2 4 3 5 7" xfId="17257" xr:uid="{00000000-0005-0000-0000-00002D430000}"/>
    <cellStyle name="Normal 2 4 3 5 7 2" xfId="17258" xr:uid="{00000000-0005-0000-0000-00002E430000}"/>
    <cellStyle name="Normal 2 4 3 5 8" xfId="17259" xr:uid="{00000000-0005-0000-0000-00002F430000}"/>
    <cellStyle name="Normal 2 4 3 6" xfId="17260" xr:uid="{00000000-0005-0000-0000-000030430000}"/>
    <cellStyle name="Normal 2 4 3 6 2" xfId="17261" xr:uid="{00000000-0005-0000-0000-000031430000}"/>
    <cellStyle name="Normal 2 4 3 6 2 2" xfId="17262" xr:uid="{00000000-0005-0000-0000-000032430000}"/>
    <cellStyle name="Normal 2 4 3 6 2 2 2" xfId="17263" xr:uid="{00000000-0005-0000-0000-000033430000}"/>
    <cellStyle name="Normal 2 4 3 6 2 3" xfId="17264" xr:uid="{00000000-0005-0000-0000-000034430000}"/>
    <cellStyle name="Normal 2 4 3 6 3" xfId="17265" xr:uid="{00000000-0005-0000-0000-000035430000}"/>
    <cellStyle name="Normal 2 4 3 6 3 2" xfId="17266" xr:uid="{00000000-0005-0000-0000-000036430000}"/>
    <cellStyle name="Normal 2 4 3 6 3 2 2" xfId="17267" xr:uid="{00000000-0005-0000-0000-000037430000}"/>
    <cellStyle name="Normal 2 4 3 6 3 3" xfId="17268" xr:uid="{00000000-0005-0000-0000-000038430000}"/>
    <cellStyle name="Normal 2 4 3 6 4" xfId="17269" xr:uid="{00000000-0005-0000-0000-000039430000}"/>
    <cellStyle name="Normal 2 4 3 6 4 2" xfId="17270" xr:uid="{00000000-0005-0000-0000-00003A430000}"/>
    <cellStyle name="Normal 2 4 3 6 4 2 2" xfId="17271" xr:uid="{00000000-0005-0000-0000-00003B430000}"/>
    <cellStyle name="Normal 2 4 3 6 4 3" xfId="17272" xr:uid="{00000000-0005-0000-0000-00003C430000}"/>
    <cellStyle name="Normal 2 4 3 6 5" xfId="17273" xr:uid="{00000000-0005-0000-0000-00003D430000}"/>
    <cellStyle name="Normal 2 4 3 6 5 2" xfId="17274" xr:uid="{00000000-0005-0000-0000-00003E430000}"/>
    <cellStyle name="Normal 2 4 3 6 6" xfId="17275" xr:uid="{00000000-0005-0000-0000-00003F430000}"/>
    <cellStyle name="Normal 2 4 3 6 6 2" xfId="17276" xr:uid="{00000000-0005-0000-0000-000040430000}"/>
    <cellStyle name="Normal 2 4 3 6 7" xfId="17277" xr:uid="{00000000-0005-0000-0000-000041430000}"/>
    <cellStyle name="Normal 2 4 3 7" xfId="17278" xr:uid="{00000000-0005-0000-0000-000042430000}"/>
    <cellStyle name="Normal 2 4 3 7 2" xfId="17279" xr:uid="{00000000-0005-0000-0000-000043430000}"/>
    <cellStyle name="Normal 2 4 3 7 2 2" xfId="17280" xr:uid="{00000000-0005-0000-0000-000044430000}"/>
    <cellStyle name="Normal 2 4 3 7 2 2 2" xfId="17281" xr:uid="{00000000-0005-0000-0000-000045430000}"/>
    <cellStyle name="Normal 2 4 3 7 2 3" xfId="17282" xr:uid="{00000000-0005-0000-0000-000046430000}"/>
    <cellStyle name="Normal 2 4 3 7 3" xfId="17283" xr:uid="{00000000-0005-0000-0000-000047430000}"/>
    <cellStyle name="Normal 2 4 3 7 3 2" xfId="17284" xr:uid="{00000000-0005-0000-0000-000048430000}"/>
    <cellStyle name="Normal 2 4 3 7 3 2 2" xfId="17285" xr:uid="{00000000-0005-0000-0000-000049430000}"/>
    <cellStyle name="Normal 2 4 3 7 3 3" xfId="17286" xr:uid="{00000000-0005-0000-0000-00004A430000}"/>
    <cellStyle name="Normal 2 4 3 7 4" xfId="17287" xr:uid="{00000000-0005-0000-0000-00004B430000}"/>
    <cellStyle name="Normal 2 4 3 7 4 2" xfId="17288" xr:uid="{00000000-0005-0000-0000-00004C430000}"/>
    <cellStyle name="Normal 2 4 3 7 4 2 2" xfId="17289" xr:uid="{00000000-0005-0000-0000-00004D430000}"/>
    <cellStyle name="Normal 2 4 3 7 4 3" xfId="17290" xr:uid="{00000000-0005-0000-0000-00004E430000}"/>
    <cellStyle name="Normal 2 4 3 7 5" xfId="17291" xr:uid="{00000000-0005-0000-0000-00004F430000}"/>
    <cellStyle name="Normal 2 4 3 7 5 2" xfId="17292" xr:uid="{00000000-0005-0000-0000-000050430000}"/>
    <cellStyle name="Normal 2 4 3 7 6" xfId="17293" xr:uid="{00000000-0005-0000-0000-000051430000}"/>
    <cellStyle name="Normal 2 4 3 7 6 2" xfId="17294" xr:uid="{00000000-0005-0000-0000-000052430000}"/>
    <cellStyle name="Normal 2 4 3 7 7" xfId="17295" xr:uid="{00000000-0005-0000-0000-000053430000}"/>
    <cellStyle name="Normal 2 4 3 8" xfId="17296" xr:uid="{00000000-0005-0000-0000-000054430000}"/>
    <cellStyle name="Normal 2 4 3 8 2" xfId="17297" xr:uid="{00000000-0005-0000-0000-000055430000}"/>
    <cellStyle name="Normal 2 4 3 8 2 2" xfId="17298" xr:uid="{00000000-0005-0000-0000-000056430000}"/>
    <cellStyle name="Normal 2 4 3 8 3" xfId="17299" xr:uid="{00000000-0005-0000-0000-000057430000}"/>
    <cellStyle name="Normal 2 4 3 9" xfId="17300" xr:uid="{00000000-0005-0000-0000-000058430000}"/>
    <cellStyle name="Normal 2 4 3 9 2" xfId="17301" xr:uid="{00000000-0005-0000-0000-000059430000}"/>
    <cellStyle name="Normal 2 4 3 9 2 2" xfId="17302" xr:uid="{00000000-0005-0000-0000-00005A430000}"/>
    <cellStyle name="Normal 2 4 3 9 3" xfId="17303" xr:uid="{00000000-0005-0000-0000-00005B430000}"/>
    <cellStyle name="Normal 2 4 3_Confidential Information" xfId="17304" xr:uid="{00000000-0005-0000-0000-00005C430000}"/>
    <cellStyle name="Normal 2 4 4" xfId="488" xr:uid="{00000000-0005-0000-0000-00005D430000}"/>
    <cellStyle name="Normal 2 4 4 10" xfId="17305" xr:uid="{00000000-0005-0000-0000-00005E430000}"/>
    <cellStyle name="Normal 2 4 4 10 2" xfId="17306" xr:uid="{00000000-0005-0000-0000-00005F430000}"/>
    <cellStyle name="Normal 2 4 4 11" xfId="17307" xr:uid="{00000000-0005-0000-0000-000060430000}"/>
    <cellStyle name="Normal 2 4 4 2" xfId="17308" xr:uid="{00000000-0005-0000-0000-000061430000}"/>
    <cellStyle name="Normal 2 4 4 2 2" xfId="17309" xr:uid="{00000000-0005-0000-0000-000062430000}"/>
    <cellStyle name="Normal 2 4 4 2 2 2" xfId="17310" xr:uid="{00000000-0005-0000-0000-000063430000}"/>
    <cellStyle name="Normal 2 4 4 2 2 2 2" xfId="17311" xr:uid="{00000000-0005-0000-0000-000064430000}"/>
    <cellStyle name="Normal 2 4 4 2 2 2 2 2" xfId="17312" xr:uid="{00000000-0005-0000-0000-000065430000}"/>
    <cellStyle name="Normal 2 4 4 2 2 2 3" xfId="17313" xr:uid="{00000000-0005-0000-0000-000066430000}"/>
    <cellStyle name="Normal 2 4 4 2 2 3" xfId="17314" xr:uid="{00000000-0005-0000-0000-000067430000}"/>
    <cellStyle name="Normal 2 4 4 2 2 3 2" xfId="17315" xr:uid="{00000000-0005-0000-0000-000068430000}"/>
    <cellStyle name="Normal 2 4 4 2 2 3 2 2" xfId="17316" xr:uid="{00000000-0005-0000-0000-000069430000}"/>
    <cellStyle name="Normal 2 4 4 2 2 3 3" xfId="17317" xr:uid="{00000000-0005-0000-0000-00006A430000}"/>
    <cellStyle name="Normal 2 4 4 2 2 4" xfId="17318" xr:uid="{00000000-0005-0000-0000-00006B430000}"/>
    <cellStyle name="Normal 2 4 4 2 2 4 2" xfId="17319" xr:uid="{00000000-0005-0000-0000-00006C430000}"/>
    <cellStyle name="Normal 2 4 4 2 2 4 2 2" xfId="17320" xr:uid="{00000000-0005-0000-0000-00006D430000}"/>
    <cellStyle name="Normal 2 4 4 2 2 4 3" xfId="17321" xr:uid="{00000000-0005-0000-0000-00006E430000}"/>
    <cellStyle name="Normal 2 4 4 2 2 5" xfId="17322" xr:uid="{00000000-0005-0000-0000-00006F430000}"/>
    <cellStyle name="Normal 2 4 4 2 2 5 2" xfId="17323" xr:uid="{00000000-0005-0000-0000-000070430000}"/>
    <cellStyle name="Normal 2 4 4 2 2 6" xfId="17324" xr:uid="{00000000-0005-0000-0000-000071430000}"/>
    <cellStyle name="Normal 2 4 4 2 2 6 2" xfId="17325" xr:uid="{00000000-0005-0000-0000-000072430000}"/>
    <cellStyle name="Normal 2 4 4 2 2 7" xfId="17326" xr:uid="{00000000-0005-0000-0000-000073430000}"/>
    <cellStyle name="Normal 2 4 4 2 3" xfId="17327" xr:uid="{00000000-0005-0000-0000-000074430000}"/>
    <cellStyle name="Normal 2 4 4 2 3 2" xfId="17328" xr:uid="{00000000-0005-0000-0000-000075430000}"/>
    <cellStyle name="Normal 2 4 4 2 3 2 2" xfId="17329" xr:uid="{00000000-0005-0000-0000-000076430000}"/>
    <cellStyle name="Normal 2 4 4 2 3 2 2 2" xfId="17330" xr:uid="{00000000-0005-0000-0000-000077430000}"/>
    <cellStyle name="Normal 2 4 4 2 3 2 3" xfId="17331" xr:uid="{00000000-0005-0000-0000-000078430000}"/>
    <cellStyle name="Normal 2 4 4 2 3 3" xfId="17332" xr:uid="{00000000-0005-0000-0000-000079430000}"/>
    <cellStyle name="Normal 2 4 4 2 3 3 2" xfId="17333" xr:uid="{00000000-0005-0000-0000-00007A430000}"/>
    <cellStyle name="Normal 2 4 4 2 3 3 2 2" xfId="17334" xr:uid="{00000000-0005-0000-0000-00007B430000}"/>
    <cellStyle name="Normal 2 4 4 2 3 3 3" xfId="17335" xr:uid="{00000000-0005-0000-0000-00007C430000}"/>
    <cellStyle name="Normal 2 4 4 2 3 4" xfId="17336" xr:uid="{00000000-0005-0000-0000-00007D430000}"/>
    <cellStyle name="Normal 2 4 4 2 3 4 2" xfId="17337" xr:uid="{00000000-0005-0000-0000-00007E430000}"/>
    <cellStyle name="Normal 2 4 4 2 3 4 2 2" xfId="17338" xr:uid="{00000000-0005-0000-0000-00007F430000}"/>
    <cellStyle name="Normal 2 4 4 2 3 4 3" xfId="17339" xr:uid="{00000000-0005-0000-0000-000080430000}"/>
    <cellStyle name="Normal 2 4 4 2 3 5" xfId="17340" xr:uid="{00000000-0005-0000-0000-000081430000}"/>
    <cellStyle name="Normal 2 4 4 2 3 5 2" xfId="17341" xr:uid="{00000000-0005-0000-0000-000082430000}"/>
    <cellStyle name="Normal 2 4 4 2 3 6" xfId="17342" xr:uid="{00000000-0005-0000-0000-000083430000}"/>
    <cellStyle name="Normal 2 4 4 2 3 6 2" xfId="17343" xr:uid="{00000000-0005-0000-0000-000084430000}"/>
    <cellStyle name="Normal 2 4 4 2 3 7" xfId="17344" xr:uid="{00000000-0005-0000-0000-000085430000}"/>
    <cellStyle name="Normal 2 4 4 2 4" xfId="17345" xr:uid="{00000000-0005-0000-0000-000086430000}"/>
    <cellStyle name="Normal 2 4 4 2 4 2" xfId="17346" xr:uid="{00000000-0005-0000-0000-000087430000}"/>
    <cellStyle name="Normal 2 4 4 2 4 2 2" xfId="17347" xr:uid="{00000000-0005-0000-0000-000088430000}"/>
    <cellStyle name="Normal 2 4 4 2 4 3" xfId="17348" xr:uid="{00000000-0005-0000-0000-000089430000}"/>
    <cellStyle name="Normal 2 4 4 2 5" xfId="17349" xr:uid="{00000000-0005-0000-0000-00008A430000}"/>
    <cellStyle name="Normal 2 4 4 2 5 2" xfId="17350" xr:uid="{00000000-0005-0000-0000-00008B430000}"/>
    <cellStyle name="Normal 2 4 4 2 5 2 2" xfId="17351" xr:uid="{00000000-0005-0000-0000-00008C430000}"/>
    <cellStyle name="Normal 2 4 4 2 5 3" xfId="17352" xr:uid="{00000000-0005-0000-0000-00008D430000}"/>
    <cellStyle name="Normal 2 4 4 2 6" xfId="17353" xr:uid="{00000000-0005-0000-0000-00008E430000}"/>
    <cellStyle name="Normal 2 4 4 2 6 2" xfId="17354" xr:uid="{00000000-0005-0000-0000-00008F430000}"/>
    <cellStyle name="Normal 2 4 4 2 6 2 2" xfId="17355" xr:uid="{00000000-0005-0000-0000-000090430000}"/>
    <cellStyle name="Normal 2 4 4 2 6 3" xfId="17356" xr:uid="{00000000-0005-0000-0000-000091430000}"/>
    <cellStyle name="Normal 2 4 4 2 7" xfId="17357" xr:uid="{00000000-0005-0000-0000-000092430000}"/>
    <cellStyle name="Normal 2 4 4 2 7 2" xfId="17358" xr:uid="{00000000-0005-0000-0000-000093430000}"/>
    <cellStyle name="Normal 2 4 4 2 8" xfId="17359" xr:uid="{00000000-0005-0000-0000-000094430000}"/>
    <cellStyle name="Normal 2 4 4 2 8 2" xfId="17360" xr:uid="{00000000-0005-0000-0000-000095430000}"/>
    <cellStyle name="Normal 2 4 4 2 9" xfId="17361" xr:uid="{00000000-0005-0000-0000-000096430000}"/>
    <cellStyle name="Normal 2 4 4 3" xfId="17362" xr:uid="{00000000-0005-0000-0000-000097430000}"/>
    <cellStyle name="Normal 2 4 4 3 2" xfId="17363" xr:uid="{00000000-0005-0000-0000-000098430000}"/>
    <cellStyle name="Normal 2 4 4 3 2 2" xfId="17364" xr:uid="{00000000-0005-0000-0000-000099430000}"/>
    <cellStyle name="Normal 2 4 4 3 2 2 2" xfId="17365" xr:uid="{00000000-0005-0000-0000-00009A430000}"/>
    <cellStyle name="Normal 2 4 4 3 2 2 2 2" xfId="17366" xr:uid="{00000000-0005-0000-0000-00009B430000}"/>
    <cellStyle name="Normal 2 4 4 3 2 2 3" xfId="17367" xr:uid="{00000000-0005-0000-0000-00009C430000}"/>
    <cellStyle name="Normal 2 4 4 3 2 3" xfId="17368" xr:uid="{00000000-0005-0000-0000-00009D430000}"/>
    <cellStyle name="Normal 2 4 4 3 2 3 2" xfId="17369" xr:uid="{00000000-0005-0000-0000-00009E430000}"/>
    <cellStyle name="Normal 2 4 4 3 2 3 2 2" xfId="17370" xr:uid="{00000000-0005-0000-0000-00009F430000}"/>
    <cellStyle name="Normal 2 4 4 3 2 3 3" xfId="17371" xr:uid="{00000000-0005-0000-0000-0000A0430000}"/>
    <cellStyle name="Normal 2 4 4 3 2 4" xfId="17372" xr:uid="{00000000-0005-0000-0000-0000A1430000}"/>
    <cellStyle name="Normal 2 4 4 3 2 4 2" xfId="17373" xr:uid="{00000000-0005-0000-0000-0000A2430000}"/>
    <cellStyle name="Normal 2 4 4 3 2 4 2 2" xfId="17374" xr:uid="{00000000-0005-0000-0000-0000A3430000}"/>
    <cellStyle name="Normal 2 4 4 3 2 4 3" xfId="17375" xr:uid="{00000000-0005-0000-0000-0000A4430000}"/>
    <cellStyle name="Normal 2 4 4 3 2 5" xfId="17376" xr:uid="{00000000-0005-0000-0000-0000A5430000}"/>
    <cellStyle name="Normal 2 4 4 3 2 5 2" xfId="17377" xr:uid="{00000000-0005-0000-0000-0000A6430000}"/>
    <cellStyle name="Normal 2 4 4 3 2 6" xfId="17378" xr:uid="{00000000-0005-0000-0000-0000A7430000}"/>
    <cellStyle name="Normal 2 4 4 3 2 6 2" xfId="17379" xr:uid="{00000000-0005-0000-0000-0000A8430000}"/>
    <cellStyle name="Normal 2 4 4 3 2 7" xfId="17380" xr:uid="{00000000-0005-0000-0000-0000A9430000}"/>
    <cellStyle name="Normal 2 4 4 3 3" xfId="17381" xr:uid="{00000000-0005-0000-0000-0000AA430000}"/>
    <cellStyle name="Normal 2 4 4 3 3 2" xfId="17382" xr:uid="{00000000-0005-0000-0000-0000AB430000}"/>
    <cellStyle name="Normal 2 4 4 3 3 2 2" xfId="17383" xr:uid="{00000000-0005-0000-0000-0000AC430000}"/>
    <cellStyle name="Normal 2 4 4 3 3 3" xfId="17384" xr:uid="{00000000-0005-0000-0000-0000AD430000}"/>
    <cellStyle name="Normal 2 4 4 3 4" xfId="17385" xr:uid="{00000000-0005-0000-0000-0000AE430000}"/>
    <cellStyle name="Normal 2 4 4 3 4 2" xfId="17386" xr:uid="{00000000-0005-0000-0000-0000AF430000}"/>
    <cellStyle name="Normal 2 4 4 3 4 2 2" xfId="17387" xr:uid="{00000000-0005-0000-0000-0000B0430000}"/>
    <cellStyle name="Normal 2 4 4 3 4 3" xfId="17388" xr:uid="{00000000-0005-0000-0000-0000B1430000}"/>
    <cellStyle name="Normal 2 4 4 3 5" xfId="17389" xr:uid="{00000000-0005-0000-0000-0000B2430000}"/>
    <cellStyle name="Normal 2 4 4 3 5 2" xfId="17390" xr:uid="{00000000-0005-0000-0000-0000B3430000}"/>
    <cellStyle name="Normal 2 4 4 3 5 2 2" xfId="17391" xr:uid="{00000000-0005-0000-0000-0000B4430000}"/>
    <cellStyle name="Normal 2 4 4 3 5 3" xfId="17392" xr:uid="{00000000-0005-0000-0000-0000B5430000}"/>
    <cellStyle name="Normal 2 4 4 3 6" xfId="17393" xr:uid="{00000000-0005-0000-0000-0000B6430000}"/>
    <cellStyle name="Normal 2 4 4 3 6 2" xfId="17394" xr:uid="{00000000-0005-0000-0000-0000B7430000}"/>
    <cellStyle name="Normal 2 4 4 3 7" xfId="17395" xr:uid="{00000000-0005-0000-0000-0000B8430000}"/>
    <cellStyle name="Normal 2 4 4 3 7 2" xfId="17396" xr:uid="{00000000-0005-0000-0000-0000B9430000}"/>
    <cellStyle name="Normal 2 4 4 3 8" xfId="17397" xr:uid="{00000000-0005-0000-0000-0000BA430000}"/>
    <cellStyle name="Normal 2 4 4 4" xfId="17398" xr:uid="{00000000-0005-0000-0000-0000BB430000}"/>
    <cellStyle name="Normal 2 4 4 4 2" xfId="17399" xr:uid="{00000000-0005-0000-0000-0000BC430000}"/>
    <cellStyle name="Normal 2 4 4 4 2 2" xfId="17400" xr:uid="{00000000-0005-0000-0000-0000BD430000}"/>
    <cellStyle name="Normal 2 4 4 4 2 2 2" xfId="17401" xr:uid="{00000000-0005-0000-0000-0000BE430000}"/>
    <cellStyle name="Normal 2 4 4 4 2 3" xfId="17402" xr:uid="{00000000-0005-0000-0000-0000BF430000}"/>
    <cellStyle name="Normal 2 4 4 4 3" xfId="17403" xr:uid="{00000000-0005-0000-0000-0000C0430000}"/>
    <cellStyle name="Normal 2 4 4 4 3 2" xfId="17404" xr:uid="{00000000-0005-0000-0000-0000C1430000}"/>
    <cellStyle name="Normal 2 4 4 4 3 2 2" xfId="17405" xr:uid="{00000000-0005-0000-0000-0000C2430000}"/>
    <cellStyle name="Normal 2 4 4 4 3 3" xfId="17406" xr:uid="{00000000-0005-0000-0000-0000C3430000}"/>
    <cellStyle name="Normal 2 4 4 4 4" xfId="17407" xr:uid="{00000000-0005-0000-0000-0000C4430000}"/>
    <cellStyle name="Normal 2 4 4 4 4 2" xfId="17408" xr:uid="{00000000-0005-0000-0000-0000C5430000}"/>
    <cellStyle name="Normal 2 4 4 4 4 2 2" xfId="17409" xr:uid="{00000000-0005-0000-0000-0000C6430000}"/>
    <cellStyle name="Normal 2 4 4 4 4 3" xfId="17410" xr:uid="{00000000-0005-0000-0000-0000C7430000}"/>
    <cellStyle name="Normal 2 4 4 4 5" xfId="17411" xr:uid="{00000000-0005-0000-0000-0000C8430000}"/>
    <cellStyle name="Normal 2 4 4 4 5 2" xfId="17412" xr:uid="{00000000-0005-0000-0000-0000C9430000}"/>
    <cellStyle name="Normal 2 4 4 4 6" xfId="17413" xr:uid="{00000000-0005-0000-0000-0000CA430000}"/>
    <cellStyle name="Normal 2 4 4 4 6 2" xfId="17414" xr:uid="{00000000-0005-0000-0000-0000CB430000}"/>
    <cellStyle name="Normal 2 4 4 4 7" xfId="17415" xr:uid="{00000000-0005-0000-0000-0000CC430000}"/>
    <cellStyle name="Normal 2 4 4 5" xfId="17416" xr:uid="{00000000-0005-0000-0000-0000CD430000}"/>
    <cellStyle name="Normal 2 4 4 5 2" xfId="17417" xr:uid="{00000000-0005-0000-0000-0000CE430000}"/>
    <cellStyle name="Normal 2 4 4 5 2 2" xfId="17418" xr:uid="{00000000-0005-0000-0000-0000CF430000}"/>
    <cellStyle name="Normal 2 4 4 5 2 2 2" xfId="17419" xr:uid="{00000000-0005-0000-0000-0000D0430000}"/>
    <cellStyle name="Normal 2 4 4 5 2 3" xfId="17420" xr:uid="{00000000-0005-0000-0000-0000D1430000}"/>
    <cellStyle name="Normal 2 4 4 5 3" xfId="17421" xr:uid="{00000000-0005-0000-0000-0000D2430000}"/>
    <cellStyle name="Normal 2 4 4 5 3 2" xfId="17422" xr:uid="{00000000-0005-0000-0000-0000D3430000}"/>
    <cellStyle name="Normal 2 4 4 5 3 2 2" xfId="17423" xr:uid="{00000000-0005-0000-0000-0000D4430000}"/>
    <cellStyle name="Normal 2 4 4 5 3 3" xfId="17424" xr:uid="{00000000-0005-0000-0000-0000D5430000}"/>
    <cellStyle name="Normal 2 4 4 5 4" xfId="17425" xr:uid="{00000000-0005-0000-0000-0000D6430000}"/>
    <cellStyle name="Normal 2 4 4 5 4 2" xfId="17426" xr:uid="{00000000-0005-0000-0000-0000D7430000}"/>
    <cellStyle name="Normal 2 4 4 5 4 2 2" xfId="17427" xr:uid="{00000000-0005-0000-0000-0000D8430000}"/>
    <cellStyle name="Normal 2 4 4 5 4 3" xfId="17428" xr:uid="{00000000-0005-0000-0000-0000D9430000}"/>
    <cellStyle name="Normal 2 4 4 5 5" xfId="17429" xr:uid="{00000000-0005-0000-0000-0000DA430000}"/>
    <cellStyle name="Normal 2 4 4 5 5 2" xfId="17430" xr:uid="{00000000-0005-0000-0000-0000DB430000}"/>
    <cellStyle name="Normal 2 4 4 5 6" xfId="17431" xr:uid="{00000000-0005-0000-0000-0000DC430000}"/>
    <cellStyle name="Normal 2 4 4 5 6 2" xfId="17432" xr:uid="{00000000-0005-0000-0000-0000DD430000}"/>
    <cellStyle name="Normal 2 4 4 5 7" xfId="17433" xr:uid="{00000000-0005-0000-0000-0000DE430000}"/>
    <cellStyle name="Normal 2 4 4 6" xfId="17434" xr:uid="{00000000-0005-0000-0000-0000DF430000}"/>
    <cellStyle name="Normal 2 4 4 6 2" xfId="17435" xr:uid="{00000000-0005-0000-0000-0000E0430000}"/>
    <cellStyle name="Normal 2 4 4 6 2 2" xfId="17436" xr:uid="{00000000-0005-0000-0000-0000E1430000}"/>
    <cellStyle name="Normal 2 4 4 6 3" xfId="17437" xr:uid="{00000000-0005-0000-0000-0000E2430000}"/>
    <cellStyle name="Normal 2 4 4 7" xfId="17438" xr:uid="{00000000-0005-0000-0000-0000E3430000}"/>
    <cellStyle name="Normal 2 4 4 7 2" xfId="17439" xr:uid="{00000000-0005-0000-0000-0000E4430000}"/>
    <cellStyle name="Normal 2 4 4 7 2 2" xfId="17440" xr:uid="{00000000-0005-0000-0000-0000E5430000}"/>
    <cellStyle name="Normal 2 4 4 7 3" xfId="17441" xr:uid="{00000000-0005-0000-0000-0000E6430000}"/>
    <cellStyle name="Normal 2 4 4 8" xfId="17442" xr:uid="{00000000-0005-0000-0000-0000E7430000}"/>
    <cellStyle name="Normal 2 4 4 8 2" xfId="17443" xr:uid="{00000000-0005-0000-0000-0000E8430000}"/>
    <cellStyle name="Normal 2 4 4 8 2 2" xfId="17444" xr:uid="{00000000-0005-0000-0000-0000E9430000}"/>
    <cellStyle name="Normal 2 4 4 8 3" xfId="17445" xr:uid="{00000000-0005-0000-0000-0000EA430000}"/>
    <cellStyle name="Normal 2 4 4 9" xfId="17446" xr:uid="{00000000-0005-0000-0000-0000EB430000}"/>
    <cellStyle name="Normal 2 4 4 9 2" xfId="17447" xr:uid="{00000000-0005-0000-0000-0000EC430000}"/>
    <cellStyle name="Normal 2 4 5" xfId="489" xr:uid="{00000000-0005-0000-0000-0000ED430000}"/>
    <cellStyle name="Normal 2 4 5 10" xfId="17448" xr:uid="{00000000-0005-0000-0000-0000EE430000}"/>
    <cellStyle name="Normal 2 4 5 10 2" xfId="17449" xr:uid="{00000000-0005-0000-0000-0000EF430000}"/>
    <cellStyle name="Normal 2 4 5 11" xfId="17450" xr:uid="{00000000-0005-0000-0000-0000F0430000}"/>
    <cellStyle name="Normal 2 4 5 2" xfId="17451" xr:uid="{00000000-0005-0000-0000-0000F1430000}"/>
    <cellStyle name="Normal 2 4 5 2 2" xfId="17452" xr:uid="{00000000-0005-0000-0000-0000F2430000}"/>
    <cellStyle name="Normal 2 4 5 2 2 2" xfId="17453" xr:uid="{00000000-0005-0000-0000-0000F3430000}"/>
    <cellStyle name="Normal 2 4 5 2 2 2 2" xfId="17454" xr:uid="{00000000-0005-0000-0000-0000F4430000}"/>
    <cellStyle name="Normal 2 4 5 2 2 2 2 2" xfId="17455" xr:uid="{00000000-0005-0000-0000-0000F5430000}"/>
    <cellStyle name="Normal 2 4 5 2 2 2 3" xfId="17456" xr:uid="{00000000-0005-0000-0000-0000F6430000}"/>
    <cellStyle name="Normal 2 4 5 2 2 3" xfId="17457" xr:uid="{00000000-0005-0000-0000-0000F7430000}"/>
    <cellStyle name="Normal 2 4 5 2 2 3 2" xfId="17458" xr:uid="{00000000-0005-0000-0000-0000F8430000}"/>
    <cellStyle name="Normal 2 4 5 2 2 3 2 2" xfId="17459" xr:uid="{00000000-0005-0000-0000-0000F9430000}"/>
    <cellStyle name="Normal 2 4 5 2 2 3 3" xfId="17460" xr:uid="{00000000-0005-0000-0000-0000FA430000}"/>
    <cellStyle name="Normal 2 4 5 2 2 4" xfId="17461" xr:uid="{00000000-0005-0000-0000-0000FB430000}"/>
    <cellStyle name="Normal 2 4 5 2 2 4 2" xfId="17462" xr:uid="{00000000-0005-0000-0000-0000FC430000}"/>
    <cellStyle name="Normal 2 4 5 2 2 4 2 2" xfId="17463" xr:uid="{00000000-0005-0000-0000-0000FD430000}"/>
    <cellStyle name="Normal 2 4 5 2 2 4 3" xfId="17464" xr:uid="{00000000-0005-0000-0000-0000FE430000}"/>
    <cellStyle name="Normal 2 4 5 2 2 5" xfId="17465" xr:uid="{00000000-0005-0000-0000-0000FF430000}"/>
    <cellStyle name="Normal 2 4 5 2 2 5 2" xfId="17466" xr:uid="{00000000-0005-0000-0000-000000440000}"/>
    <cellStyle name="Normal 2 4 5 2 2 6" xfId="17467" xr:uid="{00000000-0005-0000-0000-000001440000}"/>
    <cellStyle name="Normal 2 4 5 2 2 6 2" xfId="17468" xr:uid="{00000000-0005-0000-0000-000002440000}"/>
    <cellStyle name="Normal 2 4 5 2 2 7" xfId="17469" xr:uid="{00000000-0005-0000-0000-000003440000}"/>
    <cellStyle name="Normal 2 4 5 2 3" xfId="17470" xr:uid="{00000000-0005-0000-0000-000004440000}"/>
    <cellStyle name="Normal 2 4 5 2 3 2" xfId="17471" xr:uid="{00000000-0005-0000-0000-000005440000}"/>
    <cellStyle name="Normal 2 4 5 2 3 2 2" xfId="17472" xr:uid="{00000000-0005-0000-0000-000006440000}"/>
    <cellStyle name="Normal 2 4 5 2 3 2 2 2" xfId="17473" xr:uid="{00000000-0005-0000-0000-000007440000}"/>
    <cellStyle name="Normal 2 4 5 2 3 2 3" xfId="17474" xr:uid="{00000000-0005-0000-0000-000008440000}"/>
    <cellStyle name="Normal 2 4 5 2 3 3" xfId="17475" xr:uid="{00000000-0005-0000-0000-000009440000}"/>
    <cellStyle name="Normal 2 4 5 2 3 3 2" xfId="17476" xr:uid="{00000000-0005-0000-0000-00000A440000}"/>
    <cellStyle name="Normal 2 4 5 2 3 3 2 2" xfId="17477" xr:uid="{00000000-0005-0000-0000-00000B440000}"/>
    <cellStyle name="Normal 2 4 5 2 3 3 3" xfId="17478" xr:uid="{00000000-0005-0000-0000-00000C440000}"/>
    <cellStyle name="Normal 2 4 5 2 3 4" xfId="17479" xr:uid="{00000000-0005-0000-0000-00000D440000}"/>
    <cellStyle name="Normal 2 4 5 2 3 4 2" xfId="17480" xr:uid="{00000000-0005-0000-0000-00000E440000}"/>
    <cellStyle name="Normal 2 4 5 2 3 4 2 2" xfId="17481" xr:uid="{00000000-0005-0000-0000-00000F440000}"/>
    <cellStyle name="Normal 2 4 5 2 3 4 3" xfId="17482" xr:uid="{00000000-0005-0000-0000-000010440000}"/>
    <cellStyle name="Normal 2 4 5 2 3 5" xfId="17483" xr:uid="{00000000-0005-0000-0000-000011440000}"/>
    <cellStyle name="Normal 2 4 5 2 3 5 2" xfId="17484" xr:uid="{00000000-0005-0000-0000-000012440000}"/>
    <cellStyle name="Normal 2 4 5 2 3 6" xfId="17485" xr:uid="{00000000-0005-0000-0000-000013440000}"/>
    <cellStyle name="Normal 2 4 5 2 3 6 2" xfId="17486" xr:uid="{00000000-0005-0000-0000-000014440000}"/>
    <cellStyle name="Normal 2 4 5 2 3 7" xfId="17487" xr:uid="{00000000-0005-0000-0000-000015440000}"/>
    <cellStyle name="Normal 2 4 5 2 4" xfId="17488" xr:uid="{00000000-0005-0000-0000-000016440000}"/>
    <cellStyle name="Normal 2 4 5 2 4 2" xfId="17489" xr:uid="{00000000-0005-0000-0000-000017440000}"/>
    <cellStyle name="Normal 2 4 5 2 4 2 2" xfId="17490" xr:uid="{00000000-0005-0000-0000-000018440000}"/>
    <cellStyle name="Normal 2 4 5 2 4 3" xfId="17491" xr:uid="{00000000-0005-0000-0000-000019440000}"/>
    <cellStyle name="Normal 2 4 5 2 5" xfId="17492" xr:uid="{00000000-0005-0000-0000-00001A440000}"/>
    <cellStyle name="Normal 2 4 5 2 5 2" xfId="17493" xr:uid="{00000000-0005-0000-0000-00001B440000}"/>
    <cellStyle name="Normal 2 4 5 2 5 2 2" xfId="17494" xr:uid="{00000000-0005-0000-0000-00001C440000}"/>
    <cellStyle name="Normal 2 4 5 2 5 3" xfId="17495" xr:uid="{00000000-0005-0000-0000-00001D440000}"/>
    <cellStyle name="Normal 2 4 5 2 6" xfId="17496" xr:uid="{00000000-0005-0000-0000-00001E440000}"/>
    <cellStyle name="Normal 2 4 5 2 6 2" xfId="17497" xr:uid="{00000000-0005-0000-0000-00001F440000}"/>
    <cellStyle name="Normal 2 4 5 2 6 2 2" xfId="17498" xr:uid="{00000000-0005-0000-0000-000020440000}"/>
    <cellStyle name="Normal 2 4 5 2 6 3" xfId="17499" xr:uid="{00000000-0005-0000-0000-000021440000}"/>
    <cellStyle name="Normal 2 4 5 2 7" xfId="17500" xr:uid="{00000000-0005-0000-0000-000022440000}"/>
    <cellStyle name="Normal 2 4 5 2 7 2" xfId="17501" xr:uid="{00000000-0005-0000-0000-000023440000}"/>
    <cellStyle name="Normal 2 4 5 2 8" xfId="17502" xr:uid="{00000000-0005-0000-0000-000024440000}"/>
    <cellStyle name="Normal 2 4 5 2 8 2" xfId="17503" xr:uid="{00000000-0005-0000-0000-000025440000}"/>
    <cellStyle name="Normal 2 4 5 2 9" xfId="17504" xr:uid="{00000000-0005-0000-0000-000026440000}"/>
    <cellStyle name="Normal 2 4 5 3" xfId="17505" xr:uid="{00000000-0005-0000-0000-000027440000}"/>
    <cellStyle name="Normal 2 4 5 3 2" xfId="17506" xr:uid="{00000000-0005-0000-0000-000028440000}"/>
    <cellStyle name="Normal 2 4 5 3 2 2" xfId="17507" xr:uid="{00000000-0005-0000-0000-000029440000}"/>
    <cellStyle name="Normal 2 4 5 3 2 2 2" xfId="17508" xr:uid="{00000000-0005-0000-0000-00002A440000}"/>
    <cellStyle name="Normal 2 4 5 3 2 2 2 2" xfId="17509" xr:uid="{00000000-0005-0000-0000-00002B440000}"/>
    <cellStyle name="Normal 2 4 5 3 2 2 3" xfId="17510" xr:uid="{00000000-0005-0000-0000-00002C440000}"/>
    <cellStyle name="Normal 2 4 5 3 2 3" xfId="17511" xr:uid="{00000000-0005-0000-0000-00002D440000}"/>
    <cellStyle name="Normal 2 4 5 3 2 3 2" xfId="17512" xr:uid="{00000000-0005-0000-0000-00002E440000}"/>
    <cellStyle name="Normal 2 4 5 3 2 3 2 2" xfId="17513" xr:uid="{00000000-0005-0000-0000-00002F440000}"/>
    <cellStyle name="Normal 2 4 5 3 2 3 3" xfId="17514" xr:uid="{00000000-0005-0000-0000-000030440000}"/>
    <cellStyle name="Normal 2 4 5 3 2 4" xfId="17515" xr:uid="{00000000-0005-0000-0000-000031440000}"/>
    <cellStyle name="Normal 2 4 5 3 2 4 2" xfId="17516" xr:uid="{00000000-0005-0000-0000-000032440000}"/>
    <cellStyle name="Normal 2 4 5 3 2 4 2 2" xfId="17517" xr:uid="{00000000-0005-0000-0000-000033440000}"/>
    <cellStyle name="Normal 2 4 5 3 2 4 3" xfId="17518" xr:uid="{00000000-0005-0000-0000-000034440000}"/>
    <cellStyle name="Normal 2 4 5 3 2 5" xfId="17519" xr:uid="{00000000-0005-0000-0000-000035440000}"/>
    <cellStyle name="Normal 2 4 5 3 2 5 2" xfId="17520" xr:uid="{00000000-0005-0000-0000-000036440000}"/>
    <cellStyle name="Normal 2 4 5 3 2 6" xfId="17521" xr:uid="{00000000-0005-0000-0000-000037440000}"/>
    <cellStyle name="Normal 2 4 5 3 2 6 2" xfId="17522" xr:uid="{00000000-0005-0000-0000-000038440000}"/>
    <cellStyle name="Normal 2 4 5 3 2 7" xfId="17523" xr:uid="{00000000-0005-0000-0000-000039440000}"/>
    <cellStyle name="Normal 2 4 5 3 3" xfId="17524" xr:uid="{00000000-0005-0000-0000-00003A440000}"/>
    <cellStyle name="Normal 2 4 5 3 3 2" xfId="17525" xr:uid="{00000000-0005-0000-0000-00003B440000}"/>
    <cellStyle name="Normal 2 4 5 3 3 2 2" xfId="17526" xr:uid="{00000000-0005-0000-0000-00003C440000}"/>
    <cellStyle name="Normal 2 4 5 3 3 3" xfId="17527" xr:uid="{00000000-0005-0000-0000-00003D440000}"/>
    <cellStyle name="Normal 2 4 5 3 4" xfId="17528" xr:uid="{00000000-0005-0000-0000-00003E440000}"/>
    <cellStyle name="Normal 2 4 5 3 4 2" xfId="17529" xr:uid="{00000000-0005-0000-0000-00003F440000}"/>
    <cellStyle name="Normal 2 4 5 3 4 2 2" xfId="17530" xr:uid="{00000000-0005-0000-0000-000040440000}"/>
    <cellStyle name="Normal 2 4 5 3 4 3" xfId="17531" xr:uid="{00000000-0005-0000-0000-000041440000}"/>
    <cellStyle name="Normal 2 4 5 3 5" xfId="17532" xr:uid="{00000000-0005-0000-0000-000042440000}"/>
    <cellStyle name="Normal 2 4 5 3 5 2" xfId="17533" xr:uid="{00000000-0005-0000-0000-000043440000}"/>
    <cellStyle name="Normal 2 4 5 3 5 2 2" xfId="17534" xr:uid="{00000000-0005-0000-0000-000044440000}"/>
    <cellStyle name="Normal 2 4 5 3 5 3" xfId="17535" xr:uid="{00000000-0005-0000-0000-000045440000}"/>
    <cellStyle name="Normal 2 4 5 3 6" xfId="17536" xr:uid="{00000000-0005-0000-0000-000046440000}"/>
    <cellStyle name="Normal 2 4 5 3 6 2" xfId="17537" xr:uid="{00000000-0005-0000-0000-000047440000}"/>
    <cellStyle name="Normal 2 4 5 3 7" xfId="17538" xr:uid="{00000000-0005-0000-0000-000048440000}"/>
    <cellStyle name="Normal 2 4 5 3 7 2" xfId="17539" xr:uid="{00000000-0005-0000-0000-000049440000}"/>
    <cellStyle name="Normal 2 4 5 3 8" xfId="17540" xr:uid="{00000000-0005-0000-0000-00004A440000}"/>
    <cellStyle name="Normal 2 4 5 4" xfId="17541" xr:uid="{00000000-0005-0000-0000-00004B440000}"/>
    <cellStyle name="Normal 2 4 5 4 2" xfId="17542" xr:uid="{00000000-0005-0000-0000-00004C440000}"/>
    <cellStyle name="Normal 2 4 5 4 2 2" xfId="17543" xr:uid="{00000000-0005-0000-0000-00004D440000}"/>
    <cellStyle name="Normal 2 4 5 4 2 2 2" xfId="17544" xr:uid="{00000000-0005-0000-0000-00004E440000}"/>
    <cellStyle name="Normal 2 4 5 4 2 3" xfId="17545" xr:uid="{00000000-0005-0000-0000-00004F440000}"/>
    <cellStyle name="Normal 2 4 5 4 3" xfId="17546" xr:uid="{00000000-0005-0000-0000-000050440000}"/>
    <cellStyle name="Normal 2 4 5 4 3 2" xfId="17547" xr:uid="{00000000-0005-0000-0000-000051440000}"/>
    <cellStyle name="Normal 2 4 5 4 3 2 2" xfId="17548" xr:uid="{00000000-0005-0000-0000-000052440000}"/>
    <cellStyle name="Normal 2 4 5 4 3 3" xfId="17549" xr:uid="{00000000-0005-0000-0000-000053440000}"/>
    <cellStyle name="Normal 2 4 5 4 4" xfId="17550" xr:uid="{00000000-0005-0000-0000-000054440000}"/>
    <cellStyle name="Normal 2 4 5 4 4 2" xfId="17551" xr:uid="{00000000-0005-0000-0000-000055440000}"/>
    <cellStyle name="Normal 2 4 5 4 4 2 2" xfId="17552" xr:uid="{00000000-0005-0000-0000-000056440000}"/>
    <cellStyle name="Normal 2 4 5 4 4 3" xfId="17553" xr:uid="{00000000-0005-0000-0000-000057440000}"/>
    <cellStyle name="Normal 2 4 5 4 5" xfId="17554" xr:uid="{00000000-0005-0000-0000-000058440000}"/>
    <cellStyle name="Normal 2 4 5 4 5 2" xfId="17555" xr:uid="{00000000-0005-0000-0000-000059440000}"/>
    <cellStyle name="Normal 2 4 5 4 6" xfId="17556" xr:uid="{00000000-0005-0000-0000-00005A440000}"/>
    <cellStyle name="Normal 2 4 5 4 6 2" xfId="17557" xr:uid="{00000000-0005-0000-0000-00005B440000}"/>
    <cellStyle name="Normal 2 4 5 4 7" xfId="17558" xr:uid="{00000000-0005-0000-0000-00005C440000}"/>
    <cellStyle name="Normal 2 4 5 5" xfId="17559" xr:uid="{00000000-0005-0000-0000-00005D440000}"/>
    <cellStyle name="Normal 2 4 5 5 2" xfId="17560" xr:uid="{00000000-0005-0000-0000-00005E440000}"/>
    <cellStyle name="Normal 2 4 5 5 2 2" xfId="17561" xr:uid="{00000000-0005-0000-0000-00005F440000}"/>
    <cellStyle name="Normal 2 4 5 5 2 2 2" xfId="17562" xr:uid="{00000000-0005-0000-0000-000060440000}"/>
    <cellStyle name="Normal 2 4 5 5 2 3" xfId="17563" xr:uid="{00000000-0005-0000-0000-000061440000}"/>
    <cellStyle name="Normal 2 4 5 5 3" xfId="17564" xr:uid="{00000000-0005-0000-0000-000062440000}"/>
    <cellStyle name="Normal 2 4 5 5 3 2" xfId="17565" xr:uid="{00000000-0005-0000-0000-000063440000}"/>
    <cellStyle name="Normal 2 4 5 5 3 2 2" xfId="17566" xr:uid="{00000000-0005-0000-0000-000064440000}"/>
    <cellStyle name="Normal 2 4 5 5 3 3" xfId="17567" xr:uid="{00000000-0005-0000-0000-000065440000}"/>
    <cellStyle name="Normal 2 4 5 5 4" xfId="17568" xr:uid="{00000000-0005-0000-0000-000066440000}"/>
    <cellStyle name="Normal 2 4 5 5 4 2" xfId="17569" xr:uid="{00000000-0005-0000-0000-000067440000}"/>
    <cellStyle name="Normal 2 4 5 5 4 2 2" xfId="17570" xr:uid="{00000000-0005-0000-0000-000068440000}"/>
    <cellStyle name="Normal 2 4 5 5 4 3" xfId="17571" xr:uid="{00000000-0005-0000-0000-000069440000}"/>
    <cellStyle name="Normal 2 4 5 5 5" xfId="17572" xr:uid="{00000000-0005-0000-0000-00006A440000}"/>
    <cellStyle name="Normal 2 4 5 5 5 2" xfId="17573" xr:uid="{00000000-0005-0000-0000-00006B440000}"/>
    <cellStyle name="Normal 2 4 5 5 6" xfId="17574" xr:uid="{00000000-0005-0000-0000-00006C440000}"/>
    <cellStyle name="Normal 2 4 5 5 6 2" xfId="17575" xr:uid="{00000000-0005-0000-0000-00006D440000}"/>
    <cellStyle name="Normal 2 4 5 5 7" xfId="17576" xr:uid="{00000000-0005-0000-0000-00006E440000}"/>
    <cellStyle name="Normal 2 4 5 6" xfId="17577" xr:uid="{00000000-0005-0000-0000-00006F440000}"/>
    <cellStyle name="Normal 2 4 5 6 2" xfId="17578" xr:uid="{00000000-0005-0000-0000-000070440000}"/>
    <cellStyle name="Normal 2 4 5 6 2 2" xfId="17579" xr:uid="{00000000-0005-0000-0000-000071440000}"/>
    <cellStyle name="Normal 2 4 5 6 3" xfId="17580" xr:uid="{00000000-0005-0000-0000-000072440000}"/>
    <cellStyle name="Normal 2 4 5 7" xfId="17581" xr:uid="{00000000-0005-0000-0000-000073440000}"/>
    <cellStyle name="Normal 2 4 5 7 2" xfId="17582" xr:uid="{00000000-0005-0000-0000-000074440000}"/>
    <cellStyle name="Normal 2 4 5 7 2 2" xfId="17583" xr:uid="{00000000-0005-0000-0000-000075440000}"/>
    <cellStyle name="Normal 2 4 5 7 3" xfId="17584" xr:uid="{00000000-0005-0000-0000-000076440000}"/>
    <cellStyle name="Normal 2 4 5 8" xfId="17585" xr:uid="{00000000-0005-0000-0000-000077440000}"/>
    <cellStyle name="Normal 2 4 5 8 2" xfId="17586" xr:uid="{00000000-0005-0000-0000-000078440000}"/>
    <cellStyle name="Normal 2 4 5 8 2 2" xfId="17587" xr:uid="{00000000-0005-0000-0000-000079440000}"/>
    <cellStyle name="Normal 2 4 5 8 3" xfId="17588" xr:uid="{00000000-0005-0000-0000-00007A440000}"/>
    <cellStyle name="Normal 2 4 5 9" xfId="17589" xr:uid="{00000000-0005-0000-0000-00007B440000}"/>
    <cellStyle name="Normal 2 4 5 9 2" xfId="17590" xr:uid="{00000000-0005-0000-0000-00007C440000}"/>
    <cellStyle name="Normal 2 4 6" xfId="17591" xr:uid="{00000000-0005-0000-0000-00007D440000}"/>
    <cellStyle name="Normal 2 4 6 2" xfId="17592" xr:uid="{00000000-0005-0000-0000-00007E440000}"/>
    <cellStyle name="Normal 2 4 6 2 2" xfId="17593" xr:uid="{00000000-0005-0000-0000-00007F440000}"/>
    <cellStyle name="Normal 2 4 6 2 2 2" xfId="17594" xr:uid="{00000000-0005-0000-0000-000080440000}"/>
    <cellStyle name="Normal 2 4 6 2 2 2 2" xfId="17595" xr:uid="{00000000-0005-0000-0000-000081440000}"/>
    <cellStyle name="Normal 2 4 6 2 2 3" xfId="17596" xr:uid="{00000000-0005-0000-0000-000082440000}"/>
    <cellStyle name="Normal 2 4 6 2 3" xfId="17597" xr:uid="{00000000-0005-0000-0000-000083440000}"/>
    <cellStyle name="Normal 2 4 6 2 3 2" xfId="17598" xr:uid="{00000000-0005-0000-0000-000084440000}"/>
    <cellStyle name="Normal 2 4 6 2 3 2 2" xfId="17599" xr:uid="{00000000-0005-0000-0000-000085440000}"/>
    <cellStyle name="Normal 2 4 6 2 3 3" xfId="17600" xr:uid="{00000000-0005-0000-0000-000086440000}"/>
    <cellStyle name="Normal 2 4 6 2 4" xfId="17601" xr:uid="{00000000-0005-0000-0000-000087440000}"/>
    <cellStyle name="Normal 2 4 6 2 4 2" xfId="17602" xr:uid="{00000000-0005-0000-0000-000088440000}"/>
    <cellStyle name="Normal 2 4 6 2 4 2 2" xfId="17603" xr:uid="{00000000-0005-0000-0000-000089440000}"/>
    <cellStyle name="Normal 2 4 6 2 4 3" xfId="17604" xr:uid="{00000000-0005-0000-0000-00008A440000}"/>
    <cellStyle name="Normal 2 4 6 2 5" xfId="17605" xr:uid="{00000000-0005-0000-0000-00008B440000}"/>
    <cellStyle name="Normal 2 4 6 2 5 2" xfId="17606" xr:uid="{00000000-0005-0000-0000-00008C440000}"/>
    <cellStyle name="Normal 2 4 6 2 6" xfId="17607" xr:uid="{00000000-0005-0000-0000-00008D440000}"/>
    <cellStyle name="Normal 2 4 6 2 6 2" xfId="17608" xr:uid="{00000000-0005-0000-0000-00008E440000}"/>
    <cellStyle name="Normal 2 4 6 2 7" xfId="17609" xr:uid="{00000000-0005-0000-0000-00008F440000}"/>
    <cellStyle name="Normal 2 4 6 3" xfId="17610" xr:uid="{00000000-0005-0000-0000-000090440000}"/>
    <cellStyle name="Normal 2 4 6 3 2" xfId="17611" xr:uid="{00000000-0005-0000-0000-000091440000}"/>
    <cellStyle name="Normal 2 4 6 3 2 2" xfId="17612" xr:uid="{00000000-0005-0000-0000-000092440000}"/>
    <cellStyle name="Normal 2 4 6 3 2 2 2" xfId="17613" xr:uid="{00000000-0005-0000-0000-000093440000}"/>
    <cellStyle name="Normal 2 4 6 3 2 3" xfId="17614" xr:uid="{00000000-0005-0000-0000-000094440000}"/>
    <cellStyle name="Normal 2 4 6 3 3" xfId="17615" xr:uid="{00000000-0005-0000-0000-000095440000}"/>
    <cellStyle name="Normal 2 4 6 3 3 2" xfId="17616" xr:uid="{00000000-0005-0000-0000-000096440000}"/>
    <cellStyle name="Normal 2 4 6 3 3 2 2" xfId="17617" xr:uid="{00000000-0005-0000-0000-000097440000}"/>
    <cellStyle name="Normal 2 4 6 3 3 3" xfId="17618" xr:uid="{00000000-0005-0000-0000-000098440000}"/>
    <cellStyle name="Normal 2 4 6 3 4" xfId="17619" xr:uid="{00000000-0005-0000-0000-000099440000}"/>
    <cellStyle name="Normal 2 4 6 3 4 2" xfId="17620" xr:uid="{00000000-0005-0000-0000-00009A440000}"/>
    <cellStyle name="Normal 2 4 6 3 4 2 2" xfId="17621" xr:uid="{00000000-0005-0000-0000-00009B440000}"/>
    <cellStyle name="Normal 2 4 6 3 4 3" xfId="17622" xr:uid="{00000000-0005-0000-0000-00009C440000}"/>
    <cellStyle name="Normal 2 4 6 3 5" xfId="17623" xr:uid="{00000000-0005-0000-0000-00009D440000}"/>
    <cellStyle name="Normal 2 4 6 3 5 2" xfId="17624" xr:uid="{00000000-0005-0000-0000-00009E440000}"/>
    <cellStyle name="Normal 2 4 6 3 6" xfId="17625" xr:uid="{00000000-0005-0000-0000-00009F440000}"/>
    <cellStyle name="Normal 2 4 6 3 6 2" xfId="17626" xr:uid="{00000000-0005-0000-0000-0000A0440000}"/>
    <cellStyle name="Normal 2 4 6 3 7" xfId="17627" xr:uid="{00000000-0005-0000-0000-0000A1440000}"/>
    <cellStyle name="Normal 2 4 6 4" xfId="17628" xr:uid="{00000000-0005-0000-0000-0000A2440000}"/>
    <cellStyle name="Normal 2 4 6 4 2" xfId="17629" xr:uid="{00000000-0005-0000-0000-0000A3440000}"/>
    <cellStyle name="Normal 2 4 6 4 2 2" xfId="17630" xr:uid="{00000000-0005-0000-0000-0000A4440000}"/>
    <cellStyle name="Normal 2 4 6 4 3" xfId="17631" xr:uid="{00000000-0005-0000-0000-0000A5440000}"/>
    <cellStyle name="Normal 2 4 6 5" xfId="17632" xr:uid="{00000000-0005-0000-0000-0000A6440000}"/>
    <cellStyle name="Normal 2 4 6 5 2" xfId="17633" xr:uid="{00000000-0005-0000-0000-0000A7440000}"/>
    <cellStyle name="Normal 2 4 6 5 2 2" xfId="17634" xr:uid="{00000000-0005-0000-0000-0000A8440000}"/>
    <cellStyle name="Normal 2 4 6 5 3" xfId="17635" xr:uid="{00000000-0005-0000-0000-0000A9440000}"/>
    <cellStyle name="Normal 2 4 6 6" xfId="17636" xr:uid="{00000000-0005-0000-0000-0000AA440000}"/>
    <cellStyle name="Normal 2 4 6 6 2" xfId="17637" xr:uid="{00000000-0005-0000-0000-0000AB440000}"/>
    <cellStyle name="Normal 2 4 6 6 2 2" xfId="17638" xr:uid="{00000000-0005-0000-0000-0000AC440000}"/>
    <cellStyle name="Normal 2 4 6 6 3" xfId="17639" xr:uid="{00000000-0005-0000-0000-0000AD440000}"/>
    <cellStyle name="Normal 2 4 6 7" xfId="17640" xr:uid="{00000000-0005-0000-0000-0000AE440000}"/>
    <cellStyle name="Normal 2 4 6 7 2" xfId="17641" xr:uid="{00000000-0005-0000-0000-0000AF440000}"/>
    <cellStyle name="Normal 2 4 6 8" xfId="17642" xr:uid="{00000000-0005-0000-0000-0000B0440000}"/>
    <cellStyle name="Normal 2 4 6 8 2" xfId="17643" xr:uid="{00000000-0005-0000-0000-0000B1440000}"/>
    <cellStyle name="Normal 2 4 6 9" xfId="17644" xr:uid="{00000000-0005-0000-0000-0000B2440000}"/>
    <cellStyle name="Normal 2 4 7" xfId="17645" xr:uid="{00000000-0005-0000-0000-0000B3440000}"/>
    <cellStyle name="Normal 2 4 7 2" xfId="17646" xr:uid="{00000000-0005-0000-0000-0000B4440000}"/>
    <cellStyle name="Normal 2 4 7 2 2" xfId="17647" xr:uid="{00000000-0005-0000-0000-0000B5440000}"/>
    <cellStyle name="Normal 2 4 7 2 2 2" xfId="17648" xr:uid="{00000000-0005-0000-0000-0000B6440000}"/>
    <cellStyle name="Normal 2 4 7 2 2 2 2" xfId="17649" xr:uid="{00000000-0005-0000-0000-0000B7440000}"/>
    <cellStyle name="Normal 2 4 7 2 2 3" xfId="17650" xr:uid="{00000000-0005-0000-0000-0000B8440000}"/>
    <cellStyle name="Normal 2 4 7 2 3" xfId="17651" xr:uid="{00000000-0005-0000-0000-0000B9440000}"/>
    <cellStyle name="Normal 2 4 7 2 3 2" xfId="17652" xr:uid="{00000000-0005-0000-0000-0000BA440000}"/>
    <cellStyle name="Normal 2 4 7 2 3 2 2" xfId="17653" xr:uid="{00000000-0005-0000-0000-0000BB440000}"/>
    <cellStyle name="Normal 2 4 7 2 3 3" xfId="17654" xr:uid="{00000000-0005-0000-0000-0000BC440000}"/>
    <cellStyle name="Normal 2 4 7 2 4" xfId="17655" xr:uid="{00000000-0005-0000-0000-0000BD440000}"/>
    <cellStyle name="Normal 2 4 7 2 4 2" xfId="17656" xr:uid="{00000000-0005-0000-0000-0000BE440000}"/>
    <cellStyle name="Normal 2 4 7 2 4 2 2" xfId="17657" xr:uid="{00000000-0005-0000-0000-0000BF440000}"/>
    <cellStyle name="Normal 2 4 7 2 4 3" xfId="17658" xr:uid="{00000000-0005-0000-0000-0000C0440000}"/>
    <cellStyle name="Normal 2 4 7 2 5" xfId="17659" xr:uid="{00000000-0005-0000-0000-0000C1440000}"/>
    <cellStyle name="Normal 2 4 7 2 5 2" xfId="17660" xr:uid="{00000000-0005-0000-0000-0000C2440000}"/>
    <cellStyle name="Normal 2 4 7 2 6" xfId="17661" xr:uid="{00000000-0005-0000-0000-0000C3440000}"/>
    <cellStyle name="Normal 2 4 7 2 6 2" xfId="17662" xr:uid="{00000000-0005-0000-0000-0000C4440000}"/>
    <cellStyle name="Normal 2 4 7 2 7" xfId="17663" xr:uid="{00000000-0005-0000-0000-0000C5440000}"/>
    <cellStyle name="Normal 2 4 7 3" xfId="17664" xr:uid="{00000000-0005-0000-0000-0000C6440000}"/>
    <cellStyle name="Normal 2 4 7 3 2" xfId="17665" xr:uid="{00000000-0005-0000-0000-0000C7440000}"/>
    <cellStyle name="Normal 2 4 7 3 2 2" xfId="17666" xr:uid="{00000000-0005-0000-0000-0000C8440000}"/>
    <cellStyle name="Normal 2 4 7 3 3" xfId="17667" xr:uid="{00000000-0005-0000-0000-0000C9440000}"/>
    <cellStyle name="Normal 2 4 7 4" xfId="17668" xr:uid="{00000000-0005-0000-0000-0000CA440000}"/>
    <cellStyle name="Normal 2 4 7 4 2" xfId="17669" xr:uid="{00000000-0005-0000-0000-0000CB440000}"/>
    <cellStyle name="Normal 2 4 7 4 2 2" xfId="17670" xr:uid="{00000000-0005-0000-0000-0000CC440000}"/>
    <cellStyle name="Normal 2 4 7 4 3" xfId="17671" xr:uid="{00000000-0005-0000-0000-0000CD440000}"/>
    <cellStyle name="Normal 2 4 7 5" xfId="17672" xr:uid="{00000000-0005-0000-0000-0000CE440000}"/>
    <cellStyle name="Normal 2 4 7 5 2" xfId="17673" xr:uid="{00000000-0005-0000-0000-0000CF440000}"/>
    <cellStyle name="Normal 2 4 7 5 2 2" xfId="17674" xr:uid="{00000000-0005-0000-0000-0000D0440000}"/>
    <cellStyle name="Normal 2 4 7 5 3" xfId="17675" xr:uid="{00000000-0005-0000-0000-0000D1440000}"/>
    <cellStyle name="Normal 2 4 7 6" xfId="17676" xr:uid="{00000000-0005-0000-0000-0000D2440000}"/>
    <cellStyle name="Normal 2 4 7 6 2" xfId="17677" xr:uid="{00000000-0005-0000-0000-0000D3440000}"/>
    <cellStyle name="Normal 2 4 7 7" xfId="17678" xr:uid="{00000000-0005-0000-0000-0000D4440000}"/>
    <cellStyle name="Normal 2 4 7 7 2" xfId="17679" xr:uid="{00000000-0005-0000-0000-0000D5440000}"/>
    <cellStyle name="Normal 2 4 7 8" xfId="17680" xr:uid="{00000000-0005-0000-0000-0000D6440000}"/>
    <cellStyle name="Normal 2 4 8" xfId="17681" xr:uid="{00000000-0005-0000-0000-0000D7440000}"/>
    <cellStyle name="Normal 2 4 8 2" xfId="17682" xr:uid="{00000000-0005-0000-0000-0000D8440000}"/>
    <cellStyle name="Normal 2 4 8 2 2" xfId="17683" xr:uid="{00000000-0005-0000-0000-0000D9440000}"/>
    <cellStyle name="Normal 2 4 8 2 2 2" xfId="17684" xr:uid="{00000000-0005-0000-0000-0000DA440000}"/>
    <cellStyle name="Normal 2 4 8 2 3" xfId="17685" xr:uid="{00000000-0005-0000-0000-0000DB440000}"/>
    <cellStyle name="Normal 2 4 8 3" xfId="17686" xr:uid="{00000000-0005-0000-0000-0000DC440000}"/>
    <cellStyle name="Normal 2 4 8 3 2" xfId="17687" xr:uid="{00000000-0005-0000-0000-0000DD440000}"/>
    <cellStyle name="Normal 2 4 8 3 2 2" xfId="17688" xr:uid="{00000000-0005-0000-0000-0000DE440000}"/>
    <cellStyle name="Normal 2 4 8 3 3" xfId="17689" xr:uid="{00000000-0005-0000-0000-0000DF440000}"/>
    <cellStyle name="Normal 2 4 8 4" xfId="17690" xr:uid="{00000000-0005-0000-0000-0000E0440000}"/>
    <cellStyle name="Normal 2 4 8 4 2" xfId="17691" xr:uid="{00000000-0005-0000-0000-0000E1440000}"/>
    <cellStyle name="Normal 2 4 8 4 2 2" xfId="17692" xr:uid="{00000000-0005-0000-0000-0000E2440000}"/>
    <cellStyle name="Normal 2 4 8 4 3" xfId="17693" xr:uid="{00000000-0005-0000-0000-0000E3440000}"/>
    <cellStyle name="Normal 2 4 8 5" xfId="17694" xr:uid="{00000000-0005-0000-0000-0000E4440000}"/>
    <cellStyle name="Normal 2 4 8 5 2" xfId="17695" xr:uid="{00000000-0005-0000-0000-0000E5440000}"/>
    <cellStyle name="Normal 2 4 8 6" xfId="17696" xr:uid="{00000000-0005-0000-0000-0000E6440000}"/>
    <cellStyle name="Normal 2 4 8 6 2" xfId="17697" xr:uid="{00000000-0005-0000-0000-0000E7440000}"/>
    <cellStyle name="Normal 2 4 8 7" xfId="17698" xr:uid="{00000000-0005-0000-0000-0000E8440000}"/>
    <cellStyle name="Normal 2 4 9" xfId="17699" xr:uid="{00000000-0005-0000-0000-0000E9440000}"/>
    <cellStyle name="Normal 2 4 9 2" xfId="17700" xr:uid="{00000000-0005-0000-0000-0000EA440000}"/>
    <cellStyle name="Normal 2 4 9 2 2" xfId="17701" xr:uid="{00000000-0005-0000-0000-0000EB440000}"/>
    <cellStyle name="Normal 2 4 9 2 2 2" xfId="17702" xr:uid="{00000000-0005-0000-0000-0000EC440000}"/>
    <cellStyle name="Normal 2 4 9 2 3" xfId="17703" xr:uid="{00000000-0005-0000-0000-0000ED440000}"/>
    <cellStyle name="Normal 2 4 9 3" xfId="17704" xr:uid="{00000000-0005-0000-0000-0000EE440000}"/>
    <cellStyle name="Normal 2 4 9 3 2" xfId="17705" xr:uid="{00000000-0005-0000-0000-0000EF440000}"/>
    <cellStyle name="Normal 2 4 9 3 2 2" xfId="17706" xr:uid="{00000000-0005-0000-0000-0000F0440000}"/>
    <cellStyle name="Normal 2 4 9 3 3" xfId="17707" xr:uid="{00000000-0005-0000-0000-0000F1440000}"/>
    <cellStyle name="Normal 2 4 9 4" xfId="17708" xr:uid="{00000000-0005-0000-0000-0000F2440000}"/>
    <cellStyle name="Normal 2 4 9 4 2" xfId="17709" xr:uid="{00000000-0005-0000-0000-0000F3440000}"/>
    <cellStyle name="Normal 2 4 9 4 2 2" xfId="17710" xr:uid="{00000000-0005-0000-0000-0000F4440000}"/>
    <cellStyle name="Normal 2 4 9 4 3" xfId="17711" xr:uid="{00000000-0005-0000-0000-0000F5440000}"/>
    <cellStyle name="Normal 2 4 9 5" xfId="17712" xr:uid="{00000000-0005-0000-0000-0000F6440000}"/>
    <cellStyle name="Normal 2 4 9 5 2" xfId="17713" xr:uid="{00000000-0005-0000-0000-0000F7440000}"/>
    <cellStyle name="Normal 2 4 9 6" xfId="17714" xr:uid="{00000000-0005-0000-0000-0000F8440000}"/>
    <cellStyle name="Normal 2 4 9 6 2" xfId="17715" xr:uid="{00000000-0005-0000-0000-0000F9440000}"/>
    <cellStyle name="Normal 2 4 9 7" xfId="17716" xr:uid="{00000000-0005-0000-0000-0000FA440000}"/>
    <cellStyle name="Normal 2 4_Confidential Information" xfId="17717" xr:uid="{00000000-0005-0000-0000-0000FB440000}"/>
    <cellStyle name="Normal 2 5" xfId="490" xr:uid="{00000000-0005-0000-0000-0000FC440000}"/>
    <cellStyle name="Normal 2 5 10" xfId="17718" xr:uid="{00000000-0005-0000-0000-0000FD440000}"/>
    <cellStyle name="Normal 2 5 10 2" xfId="17719" xr:uid="{00000000-0005-0000-0000-0000FE440000}"/>
    <cellStyle name="Normal 2 5 10 2 2" xfId="17720" xr:uid="{00000000-0005-0000-0000-0000FF440000}"/>
    <cellStyle name="Normal 2 5 10 3" xfId="17721" xr:uid="{00000000-0005-0000-0000-000000450000}"/>
    <cellStyle name="Normal 2 5 11" xfId="17722" xr:uid="{00000000-0005-0000-0000-000001450000}"/>
    <cellStyle name="Normal 2 5 11 2" xfId="17723" xr:uid="{00000000-0005-0000-0000-000002450000}"/>
    <cellStyle name="Normal 2 5 11 2 2" xfId="17724" xr:uid="{00000000-0005-0000-0000-000003450000}"/>
    <cellStyle name="Normal 2 5 11 3" xfId="17725" xr:uid="{00000000-0005-0000-0000-000004450000}"/>
    <cellStyle name="Normal 2 5 12" xfId="17726" xr:uid="{00000000-0005-0000-0000-000005450000}"/>
    <cellStyle name="Normal 2 5 12 2" xfId="17727" xr:uid="{00000000-0005-0000-0000-000006450000}"/>
    <cellStyle name="Normal 2 5 13" xfId="17728" xr:uid="{00000000-0005-0000-0000-000007450000}"/>
    <cellStyle name="Normal 2 5 13 2" xfId="17729" xr:uid="{00000000-0005-0000-0000-000008450000}"/>
    <cellStyle name="Normal 2 5 14" xfId="17730" xr:uid="{00000000-0005-0000-0000-000009450000}"/>
    <cellStyle name="Normal 2 5 14 2" xfId="17731" xr:uid="{00000000-0005-0000-0000-00000A450000}"/>
    <cellStyle name="Normal 2 5 15" xfId="17732" xr:uid="{00000000-0005-0000-0000-00000B450000}"/>
    <cellStyle name="Normal 2 5 2" xfId="491" xr:uid="{00000000-0005-0000-0000-00000C450000}"/>
    <cellStyle name="Normal 2 5 2 10" xfId="17733" xr:uid="{00000000-0005-0000-0000-00000D450000}"/>
    <cellStyle name="Normal 2 5 2 10 2" xfId="17734" xr:uid="{00000000-0005-0000-0000-00000E450000}"/>
    <cellStyle name="Normal 2 5 2 11" xfId="17735" xr:uid="{00000000-0005-0000-0000-00000F450000}"/>
    <cellStyle name="Normal 2 5 2 2" xfId="17736" xr:uid="{00000000-0005-0000-0000-000010450000}"/>
    <cellStyle name="Normal 2 5 2 2 2" xfId="17737" xr:uid="{00000000-0005-0000-0000-000011450000}"/>
    <cellStyle name="Normal 2 5 2 2 2 2" xfId="17738" xr:uid="{00000000-0005-0000-0000-000012450000}"/>
    <cellStyle name="Normal 2 5 2 2 2 2 2" xfId="17739" xr:uid="{00000000-0005-0000-0000-000013450000}"/>
    <cellStyle name="Normal 2 5 2 2 2 2 2 2" xfId="17740" xr:uid="{00000000-0005-0000-0000-000014450000}"/>
    <cellStyle name="Normal 2 5 2 2 2 2 3" xfId="17741" xr:uid="{00000000-0005-0000-0000-000015450000}"/>
    <cellStyle name="Normal 2 5 2 2 2 3" xfId="17742" xr:uid="{00000000-0005-0000-0000-000016450000}"/>
    <cellStyle name="Normal 2 5 2 2 2 3 2" xfId="17743" xr:uid="{00000000-0005-0000-0000-000017450000}"/>
    <cellStyle name="Normal 2 5 2 2 2 3 2 2" xfId="17744" xr:uid="{00000000-0005-0000-0000-000018450000}"/>
    <cellStyle name="Normal 2 5 2 2 2 3 3" xfId="17745" xr:uid="{00000000-0005-0000-0000-000019450000}"/>
    <cellStyle name="Normal 2 5 2 2 2 4" xfId="17746" xr:uid="{00000000-0005-0000-0000-00001A450000}"/>
    <cellStyle name="Normal 2 5 2 2 2 4 2" xfId="17747" xr:uid="{00000000-0005-0000-0000-00001B450000}"/>
    <cellStyle name="Normal 2 5 2 2 2 4 2 2" xfId="17748" xr:uid="{00000000-0005-0000-0000-00001C450000}"/>
    <cellStyle name="Normal 2 5 2 2 2 4 3" xfId="17749" xr:uid="{00000000-0005-0000-0000-00001D450000}"/>
    <cellStyle name="Normal 2 5 2 2 2 5" xfId="17750" xr:uid="{00000000-0005-0000-0000-00001E450000}"/>
    <cellStyle name="Normal 2 5 2 2 2 5 2" xfId="17751" xr:uid="{00000000-0005-0000-0000-00001F450000}"/>
    <cellStyle name="Normal 2 5 2 2 2 6" xfId="17752" xr:uid="{00000000-0005-0000-0000-000020450000}"/>
    <cellStyle name="Normal 2 5 2 2 2 6 2" xfId="17753" xr:uid="{00000000-0005-0000-0000-000021450000}"/>
    <cellStyle name="Normal 2 5 2 2 2 7" xfId="17754" xr:uid="{00000000-0005-0000-0000-000022450000}"/>
    <cellStyle name="Normal 2 5 2 2 3" xfId="17755" xr:uid="{00000000-0005-0000-0000-000023450000}"/>
    <cellStyle name="Normal 2 5 2 2 3 2" xfId="17756" xr:uid="{00000000-0005-0000-0000-000024450000}"/>
    <cellStyle name="Normal 2 5 2 2 3 2 2" xfId="17757" xr:uid="{00000000-0005-0000-0000-000025450000}"/>
    <cellStyle name="Normal 2 5 2 2 3 2 2 2" xfId="17758" xr:uid="{00000000-0005-0000-0000-000026450000}"/>
    <cellStyle name="Normal 2 5 2 2 3 2 3" xfId="17759" xr:uid="{00000000-0005-0000-0000-000027450000}"/>
    <cellStyle name="Normal 2 5 2 2 3 3" xfId="17760" xr:uid="{00000000-0005-0000-0000-000028450000}"/>
    <cellStyle name="Normal 2 5 2 2 3 3 2" xfId="17761" xr:uid="{00000000-0005-0000-0000-000029450000}"/>
    <cellStyle name="Normal 2 5 2 2 3 3 2 2" xfId="17762" xr:uid="{00000000-0005-0000-0000-00002A450000}"/>
    <cellStyle name="Normal 2 5 2 2 3 3 3" xfId="17763" xr:uid="{00000000-0005-0000-0000-00002B450000}"/>
    <cellStyle name="Normal 2 5 2 2 3 4" xfId="17764" xr:uid="{00000000-0005-0000-0000-00002C450000}"/>
    <cellStyle name="Normal 2 5 2 2 3 4 2" xfId="17765" xr:uid="{00000000-0005-0000-0000-00002D450000}"/>
    <cellStyle name="Normal 2 5 2 2 3 4 2 2" xfId="17766" xr:uid="{00000000-0005-0000-0000-00002E450000}"/>
    <cellStyle name="Normal 2 5 2 2 3 4 3" xfId="17767" xr:uid="{00000000-0005-0000-0000-00002F450000}"/>
    <cellStyle name="Normal 2 5 2 2 3 5" xfId="17768" xr:uid="{00000000-0005-0000-0000-000030450000}"/>
    <cellStyle name="Normal 2 5 2 2 3 5 2" xfId="17769" xr:uid="{00000000-0005-0000-0000-000031450000}"/>
    <cellStyle name="Normal 2 5 2 2 3 6" xfId="17770" xr:uid="{00000000-0005-0000-0000-000032450000}"/>
    <cellStyle name="Normal 2 5 2 2 3 6 2" xfId="17771" xr:uid="{00000000-0005-0000-0000-000033450000}"/>
    <cellStyle name="Normal 2 5 2 2 3 7" xfId="17772" xr:uid="{00000000-0005-0000-0000-000034450000}"/>
    <cellStyle name="Normal 2 5 2 2 4" xfId="17773" xr:uid="{00000000-0005-0000-0000-000035450000}"/>
    <cellStyle name="Normal 2 5 2 2 4 2" xfId="17774" xr:uid="{00000000-0005-0000-0000-000036450000}"/>
    <cellStyle name="Normal 2 5 2 2 4 2 2" xfId="17775" xr:uid="{00000000-0005-0000-0000-000037450000}"/>
    <cellStyle name="Normal 2 5 2 2 4 3" xfId="17776" xr:uid="{00000000-0005-0000-0000-000038450000}"/>
    <cellStyle name="Normal 2 5 2 2 5" xfId="17777" xr:uid="{00000000-0005-0000-0000-000039450000}"/>
    <cellStyle name="Normal 2 5 2 2 5 2" xfId="17778" xr:uid="{00000000-0005-0000-0000-00003A450000}"/>
    <cellStyle name="Normal 2 5 2 2 5 2 2" xfId="17779" xr:uid="{00000000-0005-0000-0000-00003B450000}"/>
    <cellStyle name="Normal 2 5 2 2 5 3" xfId="17780" xr:uid="{00000000-0005-0000-0000-00003C450000}"/>
    <cellStyle name="Normal 2 5 2 2 6" xfId="17781" xr:uid="{00000000-0005-0000-0000-00003D450000}"/>
    <cellStyle name="Normal 2 5 2 2 6 2" xfId="17782" xr:uid="{00000000-0005-0000-0000-00003E450000}"/>
    <cellStyle name="Normal 2 5 2 2 6 2 2" xfId="17783" xr:uid="{00000000-0005-0000-0000-00003F450000}"/>
    <cellStyle name="Normal 2 5 2 2 6 3" xfId="17784" xr:uid="{00000000-0005-0000-0000-000040450000}"/>
    <cellStyle name="Normal 2 5 2 2 7" xfId="17785" xr:uid="{00000000-0005-0000-0000-000041450000}"/>
    <cellStyle name="Normal 2 5 2 2 7 2" xfId="17786" xr:uid="{00000000-0005-0000-0000-000042450000}"/>
    <cellStyle name="Normal 2 5 2 2 8" xfId="17787" xr:uid="{00000000-0005-0000-0000-000043450000}"/>
    <cellStyle name="Normal 2 5 2 2 8 2" xfId="17788" xr:uid="{00000000-0005-0000-0000-000044450000}"/>
    <cellStyle name="Normal 2 5 2 2 9" xfId="17789" xr:uid="{00000000-0005-0000-0000-000045450000}"/>
    <cellStyle name="Normal 2 5 2 3" xfId="17790" xr:uid="{00000000-0005-0000-0000-000046450000}"/>
    <cellStyle name="Normal 2 5 2 3 2" xfId="17791" xr:uid="{00000000-0005-0000-0000-000047450000}"/>
    <cellStyle name="Normal 2 5 2 3 2 2" xfId="17792" xr:uid="{00000000-0005-0000-0000-000048450000}"/>
    <cellStyle name="Normal 2 5 2 3 2 2 2" xfId="17793" xr:uid="{00000000-0005-0000-0000-000049450000}"/>
    <cellStyle name="Normal 2 5 2 3 2 2 2 2" xfId="17794" xr:uid="{00000000-0005-0000-0000-00004A450000}"/>
    <cellStyle name="Normal 2 5 2 3 2 2 3" xfId="17795" xr:uid="{00000000-0005-0000-0000-00004B450000}"/>
    <cellStyle name="Normal 2 5 2 3 2 3" xfId="17796" xr:uid="{00000000-0005-0000-0000-00004C450000}"/>
    <cellStyle name="Normal 2 5 2 3 2 3 2" xfId="17797" xr:uid="{00000000-0005-0000-0000-00004D450000}"/>
    <cellStyle name="Normal 2 5 2 3 2 3 2 2" xfId="17798" xr:uid="{00000000-0005-0000-0000-00004E450000}"/>
    <cellStyle name="Normal 2 5 2 3 2 3 3" xfId="17799" xr:uid="{00000000-0005-0000-0000-00004F450000}"/>
    <cellStyle name="Normal 2 5 2 3 2 4" xfId="17800" xr:uid="{00000000-0005-0000-0000-000050450000}"/>
    <cellStyle name="Normal 2 5 2 3 2 4 2" xfId="17801" xr:uid="{00000000-0005-0000-0000-000051450000}"/>
    <cellStyle name="Normal 2 5 2 3 2 4 2 2" xfId="17802" xr:uid="{00000000-0005-0000-0000-000052450000}"/>
    <cellStyle name="Normal 2 5 2 3 2 4 3" xfId="17803" xr:uid="{00000000-0005-0000-0000-000053450000}"/>
    <cellStyle name="Normal 2 5 2 3 2 5" xfId="17804" xr:uid="{00000000-0005-0000-0000-000054450000}"/>
    <cellStyle name="Normal 2 5 2 3 2 5 2" xfId="17805" xr:uid="{00000000-0005-0000-0000-000055450000}"/>
    <cellStyle name="Normal 2 5 2 3 2 6" xfId="17806" xr:uid="{00000000-0005-0000-0000-000056450000}"/>
    <cellStyle name="Normal 2 5 2 3 2 6 2" xfId="17807" xr:uid="{00000000-0005-0000-0000-000057450000}"/>
    <cellStyle name="Normal 2 5 2 3 2 7" xfId="17808" xr:uid="{00000000-0005-0000-0000-000058450000}"/>
    <cellStyle name="Normal 2 5 2 3 3" xfId="17809" xr:uid="{00000000-0005-0000-0000-000059450000}"/>
    <cellStyle name="Normal 2 5 2 3 3 2" xfId="17810" xr:uid="{00000000-0005-0000-0000-00005A450000}"/>
    <cellStyle name="Normal 2 5 2 3 3 2 2" xfId="17811" xr:uid="{00000000-0005-0000-0000-00005B450000}"/>
    <cellStyle name="Normal 2 5 2 3 3 3" xfId="17812" xr:uid="{00000000-0005-0000-0000-00005C450000}"/>
    <cellStyle name="Normal 2 5 2 3 4" xfId="17813" xr:uid="{00000000-0005-0000-0000-00005D450000}"/>
    <cellStyle name="Normal 2 5 2 3 4 2" xfId="17814" xr:uid="{00000000-0005-0000-0000-00005E450000}"/>
    <cellStyle name="Normal 2 5 2 3 4 2 2" xfId="17815" xr:uid="{00000000-0005-0000-0000-00005F450000}"/>
    <cellStyle name="Normal 2 5 2 3 4 3" xfId="17816" xr:uid="{00000000-0005-0000-0000-000060450000}"/>
    <cellStyle name="Normal 2 5 2 3 5" xfId="17817" xr:uid="{00000000-0005-0000-0000-000061450000}"/>
    <cellStyle name="Normal 2 5 2 3 5 2" xfId="17818" xr:uid="{00000000-0005-0000-0000-000062450000}"/>
    <cellStyle name="Normal 2 5 2 3 5 2 2" xfId="17819" xr:uid="{00000000-0005-0000-0000-000063450000}"/>
    <cellStyle name="Normal 2 5 2 3 5 3" xfId="17820" xr:uid="{00000000-0005-0000-0000-000064450000}"/>
    <cellStyle name="Normal 2 5 2 3 6" xfId="17821" xr:uid="{00000000-0005-0000-0000-000065450000}"/>
    <cellStyle name="Normal 2 5 2 3 6 2" xfId="17822" xr:uid="{00000000-0005-0000-0000-000066450000}"/>
    <cellStyle name="Normal 2 5 2 3 7" xfId="17823" xr:uid="{00000000-0005-0000-0000-000067450000}"/>
    <cellStyle name="Normal 2 5 2 3 7 2" xfId="17824" xr:uid="{00000000-0005-0000-0000-000068450000}"/>
    <cellStyle name="Normal 2 5 2 3 8" xfId="17825" xr:uid="{00000000-0005-0000-0000-000069450000}"/>
    <cellStyle name="Normal 2 5 2 4" xfId="17826" xr:uid="{00000000-0005-0000-0000-00006A450000}"/>
    <cellStyle name="Normal 2 5 2 4 2" xfId="17827" xr:uid="{00000000-0005-0000-0000-00006B450000}"/>
    <cellStyle name="Normal 2 5 2 4 2 2" xfId="17828" xr:uid="{00000000-0005-0000-0000-00006C450000}"/>
    <cellStyle name="Normal 2 5 2 4 2 2 2" xfId="17829" xr:uid="{00000000-0005-0000-0000-00006D450000}"/>
    <cellStyle name="Normal 2 5 2 4 2 3" xfId="17830" xr:uid="{00000000-0005-0000-0000-00006E450000}"/>
    <cellStyle name="Normal 2 5 2 4 3" xfId="17831" xr:uid="{00000000-0005-0000-0000-00006F450000}"/>
    <cellStyle name="Normal 2 5 2 4 3 2" xfId="17832" xr:uid="{00000000-0005-0000-0000-000070450000}"/>
    <cellStyle name="Normal 2 5 2 4 3 2 2" xfId="17833" xr:uid="{00000000-0005-0000-0000-000071450000}"/>
    <cellStyle name="Normal 2 5 2 4 3 3" xfId="17834" xr:uid="{00000000-0005-0000-0000-000072450000}"/>
    <cellStyle name="Normal 2 5 2 4 4" xfId="17835" xr:uid="{00000000-0005-0000-0000-000073450000}"/>
    <cellStyle name="Normal 2 5 2 4 4 2" xfId="17836" xr:uid="{00000000-0005-0000-0000-000074450000}"/>
    <cellStyle name="Normal 2 5 2 4 4 2 2" xfId="17837" xr:uid="{00000000-0005-0000-0000-000075450000}"/>
    <cellStyle name="Normal 2 5 2 4 4 3" xfId="17838" xr:uid="{00000000-0005-0000-0000-000076450000}"/>
    <cellStyle name="Normal 2 5 2 4 5" xfId="17839" xr:uid="{00000000-0005-0000-0000-000077450000}"/>
    <cellStyle name="Normal 2 5 2 4 5 2" xfId="17840" xr:uid="{00000000-0005-0000-0000-000078450000}"/>
    <cellStyle name="Normal 2 5 2 4 6" xfId="17841" xr:uid="{00000000-0005-0000-0000-000079450000}"/>
    <cellStyle name="Normal 2 5 2 4 6 2" xfId="17842" xr:uid="{00000000-0005-0000-0000-00007A450000}"/>
    <cellStyle name="Normal 2 5 2 4 7" xfId="17843" xr:uid="{00000000-0005-0000-0000-00007B450000}"/>
    <cellStyle name="Normal 2 5 2 5" xfId="17844" xr:uid="{00000000-0005-0000-0000-00007C450000}"/>
    <cellStyle name="Normal 2 5 2 5 2" xfId="17845" xr:uid="{00000000-0005-0000-0000-00007D450000}"/>
    <cellStyle name="Normal 2 5 2 5 2 2" xfId="17846" xr:uid="{00000000-0005-0000-0000-00007E450000}"/>
    <cellStyle name="Normal 2 5 2 5 2 2 2" xfId="17847" xr:uid="{00000000-0005-0000-0000-00007F450000}"/>
    <cellStyle name="Normal 2 5 2 5 2 3" xfId="17848" xr:uid="{00000000-0005-0000-0000-000080450000}"/>
    <cellStyle name="Normal 2 5 2 5 3" xfId="17849" xr:uid="{00000000-0005-0000-0000-000081450000}"/>
    <cellStyle name="Normal 2 5 2 5 3 2" xfId="17850" xr:uid="{00000000-0005-0000-0000-000082450000}"/>
    <cellStyle name="Normal 2 5 2 5 3 2 2" xfId="17851" xr:uid="{00000000-0005-0000-0000-000083450000}"/>
    <cellStyle name="Normal 2 5 2 5 3 3" xfId="17852" xr:uid="{00000000-0005-0000-0000-000084450000}"/>
    <cellStyle name="Normal 2 5 2 5 4" xfId="17853" xr:uid="{00000000-0005-0000-0000-000085450000}"/>
    <cellStyle name="Normal 2 5 2 5 4 2" xfId="17854" xr:uid="{00000000-0005-0000-0000-000086450000}"/>
    <cellStyle name="Normal 2 5 2 5 4 2 2" xfId="17855" xr:uid="{00000000-0005-0000-0000-000087450000}"/>
    <cellStyle name="Normal 2 5 2 5 4 3" xfId="17856" xr:uid="{00000000-0005-0000-0000-000088450000}"/>
    <cellStyle name="Normal 2 5 2 5 5" xfId="17857" xr:uid="{00000000-0005-0000-0000-000089450000}"/>
    <cellStyle name="Normal 2 5 2 5 5 2" xfId="17858" xr:uid="{00000000-0005-0000-0000-00008A450000}"/>
    <cellStyle name="Normal 2 5 2 5 6" xfId="17859" xr:uid="{00000000-0005-0000-0000-00008B450000}"/>
    <cellStyle name="Normal 2 5 2 5 6 2" xfId="17860" xr:uid="{00000000-0005-0000-0000-00008C450000}"/>
    <cellStyle name="Normal 2 5 2 5 7" xfId="17861" xr:uid="{00000000-0005-0000-0000-00008D450000}"/>
    <cellStyle name="Normal 2 5 2 6" xfId="17862" xr:uid="{00000000-0005-0000-0000-00008E450000}"/>
    <cellStyle name="Normal 2 5 2 6 2" xfId="17863" xr:uid="{00000000-0005-0000-0000-00008F450000}"/>
    <cellStyle name="Normal 2 5 2 6 2 2" xfId="17864" xr:uid="{00000000-0005-0000-0000-000090450000}"/>
    <cellStyle name="Normal 2 5 2 6 3" xfId="17865" xr:uid="{00000000-0005-0000-0000-000091450000}"/>
    <cellStyle name="Normal 2 5 2 7" xfId="17866" xr:uid="{00000000-0005-0000-0000-000092450000}"/>
    <cellStyle name="Normal 2 5 2 7 2" xfId="17867" xr:uid="{00000000-0005-0000-0000-000093450000}"/>
    <cellStyle name="Normal 2 5 2 7 2 2" xfId="17868" xr:uid="{00000000-0005-0000-0000-000094450000}"/>
    <cellStyle name="Normal 2 5 2 7 3" xfId="17869" xr:uid="{00000000-0005-0000-0000-000095450000}"/>
    <cellStyle name="Normal 2 5 2 8" xfId="17870" xr:uid="{00000000-0005-0000-0000-000096450000}"/>
    <cellStyle name="Normal 2 5 2 8 2" xfId="17871" xr:uid="{00000000-0005-0000-0000-000097450000}"/>
    <cellStyle name="Normal 2 5 2 8 2 2" xfId="17872" xr:uid="{00000000-0005-0000-0000-000098450000}"/>
    <cellStyle name="Normal 2 5 2 8 3" xfId="17873" xr:uid="{00000000-0005-0000-0000-000099450000}"/>
    <cellStyle name="Normal 2 5 2 9" xfId="17874" xr:uid="{00000000-0005-0000-0000-00009A450000}"/>
    <cellStyle name="Normal 2 5 2 9 2" xfId="17875" xr:uid="{00000000-0005-0000-0000-00009B450000}"/>
    <cellStyle name="Normal 2 5 3" xfId="492" xr:uid="{00000000-0005-0000-0000-00009C450000}"/>
    <cellStyle name="Normal 2 5 3 10" xfId="17876" xr:uid="{00000000-0005-0000-0000-00009D450000}"/>
    <cellStyle name="Normal 2 5 3 10 2" xfId="17877" xr:uid="{00000000-0005-0000-0000-00009E450000}"/>
    <cellStyle name="Normal 2 5 3 11" xfId="17878" xr:uid="{00000000-0005-0000-0000-00009F450000}"/>
    <cellStyle name="Normal 2 5 3 2" xfId="17879" xr:uid="{00000000-0005-0000-0000-0000A0450000}"/>
    <cellStyle name="Normal 2 5 3 2 2" xfId="17880" xr:uid="{00000000-0005-0000-0000-0000A1450000}"/>
    <cellStyle name="Normal 2 5 3 2 2 2" xfId="17881" xr:uid="{00000000-0005-0000-0000-0000A2450000}"/>
    <cellStyle name="Normal 2 5 3 2 2 2 2" xfId="17882" xr:uid="{00000000-0005-0000-0000-0000A3450000}"/>
    <cellStyle name="Normal 2 5 3 2 2 2 2 2" xfId="17883" xr:uid="{00000000-0005-0000-0000-0000A4450000}"/>
    <cellStyle name="Normal 2 5 3 2 2 2 3" xfId="17884" xr:uid="{00000000-0005-0000-0000-0000A5450000}"/>
    <cellStyle name="Normal 2 5 3 2 2 3" xfId="17885" xr:uid="{00000000-0005-0000-0000-0000A6450000}"/>
    <cellStyle name="Normal 2 5 3 2 2 3 2" xfId="17886" xr:uid="{00000000-0005-0000-0000-0000A7450000}"/>
    <cellStyle name="Normal 2 5 3 2 2 3 2 2" xfId="17887" xr:uid="{00000000-0005-0000-0000-0000A8450000}"/>
    <cellStyle name="Normal 2 5 3 2 2 3 3" xfId="17888" xr:uid="{00000000-0005-0000-0000-0000A9450000}"/>
    <cellStyle name="Normal 2 5 3 2 2 4" xfId="17889" xr:uid="{00000000-0005-0000-0000-0000AA450000}"/>
    <cellStyle name="Normal 2 5 3 2 2 4 2" xfId="17890" xr:uid="{00000000-0005-0000-0000-0000AB450000}"/>
    <cellStyle name="Normal 2 5 3 2 2 4 2 2" xfId="17891" xr:uid="{00000000-0005-0000-0000-0000AC450000}"/>
    <cellStyle name="Normal 2 5 3 2 2 4 3" xfId="17892" xr:uid="{00000000-0005-0000-0000-0000AD450000}"/>
    <cellStyle name="Normal 2 5 3 2 2 5" xfId="17893" xr:uid="{00000000-0005-0000-0000-0000AE450000}"/>
    <cellStyle name="Normal 2 5 3 2 2 5 2" xfId="17894" xr:uid="{00000000-0005-0000-0000-0000AF450000}"/>
    <cellStyle name="Normal 2 5 3 2 2 6" xfId="17895" xr:uid="{00000000-0005-0000-0000-0000B0450000}"/>
    <cellStyle name="Normal 2 5 3 2 2 6 2" xfId="17896" xr:uid="{00000000-0005-0000-0000-0000B1450000}"/>
    <cellStyle name="Normal 2 5 3 2 2 7" xfId="17897" xr:uid="{00000000-0005-0000-0000-0000B2450000}"/>
    <cellStyle name="Normal 2 5 3 2 3" xfId="17898" xr:uid="{00000000-0005-0000-0000-0000B3450000}"/>
    <cellStyle name="Normal 2 5 3 2 3 2" xfId="17899" xr:uid="{00000000-0005-0000-0000-0000B4450000}"/>
    <cellStyle name="Normal 2 5 3 2 3 2 2" xfId="17900" xr:uid="{00000000-0005-0000-0000-0000B5450000}"/>
    <cellStyle name="Normal 2 5 3 2 3 2 2 2" xfId="17901" xr:uid="{00000000-0005-0000-0000-0000B6450000}"/>
    <cellStyle name="Normal 2 5 3 2 3 2 3" xfId="17902" xr:uid="{00000000-0005-0000-0000-0000B7450000}"/>
    <cellStyle name="Normal 2 5 3 2 3 3" xfId="17903" xr:uid="{00000000-0005-0000-0000-0000B8450000}"/>
    <cellStyle name="Normal 2 5 3 2 3 3 2" xfId="17904" xr:uid="{00000000-0005-0000-0000-0000B9450000}"/>
    <cellStyle name="Normal 2 5 3 2 3 3 2 2" xfId="17905" xr:uid="{00000000-0005-0000-0000-0000BA450000}"/>
    <cellStyle name="Normal 2 5 3 2 3 3 3" xfId="17906" xr:uid="{00000000-0005-0000-0000-0000BB450000}"/>
    <cellStyle name="Normal 2 5 3 2 3 4" xfId="17907" xr:uid="{00000000-0005-0000-0000-0000BC450000}"/>
    <cellStyle name="Normal 2 5 3 2 3 4 2" xfId="17908" xr:uid="{00000000-0005-0000-0000-0000BD450000}"/>
    <cellStyle name="Normal 2 5 3 2 3 4 2 2" xfId="17909" xr:uid="{00000000-0005-0000-0000-0000BE450000}"/>
    <cellStyle name="Normal 2 5 3 2 3 4 3" xfId="17910" xr:uid="{00000000-0005-0000-0000-0000BF450000}"/>
    <cellStyle name="Normal 2 5 3 2 3 5" xfId="17911" xr:uid="{00000000-0005-0000-0000-0000C0450000}"/>
    <cellStyle name="Normal 2 5 3 2 3 5 2" xfId="17912" xr:uid="{00000000-0005-0000-0000-0000C1450000}"/>
    <cellStyle name="Normal 2 5 3 2 3 6" xfId="17913" xr:uid="{00000000-0005-0000-0000-0000C2450000}"/>
    <cellStyle name="Normal 2 5 3 2 3 6 2" xfId="17914" xr:uid="{00000000-0005-0000-0000-0000C3450000}"/>
    <cellStyle name="Normal 2 5 3 2 3 7" xfId="17915" xr:uid="{00000000-0005-0000-0000-0000C4450000}"/>
    <cellStyle name="Normal 2 5 3 2 4" xfId="17916" xr:uid="{00000000-0005-0000-0000-0000C5450000}"/>
    <cellStyle name="Normal 2 5 3 2 4 2" xfId="17917" xr:uid="{00000000-0005-0000-0000-0000C6450000}"/>
    <cellStyle name="Normal 2 5 3 2 4 2 2" xfId="17918" xr:uid="{00000000-0005-0000-0000-0000C7450000}"/>
    <cellStyle name="Normal 2 5 3 2 4 3" xfId="17919" xr:uid="{00000000-0005-0000-0000-0000C8450000}"/>
    <cellStyle name="Normal 2 5 3 2 5" xfId="17920" xr:uid="{00000000-0005-0000-0000-0000C9450000}"/>
    <cellStyle name="Normal 2 5 3 2 5 2" xfId="17921" xr:uid="{00000000-0005-0000-0000-0000CA450000}"/>
    <cellStyle name="Normal 2 5 3 2 5 2 2" xfId="17922" xr:uid="{00000000-0005-0000-0000-0000CB450000}"/>
    <cellStyle name="Normal 2 5 3 2 5 3" xfId="17923" xr:uid="{00000000-0005-0000-0000-0000CC450000}"/>
    <cellStyle name="Normal 2 5 3 2 6" xfId="17924" xr:uid="{00000000-0005-0000-0000-0000CD450000}"/>
    <cellStyle name="Normal 2 5 3 2 6 2" xfId="17925" xr:uid="{00000000-0005-0000-0000-0000CE450000}"/>
    <cellStyle name="Normal 2 5 3 2 6 2 2" xfId="17926" xr:uid="{00000000-0005-0000-0000-0000CF450000}"/>
    <cellStyle name="Normal 2 5 3 2 6 3" xfId="17927" xr:uid="{00000000-0005-0000-0000-0000D0450000}"/>
    <cellStyle name="Normal 2 5 3 2 7" xfId="17928" xr:uid="{00000000-0005-0000-0000-0000D1450000}"/>
    <cellStyle name="Normal 2 5 3 2 7 2" xfId="17929" xr:uid="{00000000-0005-0000-0000-0000D2450000}"/>
    <cellStyle name="Normal 2 5 3 2 8" xfId="17930" xr:uid="{00000000-0005-0000-0000-0000D3450000}"/>
    <cellStyle name="Normal 2 5 3 2 8 2" xfId="17931" xr:uid="{00000000-0005-0000-0000-0000D4450000}"/>
    <cellStyle name="Normal 2 5 3 2 9" xfId="17932" xr:uid="{00000000-0005-0000-0000-0000D5450000}"/>
    <cellStyle name="Normal 2 5 3 3" xfId="17933" xr:uid="{00000000-0005-0000-0000-0000D6450000}"/>
    <cellStyle name="Normal 2 5 3 3 2" xfId="17934" xr:uid="{00000000-0005-0000-0000-0000D7450000}"/>
    <cellStyle name="Normal 2 5 3 3 2 2" xfId="17935" xr:uid="{00000000-0005-0000-0000-0000D8450000}"/>
    <cellStyle name="Normal 2 5 3 3 2 2 2" xfId="17936" xr:uid="{00000000-0005-0000-0000-0000D9450000}"/>
    <cellStyle name="Normal 2 5 3 3 2 2 2 2" xfId="17937" xr:uid="{00000000-0005-0000-0000-0000DA450000}"/>
    <cellStyle name="Normal 2 5 3 3 2 2 3" xfId="17938" xr:uid="{00000000-0005-0000-0000-0000DB450000}"/>
    <cellStyle name="Normal 2 5 3 3 2 3" xfId="17939" xr:uid="{00000000-0005-0000-0000-0000DC450000}"/>
    <cellStyle name="Normal 2 5 3 3 2 3 2" xfId="17940" xr:uid="{00000000-0005-0000-0000-0000DD450000}"/>
    <cellStyle name="Normal 2 5 3 3 2 3 2 2" xfId="17941" xr:uid="{00000000-0005-0000-0000-0000DE450000}"/>
    <cellStyle name="Normal 2 5 3 3 2 3 3" xfId="17942" xr:uid="{00000000-0005-0000-0000-0000DF450000}"/>
    <cellStyle name="Normal 2 5 3 3 2 4" xfId="17943" xr:uid="{00000000-0005-0000-0000-0000E0450000}"/>
    <cellStyle name="Normal 2 5 3 3 2 4 2" xfId="17944" xr:uid="{00000000-0005-0000-0000-0000E1450000}"/>
    <cellStyle name="Normal 2 5 3 3 2 4 2 2" xfId="17945" xr:uid="{00000000-0005-0000-0000-0000E2450000}"/>
    <cellStyle name="Normal 2 5 3 3 2 4 3" xfId="17946" xr:uid="{00000000-0005-0000-0000-0000E3450000}"/>
    <cellStyle name="Normal 2 5 3 3 2 5" xfId="17947" xr:uid="{00000000-0005-0000-0000-0000E4450000}"/>
    <cellStyle name="Normal 2 5 3 3 2 5 2" xfId="17948" xr:uid="{00000000-0005-0000-0000-0000E5450000}"/>
    <cellStyle name="Normal 2 5 3 3 2 6" xfId="17949" xr:uid="{00000000-0005-0000-0000-0000E6450000}"/>
    <cellStyle name="Normal 2 5 3 3 2 6 2" xfId="17950" xr:uid="{00000000-0005-0000-0000-0000E7450000}"/>
    <cellStyle name="Normal 2 5 3 3 2 7" xfId="17951" xr:uid="{00000000-0005-0000-0000-0000E8450000}"/>
    <cellStyle name="Normal 2 5 3 3 3" xfId="17952" xr:uid="{00000000-0005-0000-0000-0000E9450000}"/>
    <cellStyle name="Normal 2 5 3 3 3 2" xfId="17953" xr:uid="{00000000-0005-0000-0000-0000EA450000}"/>
    <cellStyle name="Normal 2 5 3 3 3 2 2" xfId="17954" xr:uid="{00000000-0005-0000-0000-0000EB450000}"/>
    <cellStyle name="Normal 2 5 3 3 3 3" xfId="17955" xr:uid="{00000000-0005-0000-0000-0000EC450000}"/>
    <cellStyle name="Normal 2 5 3 3 4" xfId="17956" xr:uid="{00000000-0005-0000-0000-0000ED450000}"/>
    <cellStyle name="Normal 2 5 3 3 4 2" xfId="17957" xr:uid="{00000000-0005-0000-0000-0000EE450000}"/>
    <cellStyle name="Normal 2 5 3 3 4 2 2" xfId="17958" xr:uid="{00000000-0005-0000-0000-0000EF450000}"/>
    <cellStyle name="Normal 2 5 3 3 4 3" xfId="17959" xr:uid="{00000000-0005-0000-0000-0000F0450000}"/>
    <cellStyle name="Normal 2 5 3 3 5" xfId="17960" xr:uid="{00000000-0005-0000-0000-0000F1450000}"/>
    <cellStyle name="Normal 2 5 3 3 5 2" xfId="17961" xr:uid="{00000000-0005-0000-0000-0000F2450000}"/>
    <cellStyle name="Normal 2 5 3 3 5 2 2" xfId="17962" xr:uid="{00000000-0005-0000-0000-0000F3450000}"/>
    <cellStyle name="Normal 2 5 3 3 5 3" xfId="17963" xr:uid="{00000000-0005-0000-0000-0000F4450000}"/>
    <cellStyle name="Normal 2 5 3 3 6" xfId="17964" xr:uid="{00000000-0005-0000-0000-0000F5450000}"/>
    <cellStyle name="Normal 2 5 3 3 6 2" xfId="17965" xr:uid="{00000000-0005-0000-0000-0000F6450000}"/>
    <cellStyle name="Normal 2 5 3 3 7" xfId="17966" xr:uid="{00000000-0005-0000-0000-0000F7450000}"/>
    <cellStyle name="Normal 2 5 3 3 7 2" xfId="17967" xr:uid="{00000000-0005-0000-0000-0000F8450000}"/>
    <cellStyle name="Normal 2 5 3 3 8" xfId="17968" xr:uid="{00000000-0005-0000-0000-0000F9450000}"/>
    <cellStyle name="Normal 2 5 3 4" xfId="17969" xr:uid="{00000000-0005-0000-0000-0000FA450000}"/>
    <cellStyle name="Normal 2 5 3 4 2" xfId="17970" xr:uid="{00000000-0005-0000-0000-0000FB450000}"/>
    <cellStyle name="Normal 2 5 3 4 2 2" xfId="17971" xr:uid="{00000000-0005-0000-0000-0000FC450000}"/>
    <cellStyle name="Normal 2 5 3 4 2 2 2" xfId="17972" xr:uid="{00000000-0005-0000-0000-0000FD450000}"/>
    <cellStyle name="Normal 2 5 3 4 2 3" xfId="17973" xr:uid="{00000000-0005-0000-0000-0000FE450000}"/>
    <cellStyle name="Normal 2 5 3 4 3" xfId="17974" xr:uid="{00000000-0005-0000-0000-0000FF450000}"/>
    <cellStyle name="Normal 2 5 3 4 3 2" xfId="17975" xr:uid="{00000000-0005-0000-0000-000000460000}"/>
    <cellStyle name="Normal 2 5 3 4 3 2 2" xfId="17976" xr:uid="{00000000-0005-0000-0000-000001460000}"/>
    <cellStyle name="Normal 2 5 3 4 3 3" xfId="17977" xr:uid="{00000000-0005-0000-0000-000002460000}"/>
    <cellStyle name="Normal 2 5 3 4 4" xfId="17978" xr:uid="{00000000-0005-0000-0000-000003460000}"/>
    <cellStyle name="Normal 2 5 3 4 4 2" xfId="17979" xr:uid="{00000000-0005-0000-0000-000004460000}"/>
    <cellStyle name="Normal 2 5 3 4 4 2 2" xfId="17980" xr:uid="{00000000-0005-0000-0000-000005460000}"/>
    <cellStyle name="Normal 2 5 3 4 4 3" xfId="17981" xr:uid="{00000000-0005-0000-0000-000006460000}"/>
    <cellStyle name="Normal 2 5 3 4 5" xfId="17982" xr:uid="{00000000-0005-0000-0000-000007460000}"/>
    <cellStyle name="Normal 2 5 3 4 5 2" xfId="17983" xr:uid="{00000000-0005-0000-0000-000008460000}"/>
    <cellStyle name="Normal 2 5 3 4 6" xfId="17984" xr:uid="{00000000-0005-0000-0000-000009460000}"/>
    <cellStyle name="Normal 2 5 3 4 6 2" xfId="17985" xr:uid="{00000000-0005-0000-0000-00000A460000}"/>
    <cellStyle name="Normal 2 5 3 4 7" xfId="17986" xr:uid="{00000000-0005-0000-0000-00000B460000}"/>
    <cellStyle name="Normal 2 5 3 5" xfId="17987" xr:uid="{00000000-0005-0000-0000-00000C460000}"/>
    <cellStyle name="Normal 2 5 3 5 2" xfId="17988" xr:uid="{00000000-0005-0000-0000-00000D460000}"/>
    <cellStyle name="Normal 2 5 3 5 2 2" xfId="17989" xr:uid="{00000000-0005-0000-0000-00000E460000}"/>
    <cellStyle name="Normal 2 5 3 5 2 2 2" xfId="17990" xr:uid="{00000000-0005-0000-0000-00000F460000}"/>
    <cellStyle name="Normal 2 5 3 5 2 3" xfId="17991" xr:uid="{00000000-0005-0000-0000-000010460000}"/>
    <cellStyle name="Normal 2 5 3 5 3" xfId="17992" xr:uid="{00000000-0005-0000-0000-000011460000}"/>
    <cellStyle name="Normal 2 5 3 5 3 2" xfId="17993" xr:uid="{00000000-0005-0000-0000-000012460000}"/>
    <cellStyle name="Normal 2 5 3 5 3 2 2" xfId="17994" xr:uid="{00000000-0005-0000-0000-000013460000}"/>
    <cellStyle name="Normal 2 5 3 5 3 3" xfId="17995" xr:uid="{00000000-0005-0000-0000-000014460000}"/>
    <cellStyle name="Normal 2 5 3 5 4" xfId="17996" xr:uid="{00000000-0005-0000-0000-000015460000}"/>
    <cellStyle name="Normal 2 5 3 5 4 2" xfId="17997" xr:uid="{00000000-0005-0000-0000-000016460000}"/>
    <cellStyle name="Normal 2 5 3 5 4 2 2" xfId="17998" xr:uid="{00000000-0005-0000-0000-000017460000}"/>
    <cellStyle name="Normal 2 5 3 5 4 3" xfId="17999" xr:uid="{00000000-0005-0000-0000-000018460000}"/>
    <cellStyle name="Normal 2 5 3 5 5" xfId="18000" xr:uid="{00000000-0005-0000-0000-000019460000}"/>
    <cellStyle name="Normal 2 5 3 5 5 2" xfId="18001" xr:uid="{00000000-0005-0000-0000-00001A460000}"/>
    <cellStyle name="Normal 2 5 3 5 6" xfId="18002" xr:uid="{00000000-0005-0000-0000-00001B460000}"/>
    <cellStyle name="Normal 2 5 3 5 6 2" xfId="18003" xr:uid="{00000000-0005-0000-0000-00001C460000}"/>
    <cellStyle name="Normal 2 5 3 5 7" xfId="18004" xr:uid="{00000000-0005-0000-0000-00001D460000}"/>
    <cellStyle name="Normal 2 5 3 6" xfId="18005" xr:uid="{00000000-0005-0000-0000-00001E460000}"/>
    <cellStyle name="Normal 2 5 3 6 2" xfId="18006" xr:uid="{00000000-0005-0000-0000-00001F460000}"/>
    <cellStyle name="Normal 2 5 3 6 2 2" xfId="18007" xr:uid="{00000000-0005-0000-0000-000020460000}"/>
    <cellStyle name="Normal 2 5 3 6 3" xfId="18008" xr:uid="{00000000-0005-0000-0000-000021460000}"/>
    <cellStyle name="Normal 2 5 3 7" xfId="18009" xr:uid="{00000000-0005-0000-0000-000022460000}"/>
    <cellStyle name="Normal 2 5 3 7 2" xfId="18010" xr:uid="{00000000-0005-0000-0000-000023460000}"/>
    <cellStyle name="Normal 2 5 3 7 2 2" xfId="18011" xr:uid="{00000000-0005-0000-0000-000024460000}"/>
    <cellStyle name="Normal 2 5 3 7 3" xfId="18012" xr:uid="{00000000-0005-0000-0000-000025460000}"/>
    <cellStyle name="Normal 2 5 3 8" xfId="18013" xr:uid="{00000000-0005-0000-0000-000026460000}"/>
    <cellStyle name="Normal 2 5 3 8 2" xfId="18014" xr:uid="{00000000-0005-0000-0000-000027460000}"/>
    <cellStyle name="Normal 2 5 3 8 2 2" xfId="18015" xr:uid="{00000000-0005-0000-0000-000028460000}"/>
    <cellStyle name="Normal 2 5 3 8 3" xfId="18016" xr:uid="{00000000-0005-0000-0000-000029460000}"/>
    <cellStyle name="Normal 2 5 3 9" xfId="18017" xr:uid="{00000000-0005-0000-0000-00002A460000}"/>
    <cellStyle name="Normal 2 5 3 9 2" xfId="18018" xr:uid="{00000000-0005-0000-0000-00002B460000}"/>
    <cellStyle name="Normal 2 5 4" xfId="18019" xr:uid="{00000000-0005-0000-0000-00002C460000}"/>
    <cellStyle name="Normal 2 5 4 2" xfId="18020" xr:uid="{00000000-0005-0000-0000-00002D460000}"/>
    <cellStyle name="Normal 2 5 4 2 2" xfId="18021" xr:uid="{00000000-0005-0000-0000-00002E460000}"/>
    <cellStyle name="Normal 2 5 4 2 2 2" xfId="18022" xr:uid="{00000000-0005-0000-0000-00002F460000}"/>
    <cellStyle name="Normal 2 5 4 2 2 2 2" xfId="18023" xr:uid="{00000000-0005-0000-0000-000030460000}"/>
    <cellStyle name="Normal 2 5 4 2 2 3" xfId="18024" xr:uid="{00000000-0005-0000-0000-000031460000}"/>
    <cellStyle name="Normal 2 5 4 2 3" xfId="18025" xr:uid="{00000000-0005-0000-0000-000032460000}"/>
    <cellStyle name="Normal 2 5 4 2 3 2" xfId="18026" xr:uid="{00000000-0005-0000-0000-000033460000}"/>
    <cellStyle name="Normal 2 5 4 2 3 2 2" xfId="18027" xr:uid="{00000000-0005-0000-0000-000034460000}"/>
    <cellStyle name="Normal 2 5 4 2 3 3" xfId="18028" xr:uid="{00000000-0005-0000-0000-000035460000}"/>
    <cellStyle name="Normal 2 5 4 2 4" xfId="18029" xr:uid="{00000000-0005-0000-0000-000036460000}"/>
    <cellStyle name="Normal 2 5 4 2 4 2" xfId="18030" xr:uid="{00000000-0005-0000-0000-000037460000}"/>
    <cellStyle name="Normal 2 5 4 2 4 2 2" xfId="18031" xr:uid="{00000000-0005-0000-0000-000038460000}"/>
    <cellStyle name="Normal 2 5 4 2 4 3" xfId="18032" xr:uid="{00000000-0005-0000-0000-000039460000}"/>
    <cellStyle name="Normal 2 5 4 2 5" xfId="18033" xr:uid="{00000000-0005-0000-0000-00003A460000}"/>
    <cellStyle name="Normal 2 5 4 2 5 2" xfId="18034" xr:uid="{00000000-0005-0000-0000-00003B460000}"/>
    <cellStyle name="Normal 2 5 4 2 6" xfId="18035" xr:uid="{00000000-0005-0000-0000-00003C460000}"/>
    <cellStyle name="Normal 2 5 4 2 6 2" xfId="18036" xr:uid="{00000000-0005-0000-0000-00003D460000}"/>
    <cellStyle name="Normal 2 5 4 2 7" xfId="18037" xr:uid="{00000000-0005-0000-0000-00003E460000}"/>
    <cellStyle name="Normal 2 5 4 3" xfId="18038" xr:uid="{00000000-0005-0000-0000-00003F460000}"/>
    <cellStyle name="Normal 2 5 4 3 2" xfId="18039" xr:uid="{00000000-0005-0000-0000-000040460000}"/>
    <cellStyle name="Normal 2 5 4 3 2 2" xfId="18040" xr:uid="{00000000-0005-0000-0000-000041460000}"/>
    <cellStyle name="Normal 2 5 4 3 2 2 2" xfId="18041" xr:uid="{00000000-0005-0000-0000-000042460000}"/>
    <cellStyle name="Normal 2 5 4 3 2 3" xfId="18042" xr:uid="{00000000-0005-0000-0000-000043460000}"/>
    <cellStyle name="Normal 2 5 4 3 3" xfId="18043" xr:uid="{00000000-0005-0000-0000-000044460000}"/>
    <cellStyle name="Normal 2 5 4 3 3 2" xfId="18044" xr:uid="{00000000-0005-0000-0000-000045460000}"/>
    <cellStyle name="Normal 2 5 4 3 3 2 2" xfId="18045" xr:uid="{00000000-0005-0000-0000-000046460000}"/>
    <cellStyle name="Normal 2 5 4 3 3 3" xfId="18046" xr:uid="{00000000-0005-0000-0000-000047460000}"/>
    <cellStyle name="Normal 2 5 4 3 4" xfId="18047" xr:uid="{00000000-0005-0000-0000-000048460000}"/>
    <cellStyle name="Normal 2 5 4 3 4 2" xfId="18048" xr:uid="{00000000-0005-0000-0000-000049460000}"/>
    <cellStyle name="Normal 2 5 4 3 4 2 2" xfId="18049" xr:uid="{00000000-0005-0000-0000-00004A460000}"/>
    <cellStyle name="Normal 2 5 4 3 4 3" xfId="18050" xr:uid="{00000000-0005-0000-0000-00004B460000}"/>
    <cellStyle name="Normal 2 5 4 3 5" xfId="18051" xr:uid="{00000000-0005-0000-0000-00004C460000}"/>
    <cellStyle name="Normal 2 5 4 3 5 2" xfId="18052" xr:uid="{00000000-0005-0000-0000-00004D460000}"/>
    <cellStyle name="Normal 2 5 4 3 6" xfId="18053" xr:uid="{00000000-0005-0000-0000-00004E460000}"/>
    <cellStyle name="Normal 2 5 4 3 6 2" xfId="18054" xr:uid="{00000000-0005-0000-0000-00004F460000}"/>
    <cellStyle name="Normal 2 5 4 3 7" xfId="18055" xr:uid="{00000000-0005-0000-0000-000050460000}"/>
    <cellStyle name="Normal 2 5 4 4" xfId="18056" xr:uid="{00000000-0005-0000-0000-000051460000}"/>
    <cellStyle name="Normal 2 5 4 4 2" xfId="18057" xr:uid="{00000000-0005-0000-0000-000052460000}"/>
    <cellStyle name="Normal 2 5 4 4 2 2" xfId="18058" xr:uid="{00000000-0005-0000-0000-000053460000}"/>
    <cellStyle name="Normal 2 5 4 4 3" xfId="18059" xr:uid="{00000000-0005-0000-0000-000054460000}"/>
    <cellStyle name="Normal 2 5 4 5" xfId="18060" xr:uid="{00000000-0005-0000-0000-000055460000}"/>
    <cellStyle name="Normal 2 5 4 5 2" xfId="18061" xr:uid="{00000000-0005-0000-0000-000056460000}"/>
    <cellStyle name="Normal 2 5 4 5 2 2" xfId="18062" xr:uid="{00000000-0005-0000-0000-000057460000}"/>
    <cellStyle name="Normal 2 5 4 5 3" xfId="18063" xr:uid="{00000000-0005-0000-0000-000058460000}"/>
    <cellStyle name="Normal 2 5 4 6" xfId="18064" xr:uid="{00000000-0005-0000-0000-000059460000}"/>
    <cellStyle name="Normal 2 5 4 6 2" xfId="18065" xr:uid="{00000000-0005-0000-0000-00005A460000}"/>
    <cellStyle name="Normal 2 5 4 6 2 2" xfId="18066" xr:uid="{00000000-0005-0000-0000-00005B460000}"/>
    <cellStyle name="Normal 2 5 4 6 3" xfId="18067" xr:uid="{00000000-0005-0000-0000-00005C460000}"/>
    <cellStyle name="Normal 2 5 4 7" xfId="18068" xr:uid="{00000000-0005-0000-0000-00005D460000}"/>
    <cellStyle name="Normal 2 5 4 7 2" xfId="18069" xr:uid="{00000000-0005-0000-0000-00005E460000}"/>
    <cellStyle name="Normal 2 5 4 8" xfId="18070" xr:uid="{00000000-0005-0000-0000-00005F460000}"/>
    <cellStyle name="Normal 2 5 4 8 2" xfId="18071" xr:uid="{00000000-0005-0000-0000-000060460000}"/>
    <cellStyle name="Normal 2 5 4 9" xfId="18072" xr:uid="{00000000-0005-0000-0000-000061460000}"/>
    <cellStyle name="Normal 2 5 5" xfId="18073" xr:uid="{00000000-0005-0000-0000-000062460000}"/>
    <cellStyle name="Normal 2 5 5 2" xfId="18074" xr:uid="{00000000-0005-0000-0000-000063460000}"/>
    <cellStyle name="Normal 2 5 5 2 2" xfId="18075" xr:uid="{00000000-0005-0000-0000-000064460000}"/>
    <cellStyle name="Normal 2 5 5 2 2 2" xfId="18076" xr:uid="{00000000-0005-0000-0000-000065460000}"/>
    <cellStyle name="Normal 2 5 5 2 2 2 2" xfId="18077" xr:uid="{00000000-0005-0000-0000-000066460000}"/>
    <cellStyle name="Normal 2 5 5 2 2 3" xfId="18078" xr:uid="{00000000-0005-0000-0000-000067460000}"/>
    <cellStyle name="Normal 2 5 5 2 3" xfId="18079" xr:uid="{00000000-0005-0000-0000-000068460000}"/>
    <cellStyle name="Normal 2 5 5 2 3 2" xfId="18080" xr:uid="{00000000-0005-0000-0000-000069460000}"/>
    <cellStyle name="Normal 2 5 5 2 3 2 2" xfId="18081" xr:uid="{00000000-0005-0000-0000-00006A460000}"/>
    <cellStyle name="Normal 2 5 5 2 3 3" xfId="18082" xr:uid="{00000000-0005-0000-0000-00006B460000}"/>
    <cellStyle name="Normal 2 5 5 2 4" xfId="18083" xr:uid="{00000000-0005-0000-0000-00006C460000}"/>
    <cellStyle name="Normal 2 5 5 2 4 2" xfId="18084" xr:uid="{00000000-0005-0000-0000-00006D460000}"/>
    <cellStyle name="Normal 2 5 5 2 4 2 2" xfId="18085" xr:uid="{00000000-0005-0000-0000-00006E460000}"/>
    <cellStyle name="Normal 2 5 5 2 4 3" xfId="18086" xr:uid="{00000000-0005-0000-0000-00006F460000}"/>
    <cellStyle name="Normal 2 5 5 2 5" xfId="18087" xr:uid="{00000000-0005-0000-0000-000070460000}"/>
    <cellStyle name="Normal 2 5 5 2 5 2" xfId="18088" xr:uid="{00000000-0005-0000-0000-000071460000}"/>
    <cellStyle name="Normal 2 5 5 2 6" xfId="18089" xr:uid="{00000000-0005-0000-0000-000072460000}"/>
    <cellStyle name="Normal 2 5 5 2 6 2" xfId="18090" xr:uid="{00000000-0005-0000-0000-000073460000}"/>
    <cellStyle name="Normal 2 5 5 2 7" xfId="18091" xr:uid="{00000000-0005-0000-0000-000074460000}"/>
    <cellStyle name="Normal 2 5 5 3" xfId="18092" xr:uid="{00000000-0005-0000-0000-000075460000}"/>
    <cellStyle name="Normal 2 5 5 3 2" xfId="18093" xr:uid="{00000000-0005-0000-0000-000076460000}"/>
    <cellStyle name="Normal 2 5 5 3 2 2" xfId="18094" xr:uid="{00000000-0005-0000-0000-000077460000}"/>
    <cellStyle name="Normal 2 5 5 3 3" xfId="18095" xr:uid="{00000000-0005-0000-0000-000078460000}"/>
    <cellStyle name="Normal 2 5 5 4" xfId="18096" xr:uid="{00000000-0005-0000-0000-000079460000}"/>
    <cellStyle name="Normal 2 5 5 4 2" xfId="18097" xr:uid="{00000000-0005-0000-0000-00007A460000}"/>
    <cellStyle name="Normal 2 5 5 4 2 2" xfId="18098" xr:uid="{00000000-0005-0000-0000-00007B460000}"/>
    <cellStyle name="Normal 2 5 5 4 3" xfId="18099" xr:uid="{00000000-0005-0000-0000-00007C460000}"/>
    <cellStyle name="Normal 2 5 5 5" xfId="18100" xr:uid="{00000000-0005-0000-0000-00007D460000}"/>
    <cellStyle name="Normal 2 5 5 5 2" xfId="18101" xr:uid="{00000000-0005-0000-0000-00007E460000}"/>
    <cellStyle name="Normal 2 5 5 5 2 2" xfId="18102" xr:uid="{00000000-0005-0000-0000-00007F460000}"/>
    <cellStyle name="Normal 2 5 5 5 3" xfId="18103" xr:uid="{00000000-0005-0000-0000-000080460000}"/>
    <cellStyle name="Normal 2 5 5 6" xfId="18104" xr:uid="{00000000-0005-0000-0000-000081460000}"/>
    <cellStyle name="Normal 2 5 5 6 2" xfId="18105" xr:uid="{00000000-0005-0000-0000-000082460000}"/>
    <cellStyle name="Normal 2 5 5 7" xfId="18106" xr:uid="{00000000-0005-0000-0000-000083460000}"/>
    <cellStyle name="Normal 2 5 5 7 2" xfId="18107" xr:uid="{00000000-0005-0000-0000-000084460000}"/>
    <cellStyle name="Normal 2 5 5 8" xfId="18108" xr:uid="{00000000-0005-0000-0000-000085460000}"/>
    <cellStyle name="Normal 2 5 6" xfId="18109" xr:uid="{00000000-0005-0000-0000-000086460000}"/>
    <cellStyle name="Normal 2 5 6 2" xfId="18110" xr:uid="{00000000-0005-0000-0000-000087460000}"/>
    <cellStyle name="Normal 2 5 6 2 2" xfId="18111" xr:uid="{00000000-0005-0000-0000-000088460000}"/>
    <cellStyle name="Normal 2 5 6 2 2 2" xfId="18112" xr:uid="{00000000-0005-0000-0000-000089460000}"/>
    <cellStyle name="Normal 2 5 6 2 3" xfId="18113" xr:uid="{00000000-0005-0000-0000-00008A460000}"/>
    <cellStyle name="Normal 2 5 6 3" xfId="18114" xr:uid="{00000000-0005-0000-0000-00008B460000}"/>
    <cellStyle name="Normal 2 5 6 3 2" xfId="18115" xr:uid="{00000000-0005-0000-0000-00008C460000}"/>
    <cellStyle name="Normal 2 5 6 3 2 2" xfId="18116" xr:uid="{00000000-0005-0000-0000-00008D460000}"/>
    <cellStyle name="Normal 2 5 6 3 3" xfId="18117" xr:uid="{00000000-0005-0000-0000-00008E460000}"/>
    <cellStyle name="Normal 2 5 6 4" xfId="18118" xr:uid="{00000000-0005-0000-0000-00008F460000}"/>
    <cellStyle name="Normal 2 5 6 4 2" xfId="18119" xr:uid="{00000000-0005-0000-0000-000090460000}"/>
    <cellStyle name="Normal 2 5 6 4 2 2" xfId="18120" xr:uid="{00000000-0005-0000-0000-000091460000}"/>
    <cellStyle name="Normal 2 5 6 4 3" xfId="18121" xr:uid="{00000000-0005-0000-0000-000092460000}"/>
    <cellStyle name="Normal 2 5 6 5" xfId="18122" xr:uid="{00000000-0005-0000-0000-000093460000}"/>
    <cellStyle name="Normal 2 5 6 5 2" xfId="18123" xr:uid="{00000000-0005-0000-0000-000094460000}"/>
    <cellStyle name="Normal 2 5 6 6" xfId="18124" xr:uid="{00000000-0005-0000-0000-000095460000}"/>
    <cellStyle name="Normal 2 5 6 6 2" xfId="18125" xr:uid="{00000000-0005-0000-0000-000096460000}"/>
    <cellStyle name="Normal 2 5 6 7" xfId="18126" xr:uid="{00000000-0005-0000-0000-000097460000}"/>
    <cellStyle name="Normal 2 5 7" xfId="18127" xr:uid="{00000000-0005-0000-0000-000098460000}"/>
    <cellStyle name="Normal 2 5 7 2" xfId="18128" xr:uid="{00000000-0005-0000-0000-000099460000}"/>
    <cellStyle name="Normal 2 5 7 2 2" xfId="18129" xr:uid="{00000000-0005-0000-0000-00009A460000}"/>
    <cellStyle name="Normal 2 5 7 2 2 2" xfId="18130" xr:uid="{00000000-0005-0000-0000-00009B460000}"/>
    <cellStyle name="Normal 2 5 7 2 3" xfId="18131" xr:uid="{00000000-0005-0000-0000-00009C460000}"/>
    <cellStyle name="Normal 2 5 7 3" xfId="18132" xr:uid="{00000000-0005-0000-0000-00009D460000}"/>
    <cellStyle name="Normal 2 5 7 3 2" xfId="18133" xr:uid="{00000000-0005-0000-0000-00009E460000}"/>
    <cellStyle name="Normal 2 5 7 3 2 2" xfId="18134" xr:uid="{00000000-0005-0000-0000-00009F460000}"/>
    <cellStyle name="Normal 2 5 7 3 3" xfId="18135" xr:uid="{00000000-0005-0000-0000-0000A0460000}"/>
    <cellStyle name="Normal 2 5 7 4" xfId="18136" xr:uid="{00000000-0005-0000-0000-0000A1460000}"/>
    <cellStyle name="Normal 2 5 7 4 2" xfId="18137" xr:uid="{00000000-0005-0000-0000-0000A2460000}"/>
    <cellStyle name="Normal 2 5 7 4 2 2" xfId="18138" xr:uid="{00000000-0005-0000-0000-0000A3460000}"/>
    <cellStyle name="Normal 2 5 7 4 3" xfId="18139" xr:uid="{00000000-0005-0000-0000-0000A4460000}"/>
    <cellStyle name="Normal 2 5 7 5" xfId="18140" xr:uid="{00000000-0005-0000-0000-0000A5460000}"/>
    <cellStyle name="Normal 2 5 7 5 2" xfId="18141" xr:uid="{00000000-0005-0000-0000-0000A6460000}"/>
    <cellStyle name="Normal 2 5 7 6" xfId="18142" xr:uid="{00000000-0005-0000-0000-0000A7460000}"/>
    <cellStyle name="Normal 2 5 7 6 2" xfId="18143" xr:uid="{00000000-0005-0000-0000-0000A8460000}"/>
    <cellStyle name="Normal 2 5 7 7" xfId="18144" xr:uid="{00000000-0005-0000-0000-0000A9460000}"/>
    <cellStyle name="Normal 2 5 8" xfId="18145" xr:uid="{00000000-0005-0000-0000-0000AA460000}"/>
    <cellStyle name="Normal 2 5 8 2" xfId="18146" xr:uid="{00000000-0005-0000-0000-0000AB460000}"/>
    <cellStyle name="Normal 2 5 8 2 2" xfId="18147" xr:uid="{00000000-0005-0000-0000-0000AC460000}"/>
    <cellStyle name="Normal 2 5 8 3" xfId="18148" xr:uid="{00000000-0005-0000-0000-0000AD460000}"/>
    <cellStyle name="Normal 2 5 9" xfId="18149" xr:uid="{00000000-0005-0000-0000-0000AE460000}"/>
    <cellStyle name="Normal 2 5 9 2" xfId="18150" xr:uid="{00000000-0005-0000-0000-0000AF460000}"/>
    <cellStyle name="Normal 2 5 9 2 2" xfId="18151" xr:uid="{00000000-0005-0000-0000-0000B0460000}"/>
    <cellStyle name="Normal 2 5 9 3" xfId="18152" xr:uid="{00000000-0005-0000-0000-0000B1460000}"/>
    <cellStyle name="Normal 2 5_Confidential Information" xfId="18153" xr:uid="{00000000-0005-0000-0000-0000B2460000}"/>
    <cellStyle name="Normal 2 6" xfId="493" xr:uid="{00000000-0005-0000-0000-0000B3460000}"/>
    <cellStyle name="Normal 2 6 10" xfId="18154" xr:uid="{00000000-0005-0000-0000-0000B4460000}"/>
    <cellStyle name="Normal 2 6 10 2" xfId="18155" xr:uid="{00000000-0005-0000-0000-0000B5460000}"/>
    <cellStyle name="Normal 2 6 10 2 2" xfId="18156" xr:uid="{00000000-0005-0000-0000-0000B6460000}"/>
    <cellStyle name="Normal 2 6 10 3" xfId="18157" xr:uid="{00000000-0005-0000-0000-0000B7460000}"/>
    <cellStyle name="Normal 2 6 11" xfId="18158" xr:uid="{00000000-0005-0000-0000-0000B8460000}"/>
    <cellStyle name="Normal 2 6 11 2" xfId="18159" xr:uid="{00000000-0005-0000-0000-0000B9460000}"/>
    <cellStyle name="Normal 2 6 12" xfId="18160" xr:uid="{00000000-0005-0000-0000-0000BA460000}"/>
    <cellStyle name="Normal 2 6 12 2" xfId="18161" xr:uid="{00000000-0005-0000-0000-0000BB460000}"/>
    <cellStyle name="Normal 2 6 13" xfId="18162" xr:uid="{00000000-0005-0000-0000-0000BC460000}"/>
    <cellStyle name="Normal 2 6 2" xfId="494" xr:uid="{00000000-0005-0000-0000-0000BD460000}"/>
    <cellStyle name="Normal 2 6 2 10" xfId="18163" xr:uid="{00000000-0005-0000-0000-0000BE460000}"/>
    <cellStyle name="Normal 2 6 2 10 2" xfId="18164" xr:uid="{00000000-0005-0000-0000-0000BF460000}"/>
    <cellStyle name="Normal 2 6 2 11" xfId="18165" xr:uid="{00000000-0005-0000-0000-0000C0460000}"/>
    <cellStyle name="Normal 2 6 2 2" xfId="18166" xr:uid="{00000000-0005-0000-0000-0000C1460000}"/>
    <cellStyle name="Normal 2 6 2 2 2" xfId="18167" xr:uid="{00000000-0005-0000-0000-0000C2460000}"/>
    <cellStyle name="Normal 2 6 2 2 2 2" xfId="18168" xr:uid="{00000000-0005-0000-0000-0000C3460000}"/>
    <cellStyle name="Normal 2 6 2 2 2 2 2" xfId="18169" xr:uid="{00000000-0005-0000-0000-0000C4460000}"/>
    <cellStyle name="Normal 2 6 2 2 2 2 2 2" xfId="18170" xr:uid="{00000000-0005-0000-0000-0000C5460000}"/>
    <cellStyle name="Normal 2 6 2 2 2 2 3" xfId="18171" xr:uid="{00000000-0005-0000-0000-0000C6460000}"/>
    <cellStyle name="Normal 2 6 2 2 2 3" xfId="18172" xr:uid="{00000000-0005-0000-0000-0000C7460000}"/>
    <cellStyle name="Normal 2 6 2 2 2 3 2" xfId="18173" xr:uid="{00000000-0005-0000-0000-0000C8460000}"/>
    <cellStyle name="Normal 2 6 2 2 2 3 2 2" xfId="18174" xr:uid="{00000000-0005-0000-0000-0000C9460000}"/>
    <cellStyle name="Normal 2 6 2 2 2 3 3" xfId="18175" xr:uid="{00000000-0005-0000-0000-0000CA460000}"/>
    <cellStyle name="Normal 2 6 2 2 2 4" xfId="18176" xr:uid="{00000000-0005-0000-0000-0000CB460000}"/>
    <cellStyle name="Normal 2 6 2 2 2 4 2" xfId="18177" xr:uid="{00000000-0005-0000-0000-0000CC460000}"/>
    <cellStyle name="Normal 2 6 2 2 2 4 2 2" xfId="18178" xr:uid="{00000000-0005-0000-0000-0000CD460000}"/>
    <cellStyle name="Normal 2 6 2 2 2 4 3" xfId="18179" xr:uid="{00000000-0005-0000-0000-0000CE460000}"/>
    <cellStyle name="Normal 2 6 2 2 2 5" xfId="18180" xr:uid="{00000000-0005-0000-0000-0000CF460000}"/>
    <cellStyle name="Normal 2 6 2 2 2 5 2" xfId="18181" xr:uid="{00000000-0005-0000-0000-0000D0460000}"/>
    <cellStyle name="Normal 2 6 2 2 2 6" xfId="18182" xr:uid="{00000000-0005-0000-0000-0000D1460000}"/>
    <cellStyle name="Normal 2 6 2 2 2 6 2" xfId="18183" xr:uid="{00000000-0005-0000-0000-0000D2460000}"/>
    <cellStyle name="Normal 2 6 2 2 2 7" xfId="18184" xr:uid="{00000000-0005-0000-0000-0000D3460000}"/>
    <cellStyle name="Normal 2 6 2 2 3" xfId="18185" xr:uid="{00000000-0005-0000-0000-0000D4460000}"/>
    <cellStyle name="Normal 2 6 2 2 3 2" xfId="18186" xr:uid="{00000000-0005-0000-0000-0000D5460000}"/>
    <cellStyle name="Normal 2 6 2 2 3 2 2" xfId="18187" xr:uid="{00000000-0005-0000-0000-0000D6460000}"/>
    <cellStyle name="Normal 2 6 2 2 3 2 2 2" xfId="18188" xr:uid="{00000000-0005-0000-0000-0000D7460000}"/>
    <cellStyle name="Normal 2 6 2 2 3 2 3" xfId="18189" xr:uid="{00000000-0005-0000-0000-0000D8460000}"/>
    <cellStyle name="Normal 2 6 2 2 3 3" xfId="18190" xr:uid="{00000000-0005-0000-0000-0000D9460000}"/>
    <cellStyle name="Normal 2 6 2 2 3 3 2" xfId="18191" xr:uid="{00000000-0005-0000-0000-0000DA460000}"/>
    <cellStyle name="Normal 2 6 2 2 3 3 2 2" xfId="18192" xr:uid="{00000000-0005-0000-0000-0000DB460000}"/>
    <cellStyle name="Normal 2 6 2 2 3 3 3" xfId="18193" xr:uid="{00000000-0005-0000-0000-0000DC460000}"/>
    <cellStyle name="Normal 2 6 2 2 3 4" xfId="18194" xr:uid="{00000000-0005-0000-0000-0000DD460000}"/>
    <cellStyle name="Normal 2 6 2 2 3 4 2" xfId="18195" xr:uid="{00000000-0005-0000-0000-0000DE460000}"/>
    <cellStyle name="Normal 2 6 2 2 3 4 2 2" xfId="18196" xr:uid="{00000000-0005-0000-0000-0000DF460000}"/>
    <cellStyle name="Normal 2 6 2 2 3 4 3" xfId="18197" xr:uid="{00000000-0005-0000-0000-0000E0460000}"/>
    <cellStyle name="Normal 2 6 2 2 3 5" xfId="18198" xr:uid="{00000000-0005-0000-0000-0000E1460000}"/>
    <cellStyle name="Normal 2 6 2 2 3 5 2" xfId="18199" xr:uid="{00000000-0005-0000-0000-0000E2460000}"/>
    <cellStyle name="Normal 2 6 2 2 3 6" xfId="18200" xr:uid="{00000000-0005-0000-0000-0000E3460000}"/>
    <cellStyle name="Normal 2 6 2 2 3 6 2" xfId="18201" xr:uid="{00000000-0005-0000-0000-0000E4460000}"/>
    <cellStyle name="Normal 2 6 2 2 3 7" xfId="18202" xr:uid="{00000000-0005-0000-0000-0000E5460000}"/>
    <cellStyle name="Normal 2 6 2 2 4" xfId="18203" xr:uid="{00000000-0005-0000-0000-0000E6460000}"/>
    <cellStyle name="Normal 2 6 2 2 4 2" xfId="18204" xr:uid="{00000000-0005-0000-0000-0000E7460000}"/>
    <cellStyle name="Normal 2 6 2 2 4 2 2" xfId="18205" xr:uid="{00000000-0005-0000-0000-0000E8460000}"/>
    <cellStyle name="Normal 2 6 2 2 4 3" xfId="18206" xr:uid="{00000000-0005-0000-0000-0000E9460000}"/>
    <cellStyle name="Normal 2 6 2 2 5" xfId="18207" xr:uid="{00000000-0005-0000-0000-0000EA460000}"/>
    <cellStyle name="Normal 2 6 2 2 5 2" xfId="18208" xr:uid="{00000000-0005-0000-0000-0000EB460000}"/>
    <cellStyle name="Normal 2 6 2 2 5 2 2" xfId="18209" xr:uid="{00000000-0005-0000-0000-0000EC460000}"/>
    <cellStyle name="Normal 2 6 2 2 5 3" xfId="18210" xr:uid="{00000000-0005-0000-0000-0000ED460000}"/>
    <cellStyle name="Normal 2 6 2 2 6" xfId="18211" xr:uid="{00000000-0005-0000-0000-0000EE460000}"/>
    <cellStyle name="Normal 2 6 2 2 6 2" xfId="18212" xr:uid="{00000000-0005-0000-0000-0000EF460000}"/>
    <cellStyle name="Normal 2 6 2 2 6 2 2" xfId="18213" xr:uid="{00000000-0005-0000-0000-0000F0460000}"/>
    <cellStyle name="Normal 2 6 2 2 6 3" xfId="18214" xr:uid="{00000000-0005-0000-0000-0000F1460000}"/>
    <cellStyle name="Normal 2 6 2 2 7" xfId="18215" xr:uid="{00000000-0005-0000-0000-0000F2460000}"/>
    <cellStyle name="Normal 2 6 2 2 7 2" xfId="18216" xr:uid="{00000000-0005-0000-0000-0000F3460000}"/>
    <cellStyle name="Normal 2 6 2 2 8" xfId="18217" xr:uid="{00000000-0005-0000-0000-0000F4460000}"/>
    <cellStyle name="Normal 2 6 2 2 8 2" xfId="18218" xr:uid="{00000000-0005-0000-0000-0000F5460000}"/>
    <cellStyle name="Normal 2 6 2 2 9" xfId="18219" xr:uid="{00000000-0005-0000-0000-0000F6460000}"/>
    <cellStyle name="Normal 2 6 2 3" xfId="18220" xr:uid="{00000000-0005-0000-0000-0000F7460000}"/>
    <cellStyle name="Normal 2 6 2 3 2" xfId="18221" xr:uid="{00000000-0005-0000-0000-0000F8460000}"/>
    <cellStyle name="Normal 2 6 2 3 2 2" xfId="18222" xr:uid="{00000000-0005-0000-0000-0000F9460000}"/>
    <cellStyle name="Normal 2 6 2 3 2 2 2" xfId="18223" xr:uid="{00000000-0005-0000-0000-0000FA460000}"/>
    <cellStyle name="Normal 2 6 2 3 2 2 2 2" xfId="18224" xr:uid="{00000000-0005-0000-0000-0000FB460000}"/>
    <cellStyle name="Normal 2 6 2 3 2 2 3" xfId="18225" xr:uid="{00000000-0005-0000-0000-0000FC460000}"/>
    <cellStyle name="Normal 2 6 2 3 2 3" xfId="18226" xr:uid="{00000000-0005-0000-0000-0000FD460000}"/>
    <cellStyle name="Normal 2 6 2 3 2 3 2" xfId="18227" xr:uid="{00000000-0005-0000-0000-0000FE460000}"/>
    <cellStyle name="Normal 2 6 2 3 2 3 2 2" xfId="18228" xr:uid="{00000000-0005-0000-0000-0000FF460000}"/>
    <cellStyle name="Normal 2 6 2 3 2 3 3" xfId="18229" xr:uid="{00000000-0005-0000-0000-000000470000}"/>
    <cellStyle name="Normal 2 6 2 3 2 4" xfId="18230" xr:uid="{00000000-0005-0000-0000-000001470000}"/>
    <cellStyle name="Normal 2 6 2 3 2 4 2" xfId="18231" xr:uid="{00000000-0005-0000-0000-000002470000}"/>
    <cellStyle name="Normal 2 6 2 3 2 4 2 2" xfId="18232" xr:uid="{00000000-0005-0000-0000-000003470000}"/>
    <cellStyle name="Normal 2 6 2 3 2 4 3" xfId="18233" xr:uid="{00000000-0005-0000-0000-000004470000}"/>
    <cellStyle name="Normal 2 6 2 3 2 5" xfId="18234" xr:uid="{00000000-0005-0000-0000-000005470000}"/>
    <cellStyle name="Normal 2 6 2 3 2 5 2" xfId="18235" xr:uid="{00000000-0005-0000-0000-000006470000}"/>
    <cellStyle name="Normal 2 6 2 3 2 6" xfId="18236" xr:uid="{00000000-0005-0000-0000-000007470000}"/>
    <cellStyle name="Normal 2 6 2 3 2 6 2" xfId="18237" xr:uid="{00000000-0005-0000-0000-000008470000}"/>
    <cellStyle name="Normal 2 6 2 3 2 7" xfId="18238" xr:uid="{00000000-0005-0000-0000-000009470000}"/>
    <cellStyle name="Normal 2 6 2 3 3" xfId="18239" xr:uid="{00000000-0005-0000-0000-00000A470000}"/>
    <cellStyle name="Normal 2 6 2 3 3 2" xfId="18240" xr:uid="{00000000-0005-0000-0000-00000B470000}"/>
    <cellStyle name="Normal 2 6 2 3 3 2 2" xfId="18241" xr:uid="{00000000-0005-0000-0000-00000C470000}"/>
    <cellStyle name="Normal 2 6 2 3 3 3" xfId="18242" xr:uid="{00000000-0005-0000-0000-00000D470000}"/>
    <cellStyle name="Normal 2 6 2 3 4" xfId="18243" xr:uid="{00000000-0005-0000-0000-00000E470000}"/>
    <cellStyle name="Normal 2 6 2 3 4 2" xfId="18244" xr:uid="{00000000-0005-0000-0000-00000F470000}"/>
    <cellStyle name="Normal 2 6 2 3 4 2 2" xfId="18245" xr:uid="{00000000-0005-0000-0000-000010470000}"/>
    <cellStyle name="Normal 2 6 2 3 4 3" xfId="18246" xr:uid="{00000000-0005-0000-0000-000011470000}"/>
    <cellStyle name="Normal 2 6 2 3 5" xfId="18247" xr:uid="{00000000-0005-0000-0000-000012470000}"/>
    <cellStyle name="Normal 2 6 2 3 5 2" xfId="18248" xr:uid="{00000000-0005-0000-0000-000013470000}"/>
    <cellStyle name="Normal 2 6 2 3 5 2 2" xfId="18249" xr:uid="{00000000-0005-0000-0000-000014470000}"/>
    <cellStyle name="Normal 2 6 2 3 5 3" xfId="18250" xr:uid="{00000000-0005-0000-0000-000015470000}"/>
    <cellStyle name="Normal 2 6 2 3 6" xfId="18251" xr:uid="{00000000-0005-0000-0000-000016470000}"/>
    <cellStyle name="Normal 2 6 2 3 6 2" xfId="18252" xr:uid="{00000000-0005-0000-0000-000017470000}"/>
    <cellStyle name="Normal 2 6 2 3 7" xfId="18253" xr:uid="{00000000-0005-0000-0000-000018470000}"/>
    <cellStyle name="Normal 2 6 2 3 7 2" xfId="18254" xr:uid="{00000000-0005-0000-0000-000019470000}"/>
    <cellStyle name="Normal 2 6 2 3 8" xfId="18255" xr:uid="{00000000-0005-0000-0000-00001A470000}"/>
    <cellStyle name="Normal 2 6 2 4" xfId="18256" xr:uid="{00000000-0005-0000-0000-00001B470000}"/>
    <cellStyle name="Normal 2 6 2 4 2" xfId="18257" xr:uid="{00000000-0005-0000-0000-00001C470000}"/>
    <cellStyle name="Normal 2 6 2 4 2 2" xfId="18258" xr:uid="{00000000-0005-0000-0000-00001D470000}"/>
    <cellStyle name="Normal 2 6 2 4 2 2 2" xfId="18259" xr:uid="{00000000-0005-0000-0000-00001E470000}"/>
    <cellStyle name="Normal 2 6 2 4 2 3" xfId="18260" xr:uid="{00000000-0005-0000-0000-00001F470000}"/>
    <cellStyle name="Normal 2 6 2 4 3" xfId="18261" xr:uid="{00000000-0005-0000-0000-000020470000}"/>
    <cellStyle name="Normal 2 6 2 4 3 2" xfId="18262" xr:uid="{00000000-0005-0000-0000-000021470000}"/>
    <cellStyle name="Normal 2 6 2 4 3 2 2" xfId="18263" xr:uid="{00000000-0005-0000-0000-000022470000}"/>
    <cellStyle name="Normal 2 6 2 4 3 3" xfId="18264" xr:uid="{00000000-0005-0000-0000-000023470000}"/>
    <cellStyle name="Normal 2 6 2 4 4" xfId="18265" xr:uid="{00000000-0005-0000-0000-000024470000}"/>
    <cellStyle name="Normal 2 6 2 4 4 2" xfId="18266" xr:uid="{00000000-0005-0000-0000-000025470000}"/>
    <cellStyle name="Normal 2 6 2 4 4 2 2" xfId="18267" xr:uid="{00000000-0005-0000-0000-000026470000}"/>
    <cellStyle name="Normal 2 6 2 4 4 3" xfId="18268" xr:uid="{00000000-0005-0000-0000-000027470000}"/>
    <cellStyle name="Normal 2 6 2 4 5" xfId="18269" xr:uid="{00000000-0005-0000-0000-000028470000}"/>
    <cellStyle name="Normal 2 6 2 4 5 2" xfId="18270" xr:uid="{00000000-0005-0000-0000-000029470000}"/>
    <cellStyle name="Normal 2 6 2 4 6" xfId="18271" xr:uid="{00000000-0005-0000-0000-00002A470000}"/>
    <cellStyle name="Normal 2 6 2 4 6 2" xfId="18272" xr:uid="{00000000-0005-0000-0000-00002B470000}"/>
    <cellStyle name="Normal 2 6 2 4 7" xfId="18273" xr:uid="{00000000-0005-0000-0000-00002C470000}"/>
    <cellStyle name="Normal 2 6 2 5" xfId="18274" xr:uid="{00000000-0005-0000-0000-00002D470000}"/>
    <cellStyle name="Normal 2 6 2 5 2" xfId="18275" xr:uid="{00000000-0005-0000-0000-00002E470000}"/>
    <cellStyle name="Normal 2 6 2 5 2 2" xfId="18276" xr:uid="{00000000-0005-0000-0000-00002F470000}"/>
    <cellStyle name="Normal 2 6 2 5 2 2 2" xfId="18277" xr:uid="{00000000-0005-0000-0000-000030470000}"/>
    <cellStyle name="Normal 2 6 2 5 2 3" xfId="18278" xr:uid="{00000000-0005-0000-0000-000031470000}"/>
    <cellStyle name="Normal 2 6 2 5 3" xfId="18279" xr:uid="{00000000-0005-0000-0000-000032470000}"/>
    <cellStyle name="Normal 2 6 2 5 3 2" xfId="18280" xr:uid="{00000000-0005-0000-0000-000033470000}"/>
    <cellStyle name="Normal 2 6 2 5 3 2 2" xfId="18281" xr:uid="{00000000-0005-0000-0000-000034470000}"/>
    <cellStyle name="Normal 2 6 2 5 3 3" xfId="18282" xr:uid="{00000000-0005-0000-0000-000035470000}"/>
    <cellStyle name="Normal 2 6 2 5 4" xfId="18283" xr:uid="{00000000-0005-0000-0000-000036470000}"/>
    <cellStyle name="Normal 2 6 2 5 4 2" xfId="18284" xr:uid="{00000000-0005-0000-0000-000037470000}"/>
    <cellStyle name="Normal 2 6 2 5 4 2 2" xfId="18285" xr:uid="{00000000-0005-0000-0000-000038470000}"/>
    <cellStyle name="Normal 2 6 2 5 4 3" xfId="18286" xr:uid="{00000000-0005-0000-0000-000039470000}"/>
    <cellStyle name="Normal 2 6 2 5 5" xfId="18287" xr:uid="{00000000-0005-0000-0000-00003A470000}"/>
    <cellStyle name="Normal 2 6 2 5 5 2" xfId="18288" xr:uid="{00000000-0005-0000-0000-00003B470000}"/>
    <cellStyle name="Normal 2 6 2 5 6" xfId="18289" xr:uid="{00000000-0005-0000-0000-00003C470000}"/>
    <cellStyle name="Normal 2 6 2 5 6 2" xfId="18290" xr:uid="{00000000-0005-0000-0000-00003D470000}"/>
    <cellStyle name="Normal 2 6 2 5 7" xfId="18291" xr:uid="{00000000-0005-0000-0000-00003E470000}"/>
    <cellStyle name="Normal 2 6 2 6" xfId="18292" xr:uid="{00000000-0005-0000-0000-00003F470000}"/>
    <cellStyle name="Normal 2 6 2 6 2" xfId="18293" xr:uid="{00000000-0005-0000-0000-000040470000}"/>
    <cellStyle name="Normal 2 6 2 6 2 2" xfId="18294" xr:uid="{00000000-0005-0000-0000-000041470000}"/>
    <cellStyle name="Normal 2 6 2 6 3" xfId="18295" xr:uid="{00000000-0005-0000-0000-000042470000}"/>
    <cellStyle name="Normal 2 6 2 7" xfId="18296" xr:uid="{00000000-0005-0000-0000-000043470000}"/>
    <cellStyle name="Normal 2 6 2 7 2" xfId="18297" xr:uid="{00000000-0005-0000-0000-000044470000}"/>
    <cellStyle name="Normal 2 6 2 7 2 2" xfId="18298" xr:uid="{00000000-0005-0000-0000-000045470000}"/>
    <cellStyle name="Normal 2 6 2 7 3" xfId="18299" xr:uid="{00000000-0005-0000-0000-000046470000}"/>
    <cellStyle name="Normal 2 6 2 8" xfId="18300" xr:uid="{00000000-0005-0000-0000-000047470000}"/>
    <cellStyle name="Normal 2 6 2 8 2" xfId="18301" xr:uid="{00000000-0005-0000-0000-000048470000}"/>
    <cellStyle name="Normal 2 6 2 8 2 2" xfId="18302" xr:uid="{00000000-0005-0000-0000-000049470000}"/>
    <cellStyle name="Normal 2 6 2 8 3" xfId="18303" xr:uid="{00000000-0005-0000-0000-00004A470000}"/>
    <cellStyle name="Normal 2 6 2 9" xfId="18304" xr:uid="{00000000-0005-0000-0000-00004B470000}"/>
    <cellStyle name="Normal 2 6 2 9 2" xfId="18305" xr:uid="{00000000-0005-0000-0000-00004C470000}"/>
    <cellStyle name="Normal 2 6 3" xfId="495" xr:uid="{00000000-0005-0000-0000-00004D470000}"/>
    <cellStyle name="Normal 2 6 3 10" xfId="18306" xr:uid="{00000000-0005-0000-0000-00004E470000}"/>
    <cellStyle name="Normal 2 6 3 10 2" xfId="18307" xr:uid="{00000000-0005-0000-0000-00004F470000}"/>
    <cellStyle name="Normal 2 6 3 11" xfId="18308" xr:uid="{00000000-0005-0000-0000-000050470000}"/>
    <cellStyle name="Normal 2 6 3 2" xfId="18309" xr:uid="{00000000-0005-0000-0000-000051470000}"/>
    <cellStyle name="Normal 2 6 3 2 2" xfId="18310" xr:uid="{00000000-0005-0000-0000-000052470000}"/>
    <cellStyle name="Normal 2 6 3 2 2 2" xfId="18311" xr:uid="{00000000-0005-0000-0000-000053470000}"/>
    <cellStyle name="Normal 2 6 3 2 2 2 2" xfId="18312" xr:uid="{00000000-0005-0000-0000-000054470000}"/>
    <cellStyle name="Normal 2 6 3 2 2 2 2 2" xfId="18313" xr:uid="{00000000-0005-0000-0000-000055470000}"/>
    <cellStyle name="Normal 2 6 3 2 2 2 3" xfId="18314" xr:uid="{00000000-0005-0000-0000-000056470000}"/>
    <cellStyle name="Normal 2 6 3 2 2 3" xfId="18315" xr:uid="{00000000-0005-0000-0000-000057470000}"/>
    <cellStyle name="Normal 2 6 3 2 2 3 2" xfId="18316" xr:uid="{00000000-0005-0000-0000-000058470000}"/>
    <cellStyle name="Normal 2 6 3 2 2 3 2 2" xfId="18317" xr:uid="{00000000-0005-0000-0000-000059470000}"/>
    <cellStyle name="Normal 2 6 3 2 2 3 3" xfId="18318" xr:uid="{00000000-0005-0000-0000-00005A470000}"/>
    <cellStyle name="Normal 2 6 3 2 2 4" xfId="18319" xr:uid="{00000000-0005-0000-0000-00005B470000}"/>
    <cellStyle name="Normal 2 6 3 2 2 4 2" xfId="18320" xr:uid="{00000000-0005-0000-0000-00005C470000}"/>
    <cellStyle name="Normal 2 6 3 2 2 4 2 2" xfId="18321" xr:uid="{00000000-0005-0000-0000-00005D470000}"/>
    <cellStyle name="Normal 2 6 3 2 2 4 3" xfId="18322" xr:uid="{00000000-0005-0000-0000-00005E470000}"/>
    <cellStyle name="Normal 2 6 3 2 2 5" xfId="18323" xr:uid="{00000000-0005-0000-0000-00005F470000}"/>
    <cellStyle name="Normal 2 6 3 2 2 5 2" xfId="18324" xr:uid="{00000000-0005-0000-0000-000060470000}"/>
    <cellStyle name="Normal 2 6 3 2 2 6" xfId="18325" xr:uid="{00000000-0005-0000-0000-000061470000}"/>
    <cellStyle name="Normal 2 6 3 2 2 6 2" xfId="18326" xr:uid="{00000000-0005-0000-0000-000062470000}"/>
    <cellStyle name="Normal 2 6 3 2 2 7" xfId="18327" xr:uid="{00000000-0005-0000-0000-000063470000}"/>
    <cellStyle name="Normal 2 6 3 2 3" xfId="18328" xr:uid="{00000000-0005-0000-0000-000064470000}"/>
    <cellStyle name="Normal 2 6 3 2 3 2" xfId="18329" xr:uid="{00000000-0005-0000-0000-000065470000}"/>
    <cellStyle name="Normal 2 6 3 2 3 2 2" xfId="18330" xr:uid="{00000000-0005-0000-0000-000066470000}"/>
    <cellStyle name="Normal 2 6 3 2 3 2 2 2" xfId="18331" xr:uid="{00000000-0005-0000-0000-000067470000}"/>
    <cellStyle name="Normal 2 6 3 2 3 2 3" xfId="18332" xr:uid="{00000000-0005-0000-0000-000068470000}"/>
    <cellStyle name="Normal 2 6 3 2 3 3" xfId="18333" xr:uid="{00000000-0005-0000-0000-000069470000}"/>
    <cellStyle name="Normal 2 6 3 2 3 3 2" xfId="18334" xr:uid="{00000000-0005-0000-0000-00006A470000}"/>
    <cellStyle name="Normal 2 6 3 2 3 3 2 2" xfId="18335" xr:uid="{00000000-0005-0000-0000-00006B470000}"/>
    <cellStyle name="Normal 2 6 3 2 3 3 3" xfId="18336" xr:uid="{00000000-0005-0000-0000-00006C470000}"/>
    <cellStyle name="Normal 2 6 3 2 3 4" xfId="18337" xr:uid="{00000000-0005-0000-0000-00006D470000}"/>
    <cellStyle name="Normal 2 6 3 2 3 4 2" xfId="18338" xr:uid="{00000000-0005-0000-0000-00006E470000}"/>
    <cellStyle name="Normal 2 6 3 2 3 4 2 2" xfId="18339" xr:uid="{00000000-0005-0000-0000-00006F470000}"/>
    <cellStyle name="Normal 2 6 3 2 3 4 3" xfId="18340" xr:uid="{00000000-0005-0000-0000-000070470000}"/>
    <cellStyle name="Normal 2 6 3 2 3 5" xfId="18341" xr:uid="{00000000-0005-0000-0000-000071470000}"/>
    <cellStyle name="Normal 2 6 3 2 3 5 2" xfId="18342" xr:uid="{00000000-0005-0000-0000-000072470000}"/>
    <cellStyle name="Normal 2 6 3 2 3 6" xfId="18343" xr:uid="{00000000-0005-0000-0000-000073470000}"/>
    <cellStyle name="Normal 2 6 3 2 3 6 2" xfId="18344" xr:uid="{00000000-0005-0000-0000-000074470000}"/>
    <cellStyle name="Normal 2 6 3 2 3 7" xfId="18345" xr:uid="{00000000-0005-0000-0000-000075470000}"/>
    <cellStyle name="Normal 2 6 3 2 4" xfId="18346" xr:uid="{00000000-0005-0000-0000-000076470000}"/>
    <cellStyle name="Normal 2 6 3 2 4 2" xfId="18347" xr:uid="{00000000-0005-0000-0000-000077470000}"/>
    <cellStyle name="Normal 2 6 3 2 4 2 2" xfId="18348" xr:uid="{00000000-0005-0000-0000-000078470000}"/>
    <cellStyle name="Normal 2 6 3 2 4 3" xfId="18349" xr:uid="{00000000-0005-0000-0000-000079470000}"/>
    <cellStyle name="Normal 2 6 3 2 5" xfId="18350" xr:uid="{00000000-0005-0000-0000-00007A470000}"/>
    <cellStyle name="Normal 2 6 3 2 5 2" xfId="18351" xr:uid="{00000000-0005-0000-0000-00007B470000}"/>
    <cellStyle name="Normal 2 6 3 2 5 2 2" xfId="18352" xr:uid="{00000000-0005-0000-0000-00007C470000}"/>
    <cellStyle name="Normal 2 6 3 2 5 3" xfId="18353" xr:uid="{00000000-0005-0000-0000-00007D470000}"/>
    <cellStyle name="Normal 2 6 3 2 6" xfId="18354" xr:uid="{00000000-0005-0000-0000-00007E470000}"/>
    <cellStyle name="Normal 2 6 3 2 6 2" xfId="18355" xr:uid="{00000000-0005-0000-0000-00007F470000}"/>
    <cellStyle name="Normal 2 6 3 2 6 2 2" xfId="18356" xr:uid="{00000000-0005-0000-0000-000080470000}"/>
    <cellStyle name="Normal 2 6 3 2 6 3" xfId="18357" xr:uid="{00000000-0005-0000-0000-000081470000}"/>
    <cellStyle name="Normal 2 6 3 2 7" xfId="18358" xr:uid="{00000000-0005-0000-0000-000082470000}"/>
    <cellStyle name="Normal 2 6 3 2 7 2" xfId="18359" xr:uid="{00000000-0005-0000-0000-000083470000}"/>
    <cellStyle name="Normal 2 6 3 2 8" xfId="18360" xr:uid="{00000000-0005-0000-0000-000084470000}"/>
    <cellStyle name="Normal 2 6 3 2 8 2" xfId="18361" xr:uid="{00000000-0005-0000-0000-000085470000}"/>
    <cellStyle name="Normal 2 6 3 2 9" xfId="18362" xr:uid="{00000000-0005-0000-0000-000086470000}"/>
    <cellStyle name="Normal 2 6 3 3" xfId="18363" xr:uid="{00000000-0005-0000-0000-000087470000}"/>
    <cellStyle name="Normal 2 6 3 3 2" xfId="18364" xr:uid="{00000000-0005-0000-0000-000088470000}"/>
    <cellStyle name="Normal 2 6 3 3 2 2" xfId="18365" xr:uid="{00000000-0005-0000-0000-000089470000}"/>
    <cellStyle name="Normal 2 6 3 3 2 2 2" xfId="18366" xr:uid="{00000000-0005-0000-0000-00008A470000}"/>
    <cellStyle name="Normal 2 6 3 3 2 2 2 2" xfId="18367" xr:uid="{00000000-0005-0000-0000-00008B470000}"/>
    <cellStyle name="Normal 2 6 3 3 2 2 3" xfId="18368" xr:uid="{00000000-0005-0000-0000-00008C470000}"/>
    <cellStyle name="Normal 2 6 3 3 2 3" xfId="18369" xr:uid="{00000000-0005-0000-0000-00008D470000}"/>
    <cellStyle name="Normal 2 6 3 3 2 3 2" xfId="18370" xr:uid="{00000000-0005-0000-0000-00008E470000}"/>
    <cellStyle name="Normal 2 6 3 3 2 3 2 2" xfId="18371" xr:uid="{00000000-0005-0000-0000-00008F470000}"/>
    <cellStyle name="Normal 2 6 3 3 2 3 3" xfId="18372" xr:uid="{00000000-0005-0000-0000-000090470000}"/>
    <cellStyle name="Normal 2 6 3 3 2 4" xfId="18373" xr:uid="{00000000-0005-0000-0000-000091470000}"/>
    <cellStyle name="Normal 2 6 3 3 2 4 2" xfId="18374" xr:uid="{00000000-0005-0000-0000-000092470000}"/>
    <cellStyle name="Normal 2 6 3 3 2 4 2 2" xfId="18375" xr:uid="{00000000-0005-0000-0000-000093470000}"/>
    <cellStyle name="Normal 2 6 3 3 2 4 3" xfId="18376" xr:uid="{00000000-0005-0000-0000-000094470000}"/>
    <cellStyle name="Normal 2 6 3 3 2 5" xfId="18377" xr:uid="{00000000-0005-0000-0000-000095470000}"/>
    <cellStyle name="Normal 2 6 3 3 2 5 2" xfId="18378" xr:uid="{00000000-0005-0000-0000-000096470000}"/>
    <cellStyle name="Normal 2 6 3 3 2 6" xfId="18379" xr:uid="{00000000-0005-0000-0000-000097470000}"/>
    <cellStyle name="Normal 2 6 3 3 2 6 2" xfId="18380" xr:uid="{00000000-0005-0000-0000-000098470000}"/>
    <cellStyle name="Normal 2 6 3 3 2 7" xfId="18381" xr:uid="{00000000-0005-0000-0000-000099470000}"/>
    <cellStyle name="Normal 2 6 3 3 3" xfId="18382" xr:uid="{00000000-0005-0000-0000-00009A470000}"/>
    <cellStyle name="Normal 2 6 3 3 3 2" xfId="18383" xr:uid="{00000000-0005-0000-0000-00009B470000}"/>
    <cellStyle name="Normal 2 6 3 3 3 2 2" xfId="18384" xr:uid="{00000000-0005-0000-0000-00009C470000}"/>
    <cellStyle name="Normal 2 6 3 3 3 3" xfId="18385" xr:uid="{00000000-0005-0000-0000-00009D470000}"/>
    <cellStyle name="Normal 2 6 3 3 4" xfId="18386" xr:uid="{00000000-0005-0000-0000-00009E470000}"/>
    <cellStyle name="Normal 2 6 3 3 4 2" xfId="18387" xr:uid="{00000000-0005-0000-0000-00009F470000}"/>
    <cellStyle name="Normal 2 6 3 3 4 2 2" xfId="18388" xr:uid="{00000000-0005-0000-0000-0000A0470000}"/>
    <cellStyle name="Normal 2 6 3 3 4 3" xfId="18389" xr:uid="{00000000-0005-0000-0000-0000A1470000}"/>
    <cellStyle name="Normal 2 6 3 3 5" xfId="18390" xr:uid="{00000000-0005-0000-0000-0000A2470000}"/>
    <cellStyle name="Normal 2 6 3 3 5 2" xfId="18391" xr:uid="{00000000-0005-0000-0000-0000A3470000}"/>
    <cellStyle name="Normal 2 6 3 3 5 2 2" xfId="18392" xr:uid="{00000000-0005-0000-0000-0000A4470000}"/>
    <cellStyle name="Normal 2 6 3 3 5 3" xfId="18393" xr:uid="{00000000-0005-0000-0000-0000A5470000}"/>
    <cellStyle name="Normal 2 6 3 3 6" xfId="18394" xr:uid="{00000000-0005-0000-0000-0000A6470000}"/>
    <cellStyle name="Normal 2 6 3 3 6 2" xfId="18395" xr:uid="{00000000-0005-0000-0000-0000A7470000}"/>
    <cellStyle name="Normal 2 6 3 3 7" xfId="18396" xr:uid="{00000000-0005-0000-0000-0000A8470000}"/>
    <cellStyle name="Normal 2 6 3 3 7 2" xfId="18397" xr:uid="{00000000-0005-0000-0000-0000A9470000}"/>
    <cellStyle name="Normal 2 6 3 3 8" xfId="18398" xr:uid="{00000000-0005-0000-0000-0000AA470000}"/>
    <cellStyle name="Normal 2 6 3 4" xfId="18399" xr:uid="{00000000-0005-0000-0000-0000AB470000}"/>
    <cellStyle name="Normal 2 6 3 4 2" xfId="18400" xr:uid="{00000000-0005-0000-0000-0000AC470000}"/>
    <cellStyle name="Normal 2 6 3 4 2 2" xfId="18401" xr:uid="{00000000-0005-0000-0000-0000AD470000}"/>
    <cellStyle name="Normal 2 6 3 4 2 2 2" xfId="18402" xr:uid="{00000000-0005-0000-0000-0000AE470000}"/>
    <cellStyle name="Normal 2 6 3 4 2 3" xfId="18403" xr:uid="{00000000-0005-0000-0000-0000AF470000}"/>
    <cellStyle name="Normal 2 6 3 4 3" xfId="18404" xr:uid="{00000000-0005-0000-0000-0000B0470000}"/>
    <cellStyle name="Normal 2 6 3 4 3 2" xfId="18405" xr:uid="{00000000-0005-0000-0000-0000B1470000}"/>
    <cellStyle name="Normal 2 6 3 4 3 2 2" xfId="18406" xr:uid="{00000000-0005-0000-0000-0000B2470000}"/>
    <cellStyle name="Normal 2 6 3 4 3 3" xfId="18407" xr:uid="{00000000-0005-0000-0000-0000B3470000}"/>
    <cellStyle name="Normal 2 6 3 4 4" xfId="18408" xr:uid="{00000000-0005-0000-0000-0000B4470000}"/>
    <cellStyle name="Normal 2 6 3 4 4 2" xfId="18409" xr:uid="{00000000-0005-0000-0000-0000B5470000}"/>
    <cellStyle name="Normal 2 6 3 4 4 2 2" xfId="18410" xr:uid="{00000000-0005-0000-0000-0000B6470000}"/>
    <cellStyle name="Normal 2 6 3 4 4 3" xfId="18411" xr:uid="{00000000-0005-0000-0000-0000B7470000}"/>
    <cellStyle name="Normal 2 6 3 4 5" xfId="18412" xr:uid="{00000000-0005-0000-0000-0000B8470000}"/>
    <cellStyle name="Normal 2 6 3 4 5 2" xfId="18413" xr:uid="{00000000-0005-0000-0000-0000B9470000}"/>
    <cellStyle name="Normal 2 6 3 4 6" xfId="18414" xr:uid="{00000000-0005-0000-0000-0000BA470000}"/>
    <cellStyle name="Normal 2 6 3 4 6 2" xfId="18415" xr:uid="{00000000-0005-0000-0000-0000BB470000}"/>
    <cellStyle name="Normal 2 6 3 4 7" xfId="18416" xr:uid="{00000000-0005-0000-0000-0000BC470000}"/>
    <cellStyle name="Normal 2 6 3 5" xfId="18417" xr:uid="{00000000-0005-0000-0000-0000BD470000}"/>
    <cellStyle name="Normal 2 6 3 5 2" xfId="18418" xr:uid="{00000000-0005-0000-0000-0000BE470000}"/>
    <cellStyle name="Normal 2 6 3 5 2 2" xfId="18419" xr:uid="{00000000-0005-0000-0000-0000BF470000}"/>
    <cellStyle name="Normal 2 6 3 5 2 2 2" xfId="18420" xr:uid="{00000000-0005-0000-0000-0000C0470000}"/>
    <cellStyle name="Normal 2 6 3 5 2 3" xfId="18421" xr:uid="{00000000-0005-0000-0000-0000C1470000}"/>
    <cellStyle name="Normal 2 6 3 5 3" xfId="18422" xr:uid="{00000000-0005-0000-0000-0000C2470000}"/>
    <cellStyle name="Normal 2 6 3 5 3 2" xfId="18423" xr:uid="{00000000-0005-0000-0000-0000C3470000}"/>
    <cellStyle name="Normal 2 6 3 5 3 2 2" xfId="18424" xr:uid="{00000000-0005-0000-0000-0000C4470000}"/>
    <cellStyle name="Normal 2 6 3 5 3 3" xfId="18425" xr:uid="{00000000-0005-0000-0000-0000C5470000}"/>
    <cellStyle name="Normal 2 6 3 5 4" xfId="18426" xr:uid="{00000000-0005-0000-0000-0000C6470000}"/>
    <cellStyle name="Normal 2 6 3 5 4 2" xfId="18427" xr:uid="{00000000-0005-0000-0000-0000C7470000}"/>
    <cellStyle name="Normal 2 6 3 5 4 2 2" xfId="18428" xr:uid="{00000000-0005-0000-0000-0000C8470000}"/>
    <cellStyle name="Normal 2 6 3 5 4 3" xfId="18429" xr:uid="{00000000-0005-0000-0000-0000C9470000}"/>
    <cellStyle name="Normal 2 6 3 5 5" xfId="18430" xr:uid="{00000000-0005-0000-0000-0000CA470000}"/>
    <cellStyle name="Normal 2 6 3 5 5 2" xfId="18431" xr:uid="{00000000-0005-0000-0000-0000CB470000}"/>
    <cellStyle name="Normal 2 6 3 5 6" xfId="18432" xr:uid="{00000000-0005-0000-0000-0000CC470000}"/>
    <cellStyle name="Normal 2 6 3 5 6 2" xfId="18433" xr:uid="{00000000-0005-0000-0000-0000CD470000}"/>
    <cellStyle name="Normal 2 6 3 5 7" xfId="18434" xr:uid="{00000000-0005-0000-0000-0000CE470000}"/>
    <cellStyle name="Normal 2 6 3 6" xfId="18435" xr:uid="{00000000-0005-0000-0000-0000CF470000}"/>
    <cellStyle name="Normal 2 6 3 6 2" xfId="18436" xr:uid="{00000000-0005-0000-0000-0000D0470000}"/>
    <cellStyle name="Normal 2 6 3 6 2 2" xfId="18437" xr:uid="{00000000-0005-0000-0000-0000D1470000}"/>
    <cellStyle name="Normal 2 6 3 6 3" xfId="18438" xr:uid="{00000000-0005-0000-0000-0000D2470000}"/>
    <cellStyle name="Normal 2 6 3 7" xfId="18439" xr:uid="{00000000-0005-0000-0000-0000D3470000}"/>
    <cellStyle name="Normal 2 6 3 7 2" xfId="18440" xr:uid="{00000000-0005-0000-0000-0000D4470000}"/>
    <cellStyle name="Normal 2 6 3 7 2 2" xfId="18441" xr:uid="{00000000-0005-0000-0000-0000D5470000}"/>
    <cellStyle name="Normal 2 6 3 7 3" xfId="18442" xr:uid="{00000000-0005-0000-0000-0000D6470000}"/>
    <cellStyle name="Normal 2 6 3 8" xfId="18443" xr:uid="{00000000-0005-0000-0000-0000D7470000}"/>
    <cellStyle name="Normal 2 6 3 8 2" xfId="18444" xr:uid="{00000000-0005-0000-0000-0000D8470000}"/>
    <cellStyle name="Normal 2 6 3 8 2 2" xfId="18445" xr:uid="{00000000-0005-0000-0000-0000D9470000}"/>
    <cellStyle name="Normal 2 6 3 8 3" xfId="18446" xr:uid="{00000000-0005-0000-0000-0000DA470000}"/>
    <cellStyle name="Normal 2 6 3 9" xfId="18447" xr:uid="{00000000-0005-0000-0000-0000DB470000}"/>
    <cellStyle name="Normal 2 6 3 9 2" xfId="18448" xr:uid="{00000000-0005-0000-0000-0000DC470000}"/>
    <cellStyle name="Normal 2 6 4" xfId="18449" xr:uid="{00000000-0005-0000-0000-0000DD470000}"/>
    <cellStyle name="Normal 2 6 4 2" xfId="18450" xr:uid="{00000000-0005-0000-0000-0000DE470000}"/>
    <cellStyle name="Normal 2 6 4 2 2" xfId="18451" xr:uid="{00000000-0005-0000-0000-0000DF470000}"/>
    <cellStyle name="Normal 2 6 4 2 2 2" xfId="18452" xr:uid="{00000000-0005-0000-0000-0000E0470000}"/>
    <cellStyle name="Normal 2 6 4 2 2 2 2" xfId="18453" xr:uid="{00000000-0005-0000-0000-0000E1470000}"/>
    <cellStyle name="Normal 2 6 4 2 2 3" xfId="18454" xr:uid="{00000000-0005-0000-0000-0000E2470000}"/>
    <cellStyle name="Normal 2 6 4 2 3" xfId="18455" xr:uid="{00000000-0005-0000-0000-0000E3470000}"/>
    <cellStyle name="Normal 2 6 4 2 3 2" xfId="18456" xr:uid="{00000000-0005-0000-0000-0000E4470000}"/>
    <cellStyle name="Normal 2 6 4 2 3 2 2" xfId="18457" xr:uid="{00000000-0005-0000-0000-0000E5470000}"/>
    <cellStyle name="Normal 2 6 4 2 3 3" xfId="18458" xr:uid="{00000000-0005-0000-0000-0000E6470000}"/>
    <cellStyle name="Normal 2 6 4 2 4" xfId="18459" xr:uid="{00000000-0005-0000-0000-0000E7470000}"/>
    <cellStyle name="Normal 2 6 4 2 4 2" xfId="18460" xr:uid="{00000000-0005-0000-0000-0000E8470000}"/>
    <cellStyle name="Normal 2 6 4 2 4 2 2" xfId="18461" xr:uid="{00000000-0005-0000-0000-0000E9470000}"/>
    <cellStyle name="Normal 2 6 4 2 4 3" xfId="18462" xr:uid="{00000000-0005-0000-0000-0000EA470000}"/>
    <cellStyle name="Normal 2 6 4 2 5" xfId="18463" xr:uid="{00000000-0005-0000-0000-0000EB470000}"/>
    <cellStyle name="Normal 2 6 4 2 5 2" xfId="18464" xr:uid="{00000000-0005-0000-0000-0000EC470000}"/>
    <cellStyle name="Normal 2 6 4 2 6" xfId="18465" xr:uid="{00000000-0005-0000-0000-0000ED470000}"/>
    <cellStyle name="Normal 2 6 4 2 6 2" xfId="18466" xr:uid="{00000000-0005-0000-0000-0000EE470000}"/>
    <cellStyle name="Normal 2 6 4 2 7" xfId="18467" xr:uid="{00000000-0005-0000-0000-0000EF470000}"/>
    <cellStyle name="Normal 2 6 4 3" xfId="18468" xr:uid="{00000000-0005-0000-0000-0000F0470000}"/>
    <cellStyle name="Normal 2 6 4 3 2" xfId="18469" xr:uid="{00000000-0005-0000-0000-0000F1470000}"/>
    <cellStyle name="Normal 2 6 4 3 2 2" xfId="18470" xr:uid="{00000000-0005-0000-0000-0000F2470000}"/>
    <cellStyle name="Normal 2 6 4 3 2 2 2" xfId="18471" xr:uid="{00000000-0005-0000-0000-0000F3470000}"/>
    <cellStyle name="Normal 2 6 4 3 2 3" xfId="18472" xr:uid="{00000000-0005-0000-0000-0000F4470000}"/>
    <cellStyle name="Normal 2 6 4 3 3" xfId="18473" xr:uid="{00000000-0005-0000-0000-0000F5470000}"/>
    <cellStyle name="Normal 2 6 4 3 3 2" xfId="18474" xr:uid="{00000000-0005-0000-0000-0000F6470000}"/>
    <cellStyle name="Normal 2 6 4 3 3 2 2" xfId="18475" xr:uid="{00000000-0005-0000-0000-0000F7470000}"/>
    <cellStyle name="Normal 2 6 4 3 3 3" xfId="18476" xr:uid="{00000000-0005-0000-0000-0000F8470000}"/>
    <cellStyle name="Normal 2 6 4 3 4" xfId="18477" xr:uid="{00000000-0005-0000-0000-0000F9470000}"/>
    <cellStyle name="Normal 2 6 4 3 4 2" xfId="18478" xr:uid="{00000000-0005-0000-0000-0000FA470000}"/>
    <cellStyle name="Normal 2 6 4 3 4 2 2" xfId="18479" xr:uid="{00000000-0005-0000-0000-0000FB470000}"/>
    <cellStyle name="Normal 2 6 4 3 4 3" xfId="18480" xr:uid="{00000000-0005-0000-0000-0000FC470000}"/>
    <cellStyle name="Normal 2 6 4 3 5" xfId="18481" xr:uid="{00000000-0005-0000-0000-0000FD470000}"/>
    <cellStyle name="Normal 2 6 4 3 5 2" xfId="18482" xr:uid="{00000000-0005-0000-0000-0000FE470000}"/>
    <cellStyle name="Normal 2 6 4 3 6" xfId="18483" xr:uid="{00000000-0005-0000-0000-0000FF470000}"/>
    <cellStyle name="Normal 2 6 4 3 6 2" xfId="18484" xr:uid="{00000000-0005-0000-0000-000000480000}"/>
    <cellStyle name="Normal 2 6 4 3 7" xfId="18485" xr:uid="{00000000-0005-0000-0000-000001480000}"/>
    <cellStyle name="Normal 2 6 4 4" xfId="18486" xr:uid="{00000000-0005-0000-0000-000002480000}"/>
    <cellStyle name="Normal 2 6 4 4 2" xfId="18487" xr:uid="{00000000-0005-0000-0000-000003480000}"/>
    <cellStyle name="Normal 2 6 4 4 2 2" xfId="18488" xr:uid="{00000000-0005-0000-0000-000004480000}"/>
    <cellStyle name="Normal 2 6 4 4 3" xfId="18489" xr:uid="{00000000-0005-0000-0000-000005480000}"/>
    <cellStyle name="Normal 2 6 4 5" xfId="18490" xr:uid="{00000000-0005-0000-0000-000006480000}"/>
    <cellStyle name="Normal 2 6 4 5 2" xfId="18491" xr:uid="{00000000-0005-0000-0000-000007480000}"/>
    <cellStyle name="Normal 2 6 4 5 2 2" xfId="18492" xr:uid="{00000000-0005-0000-0000-000008480000}"/>
    <cellStyle name="Normal 2 6 4 5 3" xfId="18493" xr:uid="{00000000-0005-0000-0000-000009480000}"/>
    <cellStyle name="Normal 2 6 4 6" xfId="18494" xr:uid="{00000000-0005-0000-0000-00000A480000}"/>
    <cellStyle name="Normal 2 6 4 6 2" xfId="18495" xr:uid="{00000000-0005-0000-0000-00000B480000}"/>
    <cellStyle name="Normal 2 6 4 6 2 2" xfId="18496" xr:uid="{00000000-0005-0000-0000-00000C480000}"/>
    <cellStyle name="Normal 2 6 4 6 3" xfId="18497" xr:uid="{00000000-0005-0000-0000-00000D480000}"/>
    <cellStyle name="Normal 2 6 4 7" xfId="18498" xr:uid="{00000000-0005-0000-0000-00000E480000}"/>
    <cellStyle name="Normal 2 6 4 7 2" xfId="18499" xr:uid="{00000000-0005-0000-0000-00000F480000}"/>
    <cellStyle name="Normal 2 6 4 8" xfId="18500" xr:uid="{00000000-0005-0000-0000-000010480000}"/>
    <cellStyle name="Normal 2 6 4 8 2" xfId="18501" xr:uid="{00000000-0005-0000-0000-000011480000}"/>
    <cellStyle name="Normal 2 6 4 9" xfId="18502" xr:uid="{00000000-0005-0000-0000-000012480000}"/>
    <cellStyle name="Normal 2 6 5" xfId="18503" xr:uid="{00000000-0005-0000-0000-000013480000}"/>
    <cellStyle name="Normal 2 6 5 2" xfId="18504" xr:uid="{00000000-0005-0000-0000-000014480000}"/>
    <cellStyle name="Normal 2 6 5 2 2" xfId="18505" xr:uid="{00000000-0005-0000-0000-000015480000}"/>
    <cellStyle name="Normal 2 6 5 2 2 2" xfId="18506" xr:uid="{00000000-0005-0000-0000-000016480000}"/>
    <cellStyle name="Normal 2 6 5 2 2 2 2" xfId="18507" xr:uid="{00000000-0005-0000-0000-000017480000}"/>
    <cellStyle name="Normal 2 6 5 2 2 3" xfId="18508" xr:uid="{00000000-0005-0000-0000-000018480000}"/>
    <cellStyle name="Normal 2 6 5 2 3" xfId="18509" xr:uid="{00000000-0005-0000-0000-000019480000}"/>
    <cellStyle name="Normal 2 6 5 2 3 2" xfId="18510" xr:uid="{00000000-0005-0000-0000-00001A480000}"/>
    <cellStyle name="Normal 2 6 5 2 3 2 2" xfId="18511" xr:uid="{00000000-0005-0000-0000-00001B480000}"/>
    <cellStyle name="Normal 2 6 5 2 3 3" xfId="18512" xr:uid="{00000000-0005-0000-0000-00001C480000}"/>
    <cellStyle name="Normal 2 6 5 2 4" xfId="18513" xr:uid="{00000000-0005-0000-0000-00001D480000}"/>
    <cellStyle name="Normal 2 6 5 2 4 2" xfId="18514" xr:uid="{00000000-0005-0000-0000-00001E480000}"/>
    <cellStyle name="Normal 2 6 5 2 4 2 2" xfId="18515" xr:uid="{00000000-0005-0000-0000-00001F480000}"/>
    <cellStyle name="Normal 2 6 5 2 4 3" xfId="18516" xr:uid="{00000000-0005-0000-0000-000020480000}"/>
    <cellStyle name="Normal 2 6 5 2 5" xfId="18517" xr:uid="{00000000-0005-0000-0000-000021480000}"/>
    <cellStyle name="Normal 2 6 5 2 5 2" xfId="18518" xr:uid="{00000000-0005-0000-0000-000022480000}"/>
    <cellStyle name="Normal 2 6 5 2 6" xfId="18519" xr:uid="{00000000-0005-0000-0000-000023480000}"/>
    <cellStyle name="Normal 2 6 5 2 6 2" xfId="18520" xr:uid="{00000000-0005-0000-0000-000024480000}"/>
    <cellStyle name="Normal 2 6 5 2 7" xfId="18521" xr:uid="{00000000-0005-0000-0000-000025480000}"/>
    <cellStyle name="Normal 2 6 5 3" xfId="18522" xr:uid="{00000000-0005-0000-0000-000026480000}"/>
    <cellStyle name="Normal 2 6 5 3 2" xfId="18523" xr:uid="{00000000-0005-0000-0000-000027480000}"/>
    <cellStyle name="Normal 2 6 5 3 2 2" xfId="18524" xr:uid="{00000000-0005-0000-0000-000028480000}"/>
    <cellStyle name="Normal 2 6 5 3 3" xfId="18525" xr:uid="{00000000-0005-0000-0000-000029480000}"/>
    <cellStyle name="Normal 2 6 5 4" xfId="18526" xr:uid="{00000000-0005-0000-0000-00002A480000}"/>
    <cellStyle name="Normal 2 6 5 4 2" xfId="18527" xr:uid="{00000000-0005-0000-0000-00002B480000}"/>
    <cellStyle name="Normal 2 6 5 4 2 2" xfId="18528" xr:uid="{00000000-0005-0000-0000-00002C480000}"/>
    <cellStyle name="Normal 2 6 5 4 3" xfId="18529" xr:uid="{00000000-0005-0000-0000-00002D480000}"/>
    <cellStyle name="Normal 2 6 5 5" xfId="18530" xr:uid="{00000000-0005-0000-0000-00002E480000}"/>
    <cellStyle name="Normal 2 6 5 5 2" xfId="18531" xr:uid="{00000000-0005-0000-0000-00002F480000}"/>
    <cellStyle name="Normal 2 6 5 5 2 2" xfId="18532" xr:uid="{00000000-0005-0000-0000-000030480000}"/>
    <cellStyle name="Normal 2 6 5 5 3" xfId="18533" xr:uid="{00000000-0005-0000-0000-000031480000}"/>
    <cellStyle name="Normal 2 6 5 6" xfId="18534" xr:uid="{00000000-0005-0000-0000-000032480000}"/>
    <cellStyle name="Normal 2 6 5 6 2" xfId="18535" xr:uid="{00000000-0005-0000-0000-000033480000}"/>
    <cellStyle name="Normal 2 6 5 7" xfId="18536" xr:uid="{00000000-0005-0000-0000-000034480000}"/>
    <cellStyle name="Normal 2 6 5 7 2" xfId="18537" xr:uid="{00000000-0005-0000-0000-000035480000}"/>
    <cellStyle name="Normal 2 6 5 8" xfId="18538" xr:uid="{00000000-0005-0000-0000-000036480000}"/>
    <cellStyle name="Normal 2 6 6" xfId="18539" xr:uid="{00000000-0005-0000-0000-000037480000}"/>
    <cellStyle name="Normal 2 6 6 2" xfId="18540" xr:uid="{00000000-0005-0000-0000-000038480000}"/>
    <cellStyle name="Normal 2 6 6 2 2" xfId="18541" xr:uid="{00000000-0005-0000-0000-000039480000}"/>
    <cellStyle name="Normal 2 6 6 2 2 2" xfId="18542" xr:uid="{00000000-0005-0000-0000-00003A480000}"/>
    <cellStyle name="Normal 2 6 6 2 3" xfId="18543" xr:uid="{00000000-0005-0000-0000-00003B480000}"/>
    <cellStyle name="Normal 2 6 6 3" xfId="18544" xr:uid="{00000000-0005-0000-0000-00003C480000}"/>
    <cellStyle name="Normal 2 6 6 3 2" xfId="18545" xr:uid="{00000000-0005-0000-0000-00003D480000}"/>
    <cellStyle name="Normal 2 6 6 3 2 2" xfId="18546" xr:uid="{00000000-0005-0000-0000-00003E480000}"/>
    <cellStyle name="Normal 2 6 6 3 3" xfId="18547" xr:uid="{00000000-0005-0000-0000-00003F480000}"/>
    <cellStyle name="Normal 2 6 6 4" xfId="18548" xr:uid="{00000000-0005-0000-0000-000040480000}"/>
    <cellStyle name="Normal 2 6 6 4 2" xfId="18549" xr:uid="{00000000-0005-0000-0000-000041480000}"/>
    <cellStyle name="Normal 2 6 6 4 2 2" xfId="18550" xr:uid="{00000000-0005-0000-0000-000042480000}"/>
    <cellStyle name="Normal 2 6 6 4 3" xfId="18551" xr:uid="{00000000-0005-0000-0000-000043480000}"/>
    <cellStyle name="Normal 2 6 6 5" xfId="18552" xr:uid="{00000000-0005-0000-0000-000044480000}"/>
    <cellStyle name="Normal 2 6 6 5 2" xfId="18553" xr:uid="{00000000-0005-0000-0000-000045480000}"/>
    <cellStyle name="Normal 2 6 6 6" xfId="18554" xr:uid="{00000000-0005-0000-0000-000046480000}"/>
    <cellStyle name="Normal 2 6 6 6 2" xfId="18555" xr:uid="{00000000-0005-0000-0000-000047480000}"/>
    <cellStyle name="Normal 2 6 6 7" xfId="18556" xr:uid="{00000000-0005-0000-0000-000048480000}"/>
    <cellStyle name="Normal 2 6 7" xfId="18557" xr:uid="{00000000-0005-0000-0000-000049480000}"/>
    <cellStyle name="Normal 2 6 7 2" xfId="18558" xr:uid="{00000000-0005-0000-0000-00004A480000}"/>
    <cellStyle name="Normal 2 6 7 2 2" xfId="18559" xr:uid="{00000000-0005-0000-0000-00004B480000}"/>
    <cellStyle name="Normal 2 6 7 2 2 2" xfId="18560" xr:uid="{00000000-0005-0000-0000-00004C480000}"/>
    <cellStyle name="Normal 2 6 7 2 3" xfId="18561" xr:uid="{00000000-0005-0000-0000-00004D480000}"/>
    <cellStyle name="Normal 2 6 7 3" xfId="18562" xr:uid="{00000000-0005-0000-0000-00004E480000}"/>
    <cellStyle name="Normal 2 6 7 3 2" xfId="18563" xr:uid="{00000000-0005-0000-0000-00004F480000}"/>
    <cellStyle name="Normal 2 6 7 3 2 2" xfId="18564" xr:uid="{00000000-0005-0000-0000-000050480000}"/>
    <cellStyle name="Normal 2 6 7 3 3" xfId="18565" xr:uid="{00000000-0005-0000-0000-000051480000}"/>
    <cellStyle name="Normal 2 6 7 4" xfId="18566" xr:uid="{00000000-0005-0000-0000-000052480000}"/>
    <cellStyle name="Normal 2 6 7 4 2" xfId="18567" xr:uid="{00000000-0005-0000-0000-000053480000}"/>
    <cellStyle name="Normal 2 6 7 4 2 2" xfId="18568" xr:uid="{00000000-0005-0000-0000-000054480000}"/>
    <cellStyle name="Normal 2 6 7 4 3" xfId="18569" xr:uid="{00000000-0005-0000-0000-000055480000}"/>
    <cellStyle name="Normal 2 6 7 5" xfId="18570" xr:uid="{00000000-0005-0000-0000-000056480000}"/>
    <cellStyle name="Normal 2 6 7 5 2" xfId="18571" xr:uid="{00000000-0005-0000-0000-000057480000}"/>
    <cellStyle name="Normal 2 6 7 6" xfId="18572" xr:uid="{00000000-0005-0000-0000-000058480000}"/>
    <cellStyle name="Normal 2 6 7 6 2" xfId="18573" xr:uid="{00000000-0005-0000-0000-000059480000}"/>
    <cellStyle name="Normal 2 6 7 7" xfId="18574" xr:uid="{00000000-0005-0000-0000-00005A480000}"/>
    <cellStyle name="Normal 2 6 8" xfId="18575" xr:uid="{00000000-0005-0000-0000-00005B480000}"/>
    <cellStyle name="Normal 2 6 8 2" xfId="18576" xr:uid="{00000000-0005-0000-0000-00005C480000}"/>
    <cellStyle name="Normal 2 6 8 2 2" xfId="18577" xr:uid="{00000000-0005-0000-0000-00005D480000}"/>
    <cellStyle name="Normal 2 6 8 3" xfId="18578" xr:uid="{00000000-0005-0000-0000-00005E480000}"/>
    <cellStyle name="Normal 2 6 9" xfId="18579" xr:uid="{00000000-0005-0000-0000-00005F480000}"/>
    <cellStyle name="Normal 2 6 9 2" xfId="18580" xr:uid="{00000000-0005-0000-0000-000060480000}"/>
    <cellStyle name="Normal 2 6 9 2 2" xfId="18581" xr:uid="{00000000-0005-0000-0000-000061480000}"/>
    <cellStyle name="Normal 2 6 9 3" xfId="18582" xr:uid="{00000000-0005-0000-0000-000062480000}"/>
    <cellStyle name="Normal 2 6_Confidential Information" xfId="18583" xr:uid="{00000000-0005-0000-0000-000063480000}"/>
    <cellStyle name="Normal 2 7" xfId="496" xr:uid="{00000000-0005-0000-0000-000064480000}"/>
    <cellStyle name="Normal 2 7 10" xfId="18584" xr:uid="{00000000-0005-0000-0000-000065480000}"/>
    <cellStyle name="Normal 2 7 11" xfId="18585" xr:uid="{00000000-0005-0000-0000-000066480000}"/>
    <cellStyle name="Normal 2 7 2" xfId="18586" xr:uid="{00000000-0005-0000-0000-000067480000}"/>
    <cellStyle name="Normal 2 7 2 2" xfId="18587" xr:uid="{00000000-0005-0000-0000-000068480000}"/>
    <cellStyle name="Normal 2 7 2 2 2" xfId="18588" xr:uid="{00000000-0005-0000-0000-000069480000}"/>
    <cellStyle name="Normal 2 7 2 2 2 2" xfId="18589" xr:uid="{00000000-0005-0000-0000-00006A480000}"/>
    <cellStyle name="Normal 2 7 2 2 3" xfId="18590" xr:uid="{00000000-0005-0000-0000-00006B480000}"/>
    <cellStyle name="Normal 2 7 2 3" xfId="18591" xr:uid="{00000000-0005-0000-0000-00006C480000}"/>
    <cellStyle name="Normal 2 7 2 3 2" xfId="18592" xr:uid="{00000000-0005-0000-0000-00006D480000}"/>
    <cellStyle name="Normal 2 7 2 3 2 2" xfId="18593" xr:uid="{00000000-0005-0000-0000-00006E480000}"/>
    <cellStyle name="Normal 2 7 2 3 3" xfId="18594" xr:uid="{00000000-0005-0000-0000-00006F480000}"/>
    <cellStyle name="Normal 2 7 2 4" xfId="18595" xr:uid="{00000000-0005-0000-0000-000070480000}"/>
    <cellStyle name="Normal 2 7 2 4 2" xfId="18596" xr:uid="{00000000-0005-0000-0000-000071480000}"/>
    <cellStyle name="Normal 2 7 2 4 2 2" xfId="18597" xr:uid="{00000000-0005-0000-0000-000072480000}"/>
    <cellStyle name="Normal 2 7 2 4 3" xfId="18598" xr:uid="{00000000-0005-0000-0000-000073480000}"/>
    <cellStyle name="Normal 2 7 2 5" xfId="18599" xr:uid="{00000000-0005-0000-0000-000074480000}"/>
    <cellStyle name="Normal 2 7 2 5 2" xfId="18600" xr:uid="{00000000-0005-0000-0000-000075480000}"/>
    <cellStyle name="Normal 2 7 2 6" xfId="18601" xr:uid="{00000000-0005-0000-0000-000076480000}"/>
    <cellStyle name="Normal 2 7 2 6 2" xfId="18602" xr:uid="{00000000-0005-0000-0000-000077480000}"/>
    <cellStyle name="Normal 2 7 2 7" xfId="18603" xr:uid="{00000000-0005-0000-0000-000078480000}"/>
    <cellStyle name="Normal 2 7 3" xfId="18604" xr:uid="{00000000-0005-0000-0000-000079480000}"/>
    <cellStyle name="Normal 2 7 3 2" xfId="18605" xr:uid="{00000000-0005-0000-0000-00007A480000}"/>
    <cellStyle name="Normal 2 7 3 2 2" xfId="18606" xr:uid="{00000000-0005-0000-0000-00007B480000}"/>
    <cellStyle name="Normal 2 7 3 2 2 2" xfId="18607" xr:uid="{00000000-0005-0000-0000-00007C480000}"/>
    <cellStyle name="Normal 2 7 3 2 3" xfId="18608" xr:uid="{00000000-0005-0000-0000-00007D480000}"/>
    <cellStyle name="Normal 2 7 3 3" xfId="18609" xr:uid="{00000000-0005-0000-0000-00007E480000}"/>
    <cellStyle name="Normal 2 7 3 3 2" xfId="18610" xr:uid="{00000000-0005-0000-0000-00007F480000}"/>
    <cellStyle name="Normal 2 7 3 3 2 2" xfId="18611" xr:uid="{00000000-0005-0000-0000-000080480000}"/>
    <cellStyle name="Normal 2 7 3 3 3" xfId="18612" xr:uid="{00000000-0005-0000-0000-000081480000}"/>
    <cellStyle name="Normal 2 7 3 4" xfId="18613" xr:uid="{00000000-0005-0000-0000-000082480000}"/>
    <cellStyle name="Normal 2 7 3 4 2" xfId="18614" xr:uid="{00000000-0005-0000-0000-000083480000}"/>
    <cellStyle name="Normal 2 7 3 4 2 2" xfId="18615" xr:uid="{00000000-0005-0000-0000-000084480000}"/>
    <cellStyle name="Normal 2 7 3 4 3" xfId="18616" xr:uid="{00000000-0005-0000-0000-000085480000}"/>
    <cellStyle name="Normal 2 7 3 5" xfId="18617" xr:uid="{00000000-0005-0000-0000-000086480000}"/>
    <cellStyle name="Normal 2 7 3 5 2" xfId="18618" xr:uid="{00000000-0005-0000-0000-000087480000}"/>
    <cellStyle name="Normal 2 7 3 6" xfId="18619" xr:uid="{00000000-0005-0000-0000-000088480000}"/>
    <cellStyle name="Normal 2 7 3 6 2" xfId="18620" xr:uid="{00000000-0005-0000-0000-000089480000}"/>
    <cellStyle name="Normal 2 7 3 7" xfId="18621" xr:uid="{00000000-0005-0000-0000-00008A480000}"/>
    <cellStyle name="Normal 2 7 4" xfId="18622" xr:uid="{00000000-0005-0000-0000-00008B480000}"/>
    <cellStyle name="Normal 2 7 4 2" xfId="18623" xr:uid="{00000000-0005-0000-0000-00008C480000}"/>
    <cellStyle name="Normal 2 7 4 2 2" xfId="18624" xr:uid="{00000000-0005-0000-0000-00008D480000}"/>
    <cellStyle name="Normal 2 7 4 3" xfId="18625" xr:uid="{00000000-0005-0000-0000-00008E480000}"/>
    <cellStyle name="Normal 2 7 5" xfId="18626" xr:uid="{00000000-0005-0000-0000-00008F480000}"/>
    <cellStyle name="Normal 2 7 5 2" xfId="18627" xr:uid="{00000000-0005-0000-0000-000090480000}"/>
    <cellStyle name="Normal 2 7 5 2 2" xfId="18628" xr:uid="{00000000-0005-0000-0000-000091480000}"/>
    <cellStyle name="Normal 2 7 5 3" xfId="18629" xr:uid="{00000000-0005-0000-0000-000092480000}"/>
    <cellStyle name="Normal 2 7 6" xfId="18630" xr:uid="{00000000-0005-0000-0000-000093480000}"/>
    <cellStyle name="Normal 2 7 6 2" xfId="18631" xr:uid="{00000000-0005-0000-0000-000094480000}"/>
    <cellStyle name="Normal 2 7 6 2 2" xfId="18632" xr:uid="{00000000-0005-0000-0000-000095480000}"/>
    <cellStyle name="Normal 2 7 6 3" xfId="18633" xr:uid="{00000000-0005-0000-0000-000096480000}"/>
    <cellStyle name="Normal 2 7 7" xfId="18634" xr:uid="{00000000-0005-0000-0000-000097480000}"/>
    <cellStyle name="Normal 2 7 7 2" xfId="18635" xr:uid="{00000000-0005-0000-0000-000098480000}"/>
    <cellStyle name="Normal 2 7 8" xfId="18636" xr:uid="{00000000-0005-0000-0000-000099480000}"/>
    <cellStyle name="Normal 2 7 8 2" xfId="18637" xr:uid="{00000000-0005-0000-0000-00009A480000}"/>
    <cellStyle name="Normal 2 7 9" xfId="18638" xr:uid="{00000000-0005-0000-0000-00009B480000}"/>
    <cellStyle name="Normal 2 8" xfId="18639" xr:uid="{00000000-0005-0000-0000-00009C480000}"/>
    <cellStyle name="Normal 2 8 2" xfId="18640" xr:uid="{00000000-0005-0000-0000-00009D480000}"/>
    <cellStyle name="Normal 2 8 2 2" xfId="18641" xr:uid="{00000000-0005-0000-0000-00009E480000}"/>
    <cellStyle name="Normal 2 8 2 2 2" xfId="18642" xr:uid="{00000000-0005-0000-0000-00009F480000}"/>
    <cellStyle name="Normal 2 8 2 2 2 2" xfId="18643" xr:uid="{00000000-0005-0000-0000-0000A0480000}"/>
    <cellStyle name="Normal 2 8 2 2 3" xfId="18644" xr:uid="{00000000-0005-0000-0000-0000A1480000}"/>
    <cellStyle name="Normal 2 8 2 3" xfId="18645" xr:uid="{00000000-0005-0000-0000-0000A2480000}"/>
    <cellStyle name="Normal 2 8 2 3 2" xfId="18646" xr:uid="{00000000-0005-0000-0000-0000A3480000}"/>
    <cellStyle name="Normal 2 8 2 3 2 2" xfId="18647" xr:uid="{00000000-0005-0000-0000-0000A4480000}"/>
    <cellStyle name="Normal 2 8 2 3 3" xfId="18648" xr:uid="{00000000-0005-0000-0000-0000A5480000}"/>
    <cellStyle name="Normal 2 8 2 4" xfId="18649" xr:uid="{00000000-0005-0000-0000-0000A6480000}"/>
    <cellStyle name="Normal 2 8 2 4 2" xfId="18650" xr:uid="{00000000-0005-0000-0000-0000A7480000}"/>
    <cellStyle name="Normal 2 8 2 4 2 2" xfId="18651" xr:uid="{00000000-0005-0000-0000-0000A8480000}"/>
    <cellStyle name="Normal 2 8 2 4 3" xfId="18652" xr:uid="{00000000-0005-0000-0000-0000A9480000}"/>
    <cellStyle name="Normal 2 8 2 5" xfId="18653" xr:uid="{00000000-0005-0000-0000-0000AA480000}"/>
    <cellStyle name="Normal 2 8 2 5 2" xfId="18654" xr:uid="{00000000-0005-0000-0000-0000AB480000}"/>
    <cellStyle name="Normal 2 8 2 6" xfId="18655" xr:uid="{00000000-0005-0000-0000-0000AC480000}"/>
    <cellStyle name="Normal 2 8 2 6 2" xfId="18656" xr:uid="{00000000-0005-0000-0000-0000AD480000}"/>
    <cellStyle name="Normal 2 8 2 7" xfId="18657" xr:uid="{00000000-0005-0000-0000-0000AE480000}"/>
    <cellStyle name="Normal 2 8 3" xfId="18658" xr:uid="{00000000-0005-0000-0000-0000AF480000}"/>
    <cellStyle name="Normal 2 8 3 2" xfId="18659" xr:uid="{00000000-0005-0000-0000-0000B0480000}"/>
    <cellStyle name="Normal 2 8 3 2 2" xfId="18660" xr:uid="{00000000-0005-0000-0000-0000B1480000}"/>
    <cellStyle name="Normal 2 8 3 2 2 2" xfId="18661" xr:uid="{00000000-0005-0000-0000-0000B2480000}"/>
    <cellStyle name="Normal 2 8 3 2 3" xfId="18662" xr:uid="{00000000-0005-0000-0000-0000B3480000}"/>
    <cellStyle name="Normal 2 8 3 3" xfId="18663" xr:uid="{00000000-0005-0000-0000-0000B4480000}"/>
    <cellStyle name="Normal 2 8 3 3 2" xfId="18664" xr:uid="{00000000-0005-0000-0000-0000B5480000}"/>
    <cellStyle name="Normal 2 8 3 3 2 2" xfId="18665" xr:uid="{00000000-0005-0000-0000-0000B6480000}"/>
    <cellStyle name="Normal 2 8 3 3 3" xfId="18666" xr:uid="{00000000-0005-0000-0000-0000B7480000}"/>
    <cellStyle name="Normal 2 8 3 4" xfId="18667" xr:uid="{00000000-0005-0000-0000-0000B8480000}"/>
    <cellStyle name="Normal 2 8 3 4 2" xfId="18668" xr:uid="{00000000-0005-0000-0000-0000B9480000}"/>
    <cellStyle name="Normal 2 8 3 4 2 2" xfId="18669" xr:uid="{00000000-0005-0000-0000-0000BA480000}"/>
    <cellStyle name="Normal 2 8 3 4 3" xfId="18670" xr:uid="{00000000-0005-0000-0000-0000BB480000}"/>
    <cellStyle name="Normal 2 8 3 5" xfId="18671" xr:uid="{00000000-0005-0000-0000-0000BC480000}"/>
    <cellStyle name="Normal 2 8 3 5 2" xfId="18672" xr:uid="{00000000-0005-0000-0000-0000BD480000}"/>
    <cellStyle name="Normal 2 8 3 6" xfId="18673" xr:uid="{00000000-0005-0000-0000-0000BE480000}"/>
    <cellStyle name="Normal 2 8 3 6 2" xfId="18674" xr:uid="{00000000-0005-0000-0000-0000BF480000}"/>
    <cellStyle name="Normal 2 8 3 7" xfId="18675" xr:uid="{00000000-0005-0000-0000-0000C0480000}"/>
    <cellStyle name="Normal 2 8 4" xfId="18676" xr:uid="{00000000-0005-0000-0000-0000C1480000}"/>
    <cellStyle name="Normal 2 8 4 2" xfId="18677" xr:uid="{00000000-0005-0000-0000-0000C2480000}"/>
    <cellStyle name="Normal 2 8 4 2 2" xfId="18678" xr:uid="{00000000-0005-0000-0000-0000C3480000}"/>
    <cellStyle name="Normal 2 8 4 3" xfId="18679" xr:uid="{00000000-0005-0000-0000-0000C4480000}"/>
    <cellStyle name="Normal 2 8 5" xfId="18680" xr:uid="{00000000-0005-0000-0000-0000C5480000}"/>
    <cellStyle name="Normal 2 8 5 2" xfId="18681" xr:uid="{00000000-0005-0000-0000-0000C6480000}"/>
    <cellStyle name="Normal 2 8 5 2 2" xfId="18682" xr:uid="{00000000-0005-0000-0000-0000C7480000}"/>
    <cellStyle name="Normal 2 8 5 3" xfId="18683" xr:uid="{00000000-0005-0000-0000-0000C8480000}"/>
    <cellStyle name="Normal 2 8 6" xfId="18684" xr:uid="{00000000-0005-0000-0000-0000C9480000}"/>
    <cellStyle name="Normal 2 8 6 2" xfId="18685" xr:uid="{00000000-0005-0000-0000-0000CA480000}"/>
    <cellStyle name="Normal 2 8 6 2 2" xfId="18686" xr:uid="{00000000-0005-0000-0000-0000CB480000}"/>
    <cellStyle name="Normal 2 8 6 3" xfId="18687" xr:uid="{00000000-0005-0000-0000-0000CC480000}"/>
    <cellStyle name="Normal 2 8 7" xfId="18688" xr:uid="{00000000-0005-0000-0000-0000CD480000}"/>
    <cellStyle name="Normal 2 8 7 2" xfId="18689" xr:uid="{00000000-0005-0000-0000-0000CE480000}"/>
    <cellStyle name="Normal 2 8 8" xfId="18690" xr:uid="{00000000-0005-0000-0000-0000CF480000}"/>
    <cellStyle name="Normal 2 8 8 2" xfId="18691" xr:uid="{00000000-0005-0000-0000-0000D0480000}"/>
    <cellStyle name="Normal 2 8 9" xfId="18692" xr:uid="{00000000-0005-0000-0000-0000D1480000}"/>
    <cellStyle name="Normal 2 9" xfId="18693" xr:uid="{00000000-0005-0000-0000-0000D2480000}"/>
    <cellStyle name="Normal 2 9 2" xfId="18694" xr:uid="{00000000-0005-0000-0000-0000D3480000}"/>
    <cellStyle name="Normal 2 9 2 2" xfId="18695" xr:uid="{00000000-0005-0000-0000-0000D4480000}"/>
    <cellStyle name="Normal 2 9 2 2 2" xfId="18696" xr:uid="{00000000-0005-0000-0000-0000D5480000}"/>
    <cellStyle name="Normal 2 9 2 2 2 2" xfId="18697" xr:uid="{00000000-0005-0000-0000-0000D6480000}"/>
    <cellStyle name="Normal 2 9 2 2 3" xfId="18698" xr:uid="{00000000-0005-0000-0000-0000D7480000}"/>
    <cellStyle name="Normal 2 9 2 3" xfId="18699" xr:uid="{00000000-0005-0000-0000-0000D8480000}"/>
    <cellStyle name="Normal 2 9 2 3 2" xfId="18700" xr:uid="{00000000-0005-0000-0000-0000D9480000}"/>
    <cellStyle name="Normal 2 9 2 3 2 2" xfId="18701" xr:uid="{00000000-0005-0000-0000-0000DA480000}"/>
    <cellStyle name="Normal 2 9 2 3 3" xfId="18702" xr:uid="{00000000-0005-0000-0000-0000DB480000}"/>
    <cellStyle name="Normal 2 9 2 4" xfId="18703" xr:uid="{00000000-0005-0000-0000-0000DC480000}"/>
    <cellStyle name="Normal 2 9 2 4 2" xfId="18704" xr:uid="{00000000-0005-0000-0000-0000DD480000}"/>
    <cellStyle name="Normal 2 9 2 4 2 2" xfId="18705" xr:uid="{00000000-0005-0000-0000-0000DE480000}"/>
    <cellStyle name="Normal 2 9 2 4 3" xfId="18706" xr:uid="{00000000-0005-0000-0000-0000DF480000}"/>
    <cellStyle name="Normal 2 9 2 5" xfId="18707" xr:uid="{00000000-0005-0000-0000-0000E0480000}"/>
    <cellStyle name="Normal 2 9 2 5 2" xfId="18708" xr:uid="{00000000-0005-0000-0000-0000E1480000}"/>
    <cellStyle name="Normal 2 9 2 6" xfId="18709" xr:uid="{00000000-0005-0000-0000-0000E2480000}"/>
    <cellStyle name="Normal 2 9 2 6 2" xfId="18710" xr:uid="{00000000-0005-0000-0000-0000E3480000}"/>
    <cellStyle name="Normal 2 9 2 7" xfId="18711" xr:uid="{00000000-0005-0000-0000-0000E4480000}"/>
    <cellStyle name="Normal 2 9 3" xfId="18712" xr:uid="{00000000-0005-0000-0000-0000E5480000}"/>
    <cellStyle name="Normal 2 9 3 2" xfId="18713" xr:uid="{00000000-0005-0000-0000-0000E6480000}"/>
    <cellStyle name="Normal 2 9 3 2 2" xfId="18714" xr:uid="{00000000-0005-0000-0000-0000E7480000}"/>
    <cellStyle name="Normal 2 9 3 3" xfId="18715" xr:uid="{00000000-0005-0000-0000-0000E8480000}"/>
    <cellStyle name="Normal 2 9 4" xfId="18716" xr:uid="{00000000-0005-0000-0000-0000E9480000}"/>
    <cellStyle name="Normal 2 9 4 2" xfId="18717" xr:uid="{00000000-0005-0000-0000-0000EA480000}"/>
    <cellStyle name="Normal 2 9 4 2 2" xfId="18718" xr:uid="{00000000-0005-0000-0000-0000EB480000}"/>
    <cellStyle name="Normal 2 9 4 3" xfId="18719" xr:uid="{00000000-0005-0000-0000-0000EC480000}"/>
    <cellStyle name="Normal 2 9 5" xfId="18720" xr:uid="{00000000-0005-0000-0000-0000ED480000}"/>
    <cellStyle name="Normal 2 9 5 2" xfId="18721" xr:uid="{00000000-0005-0000-0000-0000EE480000}"/>
    <cellStyle name="Normal 2 9 5 2 2" xfId="18722" xr:uid="{00000000-0005-0000-0000-0000EF480000}"/>
    <cellStyle name="Normal 2 9 5 3" xfId="18723" xr:uid="{00000000-0005-0000-0000-0000F0480000}"/>
    <cellStyle name="Normal 2 9 6" xfId="18724" xr:uid="{00000000-0005-0000-0000-0000F1480000}"/>
    <cellStyle name="Normal 2 9 6 2" xfId="18725" xr:uid="{00000000-0005-0000-0000-0000F2480000}"/>
    <cellStyle name="Normal 2 9 7" xfId="18726" xr:uid="{00000000-0005-0000-0000-0000F3480000}"/>
    <cellStyle name="Normal 2 9 7 2" xfId="18727" xr:uid="{00000000-0005-0000-0000-0000F4480000}"/>
    <cellStyle name="Normal 2 9 8" xfId="18728" xr:uid="{00000000-0005-0000-0000-0000F5480000}"/>
    <cellStyle name="Normal 2_Confidential Information" xfId="18729" xr:uid="{00000000-0005-0000-0000-0000F6480000}"/>
    <cellStyle name="Normal 20" xfId="497" xr:uid="{00000000-0005-0000-0000-0000F7480000}"/>
    <cellStyle name="Normal 20 10" xfId="18730" xr:uid="{00000000-0005-0000-0000-0000F8480000}"/>
    <cellStyle name="Normal 20 10 2" xfId="18731" xr:uid="{00000000-0005-0000-0000-0000F9480000}"/>
    <cellStyle name="Normal 20 10 2 2" xfId="18732" xr:uid="{00000000-0005-0000-0000-0000FA480000}"/>
    <cellStyle name="Normal 20 10 3" xfId="18733" xr:uid="{00000000-0005-0000-0000-0000FB480000}"/>
    <cellStyle name="Normal 20 11" xfId="18734" xr:uid="{00000000-0005-0000-0000-0000FC480000}"/>
    <cellStyle name="Normal 20 11 2" xfId="18735" xr:uid="{00000000-0005-0000-0000-0000FD480000}"/>
    <cellStyle name="Normal 20 11 2 2" xfId="18736" xr:uid="{00000000-0005-0000-0000-0000FE480000}"/>
    <cellStyle name="Normal 20 11 3" xfId="18737" xr:uid="{00000000-0005-0000-0000-0000FF480000}"/>
    <cellStyle name="Normal 20 12" xfId="18738" xr:uid="{00000000-0005-0000-0000-000000490000}"/>
    <cellStyle name="Normal 20 12 2" xfId="18739" xr:uid="{00000000-0005-0000-0000-000001490000}"/>
    <cellStyle name="Normal 20 12 2 2" xfId="18740" xr:uid="{00000000-0005-0000-0000-000002490000}"/>
    <cellStyle name="Normal 20 12 3" xfId="18741" xr:uid="{00000000-0005-0000-0000-000003490000}"/>
    <cellStyle name="Normal 20 13" xfId="18742" xr:uid="{00000000-0005-0000-0000-000004490000}"/>
    <cellStyle name="Normal 20 13 2" xfId="18743" xr:uid="{00000000-0005-0000-0000-000005490000}"/>
    <cellStyle name="Normal 20 14" xfId="18744" xr:uid="{00000000-0005-0000-0000-000006490000}"/>
    <cellStyle name="Normal 20 14 2" xfId="18745" xr:uid="{00000000-0005-0000-0000-000007490000}"/>
    <cellStyle name="Normal 20 15" xfId="18746" xr:uid="{00000000-0005-0000-0000-000008490000}"/>
    <cellStyle name="Normal 20 2" xfId="498" xr:uid="{00000000-0005-0000-0000-000009490000}"/>
    <cellStyle name="Normal 20 2 10" xfId="18747" xr:uid="{00000000-0005-0000-0000-00000A490000}"/>
    <cellStyle name="Normal 20 2 10 2" xfId="18748" xr:uid="{00000000-0005-0000-0000-00000B490000}"/>
    <cellStyle name="Normal 20 2 10 2 2" xfId="18749" xr:uid="{00000000-0005-0000-0000-00000C490000}"/>
    <cellStyle name="Normal 20 2 10 3" xfId="18750" xr:uid="{00000000-0005-0000-0000-00000D490000}"/>
    <cellStyle name="Normal 20 2 11" xfId="18751" xr:uid="{00000000-0005-0000-0000-00000E490000}"/>
    <cellStyle name="Normal 20 2 11 2" xfId="18752" xr:uid="{00000000-0005-0000-0000-00000F490000}"/>
    <cellStyle name="Normal 20 2 12" xfId="18753" xr:uid="{00000000-0005-0000-0000-000010490000}"/>
    <cellStyle name="Normal 20 2 12 2" xfId="18754" xr:uid="{00000000-0005-0000-0000-000011490000}"/>
    <cellStyle name="Normal 20 2 13" xfId="18755" xr:uid="{00000000-0005-0000-0000-000012490000}"/>
    <cellStyle name="Normal 20 2 2" xfId="499" xr:uid="{00000000-0005-0000-0000-000013490000}"/>
    <cellStyle name="Normal 20 2 2 10" xfId="18756" xr:uid="{00000000-0005-0000-0000-000014490000}"/>
    <cellStyle name="Normal 20 2 2 10 2" xfId="18757" xr:uid="{00000000-0005-0000-0000-000015490000}"/>
    <cellStyle name="Normal 20 2 2 11" xfId="18758" xr:uid="{00000000-0005-0000-0000-000016490000}"/>
    <cellStyle name="Normal 20 2 2 2" xfId="18759" xr:uid="{00000000-0005-0000-0000-000017490000}"/>
    <cellStyle name="Normal 20 2 2 2 2" xfId="18760" xr:uid="{00000000-0005-0000-0000-000018490000}"/>
    <cellStyle name="Normal 20 2 2 2 2 2" xfId="18761" xr:uid="{00000000-0005-0000-0000-000019490000}"/>
    <cellStyle name="Normal 20 2 2 2 2 2 2" xfId="18762" xr:uid="{00000000-0005-0000-0000-00001A490000}"/>
    <cellStyle name="Normal 20 2 2 2 2 2 2 2" xfId="18763" xr:uid="{00000000-0005-0000-0000-00001B490000}"/>
    <cellStyle name="Normal 20 2 2 2 2 2 3" xfId="18764" xr:uid="{00000000-0005-0000-0000-00001C490000}"/>
    <cellStyle name="Normal 20 2 2 2 2 3" xfId="18765" xr:uid="{00000000-0005-0000-0000-00001D490000}"/>
    <cellStyle name="Normal 20 2 2 2 2 3 2" xfId="18766" xr:uid="{00000000-0005-0000-0000-00001E490000}"/>
    <cellStyle name="Normal 20 2 2 2 2 3 2 2" xfId="18767" xr:uid="{00000000-0005-0000-0000-00001F490000}"/>
    <cellStyle name="Normal 20 2 2 2 2 3 3" xfId="18768" xr:uid="{00000000-0005-0000-0000-000020490000}"/>
    <cellStyle name="Normal 20 2 2 2 2 4" xfId="18769" xr:uid="{00000000-0005-0000-0000-000021490000}"/>
    <cellStyle name="Normal 20 2 2 2 2 4 2" xfId="18770" xr:uid="{00000000-0005-0000-0000-000022490000}"/>
    <cellStyle name="Normal 20 2 2 2 2 4 2 2" xfId="18771" xr:uid="{00000000-0005-0000-0000-000023490000}"/>
    <cellStyle name="Normal 20 2 2 2 2 4 3" xfId="18772" xr:uid="{00000000-0005-0000-0000-000024490000}"/>
    <cellStyle name="Normal 20 2 2 2 2 5" xfId="18773" xr:uid="{00000000-0005-0000-0000-000025490000}"/>
    <cellStyle name="Normal 20 2 2 2 2 5 2" xfId="18774" xr:uid="{00000000-0005-0000-0000-000026490000}"/>
    <cellStyle name="Normal 20 2 2 2 2 6" xfId="18775" xr:uid="{00000000-0005-0000-0000-000027490000}"/>
    <cellStyle name="Normal 20 2 2 2 2 6 2" xfId="18776" xr:uid="{00000000-0005-0000-0000-000028490000}"/>
    <cellStyle name="Normal 20 2 2 2 2 7" xfId="18777" xr:uid="{00000000-0005-0000-0000-000029490000}"/>
    <cellStyle name="Normal 20 2 2 2 3" xfId="18778" xr:uid="{00000000-0005-0000-0000-00002A490000}"/>
    <cellStyle name="Normal 20 2 2 2 3 2" xfId="18779" xr:uid="{00000000-0005-0000-0000-00002B490000}"/>
    <cellStyle name="Normal 20 2 2 2 3 2 2" xfId="18780" xr:uid="{00000000-0005-0000-0000-00002C490000}"/>
    <cellStyle name="Normal 20 2 2 2 3 2 2 2" xfId="18781" xr:uid="{00000000-0005-0000-0000-00002D490000}"/>
    <cellStyle name="Normal 20 2 2 2 3 2 3" xfId="18782" xr:uid="{00000000-0005-0000-0000-00002E490000}"/>
    <cellStyle name="Normal 20 2 2 2 3 3" xfId="18783" xr:uid="{00000000-0005-0000-0000-00002F490000}"/>
    <cellStyle name="Normal 20 2 2 2 3 3 2" xfId="18784" xr:uid="{00000000-0005-0000-0000-000030490000}"/>
    <cellStyle name="Normal 20 2 2 2 3 3 2 2" xfId="18785" xr:uid="{00000000-0005-0000-0000-000031490000}"/>
    <cellStyle name="Normal 20 2 2 2 3 3 3" xfId="18786" xr:uid="{00000000-0005-0000-0000-000032490000}"/>
    <cellStyle name="Normal 20 2 2 2 3 4" xfId="18787" xr:uid="{00000000-0005-0000-0000-000033490000}"/>
    <cellStyle name="Normal 20 2 2 2 3 4 2" xfId="18788" xr:uid="{00000000-0005-0000-0000-000034490000}"/>
    <cellStyle name="Normal 20 2 2 2 3 4 2 2" xfId="18789" xr:uid="{00000000-0005-0000-0000-000035490000}"/>
    <cellStyle name="Normal 20 2 2 2 3 4 3" xfId="18790" xr:uid="{00000000-0005-0000-0000-000036490000}"/>
    <cellStyle name="Normal 20 2 2 2 3 5" xfId="18791" xr:uid="{00000000-0005-0000-0000-000037490000}"/>
    <cellStyle name="Normal 20 2 2 2 3 5 2" xfId="18792" xr:uid="{00000000-0005-0000-0000-000038490000}"/>
    <cellStyle name="Normal 20 2 2 2 3 6" xfId="18793" xr:uid="{00000000-0005-0000-0000-000039490000}"/>
    <cellStyle name="Normal 20 2 2 2 3 6 2" xfId="18794" xr:uid="{00000000-0005-0000-0000-00003A490000}"/>
    <cellStyle name="Normal 20 2 2 2 3 7" xfId="18795" xr:uid="{00000000-0005-0000-0000-00003B490000}"/>
    <cellStyle name="Normal 20 2 2 2 4" xfId="18796" xr:uid="{00000000-0005-0000-0000-00003C490000}"/>
    <cellStyle name="Normal 20 2 2 2 4 2" xfId="18797" xr:uid="{00000000-0005-0000-0000-00003D490000}"/>
    <cellStyle name="Normal 20 2 2 2 4 2 2" xfId="18798" xr:uid="{00000000-0005-0000-0000-00003E490000}"/>
    <cellStyle name="Normal 20 2 2 2 4 3" xfId="18799" xr:uid="{00000000-0005-0000-0000-00003F490000}"/>
    <cellStyle name="Normal 20 2 2 2 5" xfId="18800" xr:uid="{00000000-0005-0000-0000-000040490000}"/>
    <cellStyle name="Normal 20 2 2 2 5 2" xfId="18801" xr:uid="{00000000-0005-0000-0000-000041490000}"/>
    <cellStyle name="Normal 20 2 2 2 5 2 2" xfId="18802" xr:uid="{00000000-0005-0000-0000-000042490000}"/>
    <cellStyle name="Normal 20 2 2 2 5 3" xfId="18803" xr:uid="{00000000-0005-0000-0000-000043490000}"/>
    <cellStyle name="Normal 20 2 2 2 6" xfId="18804" xr:uid="{00000000-0005-0000-0000-000044490000}"/>
    <cellStyle name="Normal 20 2 2 2 6 2" xfId="18805" xr:uid="{00000000-0005-0000-0000-000045490000}"/>
    <cellStyle name="Normal 20 2 2 2 6 2 2" xfId="18806" xr:uid="{00000000-0005-0000-0000-000046490000}"/>
    <cellStyle name="Normal 20 2 2 2 6 3" xfId="18807" xr:uid="{00000000-0005-0000-0000-000047490000}"/>
    <cellStyle name="Normal 20 2 2 2 7" xfId="18808" xr:uid="{00000000-0005-0000-0000-000048490000}"/>
    <cellStyle name="Normal 20 2 2 2 7 2" xfId="18809" xr:uid="{00000000-0005-0000-0000-000049490000}"/>
    <cellStyle name="Normal 20 2 2 2 8" xfId="18810" xr:uid="{00000000-0005-0000-0000-00004A490000}"/>
    <cellStyle name="Normal 20 2 2 2 8 2" xfId="18811" xr:uid="{00000000-0005-0000-0000-00004B490000}"/>
    <cellStyle name="Normal 20 2 2 2 9" xfId="18812" xr:uid="{00000000-0005-0000-0000-00004C490000}"/>
    <cellStyle name="Normal 20 2 2 3" xfId="18813" xr:uid="{00000000-0005-0000-0000-00004D490000}"/>
    <cellStyle name="Normal 20 2 2 3 2" xfId="18814" xr:uid="{00000000-0005-0000-0000-00004E490000}"/>
    <cellStyle name="Normal 20 2 2 3 2 2" xfId="18815" xr:uid="{00000000-0005-0000-0000-00004F490000}"/>
    <cellStyle name="Normal 20 2 2 3 2 2 2" xfId="18816" xr:uid="{00000000-0005-0000-0000-000050490000}"/>
    <cellStyle name="Normal 20 2 2 3 2 2 2 2" xfId="18817" xr:uid="{00000000-0005-0000-0000-000051490000}"/>
    <cellStyle name="Normal 20 2 2 3 2 2 3" xfId="18818" xr:uid="{00000000-0005-0000-0000-000052490000}"/>
    <cellStyle name="Normal 20 2 2 3 2 3" xfId="18819" xr:uid="{00000000-0005-0000-0000-000053490000}"/>
    <cellStyle name="Normal 20 2 2 3 2 3 2" xfId="18820" xr:uid="{00000000-0005-0000-0000-000054490000}"/>
    <cellStyle name="Normal 20 2 2 3 2 3 2 2" xfId="18821" xr:uid="{00000000-0005-0000-0000-000055490000}"/>
    <cellStyle name="Normal 20 2 2 3 2 3 3" xfId="18822" xr:uid="{00000000-0005-0000-0000-000056490000}"/>
    <cellStyle name="Normal 20 2 2 3 2 4" xfId="18823" xr:uid="{00000000-0005-0000-0000-000057490000}"/>
    <cellStyle name="Normal 20 2 2 3 2 4 2" xfId="18824" xr:uid="{00000000-0005-0000-0000-000058490000}"/>
    <cellStyle name="Normal 20 2 2 3 2 4 2 2" xfId="18825" xr:uid="{00000000-0005-0000-0000-000059490000}"/>
    <cellStyle name="Normal 20 2 2 3 2 4 3" xfId="18826" xr:uid="{00000000-0005-0000-0000-00005A490000}"/>
    <cellStyle name="Normal 20 2 2 3 2 5" xfId="18827" xr:uid="{00000000-0005-0000-0000-00005B490000}"/>
    <cellStyle name="Normal 20 2 2 3 2 5 2" xfId="18828" xr:uid="{00000000-0005-0000-0000-00005C490000}"/>
    <cellStyle name="Normal 20 2 2 3 2 6" xfId="18829" xr:uid="{00000000-0005-0000-0000-00005D490000}"/>
    <cellStyle name="Normal 20 2 2 3 2 6 2" xfId="18830" xr:uid="{00000000-0005-0000-0000-00005E490000}"/>
    <cellStyle name="Normal 20 2 2 3 2 7" xfId="18831" xr:uid="{00000000-0005-0000-0000-00005F490000}"/>
    <cellStyle name="Normal 20 2 2 3 3" xfId="18832" xr:uid="{00000000-0005-0000-0000-000060490000}"/>
    <cellStyle name="Normal 20 2 2 3 3 2" xfId="18833" xr:uid="{00000000-0005-0000-0000-000061490000}"/>
    <cellStyle name="Normal 20 2 2 3 3 2 2" xfId="18834" xr:uid="{00000000-0005-0000-0000-000062490000}"/>
    <cellStyle name="Normal 20 2 2 3 3 3" xfId="18835" xr:uid="{00000000-0005-0000-0000-000063490000}"/>
    <cellStyle name="Normal 20 2 2 3 4" xfId="18836" xr:uid="{00000000-0005-0000-0000-000064490000}"/>
    <cellStyle name="Normal 20 2 2 3 4 2" xfId="18837" xr:uid="{00000000-0005-0000-0000-000065490000}"/>
    <cellStyle name="Normal 20 2 2 3 4 2 2" xfId="18838" xr:uid="{00000000-0005-0000-0000-000066490000}"/>
    <cellStyle name="Normal 20 2 2 3 4 3" xfId="18839" xr:uid="{00000000-0005-0000-0000-000067490000}"/>
    <cellStyle name="Normal 20 2 2 3 5" xfId="18840" xr:uid="{00000000-0005-0000-0000-000068490000}"/>
    <cellStyle name="Normal 20 2 2 3 5 2" xfId="18841" xr:uid="{00000000-0005-0000-0000-000069490000}"/>
    <cellStyle name="Normal 20 2 2 3 5 2 2" xfId="18842" xr:uid="{00000000-0005-0000-0000-00006A490000}"/>
    <cellStyle name="Normal 20 2 2 3 5 3" xfId="18843" xr:uid="{00000000-0005-0000-0000-00006B490000}"/>
    <cellStyle name="Normal 20 2 2 3 6" xfId="18844" xr:uid="{00000000-0005-0000-0000-00006C490000}"/>
    <cellStyle name="Normal 20 2 2 3 6 2" xfId="18845" xr:uid="{00000000-0005-0000-0000-00006D490000}"/>
    <cellStyle name="Normal 20 2 2 3 7" xfId="18846" xr:uid="{00000000-0005-0000-0000-00006E490000}"/>
    <cellStyle name="Normal 20 2 2 3 7 2" xfId="18847" xr:uid="{00000000-0005-0000-0000-00006F490000}"/>
    <cellStyle name="Normal 20 2 2 3 8" xfId="18848" xr:uid="{00000000-0005-0000-0000-000070490000}"/>
    <cellStyle name="Normal 20 2 2 4" xfId="18849" xr:uid="{00000000-0005-0000-0000-000071490000}"/>
    <cellStyle name="Normal 20 2 2 4 2" xfId="18850" xr:uid="{00000000-0005-0000-0000-000072490000}"/>
    <cellStyle name="Normal 20 2 2 4 2 2" xfId="18851" xr:uid="{00000000-0005-0000-0000-000073490000}"/>
    <cellStyle name="Normal 20 2 2 4 2 2 2" xfId="18852" xr:uid="{00000000-0005-0000-0000-000074490000}"/>
    <cellStyle name="Normal 20 2 2 4 2 3" xfId="18853" xr:uid="{00000000-0005-0000-0000-000075490000}"/>
    <cellStyle name="Normal 20 2 2 4 3" xfId="18854" xr:uid="{00000000-0005-0000-0000-000076490000}"/>
    <cellStyle name="Normal 20 2 2 4 3 2" xfId="18855" xr:uid="{00000000-0005-0000-0000-000077490000}"/>
    <cellStyle name="Normal 20 2 2 4 3 2 2" xfId="18856" xr:uid="{00000000-0005-0000-0000-000078490000}"/>
    <cellStyle name="Normal 20 2 2 4 3 3" xfId="18857" xr:uid="{00000000-0005-0000-0000-000079490000}"/>
    <cellStyle name="Normal 20 2 2 4 4" xfId="18858" xr:uid="{00000000-0005-0000-0000-00007A490000}"/>
    <cellStyle name="Normal 20 2 2 4 4 2" xfId="18859" xr:uid="{00000000-0005-0000-0000-00007B490000}"/>
    <cellStyle name="Normal 20 2 2 4 4 2 2" xfId="18860" xr:uid="{00000000-0005-0000-0000-00007C490000}"/>
    <cellStyle name="Normal 20 2 2 4 4 3" xfId="18861" xr:uid="{00000000-0005-0000-0000-00007D490000}"/>
    <cellStyle name="Normal 20 2 2 4 5" xfId="18862" xr:uid="{00000000-0005-0000-0000-00007E490000}"/>
    <cellStyle name="Normal 20 2 2 4 5 2" xfId="18863" xr:uid="{00000000-0005-0000-0000-00007F490000}"/>
    <cellStyle name="Normal 20 2 2 4 6" xfId="18864" xr:uid="{00000000-0005-0000-0000-000080490000}"/>
    <cellStyle name="Normal 20 2 2 4 6 2" xfId="18865" xr:uid="{00000000-0005-0000-0000-000081490000}"/>
    <cellStyle name="Normal 20 2 2 4 7" xfId="18866" xr:uid="{00000000-0005-0000-0000-000082490000}"/>
    <cellStyle name="Normal 20 2 2 5" xfId="18867" xr:uid="{00000000-0005-0000-0000-000083490000}"/>
    <cellStyle name="Normal 20 2 2 5 2" xfId="18868" xr:uid="{00000000-0005-0000-0000-000084490000}"/>
    <cellStyle name="Normal 20 2 2 5 2 2" xfId="18869" xr:uid="{00000000-0005-0000-0000-000085490000}"/>
    <cellStyle name="Normal 20 2 2 5 2 2 2" xfId="18870" xr:uid="{00000000-0005-0000-0000-000086490000}"/>
    <cellStyle name="Normal 20 2 2 5 2 3" xfId="18871" xr:uid="{00000000-0005-0000-0000-000087490000}"/>
    <cellStyle name="Normal 20 2 2 5 3" xfId="18872" xr:uid="{00000000-0005-0000-0000-000088490000}"/>
    <cellStyle name="Normal 20 2 2 5 3 2" xfId="18873" xr:uid="{00000000-0005-0000-0000-000089490000}"/>
    <cellStyle name="Normal 20 2 2 5 3 2 2" xfId="18874" xr:uid="{00000000-0005-0000-0000-00008A490000}"/>
    <cellStyle name="Normal 20 2 2 5 3 3" xfId="18875" xr:uid="{00000000-0005-0000-0000-00008B490000}"/>
    <cellStyle name="Normal 20 2 2 5 4" xfId="18876" xr:uid="{00000000-0005-0000-0000-00008C490000}"/>
    <cellStyle name="Normal 20 2 2 5 4 2" xfId="18877" xr:uid="{00000000-0005-0000-0000-00008D490000}"/>
    <cellStyle name="Normal 20 2 2 5 4 2 2" xfId="18878" xr:uid="{00000000-0005-0000-0000-00008E490000}"/>
    <cellStyle name="Normal 20 2 2 5 4 3" xfId="18879" xr:uid="{00000000-0005-0000-0000-00008F490000}"/>
    <cellStyle name="Normal 20 2 2 5 5" xfId="18880" xr:uid="{00000000-0005-0000-0000-000090490000}"/>
    <cellStyle name="Normal 20 2 2 5 5 2" xfId="18881" xr:uid="{00000000-0005-0000-0000-000091490000}"/>
    <cellStyle name="Normal 20 2 2 5 6" xfId="18882" xr:uid="{00000000-0005-0000-0000-000092490000}"/>
    <cellStyle name="Normal 20 2 2 5 6 2" xfId="18883" xr:uid="{00000000-0005-0000-0000-000093490000}"/>
    <cellStyle name="Normal 20 2 2 5 7" xfId="18884" xr:uid="{00000000-0005-0000-0000-000094490000}"/>
    <cellStyle name="Normal 20 2 2 6" xfId="18885" xr:uid="{00000000-0005-0000-0000-000095490000}"/>
    <cellStyle name="Normal 20 2 2 6 2" xfId="18886" xr:uid="{00000000-0005-0000-0000-000096490000}"/>
    <cellStyle name="Normal 20 2 2 6 2 2" xfId="18887" xr:uid="{00000000-0005-0000-0000-000097490000}"/>
    <cellStyle name="Normal 20 2 2 6 3" xfId="18888" xr:uid="{00000000-0005-0000-0000-000098490000}"/>
    <cellStyle name="Normal 20 2 2 7" xfId="18889" xr:uid="{00000000-0005-0000-0000-000099490000}"/>
    <cellStyle name="Normal 20 2 2 7 2" xfId="18890" xr:uid="{00000000-0005-0000-0000-00009A490000}"/>
    <cellStyle name="Normal 20 2 2 7 2 2" xfId="18891" xr:uid="{00000000-0005-0000-0000-00009B490000}"/>
    <cellStyle name="Normal 20 2 2 7 3" xfId="18892" xr:uid="{00000000-0005-0000-0000-00009C490000}"/>
    <cellStyle name="Normal 20 2 2 8" xfId="18893" xr:uid="{00000000-0005-0000-0000-00009D490000}"/>
    <cellStyle name="Normal 20 2 2 8 2" xfId="18894" xr:uid="{00000000-0005-0000-0000-00009E490000}"/>
    <cellStyle name="Normal 20 2 2 8 2 2" xfId="18895" xr:uid="{00000000-0005-0000-0000-00009F490000}"/>
    <cellStyle name="Normal 20 2 2 8 3" xfId="18896" xr:uid="{00000000-0005-0000-0000-0000A0490000}"/>
    <cellStyle name="Normal 20 2 2 9" xfId="18897" xr:uid="{00000000-0005-0000-0000-0000A1490000}"/>
    <cellStyle name="Normal 20 2 2 9 2" xfId="18898" xr:uid="{00000000-0005-0000-0000-0000A2490000}"/>
    <cellStyle name="Normal 20 2 3" xfId="500" xr:uid="{00000000-0005-0000-0000-0000A3490000}"/>
    <cellStyle name="Normal 20 2 3 10" xfId="18899" xr:uid="{00000000-0005-0000-0000-0000A4490000}"/>
    <cellStyle name="Normal 20 2 3 10 2" xfId="18900" xr:uid="{00000000-0005-0000-0000-0000A5490000}"/>
    <cellStyle name="Normal 20 2 3 11" xfId="18901" xr:uid="{00000000-0005-0000-0000-0000A6490000}"/>
    <cellStyle name="Normal 20 2 3 2" xfId="18902" xr:uid="{00000000-0005-0000-0000-0000A7490000}"/>
    <cellStyle name="Normal 20 2 3 2 2" xfId="18903" xr:uid="{00000000-0005-0000-0000-0000A8490000}"/>
    <cellStyle name="Normal 20 2 3 2 2 2" xfId="18904" xr:uid="{00000000-0005-0000-0000-0000A9490000}"/>
    <cellStyle name="Normal 20 2 3 2 2 2 2" xfId="18905" xr:uid="{00000000-0005-0000-0000-0000AA490000}"/>
    <cellStyle name="Normal 20 2 3 2 2 2 2 2" xfId="18906" xr:uid="{00000000-0005-0000-0000-0000AB490000}"/>
    <cellStyle name="Normal 20 2 3 2 2 2 3" xfId="18907" xr:uid="{00000000-0005-0000-0000-0000AC490000}"/>
    <cellStyle name="Normal 20 2 3 2 2 3" xfId="18908" xr:uid="{00000000-0005-0000-0000-0000AD490000}"/>
    <cellStyle name="Normal 20 2 3 2 2 3 2" xfId="18909" xr:uid="{00000000-0005-0000-0000-0000AE490000}"/>
    <cellStyle name="Normal 20 2 3 2 2 3 2 2" xfId="18910" xr:uid="{00000000-0005-0000-0000-0000AF490000}"/>
    <cellStyle name="Normal 20 2 3 2 2 3 3" xfId="18911" xr:uid="{00000000-0005-0000-0000-0000B0490000}"/>
    <cellStyle name="Normal 20 2 3 2 2 4" xfId="18912" xr:uid="{00000000-0005-0000-0000-0000B1490000}"/>
    <cellStyle name="Normal 20 2 3 2 2 4 2" xfId="18913" xr:uid="{00000000-0005-0000-0000-0000B2490000}"/>
    <cellStyle name="Normal 20 2 3 2 2 4 2 2" xfId="18914" xr:uid="{00000000-0005-0000-0000-0000B3490000}"/>
    <cellStyle name="Normal 20 2 3 2 2 4 3" xfId="18915" xr:uid="{00000000-0005-0000-0000-0000B4490000}"/>
    <cellStyle name="Normal 20 2 3 2 2 5" xfId="18916" xr:uid="{00000000-0005-0000-0000-0000B5490000}"/>
    <cellStyle name="Normal 20 2 3 2 2 5 2" xfId="18917" xr:uid="{00000000-0005-0000-0000-0000B6490000}"/>
    <cellStyle name="Normal 20 2 3 2 2 6" xfId="18918" xr:uid="{00000000-0005-0000-0000-0000B7490000}"/>
    <cellStyle name="Normal 20 2 3 2 2 6 2" xfId="18919" xr:uid="{00000000-0005-0000-0000-0000B8490000}"/>
    <cellStyle name="Normal 20 2 3 2 2 7" xfId="18920" xr:uid="{00000000-0005-0000-0000-0000B9490000}"/>
    <cellStyle name="Normal 20 2 3 2 3" xfId="18921" xr:uid="{00000000-0005-0000-0000-0000BA490000}"/>
    <cellStyle name="Normal 20 2 3 2 3 2" xfId="18922" xr:uid="{00000000-0005-0000-0000-0000BB490000}"/>
    <cellStyle name="Normal 20 2 3 2 3 2 2" xfId="18923" xr:uid="{00000000-0005-0000-0000-0000BC490000}"/>
    <cellStyle name="Normal 20 2 3 2 3 2 2 2" xfId="18924" xr:uid="{00000000-0005-0000-0000-0000BD490000}"/>
    <cellStyle name="Normal 20 2 3 2 3 2 3" xfId="18925" xr:uid="{00000000-0005-0000-0000-0000BE490000}"/>
    <cellStyle name="Normal 20 2 3 2 3 3" xfId="18926" xr:uid="{00000000-0005-0000-0000-0000BF490000}"/>
    <cellStyle name="Normal 20 2 3 2 3 3 2" xfId="18927" xr:uid="{00000000-0005-0000-0000-0000C0490000}"/>
    <cellStyle name="Normal 20 2 3 2 3 3 2 2" xfId="18928" xr:uid="{00000000-0005-0000-0000-0000C1490000}"/>
    <cellStyle name="Normal 20 2 3 2 3 3 3" xfId="18929" xr:uid="{00000000-0005-0000-0000-0000C2490000}"/>
    <cellStyle name="Normal 20 2 3 2 3 4" xfId="18930" xr:uid="{00000000-0005-0000-0000-0000C3490000}"/>
    <cellStyle name="Normal 20 2 3 2 3 4 2" xfId="18931" xr:uid="{00000000-0005-0000-0000-0000C4490000}"/>
    <cellStyle name="Normal 20 2 3 2 3 4 2 2" xfId="18932" xr:uid="{00000000-0005-0000-0000-0000C5490000}"/>
    <cellStyle name="Normal 20 2 3 2 3 4 3" xfId="18933" xr:uid="{00000000-0005-0000-0000-0000C6490000}"/>
    <cellStyle name="Normal 20 2 3 2 3 5" xfId="18934" xr:uid="{00000000-0005-0000-0000-0000C7490000}"/>
    <cellStyle name="Normal 20 2 3 2 3 5 2" xfId="18935" xr:uid="{00000000-0005-0000-0000-0000C8490000}"/>
    <cellStyle name="Normal 20 2 3 2 3 6" xfId="18936" xr:uid="{00000000-0005-0000-0000-0000C9490000}"/>
    <cellStyle name="Normal 20 2 3 2 3 6 2" xfId="18937" xr:uid="{00000000-0005-0000-0000-0000CA490000}"/>
    <cellStyle name="Normal 20 2 3 2 3 7" xfId="18938" xr:uid="{00000000-0005-0000-0000-0000CB490000}"/>
    <cellStyle name="Normal 20 2 3 2 4" xfId="18939" xr:uid="{00000000-0005-0000-0000-0000CC490000}"/>
    <cellStyle name="Normal 20 2 3 2 4 2" xfId="18940" xr:uid="{00000000-0005-0000-0000-0000CD490000}"/>
    <cellStyle name="Normal 20 2 3 2 4 2 2" xfId="18941" xr:uid="{00000000-0005-0000-0000-0000CE490000}"/>
    <cellStyle name="Normal 20 2 3 2 4 3" xfId="18942" xr:uid="{00000000-0005-0000-0000-0000CF490000}"/>
    <cellStyle name="Normal 20 2 3 2 5" xfId="18943" xr:uid="{00000000-0005-0000-0000-0000D0490000}"/>
    <cellStyle name="Normal 20 2 3 2 5 2" xfId="18944" xr:uid="{00000000-0005-0000-0000-0000D1490000}"/>
    <cellStyle name="Normal 20 2 3 2 5 2 2" xfId="18945" xr:uid="{00000000-0005-0000-0000-0000D2490000}"/>
    <cellStyle name="Normal 20 2 3 2 5 3" xfId="18946" xr:uid="{00000000-0005-0000-0000-0000D3490000}"/>
    <cellStyle name="Normal 20 2 3 2 6" xfId="18947" xr:uid="{00000000-0005-0000-0000-0000D4490000}"/>
    <cellStyle name="Normal 20 2 3 2 6 2" xfId="18948" xr:uid="{00000000-0005-0000-0000-0000D5490000}"/>
    <cellStyle name="Normal 20 2 3 2 6 2 2" xfId="18949" xr:uid="{00000000-0005-0000-0000-0000D6490000}"/>
    <cellStyle name="Normal 20 2 3 2 6 3" xfId="18950" xr:uid="{00000000-0005-0000-0000-0000D7490000}"/>
    <cellStyle name="Normal 20 2 3 2 7" xfId="18951" xr:uid="{00000000-0005-0000-0000-0000D8490000}"/>
    <cellStyle name="Normal 20 2 3 2 7 2" xfId="18952" xr:uid="{00000000-0005-0000-0000-0000D9490000}"/>
    <cellStyle name="Normal 20 2 3 2 8" xfId="18953" xr:uid="{00000000-0005-0000-0000-0000DA490000}"/>
    <cellStyle name="Normal 20 2 3 2 8 2" xfId="18954" xr:uid="{00000000-0005-0000-0000-0000DB490000}"/>
    <cellStyle name="Normal 20 2 3 2 9" xfId="18955" xr:uid="{00000000-0005-0000-0000-0000DC490000}"/>
    <cellStyle name="Normal 20 2 3 3" xfId="18956" xr:uid="{00000000-0005-0000-0000-0000DD490000}"/>
    <cellStyle name="Normal 20 2 3 3 2" xfId="18957" xr:uid="{00000000-0005-0000-0000-0000DE490000}"/>
    <cellStyle name="Normal 20 2 3 3 2 2" xfId="18958" xr:uid="{00000000-0005-0000-0000-0000DF490000}"/>
    <cellStyle name="Normal 20 2 3 3 2 2 2" xfId="18959" xr:uid="{00000000-0005-0000-0000-0000E0490000}"/>
    <cellStyle name="Normal 20 2 3 3 2 2 2 2" xfId="18960" xr:uid="{00000000-0005-0000-0000-0000E1490000}"/>
    <cellStyle name="Normal 20 2 3 3 2 2 3" xfId="18961" xr:uid="{00000000-0005-0000-0000-0000E2490000}"/>
    <cellStyle name="Normal 20 2 3 3 2 3" xfId="18962" xr:uid="{00000000-0005-0000-0000-0000E3490000}"/>
    <cellStyle name="Normal 20 2 3 3 2 3 2" xfId="18963" xr:uid="{00000000-0005-0000-0000-0000E4490000}"/>
    <cellStyle name="Normal 20 2 3 3 2 3 2 2" xfId="18964" xr:uid="{00000000-0005-0000-0000-0000E5490000}"/>
    <cellStyle name="Normal 20 2 3 3 2 3 3" xfId="18965" xr:uid="{00000000-0005-0000-0000-0000E6490000}"/>
    <cellStyle name="Normal 20 2 3 3 2 4" xfId="18966" xr:uid="{00000000-0005-0000-0000-0000E7490000}"/>
    <cellStyle name="Normal 20 2 3 3 2 4 2" xfId="18967" xr:uid="{00000000-0005-0000-0000-0000E8490000}"/>
    <cellStyle name="Normal 20 2 3 3 2 4 2 2" xfId="18968" xr:uid="{00000000-0005-0000-0000-0000E9490000}"/>
    <cellStyle name="Normal 20 2 3 3 2 4 3" xfId="18969" xr:uid="{00000000-0005-0000-0000-0000EA490000}"/>
    <cellStyle name="Normal 20 2 3 3 2 5" xfId="18970" xr:uid="{00000000-0005-0000-0000-0000EB490000}"/>
    <cellStyle name="Normal 20 2 3 3 2 5 2" xfId="18971" xr:uid="{00000000-0005-0000-0000-0000EC490000}"/>
    <cellStyle name="Normal 20 2 3 3 2 6" xfId="18972" xr:uid="{00000000-0005-0000-0000-0000ED490000}"/>
    <cellStyle name="Normal 20 2 3 3 2 6 2" xfId="18973" xr:uid="{00000000-0005-0000-0000-0000EE490000}"/>
    <cellStyle name="Normal 20 2 3 3 2 7" xfId="18974" xr:uid="{00000000-0005-0000-0000-0000EF490000}"/>
    <cellStyle name="Normal 20 2 3 3 3" xfId="18975" xr:uid="{00000000-0005-0000-0000-0000F0490000}"/>
    <cellStyle name="Normal 20 2 3 3 3 2" xfId="18976" xr:uid="{00000000-0005-0000-0000-0000F1490000}"/>
    <cellStyle name="Normal 20 2 3 3 3 2 2" xfId="18977" xr:uid="{00000000-0005-0000-0000-0000F2490000}"/>
    <cellStyle name="Normal 20 2 3 3 3 3" xfId="18978" xr:uid="{00000000-0005-0000-0000-0000F3490000}"/>
    <cellStyle name="Normal 20 2 3 3 4" xfId="18979" xr:uid="{00000000-0005-0000-0000-0000F4490000}"/>
    <cellStyle name="Normal 20 2 3 3 4 2" xfId="18980" xr:uid="{00000000-0005-0000-0000-0000F5490000}"/>
    <cellStyle name="Normal 20 2 3 3 4 2 2" xfId="18981" xr:uid="{00000000-0005-0000-0000-0000F6490000}"/>
    <cellStyle name="Normal 20 2 3 3 4 3" xfId="18982" xr:uid="{00000000-0005-0000-0000-0000F7490000}"/>
    <cellStyle name="Normal 20 2 3 3 5" xfId="18983" xr:uid="{00000000-0005-0000-0000-0000F8490000}"/>
    <cellStyle name="Normal 20 2 3 3 5 2" xfId="18984" xr:uid="{00000000-0005-0000-0000-0000F9490000}"/>
    <cellStyle name="Normal 20 2 3 3 5 2 2" xfId="18985" xr:uid="{00000000-0005-0000-0000-0000FA490000}"/>
    <cellStyle name="Normal 20 2 3 3 5 3" xfId="18986" xr:uid="{00000000-0005-0000-0000-0000FB490000}"/>
    <cellStyle name="Normal 20 2 3 3 6" xfId="18987" xr:uid="{00000000-0005-0000-0000-0000FC490000}"/>
    <cellStyle name="Normal 20 2 3 3 6 2" xfId="18988" xr:uid="{00000000-0005-0000-0000-0000FD490000}"/>
    <cellStyle name="Normal 20 2 3 3 7" xfId="18989" xr:uid="{00000000-0005-0000-0000-0000FE490000}"/>
    <cellStyle name="Normal 20 2 3 3 7 2" xfId="18990" xr:uid="{00000000-0005-0000-0000-0000FF490000}"/>
    <cellStyle name="Normal 20 2 3 3 8" xfId="18991" xr:uid="{00000000-0005-0000-0000-0000004A0000}"/>
    <cellStyle name="Normal 20 2 3 4" xfId="18992" xr:uid="{00000000-0005-0000-0000-0000014A0000}"/>
    <cellStyle name="Normal 20 2 3 4 2" xfId="18993" xr:uid="{00000000-0005-0000-0000-0000024A0000}"/>
    <cellStyle name="Normal 20 2 3 4 2 2" xfId="18994" xr:uid="{00000000-0005-0000-0000-0000034A0000}"/>
    <cellStyle name="Normal 20 2 3 4 2 2 2" xfId="18995" xr:uid="{00000000-0005-0000-0000-0000044A0000}"/>
    <cellStyle name="Normal 20 2 3 4 2 3" xfId="18996" xr:uid="{00000000-0005-0000-0000-0000054A0000}"/>
    <cellStyle name="Normal 20 2 3 4 3" xfId="18997" xr:uid="{00000000-0005-0000-0000-0000064A0000}"/>
    <cellStyle name="Normal 20 2 3 4 3 2" xfId="18998" xr:uid="{00000000-0005-0000-0000-0000074A0000}"/>
    <cellStyle name="Normal 20 2 3 4 3 2 2" xfId="18999" xr:uid="{00000000-0005-0000-0000-0000084A0000}"/>
    <cellStyle name="Normal 20 2 3 4 3 3" xfId="19000" xr:uid="{00000000-0005-0000-0000-0000094A0000}"/>
    <cellStyle name="Normal 20 2 3 4 4" xfId="19001" xr:uid="{00000000-0005-0000-0000-00000A4A0000}"/>
    <cellStyle name="Normal 20 2 3 4 4 2" xfId="19002" xr:uid="{00000000-0005-0000-0000-00000B4A0000}"/>
    <cellStyle name="Normal 20 2 3 4 4 2 2" xfId="19003" xr:uid="{00000000-0005-0000-0000-00000C4A0000}"/>
    <cellStyle name="Normal 20 2 3 4 4 3" xfId="19004" xr:uid="{00000000-0005-0000-0000-00000D4A0000}"/>
    <cellStyle name="Normal 20 2 3 4 5" xfId="19005" xr:uid="{00000000-0005-0000-0000-00000E4A0000}"/>
    <cellStyle name="Normal 20 2 3 4 5 2" xfId="19006" xr:uid="{00000000-0005-0000-0000-00000F4A0000}"/>
    <cellStyle name="Normal 20 2 3 4 6" xfId="19007" xr:uid="{00000000-0005-0000-0000-0000104A0000}"/>
    <cellStyle name="Normal 20 2 3 4 6 2" xfId="19008" xr:uid="{00000000-0005-0000-0000-0000114A0000}"/>
    <cellStyle name="Normal 20 2 3 4 7" xfId="19009" xr:uid="{00000000-0005-0000-0000-0000124A0000}"/>
    <cellStyle name="Normal 20 2 3 5" xfId="19010" xr:uid="{00000000-0005-0000-0000-0000134A0000}"/>
    <cellStyle name="Normal 20 2 3 5 2" xfId="19011" xr:uid="{00000000-0005-0000-0000-0000144A0000}"/>
    <cellStyle name="Normal 20 2 3 5 2 2" xfId="19012" xr:uid="{00000000-0005-0000-0000-0000154A0000}"/>
    <cellStyle name="Normal 20 2 3 5 2 2 2" xfId="19013" xr:uid="{00000000-0005-0000-0000-0000164A0000}"/>
    <cellStyle name="Normal 20 2 3 5 2 3" xfId="19014" xr:uid="{00000000-0005-0000-0000-0000174A0000}"/>
    <cellStyle name="Normal 20 2 3 5 3" xfId="19015" xr:uid="{00000000-0005-0000-0000-0000184A0000}"/>
    <cellStyle name="Normal 20 2 3 5 3 2" xfId="19016" xr:uid="{00000000-0005-0000-0000-0000194A0000}"/>
    <cellStyle name="Normal 20 2 3 5 3 2 2" xfId="19017" xr:uid="{00000000-0005-0000-0000-00001A4A0000}"/>
    <cellStyle name="Normal 20 2 3 5 3 3" xfId="19018" xr:uid="{00000000-0005-0000-0000-00001B4A0000}"/>
    <cellStyle name="Normal 20 2 3 5 4" xfId="19019" xr:uid="{00000000-0005-0000-0000-00001C4A0000}"/>
    <cellStyle name="Normal 20 2 3 5 4 2" xfId="19020" xr:uid="{00000000-0005-0000-0000-00001D4A0000}"/>
    <cellStyle name="Normal 20 2 3 5 4 2 2" xfId="19021" xr:uid="{00000000-0005-0000-0000-00001E4A0000}"/>
    <cellStyle name="Normal 20 2 3 5 4 3" xfId="19022" xr:uid="{00000000-0005-0000-0000-00001F4A0000}"/>
    <cellStyle name="Normal 20 2 3 5 5" xfId="19023" xr:uid="{00000000-0005-0000-0000-0000204A0000}"/>
    <cellStyle name="Normal 20 2 3 5 5 2" xfId="19024" xr:uid="{00000000-0005-0000-0000-0000214A0000}"/>
    <cellStyle name="Normal 20 2 3 5 6" xfId="19025" xr:uid="{00000000-0005-0000-0000-0000224A0000}"/>
    <cellStyle name="Normal 20 2 3 5 6 2" xfId="19026" xr:uid="{00000000-0005-0000-0000-0000234A0000}"/>
    <cellStyle name="Normal 20 2 3 5 7" xfId="19027" xr:uid="{00000000-0005-0000-0000-0000244A0000}"/>
    <cellStyle name="Normal 20 2 3 6" xfId="19028" xr:uid="{00000000-0005-0000-0000-0000254A0000}"/>
    <cellStyle name="Normal 20 2 3 6 2" xfId="19029" xr:uid="{00000000-0005-0000-0000-0000264A0000}"/>
    <cellStyle name="Normal 20 2 3 6 2 2" xfId="19030" xr:uid="{00000000-0005-0000-0000-0000274A0000}"/>
    <cellStyle name="Normal 20 2 3 6 3" xfId="19031" xr:uid="{00000000-0005-0000-0000-0000284A0000}"/>
    <cellStyle name="Normal 20 2 3 7" xfId="19032" xr:uid="{00000000-0005-0000-0000-0000294A0000}"/>
    <cellStyle name="Normal 20 2 3 7 2" xfId="19033" xr:uid="{00000000-0005-0000-0000-00002A4A0000}"/>
    <cellStyle name="Normal 20 2 3 7 2 2" xfId="19034" xr:uid="{00000000-0005-0000-0000-00002B4A0000}"/>
    <cellStyle name="Normal 20 2 3 7 3" xfId="19035" xr:uid="{00000000-0005-0000-0000-00002C4A0000}"/>
    <cellStyle name="Normal 20 2 3 8" xfId="19036" xr:uid="{00000000-0005-0000-0000-00002D4A0000}"/>
    <cellStyle name="Normal 20 2 3 8 2" xfId="19037" xr:uid="{00000000-0005-0000-0000-00002E4A0000}"/>
    <cellStyle name="Normal 20 2 3 8 2 2" xfId="19038" xr:uid="{00000000-0005-0000-0000-00002F4A0000}"/>
    <cellStyle name="Normal 20 2 3 8 3" xfId="19039" xr:uid="{00000000-0005-0000-0000-0000304A0000}"/>
    <cellStyle name="Normal 20 2 3 9" xfId="19040" xr:uid="{00000000-0005-0000-0000-0000314A0000}"/>
    <cellStyle name="Normal 20 2 3 9 2" xfId="19041" xr:uid="{00000000-0005-0000-0000-0000324A0000}"/>
    <cellStyle name="Normal 20 2 4" xfId="19042" xr:uid="{00000000-0005-0000-0000-0000334A0000}"/>
    <cellStyle name="Normal 20 2 4 2" xfId="19043" xr:uid="{00000000-0005-0000-0000-0000344A0000}"/>
    <cellStyle name="Normal 20 2 4 2 2" xfId="19044" xr:uid="{00000000-0005-0000-0000-0000354A0000}"/>
    <cellStyle name="Normal 20 2 4 2 2 2" xfId="19045" xr:uid="{00000000-0005-0000-0000-0000364A0000}"/>
    <cellStyle name="Normal 20 2 4 2 2 2 2" xfId="19046" xr:uid="{00000000-0005-0000-0000-0000374A0000}"/>
    <cellStyle name="Normal 20 2 4 2 2 3" xfId="19047" xr:uid="{00000000-0005-0000-0000-0000384A0000}"/>
    <cellStyle name="Normal 20 2 4 2 3" xfId="19048" xr:uid="{00000000-0005-0000-0000-0000394A0000}"/>
    <cellStyle name="Normal 20 2 4 2 3 2" xfId="19049" xr:uid="{00000000-0005-0000-0000-00003A4A0000}"/>
    <cellStyle name="Normal 20 2 4 2 3 2 2" xfId="19050" xr:uid="{00000000-0005-0000-0000-00003B4A0000}"/>
    <cellStyle name="Normal 20 2 4 2 3 3" xfId="19051" xr:uid="{00000000-0005-0000-0000-00003C4A0000}"/>
    <cellStyle name="Normal 20 2 4 2 4" xfId="19052" xr:uid="{00000000-0005-0000-0000-00003D4A0000}"/>
    <cellStyle name="Normal 20 2 4 2 4 2" xfId="19053" xr:uid="{00000000-0005-0000-0000-00003E4A0000}"/>
    <cellStyle name="Normal 20 2 4 2 4 2 2" xfId="19054" xr:uid="{00000000-0005-0000-0000-00003F4A0000}"/>
    <cellStyle name="Normal 20 2 4 2 4 3" xfId="19055" xr:uid="{00000000-0005-0000-0000-0000404A0000}"/>
    <cellStyle name="Normal 20 2 4 2 5" xfId="19056" xr:uid="{00000000-0005-0000-0000-0000414A0000}"/>
    <cellStyle name="Normal 20 2 4 2 5 2" xfId="19057" xr:uid="{00000000-0005-0000-0000-0000424A0000}"/>
    <cellStyle name="Normal 20 2 4 2 6" xfId="19058" xr:uid="{00000000-0005-0000-0000-0000434A0000}"/>
    <cellStyle name="Normal 20 2 4 2 6 2" xfId="19059" xr:uid="{00000000-0005-0000-0000-0000444A0000}"/>
    <cellStyle name="Normal 20 2 4 2 7" xfId="19060" xr:uid="{00000000-0005-0000-0000-0000454A0000}"/>
    <cellStyle name="Normal 20 2 4 3" xfId="19061" xr:uid="{00000000-0005-0000-0000-0000464A0000}"/>
    <cellStyle name="Normal 20 2 4 3 2" xfId="19062" xr:uid="{00000000-0005-0000-0000-0000474A0000}"/>
    <cellStyle name="Normal 20 2 4 3 2 2" xfId="19063" xr:uid="{00000000-0005-0000-0000-0000484A0000}"/>
    <cellStyle name="Normal 20 2 4 3 2 2 2" xfId="19064" xr:uid="{00000000-0005-0000-0000-0000494A0000}"/>
    <cellStyle name="Normal 20 2 4 3 2 3" xfId="19065" xr:uid="{00000000-0005-0000-0000-00004A4A0000}"/>
    <cellStyle name="Normal 20 2 4 3 3" xfId="19066" xr:uid="{00000000-0005-0000-0000-00004B4A0000}"/>
    <cellStyle name="Normal 20 2 4 3 3 2" xfId="19067" xr:uid="{00000000-0005-0000-0000-00004C4A0000}"/>
    <cellStyle name="Normal 20 2 4 3 3 2 2" xfId="19068" xr:uid="{00000000-0005-0000-0000-00004D4A0000}"/>
    <cellStyle name="Normal 20 2 4 3 3 3" xfId="19069" xr:uid="{00000000-0005-0000-0000-00004E4A0000}"/>
    <cellStyle name="Normal 20 2 4 3 4" xfId="19070" xr:uid="{00000000-0005-0000-0000-00004F4A0000}"/>
    <cellStyle name="Normal 20 2 4 3 4 2" xfId="19071" xr:uid="{00000000-0005-0000-0000-0000504A0000}"/>
    <cellStyle name="Normal 20 2 4 3 4 2 2" xfId="19072" xr:uid="{00000000-0005-0000-0000-0000514A0000}"/>
    <cellStyle name="Normal 20 2 4 3 4 3" xfId="19073" xr:uid="{00000000-0005-0000-0000-0000524A0000}"/>
    <cellStyle name="Normal 20 2 4 3 5" xfId="19074" xr:uid="{00000000-0005-0000-0000-0000534A0000}"/>
    <cellStyle name="Normal 20 2 4 3 5 2" xfId="19075" xr:uid="{00000000-0005-0000-0000-0000544A0000}"/>
    <cellStyle name="Normal 20 2 4 3 6" xfId="19076" xr:uid="{00000000-0005-0000-0000-0000554A0000}"/>
    <cellStyle name="Normal 20 2 4 3 6 2" xfId="19077" xr:uid="{00000000-0005-0000-0000-0000564A0000}"/>
    <cellStyle name="Normal 20 2 4 3 7" xfId="19078" xr:uid="{00000000-0005-0000-0000-0000574A0000}"/>
    <cellStyle name="Normal 20 2 4 4" xfId="19079" xr:uid="{00000000-0005-0000-0000-0000584A0000}"/>
    <cellStyle name="Normal 20 2 4 4 2" xfId="19080" xr:uid="{00000000-0005-0000-0000-0000594A0000}"/>
    <cellStyle name="Normal 20 2 4 4 2 2" xfId="19081" xr:uid="{00000000-0005-0000-0000-00005A4A0000}"/>
    <cellStyle name="Normal 20 2 4 4 3" xfId="19082" xr:uid="{00000000-0005-0000-0000-00005B4A0000}"/>
    <cellStyle name="Normal 20 2 4 5" xfId="19083" xr:uid="{00000000-0005-0000-0000-00005C4A0000}"/>
    <cellStyle name="Normal 20 2 4 5 2" xfId="19084" xr:uid="{00000000-0005-0000-0000-00005D4A0000}"/>
    <cellStyle name="Normal 20 2 4 5 2 2" xfId="19085" xr:uid="{00000000-0005-0000-0000-00005E4A0000}"/>
    <cellStyle name="Normal 20 2 4 5 3" xfId="19086" xr:uid="{00000000-0005-0000-0000-00005F4A0000}"/>
    <cellStyle name="Normal 20 2 4 6" xfId="19087" xr:uid="{00000000-0005-0000-0000-0000604A0000}"/>
    <cellStyle name="Normal 20 2 4 6 2" xfId="19088" xr:uid="{00000000-0005-0000-0000-0000614A0000}"/>
    <cellStyle name="Normal 20 2 4 6 2 2" xfId="19089" xr:uid="{00000000-0005-0000-0000-0000624A0000}"/>
    <cellStyle name="Normal 20 2 4 6 3" xfId="19090" xr:uid="{00000000-0005-0000-0000-0000634A0000}"/>
    <cellStyle name="Normal 20 2 4 7" xfId="19091" xr:uid="{00000000-0005-0000-0000-0000644A0000}"/>
    <cellStyle name="Normal 20 2 4 7 2" xfId="19092" xr:uid="{00000000-0005-0000-0000-0000654A0000}"/>
    <cellStyle name="Normal 20 2 4 8" xfId="19093" xr:uid="{00000000-0005-0000-0000-0000664A0000}"/>
    <cellStyle name="Normal 20 2 4 8 2" xfId="19094" xr:uid="{00000000-0005-0000-0000-0000674A0000}"/>
    <cellStyle name="Normal 20 2 4 9" xfId="19095" xr:uid="{00000000-0005-0000-0000-0000684A0000}"/>
    <cellStyle name="Normal 20 2 5" xfId="19096" xr:uid="{00000000-0005-0000-0000-0000694A0000}"/>
    <cellStyle name="Normal 20 2 5 2" xfId="19097" xr:uid="{00000000-0005-0000-0000-00006A4A0000}"/>
    <cellStyle name="Normal 20 2 5 2 2" xfId="19098" xr:uid="{00000000-0005-0000-0000-00006B4A0000}"/>
    <cellStyle name="Normal 20 2 5 2 2 2" xfId="19099" xr:uid="{00000000-0005-0000-0000-00006C4A0000}"/>
    <cellStyle name="Normal 20 2 5 2 2 2 2" xfId="19100" xr:uid="{00000000-0005-0000-0000-00006D4A0000}"/>
    <cellStyle name="Normal 20 2 5 2 2 3" xfId="19101" xr:uid="{00000000-0005-0000-0000-00006E4A0000}"/>
    <cellStyle name="Normal 20 2 5 2 3" xfId="19102" xr:uid="{00000000-0005-0000-0000-00006F4A0000}"/>
    <cellStyle name="Normal 20 2 5 2 3 2" xfId="19103" xr:uid="{00000000-0005-0000-0000-0000704A0000}"/>
    <cellStyle name="Normal 20 2 5 2 3 2 2" xfId="19104" xr:uid="{00000000-0005-0000-0000-0000714A0000}"/>
    <cellStyle name="Normal 20 2 5 2 3 3" xfId="19105" xr:uid="{00000000-0005-0000-0000-0000724A0000}"/>
    <cellStyle name="Normal 20 2 5 2 4" xfId="19106" xr:uid="{00000000-0005-0000-0000-0000734A0000}"/>
    <cellStyle name="Normal 20 2 5 2 4 2" xfId="19107" xr:uid="{00000000-0005-0000-0000-0000744A0000}"/>
    <cellStyle name="Normal 20 2 5 2 4 2 2" xfId="19108" xr:uid="{00000000-0005-0000-0000-0000754A0000}"/>
    <cellStyle name="Normal 20 2 5 2 4 3" xfId="19109" xr:uid="{00000000-0005-0000-0000-0000764A0000}"/>
    <cellStyle name="Normal 20 2 5 2 5" xfId="19110" xr:uid="{00000000-0005-0000-0000-0000774A0000}"/>
    <cellStyle name="Normal 20 2 5 2 5 2" xfId="19111" xr:uid="{00000000-0005-0000-0000-0000784A0000}"/>
    <cellStyle name="Normal 20 2 5 2 6" xfId="19112" xr:uid="{00000000-0005-0000-0000-0000794A0000}"/>
    <cellStyle name="Normal 20 2 5 2 6 2" xfId="19113" xr:uid="{00000000-0005-0000-0000-00007A4A0000}"/>
    <cellStyle name="Normal 20 2 5 2 7" xfId="19114" xr:uid="{00000000-0005-0000-0000-00007B4A0000}"/>
    <cellStyle name="Normal 20 2 5 3" xfId="19115" xr:uid="{00000000-0005-0000-0000-00007C4A0000}"/>
    <cellStyle name="Normal 20 2 5 3 2" xfId="19116" xr:uid="{00000000-0005-0000-0000-00007D4A0000}"/>
    <cellStyle name="Normal 20 2 5 3 2 2" xfId="19117" xr:uid="{00000000-0005-0000-0000-00007E4A0000}"/>
    <cellStyle name="Normal 20 2 5 3 3" xfId="19118" xr:uid="{00000000-0005-0000-0000-00007F4A0000}"/>
    <cellStyle name="Normal 20 2 5 4" xfId="19119" xr:uid="{00000000-0005-0000-0000-0000804A0000}"/>
    <cellStyle name="Normal 20 2 5 4 2" xfId="19120" xr:uid="{00000000-0005-0000-0000-0000814A0000}"/>
    <cellStyle name="Normal 20 2 5 4 2 2" xfId="19121" xr:uid="{00000000-0005-0000-0000-0000824A0000}"/>
    <cellStyle name="Normal 20 2 5 4 3" xfId="19122" xr:uid="{00000000-0005-0000-0000-0000834A0000}"/>
    <cellStyle name="Normal 20 2 5 5" xfId="19123" xr:uid="{00000000-0005-0000-0000-0000844A0000}"/>
    <cellStyle name="Normal 20 2 5 5 2" xfId="19124" xr:uid="{00000000-0005-0000-0000-0000854A0000}"/>
    <cellStyle name="Normal 20 2 5 5 2 2" xfId="19125" xr:uid="{00000000-0005-0000-0000-0000864A0000}"/>
    <cellStyle name="Normal 20 2 5 5 3" xfId="19126" xr:uid="{00000000-0005-0000-0000-0000874A0000}"/>
    <cellStyle name="Normal 20 2 5 6" xfId="19127" xr:uid="{00000000-0005-0000-0000-0000884A0000}"/>
    <cellStyle name="Normal 20 2 5 6 2" xfId="19128" xr:uid="{00000000-0005-0000-0000-0000894A0000}"/>
    <cellStyle name="Normal 20 2 5 7" xfId="19129" xr:uid="{00000000-0005-0000-0000-00008A4A0000}"/>
    <cellStyle name="Normal 20 2 5 7 2" xfId="19130" xr:uid="{00000000-0005-0000-0000-00008B4A0000}"/>
    <cellStyle name="Normal 20 2 5 8" xfId="19131" xr:uid="{00000000-0005-0000-0000-00008C4A0000}"/>
    <cellStyle name="Normal 20 2 6" xfId="19132" xr:uid="{00000000-0005-0000-0000-00008D4A0000}"/>
    <cellStyle name="Normal 20 2 6 2" xfId="19133" xr:uid="{00000000-0005-0000-0000-00008E4A0000}"/>
    <cellStyle name="Normal 20 2 6 2 2" xfId="19134" xr:uid="{00000000-0005-0000-0000-00008F4A0000}"/>
    <cellStyle name="Normal 20 2 6 2 2 2" xfId="19135" xr:uid="{00000000-0005-0000-0000-0000904A0000}"/>
    <cellStyle name="Normal 20 2 6 2 3" xfId="19136" xr:uid="{00000000-0005-0000-0000-0000914A0000}"/>
    <cellStyle name="Normal 20 2 6 3" xfId="19137" xr:uid="{00000000-0005-0000-0000-0000924A0000}"/>
    <cellStyle name="Normal 20 2 6 3 2" xfId="19138" xr:uid="{00000000-0005-0000-0000-0000934A0000}"/>
    <cellStyle name="Normal 20 2 6 3 2 2" xfId="19139" xr:uid="{00000000-0005-0000-0000-0000944A0000}"/>
    <cellStyle name="Normal 20 2 6 3 3" xfId="19140" xr:uid="{00000000-0005-0000-0000-0000954A0000}"/>
    <cellStyle name="Normal 20 2 6 4" xfId="19141" xr:uid="{00000000-0005-0000-0000-0000964A0000}"/>
    <cellStyle name="Normal 20 2 6 4 2" xfId="19142" xr:uid="{00000000-0005-0000-0000-0000974A0000}"/>
    <cellStyle name="Normal 20 2 6 4 2 2" xfId="19143" xr:uid="{00000000-0005-0000-0000-0000984A0000}"/>
    <cellStyle name="Normal 20 2 6 4 3" xfId="19144" xr:uid="{00000000-0005-0000-0000-0000994A0000}"/>
    <cellStyle name="Normal 20 2 6 5" xfId="19145" xr:uid="{00000000-0005-0000-0000-00009A4A0000}"/>
    <cellStyle name="Normal 20 2 6 5 2" xfId="19146" xr:uid="{00000000-0005-0000-0000-00009B4A0000}"/>
    <cellStyle name="Normal 20 2 6 6" xfId="19147" xr:uid="{00000000-0005-0000-0000-00009C4A0000}"/>
    <cellStyle name="Normal 20 2 6 6 2" xfId="19148" xr:uid="{00000000-0005-0000-0000-00009D4A0000}"/>
    <cellStyle name="Normal 20 2 6 7" xfId="19149" xr:uid="{00000000-0005-0000-0000-00009E4A0000}"/>
    <cellStyle name="Normal 20 2 7" xfId="19150" xr:uid="{00000000-0005-0000-0000-00009F4A0000}"/>
    <cellStyle name="Normal 20 2 7 2" xfId="19151" xr:uid="{00000000-0005-0000-0000-0000A04A0000}"/>
    <cellStyle name="Normal 20 2 7 2 2" xfId="19152" xr:uid="{00000000-0005-0000-0000-0000A14A0000}"/>
    <cellStyle name="Normal 20 2 7 2 2 2" xfId="19153" xr:uid="{00000000-0005-0000-0000-0000A24A0000}"/>
    <cellStyle name="Normal 20 2 7 2 3" xfId="19154" xr:uid="{00000000-0005-0000-0000-0000A34A0000}"/>
    <cellStyle name="Normal 20 2 7 3" xfId="19155" xr:uid="{00000000-0005-0000-0000-0000A44A0000}"/>
    <cellStyle name="Normal 20 2 7 3 2" xfId="19156" xr:uid="{00000000-0005-0000-0000-0000A54A0000}"/>
    <cellStyle name="Normal 20 2 7 3 2 2" xfId="19157" xr:uid="{00000000-0005-0000-0000-0000A64A0000}"/>
    <cellStyle name="Normal 20 2 7 3 3" xfId="19158" xr:uid="{00000000-0005-0000-0000-0000A74A0000}"/>
    <cellStyle name="Normal 20 2 7 4" xfId="19159" xr:uid="{00000000-0005-0000-0000-0000A84A0000}"/>
    <cellStyle name="Normal 20 2 7 4 2" xfId="19160" xr:uid="{00000000-0005-0000-0000-0000A94A0000}"/>
    <cellStyle name="Normal 20 2 7 4 2 2" xfId="19161" xr:uid="{00000000-0005-0000-0000-0000AA4A0000}"/>
    <cellStyle name="Normal 20 2 7 4 3" xfId="19162" xr:uid="{00000000-0005-0000-0000-0000AB4A0000}"/>
    <cellStyle name="Normal 20 2 7 5" xfId="19163" xr:uid="{00000000-0005-0000-0000-0000AC4A0000}"/>
    <cellStyle name="Normal 20 2 7 5 2" xfId="19164" xr:uid="{00000000-0005-0000-0000-0000AD4A0000}"/>
    <cellStyle name="Normal 20 2 7 6" xfId="19165" xr:uid="{00000000-0005-0000-0000-0000AE4A0000}"/>
    <cellStyle name="Normal 20 2 7 6 2" xfId="19166" xr:uid="{00000000-0005-0000-0000-0000AF4A0000}"/>
    <cellStyle name="Normal 20 2 7 7" xfId="19167" xr:uid="{00000000-0005-0000-0000-0000B04A0000}"/>
    <cellStyle name="Normal 20 2 8" xfId="19168" xr:uid="{00000000-0005-0000-0000-0000B14A0000}"/>
    <cellStyle name="Normal 20 2 8 2" xfId="19169" xr:uid="{00000000-0005-0000-0000-0000B24A0000}"/>
    <cellStyle name="Normal 20 2 8 2 2" xfId="19170" xr:uid="{00000000-0005-0000-0000-0000B34A0000}"/>
    <cellStyle name="Normal 20 2 8 3" xfId="19171" xr:uid="{00000000-0005-0000-0000-0000B44A0000}"/>
    <cellStyle name="Normal 20 2 9" xfId="19172" xr:uid="{00000000-0005-0000-0000-0000B54A0000}"/>
    <cellStyle name="Normal 20 2 9 2" xfId="19173" xr:uid="{00000000-0005-0000-0000-0000B64A0000}"/>
    <cellStyle name="Normal 20 2 9 2 2" xfId="19174" xr:uid="{00000000-0005-0000-0000-0000B74A0000}"/>
    <cellStyle name="Normal 20 2 9 3" xfId="19175" xr:uid="{00000000-0005-0000-0000-0000B84A0000}"/>
    <cellStyle name="Normal 20 2_Confidential Information" xfId="19176" xr:uid="{00000000-0005-0000-0000-0000B94A0000}"/>
    <cellStyle name="Normal 20 3" xfId="501" xr:uid="{00000000-0005-0000-0000-0000BA4A0000}"/>
    <cellStyle name="Normal 20 3 10" xfId="19177" xr:uid="{00000000-0005-0000-0000-0000BB4A0000}"/>
    <cellStyle name="Normal 20 3 10 2" xfId="19178" xr:uid="{00000000-0005-0000-0000-0000BC4A0000}"/>
    <cellStyle name="Normal 20 3 10 2 2" xfId="19179" xr:uid="{00000000-0005-0000-0000-0000BD4A0000}"/>
    <cellStyle name="Normal 20 3 10 3" xfId="19180" xr:uid="{00000000-0005-0000-0000-0000BE4A0000}"/>
    <cellStyle name="Normal 20 3 11" xfId="19181" xr:uid="{00000000-0005-0000-0000-0000BF4A0000}"/>
    <cellStyle name="Normal 20 3 11 2" xfId="19182" xr:uid="{00000000-0005-0000-0000-0000C04A0000}"/>
    <cellStyle name="Normal 20 3 12" xfId="19183" xr:uid="{00000000-0005-0000-0000-0000C14A0000}"/>
    <cellStyle name="Normal 20 3 12 2" xfId="19184" xr:uid="{00000000-0005-0000-0000-0000C24A0000}"/>
    <cellStyle name="Normal 20 3 13" xfId="19185" xr:uid="{00000000-0005-0000-0000-0000C34A0000}"/>
    <cellStyle name="Normal 20 3 2" xfId="502" xr:uid="{00000000-0005-0000-0000-0000C44A0000}"/>
    <cellStyle name="Normal 20 3 2 10" xfId="19186" xr:uid="{00000000-0005-0000-0000-0000C54A0000}"/>
    <cellStyle name="Normal 20 3 2 10 2" xfId="19187" xr:uid="{00000000-0005-0000-0000-0000C64A0000}"/>
    <cellStyle name="Normal 20 3 2 11" xfId="19188" xr:uid="{00000000-0005-0000-0000-0000C74A0000}"/>
    <cellStyle name="Normal 20 3 2 2" xfId="19189" xr:uid="{00000000-0005-0000-0000-0000C84A0000}"/>
    <cellStyle name="Normal 20 3 2 2 2" xfId="19190" xr:uid="{00000000-0005-0000-0000-0000C94A0000}"/>
    <cellStyle name="Normal 20 3 2 2 2 2" xfId="19191" xr:uid="{00000000-0005-0000-0000-0000CA4A0000}"/>
    <cellStyle name="Normal 20 3 2 2 2 2 2" xfId="19192" xr:uid="{00000000-0005-0000-0000-0000CB4A0000}"/>
    <cellStyle name="Normal 20 3 2 2 2 2 2 2" xfId="19193" xr:uid="{00000000-0005-0000-0000-0000CC4A0000}"/>
    <cellStyle name="Normal 20 3 2 2 2 2 3" xfId="19194" xr:uid="{00000000-0005-0000-0000-0000CD4A0000}"/>
    <cellStyle name="Normal 20 3 2 2 2 3" xfId="19195" xr:uid="{00000000-0005-0000-0000-0000CE4A0000}"/>
    <cellStyle name="Normal 20 3 2 2 2 3 2" xfId="19196" xr:uid="{00000000-0005-0000-0000-0000CF4A0000}"/>
    <cellStyle name="Normal 20 3 2 2 2 3 2 2" xfId="19197" xr:uid="{00000000-0005-0000-0000-0000D04A0000}"/>
    <cellStyle name="Normal 20 3 2 2 2 3 3" xfId="19198" xr:uid="{00000000-0005-0000-0000-0000D14A0000}"/>
    <cellStyle name="Normal 20 3 2 2 2 4" xfId="19199" xr:uid="{00000000-0005-0000-0000-0000D24A0000}"/>
    <cellStyle name="Normal 20 3 2 2 2 4 2" xfId="19200" xr:uid="{00000000-0005-0000-0000-0000D34A0000}"/>
    <cellStyle name="Normal 20 3 2 2 2 4 2 2" xfId="19201" xr:uid="{00000000-0005-0000-0000-0000D44A0000}"/>
    <cellStyle name="Normal 20 3 2 2 2 4 3" xfId="19202" xr:uid="{00000000-0005-0000-0000-0000D54A0000}"/>
    <cellStyle name="Normal 20 3 2 2 2 5" xfId="19203" xr:uid="{00000000-0005-0000-0000-0000D64A0000}"/>
    <cellStyle name="Normal 20 3 2 2 2 5 2" xfId="19204" xr:uid="{00000000-0005-0000-0000-0000D74A0000}"/>
    <cellStyle name="Normal 20 3 2 2 2 6" xfId="19205" xr:uid="{00000000-0005-0000-0000-0000D84A0000}"/>
    <cellStyle name="Normal 20 3 2 2 2 6 2" xfId="19206" xr:uid="{00000000-0005-0000-0000-0000D94A0000}"/>
    <cellStyle name="Normal 20 3 2 2 2 7" xfId="19207" xr:uid="{00000000-0005-0000-0000-0000DA4A0000}"/>
    <cellStyle name="Normal 20 3 2 2 3" xfId="19208" xr:uid="{00000000-0005-0000-0000-0000DB4A0000}"/>
    <cellStyle name="Normal 20 3 2 2 3 2" xfId="19209" xr:uid="{00000000-0005-0000-0000-0000DC4A0000}"/>
    <cellStyle name="Normal 20 3 2 2 3 2 2" xfId="19210" xr:uid="{00000000-0005-0000-0000-0000DD4A0000}"/>
    <cellStyle name="Normal 20 3 2 2 3 2 2 2" xfId="19211" xr:uid="{00000000-0005-0000-0000-0000DE4A0000}"/>
    <cellStyle name="Normal 20 3 2 2 3 2 3" xfId="19212" xr:uid="{00000000-0005-0000-0000-0000DF4A0000}"/>
    <cellStyle name="Normal 20 3 2 2 3 3" xfId="19213" xr:uid="{00000000-0005-0000-0000-0000E04A0000}"/>
    <cellStyle name="Normal 20 3 2 2 3 3 2" xfId="19214" xr:uid="{00000000-0005-0000-0000-0000E14A0000}"/>
    <cellStyle name="Normal 20 3 2 2 3 3 2 2" xfId="19215" xr:uid="{00000000-0005-0000-0000-0000E24A0000}"/>
    <cellStyle name="Normal 20 3 2 2 3 3 3" xfId="19216" xr:uid="{00000000-0005-0000-0000-0000E34A0000}"/>
    <cellStyle name="Normal 20 3 2 2 3 4" xfId="19217" xr:uid="{00000000-0005-0000-0000-0000E44A0000}"/>
    <cellStyle name="Normal 20 3 2 2 3 4 2" xfId="19218" xr:uid="{00000000-0005-0000-0000-0000E54A0000}"/>
    <cellStyle name="Normal 20 3 2 2 3 4 2 2" xfId="19219" xr:uid="{00000000-0005-0000-0000-0000E64A0000}"/>
    <cellStyle name="Normal 20 3 2 2 3 4 3" xfId="19220" xr:uid="{00000000-0005-0000-0000-0000E74A0000}"/>
    <cellStyle name="Normal 20 3 2 2 3 5" xfId="19221" xr:uid="{00000000-0005-0000-0000-0000E84A0000}"/>
    <cellStyle name="Normal 20 3 2 2 3 5 2" xfId="19222" xr:uid="{00000000-0005-0000-0000-0000E94A0000}"/>
    <cellStyle name="Normal 20 3 2 2 3 6" xfId="19223" xr:uid="{00000000-0005-0000-0000-0000EA4A0000}"/>
    <cellStyle name="Normal 20 3 2 2 3 6 2" xfId="19224" xr:uid="{00000000-0005-0000-0000-0000EB4A0000}"/>
    <cellStyle name="Normal 20 3 2 2 3 7" xfId="19225" xr:uid="{00000000-0005-0000-0000-0000EC4A0000}"/>
    <cellStyle name="Normal 20 3 2 2 4" xfId="19226" xr:uid="{00000000-0005-0000-0000-0000ED4A0000}"/>
    <cellStyle name="Normal 20 3 2 2 4 2" xfId="19227" xr:uid="{00000000-0005-0000-0000-0000EE4A0000}"/>
    <cellStyle name="Normal 20 3 2 2 4 2 2" xfId="19228" xr:uid="{00000000-0005-0000-0000-0000EF4A0000}"/>
    <cellStyle name="Normal 20 3 2 2 4 3" xfId="19229" xr:uid="{00000000-0005-0000-0000-0000F04A0000}"/>
    <cellStyle name="Normal 20 3 2 2 5" xfId="19230" xr:uid="{00000000-0005-0000-0000-0000F14A0000}"/>
    <cellStyle name="Normal 20 3 2 2 5 2" xfId="19231" xr:uid="{00000000-0005-0000-0000-0000F24A0000}"/>
    <cellStyle name="Normal 20 3 2 2 5 2 2" xfId="19232" xr:uid="{00000000-0005-0000-0000-0000F34A0000}"/>
    <cellStyle name="Normal 20 3 2 2 5 3" xfId="19233" xr:uid="{00000000-0005-0000-0000-0000F44A0000}"/>
    <cellStyle name="Normal 20 3 2 2 6" xfId="19234" xr:uid="{00000000-0005-0000-0000-0000F54A0000}"/>
    <cellStyle name="Normal 20 3 2 2 6 2" xfId="19235" xr:uid="{00000000-0005-0000-0000-0000F64A0000}"/>
    <cellStyle name="Normal 20 3 2 2 6 2 2" xfId="19236" xr:uid="{00000000-0005-0000-0000-0000F74A0000}"/>
    <cellStyle name="Normal 20 3 2 2 6 3" xfId="19237" xr:uid="{00000000-0005-0000-0000-0000F84A0000}"/>
    <cellStyle name="Normal 20 3 2 2 7" xfId="19238" xr:uid="{00000000-0005-0000-0000-0000F94A0000}"/>
    <cellStyle name="Normal 20 3 2 2 7 2" xfId="19239" xr:uid="{00000000-0005-0000-0000-0000FA4A0000}"/>
    <cellStyle name="Normal 20 3 2 2 8" xfId="19240" xr:uid="{00000000-0005-0000-0000-0000FB4A0000}"/>
    <cellStyle name="Normal 20 3 2 2 8 2" xfId="19241" xr:uid="{00000000-0005-0000-0000-0000FC4A0000}"/>
    <cellStyle name="Normal 20 3 2 2 9" xfId="19242" xr:uid="{00000000-0005-0000-0000-0000FD4A0000}"/>
    <cellStyle name="Normal 20 3 2 3" xfId="19243" xr:uid="{00000000-0005-0000-0000-0000FE4A0000}"/>
    <cellStyle name="Normal 20 3 2 3 2" xfId="19244" xr:uid="{00000000-0005-0000-0000-0000FF4A0000}"/>
    <cellStyle name="Normal 20 3 2 3 2 2" xfId="19245" xr:uid="{00000000-0005-0000-0000-0000004B0000}"/>
    <cellStyle name="Normal 20 3 2 3 2 2 2" xfId="19246" xr:uid="{00000000-0005-0000-0000-0000014B0000}"/>
    <cellStyle name="Normal 20 3 2 3 2 2 2 2" xfId="19247" xr:uid="{00000000-0005-0000-0000-0000024B0000}"/>
    <cellStyle name="Normal 20 3 2 3 2 2 3" xfId="19248" xr:uid="{00000000-0005-0000-0000-0000034B0000}"/>
    <cellStyle name="Normal 20 3 2 3 2 3" xfId="19249" xr:uid="{00000000-0005-0000-0000-0000044B0000}"/>
    <cellStyle name="Normal 20 3 2 3 2 3 2" xfId="19250" xr:uid="{00000000-0005-0000-0000-0000054B0000}"/>
    <cellStyle name="Normal 20 3 2 3 2 3 2 2" xfId="19251" xr:uid="{00000000-0005-0000-0000-0000064B0000}"/>
    <cellStyle name="Normal 20 3 2 3 2 3 3" xfId="19252" xr:uid="{00000000-0005-0000-0000-0000074B0000}"/>
    <cellStyle name="Normal 20 3 2 3 2 4" xfId="19253" xr:uid="{00000000-0005-0000-0000-0000084B0000}"/>
    <cellStyle name="Normal 20 3 2 3 2 4 2" xfId="19254" xr:uid="{00000000-0005-0000-0000-0000094B0000}"/>
    <cellStyle name="Normal 20 3 2 3 2 4 2 2" xfId="19255" xr:uid="{00000000-0005-0000-0000-00000A4B0000}"/>
    <cellStyle name="Normal 20 3 2 3 2 4 3" xfId="19256" xr:uid="{00000000-0005-0000-0000-00000B4B0000}"/>
    <cellStyle name="Normal 20 3 2 3 2 5" xfId="19257" xr:uid="{00000000-0005-0000-0000-00000C4B0000}"/>
    <cellStyle name="Normal 20 3 2 3 2 5 2" xfId="19258" xr:uid="{00000000-0005-0000-0000-00000D4B0000}"/>
    <cellStyle name="Normal 20 3 2 3 2 6" xfId="19259" xr:uid="{00000000-0005-0000-0000-00000E4B0000}"/>
    <cellStyle name="Normal 20 3 2 3 2 6 2" xfId="19260" xr:uid="{00000000-0005-0000-0000-00000F4B0000}"/>
    <cellStyle name="Normal 20 3 2 3 2 7" xfId="19261" xr:uid="{00000000-0005-0000-0000-0000104B0000}"/>
    <cellStyle name="Normal 20 3 2 3 3" xfId="19262" xr:uid="{00000000-0005-0000-0000-0000114B0000}"/>
    <cellStyle name="Normal 20 3 2 3 3 2" xfId="19263" xr:uid="{00000000-0005-0000-0000-0000124B0000}"/>
    <cellStyle name="Normal 20 3 2 3 3 2 2" xfId="19264" xr:uid="{00000000-0005-0000-0000-0000134B0000}"/>
    <cellStyle name="Normal 20 3 2 3 3 3" xfId="19265" xr:uid="{00000000-0005-0000-0000-0000144B0000}"/>
    <cellStyle name="Normal 20 3 2 3 4" xfId="19266" xr:uid="{00000000-0005-0000-0000-0000154B0000}"/>
    <cellStyle name="Normal 20 3 2 3 4 2" xfId="19267" xr:uid="{00000000-0005-0000-0000-0000164B0000}"/>
    <cellStyle name="Normal 20 3 2 3 4 2 2" xfId="19268" xr:uid="{00000000-0005-0000-0000-0000174B0000}"/>
    <cellStyle name="Normal 20 3 2 3 4 3" xfId="19269" xr:uid="{00000000-0005-0000-0000-0000184B0000}"/>
    <cellStyle name="Normal 20 3 2 3 5" xfId="19270" xr:uid="{00000000-0005-0000-0000-0000194B0000}"/>
    <cellStyle name="Normal 20 3 2 3 5 2" xfId="19271" xr:uid="{00000000-0005-0000-0000-00001A4B0000}"/>
    <cellStyle name="Normal 20 3 2 3 5 2 2" xfId="19272" xr:uid="{00000000-0005-0000-0000-00001B4B0000}"/>
    <cellStyle name="Normal 20 3 2 3 5 3" xfId="19273" xr:uid="{00000000-0005-0000-0000-00001C4B0000}"/>
    <cellStyle name="Normal 20 3 2 3 6" xfId="19274" xr:uid="{00000000-0005-0000-0000-00001D4B0000}"/>
    <cellStyle name="Normal 20 3 2 3 6 2" xfId="19275" xr:uid="{00000000-0005-0000-0000-00001E4B0000}"/>
    <cellStyle name="Normal 20 3 2 3 7" xfId="19276" xr:uid="{00000000-0005-0000-0000-00001F4B0000}"/>
    <cellStyle name="Normal 20 3 2 3 7 2" xfId="19277" xr:uid="{00000000-0005-0000-0000-0000204B0000}"/>
    <cellStyle name="Normal 20 3 2 3 8" xfId="19278" xr:uid="{00000000-0005-0000-0000-0000214B0000}"/>
    <cellStyle name="Normal 20 3 2 4" xfId="19279" xr:uid="{00000000-0005-0000-0000-0000224B0000}"/>
    <cellStyle name="Normal 20 3 2 4 2" xfId="19280" xr:uid="{00000000-0005-0000-0000-0000234B0000}"/>
    <cellStyle name="Normal 20 3 2 4 2 2" xfId="19281" xr:uid="{00000000-0005-0000-0000-0000244B0000}"/>
    <cellStyle name="Normal 20 3 2 4 2 2 2" xfId="19282" xr:uid="{00000000-0005-0000-0000-0000254B0000}"/>
    <cellStyle name="Normal 20 3 2 4 2 3" xfId="19283" xr:uid="{00000000-0005-0000-0000-0000264B0000}"/>
    <cellStyle name="Normal 20 3 2 4 3" xfId="19284" xr:uid="{00000000-0005-0000-0000-0000274B0000}"/>
    <cellStyle name="Normal 20 3 2 4 3 2" xfId="19285" xr:uid="{00000000-0005-0000-0000-0000284B0000}"/>
    <cellStyle name="Normal 20 3 2 4 3 2 2" xfId="19286" xr:uid="{00000000-0005-0000-0000-0000294B0000}"/>
    <cellStyle name="Normal 20 3 2 4 3 3" xfId="19287" xr:uid="{00000000-0005-0000-0000-00002A4B0000}"/>
    <cellStyle name="Normal 20 3 2 4 4" xfId="19288" xr:uid="{00000000-0005-0000-0000-00002B4B0000}"/>
    <cellStyle name="Normal 20 3 2 4 4 2" xfId="19289" xr:uid="{00000000-0005-0000-0000-00002C4B0000}"/>
    <cellStyle name="Normal 20 3 2 4 4 2 2" xfId="19290" xr:uid="{00000000-0005-0000-0000-00002D4B0000}"/>
    <cellStyle name="Normal 20 3 2 4 4 3" xfId="19291" xr:uid="{00000000-0005-0000-0000-00002E4B0000}"/>
    <cellStyle name="Normal 20 3 2 4 5" xfId="19292" xr:uid="{00000000-0005-0000-0000-00002F4B0000}"/>
    <cellStyle name="Normal 20 3 2 4 5 2" xfId="19293" xr:uid="{00000000-0005-0000-0000-0000304B0000}"/>
    <cellStyle name="Normal 20 3 2 4 6" xfId="19294" xr:uid="{00000000-0005-0000-0000-0000314B0000}"/>
    <cellStyle name="Normal 20 3 2 4 6 2" xfId="19295" xr:uid="{00000000-0005-0000-0000-0000324B0000}"/>
    <cellStyle name="Normal 20 3 2 4 7" xfId="19296" xr:uid="{00000000-0005-0000-0000-0000334B0000}"/>
    <cellStyle name="Normal 20 3 2 5" xfId="19297" xr:uid="{00000000-0005-0000-0000-0000344B0000}"/>
    <cellStyle name="Normal 20 3 2 5 2" xfId="19298" xr:uid="{00000000-0005-0000-0000-0000354B0000}"/>
    <cellStyle name="Normal 20 3 2 5 2 2" xfId="19299" xr:uid="{00000000-0005-0000-0000-0000364B0000}"/>
    <cellStyle name="Normal 20 3 2 5 2 2 2" xfId="19300" xr:uid="{00000000-0005-0000-0000-0000374B0000}"/>
    <cellStyle name="Normal 20 3 2 5 2 3" xfId="19301" xr:uid="{00000000-0005-0000-0000-0000384B0000}"/>
    <cellStyle name="Normal 20 3 2 5 3" xfId="19302" xr:uid="{00000000-0005-0000-0000-0000394B0000}"/>
    <cellStyle name="Normal 20 3 2 5 3 2" xfId="19303" xr:uid="{00000000-0005-0000-0000-00003A4B0000}"/>
    <cellStyle name="Normal 20 3 2 5 3 2 2" xfId="19304" xr:uid="{00000000-0005-0000-0000-00003B4B0000}"/>
    <cellStyle name="Normal 20 3 2 5 3 3" xfId="19305" xr:uid="{00000000-0005-0000-0000-00003C4B0000}"/>
    <cellStyle name="Normal 20 3 2 5 4" xfId="19306" xr:uid="{00000000-0005-0000-0000-00003D4B0000}"/>
    <cellStyle name="Normal 20 3 2 5 4 2" xfId="19307" xr:uid="{00000000-0005-0000-0000-00003E4B0000}"/>
    <cellStyle name="Normal 20 3 2 5 4 2 2" xfId="19308" xr:uid="{00000000-0005-0000-0000-00003F4B0000}"/>
    <cellStyle name="Normal 20 3 2 5 4 3" xfId="19309" xr:uid="{00000000-0005-0000-0000-0000404B0000}"/>
    <cellStyle name="Normal 20 3 2 5 5" xfId="19310" xr:uid="{00000000-0005-0000-0000-0000414B0000}"/>
    <cellStyle name="Normal 20 3 2 5 5 2" xfId="19311" xr:uid="{00000000-0005-0000-0000-0000424B0000}"/>
    <cellStyle name="Normal 20 3 2 5 6" xfId="19312" xr:uid="{00000000-0005-0000-0000-0000434B0000}"/>
    <cellStyle name="Normal 20 3 2 5 6 2" xfId="19313" xr:uid="{00000000-0005-0000-0000-0000444B0000}"/>
    <cellStyle name="Normal 20 3 2 5 7" xfId="19314" xr:uid="{00000000-0005-0000-0000-0000454B0000}"/>
    <cellStyle name="Normal 20 3 2 6" xfId="19315" xr:uid="{00000000-0005-0000-0000-0000464B0000}"/>
    <cellStyle name="Normal 20 3 2 6 2" xfId="19316" xr:uid="{00000000-0005-0000-0000-0000474B0000}"/>
    <cellStyle name="Normal 20 3 2 6 2 2" xfId="19317" xr:uid="{00000000-0005-0000-0000-0000484B0000}"/>
    <cellStyle name="Normal 20 3 2 6 3" xfId="19318" xr:uid="{00000000-0005-0000-0000-0000494B0000}"/>
    <cellStyle name="Normal 20 3 2 7" xfId="19319" xr:uid="{00000000-0005-0000-0000-00004A4B0000}"/>
    <cellStyle name="Normal 20 3 2 7 2" xfId="19320" xr:uid="{00000000-0005-0000-0000-00004B4B0000}"/>
    <cellStyle name="Normal 20 3 2 7 2 2" xfId="19321" xr:uid="{00000000-0005-0000-0000-00004C4B0000}"/>
    <cellStyle name="Normal 20 3 2 7 3" xfId="19322" xr:uid="{00000000-0005-0000-0000-00004D4B0000}"/>
    <cellStyle name="Normal 20 3 2 8" xfId="19323" xr:uid="{00000000-0005-0000-0000-00004E4B0000}"/>
    <cellStyle name="Normal 20 3 2 8 2" xfId="19324" xr:uid="{00000000-0005-0000-0000-00004F4B0000}"/>
    <cellStyle name="Normal 20 3 2 8 2 2" xfId="19325" xr:uid="{00000000-0005-0000-0000-0000504B0000}"/>
    <cellStyle name="Normal 20 3 2 8 3" xfId="19326" xr:uid="{00000000-0005-0000-0000-0000514B0000}"/>
    <cellStyle name="Normal 20 3 2 9" xfId="19327" xr:uid="{00000000-0005-0000-0000-0000524B0000}"/>
    <cellStyle name="Normal 20 3 2 9 2" xfId="19328" xr:uid="{00000000-0005-0000-0000-0000534B0000}"/>
    <cellStyle name="Normal 20 3 3" xfId="503" xr:uid="{00000000-0005-0000-0000-0000544B0000}"/>
    <cellStyle name="Normal 20 3 3 10" xfId="19329" xr:uid="{00000000-0005-0000-0000-0000554B0000}"/>
    <cellStyle name="Normal 20 3 3 10 2" xfId="19330" xr:uid="{00000000-0005-0000-0000-0000564B0000}"/>
    <cellStyle name="Normal 20 3 3 11" xfId="19331" xr:uid="{00000000-0005-0000-0000-0000574B0000}"/>
    <cellStyle name="Normal 20 3 3 2" xfId="19332" xr:uid="{00000000-0005-0000-0000-0000584B0000}"/>
    <cellStyle name="Normal 20 3 3 2 2" xfId="19333" xr:uid="{00000000-0005-0000-0000-0000594B0000}"/>
    <cellStyle name="Normal 20 3 3 2 2 2" xfId="19334" xr:uid="{00000000-0005-0000-0000-00005A4B0000}"/>
    <cellStyle name="Normal 20 3 3 2 2 2 2" xfId="19335" xr:uid="{00000000-0005-0000-0000-00005B4B0000}"/>
    <cellStyle name="Normal 20 3 3 2 2 2 2 2" xfId="19336" xr:uid="{00000000-0005-0000-0000-00005C4B0000}"/>
    <cellStyle name="Normal 20 3 3 2 2 2 3" xfId="19337" xr:uid="{00000000-0005-0000-0000-00005D4B0000}"/>
    <cellStyle name="Normal 20 3 3 2 2 3" xfId="19338" xr:uid="{00000000-0005-0000-0000-00005E4B0000}"/>
    <cellStyle name="Normal 20 3 3 2 2 3 2" xfId="19339" xr:uid="{00000000-0005-0000-0000-00005F4B0000}"/>
    <cellStyle name="Normal 20 3 3 2 2 3 2 2" xfId="19340" xr:uid="{00000000-0005-0000-0000-0000604B0000}"/>
    <cellStyle name="Normal 20 3 3 2 2 3 3" xfId="19341" xr:uid="{00000000-0005-0000-0000-0000614B0000}"/>
    <cellStyle name="Normal 20 3 3 2 2 4" xfId="19342" xr:uid="{00000000-0005-0000-0000-0000624B0000}"/>
    <cellStyle name="Normal 20 3 3 2 2 4 2" xfId="19343" xr:uid="{00000000-0005-0000-0000-0000634B0000}"/>
    <cellStyle name="Normal 20 3 3 2 2 4 2 2" xfId="19344" xr:uid="{00000000-0005-0000-0000-0000644B0000}"/>
    <cellStyle name="Normal 20 3 3 2 2 4 3" xfId="19345" xr:uid="{00000000-0005-0000-0000-0000654B0000}"/>
    <cellStyle name="Normal 20 3 3 2 2 5" xfId="19346" xr:uid="{00000000-0005-0000-0000-0000664B0000}"/>
    <cellStyle name="Normal 20 3 3 2 2 5 2" xfId="19347" xr:uid="{00000000-0005-0000-0000-0000674B0000}"/>
    <cellStyle name="Normal 20 3 3 2 2 6" xfId="19348" xr:uid="{00000000-0005-0000-0000-0000684B0000}"/>
    <cellStyle name="Normal 20 3 3 2 2 6 2" xfId="19349" xr:uid="{00000000-0005-0000-0000-0000694B0000}"/>
    <cellStyle name="Normal 20 3 3 2 2 7" xfId="19350" xr:uid="{00000000-0005-0000-0000-00006A4B0000}"/>
    <cellStyle name="Normal 20 3 3 2 3" xfId="19351" xr:uid="{00000000-0005-0000-0000-00006B4B0000}"/>
    <cellStyle name="Normal 20 3 3 2 3 2" xfId="19352" xr:uid="{00000000-0005-0000-0000-00006C4B0000}"/>
    <cellStyle name="Normal 20 3 3 2 3 2 2" xfId="19353" xr:uid="{00000000-0005-0000-0000-00006D4B0000}"/>
    <cellStyle name="Normal 20 3 3 2 3 2 2 2" xfId="19354" xr:uid="{00000000-0005-0000-0000-00006E4B0000}"/>
    <cellStyle name="Normal 20 3 3 2 3 2 3" xfId="19355" xr:uid="{00000000-0005-0000-0000-00006F4B0000}"/>
    <cellStyle name="Normal 20 3 3 2 3 3" xfId="19356" xr:uid="{00000000-0005-0000-0000-0000704B0000}"/>
    <cellStyle name="Normal 20 3 3 2 3 3 2" xfId="19357" xr:uid="{00000000-0005-0000-0000-0000714B0000}"/>
    <cellStyle name="Normal 20 3 3 2 3 3 2 2" xfId="19358" xr:uid="{00000000-0005-0000-0000-0000724B0000}"/>
    <cellStyle name="Normal 20 3 3 2 3 3 3" xfId="19359" xr:uid="{00000000-0005-0000-0000-0000734B0000}"/>
    <cellStyle name="Normal 20 3 3 2 3 4" xfId="19360" xr:uid="{00000000-0005-0000-0000-0000744B0000}"/>
    <cellStyle name="Normal 20 3 3 2 3 4 2" xfId="19361" xr:uid="{00000000-0005-0000-0000-0000754B0000}"/>
    <cellStyle name="Normal 20 3 3 2 3 4 2 2" xfId="19362" xr:uid="{00000000-0005-0000-0000-0000764B0000}"/>
    <cellStyle name="Normal 20 3 3 2 3 4 3" xfId="19363" xr:uid="{00000000-0005-0000-0000-0000774B0000}"/>
    <cellStyle name="Normal 20 3 3 2 3 5" xfId="19364" xr:uid="{00000000-0005-0000-0000-0000784B0000}"/>
    <cellStyle name="Normal 20 3 3 2 3 5 2" xfId="19365" xr:uid="{00000000-0005-0000-0000-0000794B0000}"/>
    <cellStyle name="Normal 20 3 3 2 3 6" xfId="19366" xr:uid="{00000000-0005-0000-0000-00007A4B0000}"/>
    <cellStyle name="Normal 20 3 3 2 3 6 2" xfId="19367" xr:uid="{00000000-0005-0000-0000-00007B4B0000}"/>
    <cellStyle name="Normal 20 3 3 2 3 7" xfId="19368" xr:uid="{00000000-0005-0000-0000-00007C4B0000}"/>
    <cellStyle name="Normal 20 3 3 2 4" xfId="19369" xr:uid="{00000000-0005-0000-0000-00007D4B0000}"/>
    <cellStyle name="Normal 20 3 3 2 4 2" xfId="19370" xr:uid="{00000000-0005-0000-0000-00007E4B0000}"/>
    <cellStyle name="Normal 20 3 3 2 4 2 2" xfId="19371" xr:uid="{00000000-0005-0000-0000-00007F4B0000}"/>
    <cellStyle name="Normal 20 3 3 2 4 3" xfId="19372" xr:uid="{00000000-0005-0000-0000-0000804B0000}"/>
    <cellStyle name="Normal 20 3 3 2 5" xfId="19373" xr:uid="{00000000-0005-0000-0000-0000814B0000}"/>
    <cellStyle name="Normal 20 3 3 2 5 2" xfId="19374" xr:uid="{00000000-0005-0000-0000-0000824B0000}"/>
    <cellStyle name="Normal 20 3 3 2 5 2 2" xfId="19375" xr:uid="{00000000-0005-0000-0000-0000834B0000}"/>
    <cellStyle name="Normal 20 3 3 2 5 3" xfId="19376" xr:uid="{00000000-0005-0000-0000-0000844B0000}"/>
    <cellStyle name="Normal 20 3 3 2 6" xfId="19377" xr:uid="{00000000-0005-0000-0000-0000854B0000}"/>
    <cellStyle name="Normal 20 3 3 2 6 2" xfId="19378" xr:uid="{00000000-0005-0000-0000-0000864B0000}"/>
    <cellStyle name="Normal 20 3 3 2 6 2 2" xfId="19379" xr:uid="{00000000-0005-0000-0000-0000874B0000}"/>
    <cellStyle name="Normal 20 3 3 2 6 3" xfId="19380" xr:uid="{00000000-0005-0000-0000-0000884B0000}"/>
    <cellStyle name="Normal 20 3 3 2 7" xfId="19381" xr:uid="{00000000-0005-0000-0000-0000894B0000}"/>
    <cellStyle name="Normal 20 3 3 2 7 2" xfId="19382" xr:uid="{00000000-0005-0000-0000-00008A4B0000}"/>
    <cellStyle name="Normal 20 3 3 2 8" xfId="19383" xr:uid="{00000000-0005-0000-0000-00008B4B0000}"/>
    <cellStyle name="Normal 20 3 3 2 8 2" xfId="19384" xr:uid="{00000000-0005-0000-0000-00008C4B0000}"/>
    <cellStyle name="Normal 20 3 3 2 9" xfId="19385" xr:uid="{00000000-0005-0000-0000-00008D4B0000}"/>
    <cellStyle name="Normal 20 3 3 3" xfId="19386" xr:uid="{00000000-0005-0000-0000-00008E4B0000}"/>
    <cellStyle name="Normal 20 3 3 3 2" xfId="19387" xr:uid="{00000000-0005-0000-0000-00008F4B0000}"/>
    <cellStyle name="Normal 20 3 3 3 2 2" xfId="19388" xr:uid="{00000000-0005-0000-0000-0000904B0000}"/>
    <cellStyle name="Normal 20 3 3 3 2 2 2" xfId="19389" xr:uid="{00000000-0005-0000-0000-0000914B0000}"/>
    <cellStyle name="Normal 20 3 3 3 2 2 2 2" xfId="19390" xr:uid="{00000000-0005-0000-0000-0000924B0000}"/>
    <cellStyle name="Normal 20 3 3 3 2 2 3" xfId="19391" xr:uid="{00000000-0005-0000-0000-0000934B0000}"/>
    <cellStyle name="Normal 20 3 3 3 2 3" xfId="19392" xr:uid="{00000000-0005-0000-0000-0000944B0000}"/>
    <cellStyle name="Normal 20 3 3 3 2 3 2" xfId="19393" xr:uid="{00000000-0005-0000-0000-0000954B0000}"/>
    <cellStyle name="Normal 20 3 3 3 2 3 2 2" xfId="19394" xr:uid="{00000000-0005-0000-0000-0000964B0000}"/>
    <cellStyle name="Normal 20 3 3 3 2 3 3" xfId="19395" xr:uid="{00000000-0005-0000-0000-0000974B0000}"/>
    <cellStyle name="Normal 20 3 3 3 2 4" xfId="19396" xr:uid="{00000000-0005-0000-0000-0000984B0000}"/>
    <cellStyle name="Normal 20 3 3 3 2 4 2" xfId="19397" xr:uid="{00000000-0005-0000-0000-0000994B0000}"/>
    <cellStyle name="Normal 20 3 3 3 2 4 2 2" xfId="19398" xr:uid="{00000000-0005-0000-0000-00009A4B0000}"/>
    <cellStyle name="Normal 20 3 3 3 2 4 3" xfId="19399" xr:uid="{00000000-0005-0000-0000-00009B4B0000}"/>
    <cellStyle name="Normal 20 3 3 3 2 5" xfId="19400" xr:uid="{00000000-0005-0000-0000-00009C4B0000}"/>
    <cellStyle name="Normal 20 3 3 3 2 5 2" xfId="19401" xr:uid="{00000000-0005-0000-0000-00009D4B0000}"/>
    <cellStyle name="Normal 20 3 3 3 2 6" xfId="19402" xr:uid="{00000000-0005-0000-0000-00009E4B0000}"/>
    <cellStyle name="Normal 20 3 3 3 2 6 2" xfId="19403" xr:uid="{00000000-0005-0000-0000-00009F4B0000}"/>
    <cellStyle name="Normal 20 3 3 3 2 7" xfId="19404" xr:uid="{00000000-0005-0000-0000-0000A04B0000}"/>
    <cellStyle name="Normal 20 3 3 3 3" xfId="19405" xr:uid="{00000000-0005-0000-0000-0000A14B0000}"/>
    <cellStyle name="Normal 20 3 3 3 3 2" xfId="19406" xr:uid="{00000000-0005-0000-0000-0000A24B0000}"/>
    <cellStyle name="Normal 20 3 3 3 3 2 2" xfId="19407" xr:uid="{00000000-0005-0000-0000-0000A34B0000}"/>
    <cellStyle name="Normal 20 3 3 3 3 3" xfId="19408" xr:uid="{00000000-0005-0000-0000-0000A44B0000}"/>
    <cellStyle name="Normal 20 3 3 3 4" xfId="19409" xr:uid="{00000000-0005-0000-0000-0000A54B0000}"/>
    <cellStyle name="Normal 20 3 3 3 4 2" xfId="19410" xr:uid="{00000000-0005-0000-0000-0000A64B0000}"/>
    <cellStyle name="Normal 20 3 3 3 4 2 2" xfId="19411" xr:uid="{00000000-0005-0000-0000-0000A74B0000}"/>
    <cellStyle name="Normal 20 3 3 3 4 3" xfId="19412" xr:uid="{00000000-0005-0000-0000-0000A84B0000}"/>
    <cellStyle name="Normal 20 3 3 3 5" xfId="19413" xr:uid="{00000000-0005-0000-0000-0000A94B0000}"/>
    <cellStyle name="Normal 20 3 3 3 5 2" xfId="19414" xr:uid="{00000000-0005-0000-0000-0000AA4B0000}"/>
    <cellStyle name="Normal 20 3 3 3 5 2 2" xfId="19415" xr:uid="{00000000-0005-0000-0000-0000AB4B0000}"/>
    <cellStyle name="Normal 20 3 3 3 5 3" xfId="19416" xr:uid="{00000000-0005-0000-0000-0000AC4B0000}"/>
    <cellStyle name="Normal 20 3 3 3 6" xfId="19417" xr:uid="{00000000-0005-0000-0000-0000AD4B0000}"/>
    <cellStyle name="Normal 20 3 3 3 6 2" xfId="19418" xr:uid="{00000000-0005-0000-0000-0000AE4B0000}"/>
    <cellStyle name="Normal 20 3 3 3 7" xfId="19419" xr:uid="{00000000-0005-0000-0000-0000AF4B0000}"/>
    <cellStyle name="Normal 20 3 3 3 7 2" xfId="19420" xr:uid="{00000000-0005-0000-0000-0000B04B0000}"/>
    <cellStyle name="Normal 20 3 3 3 8" xfId="19421" xr:uid="{00000000-0005-0000-0000-0000B14B0000}"/>
    <cellStyle name="Normal 20 3 3 4" xfId="19422" xr:uid="{00000000-0005-0000-0000-0000B24B0000}"/>
    <cellStyle name="Normal 20 3 3 4 2" xfId="19423" xr:uid="{00000000-0005-0000-0000-0000B34B0000}"/>
    <cellStyle name="Normal 20 3 3 4 2 2" xfId="19424" xr:uid="{00000000-0005-0000-0000-0000B44B0000}"/>
    <cellStyle name="Normal 20 3 3 4 2 2 2" xfId="19425" xr:uid="{00000000-0005-0000-0000-0000B54B0000}"/>
    <cellStyle name="Normal 20 3 3 4 2 3" xfId="19426" xr:uid="{00000000-0005-0000-0000-0000B64B0000}"/>
    <cellStyle name="Normal 20 3 3 4 3" xfId="19427" xr:uid="{00000000-0005-0000-0000-0000B74B0000}"/>
    <cellStyle name="Normal 20 3 3 4 3 2" xfId="19428" xr:uid="{00000000-0005-0000-0000-0000B84B0000}"/>
    <cellStyle name="Normal 20 3 3 4 3 2 2" xfId="19429" xr:uid="{00000000-0005-0000-0000-0000B94B0000}"/>
    <cellStyle name="Normal 20 3 3 4 3 3" xfId="19430" xr:uid="{00000000-0005-0000-0000-0000BA4B0000}"/>
    <cellStyle name="Normal 20 3 3 4 4" xfId="19431" xr:uid="{00000000-0005-0000-0000-0000BB4B0000}"/>
    <cellStyle name="Normal 20 3 3 4 4 2" xfId="19432" xr:uid="{00000000-0005-0000-0000-0000BC4B0000}"/>
    <cellStyle name="Normal 20 3 3 4 4 2 2" xfId="19433" xr:uid="{00000000-0005-0000-0000-0000BD4B0000}"/>
    <cellStyle name="Normal 20 3 3 4 4 3" xfId="19434" xr:uid="{00000000-0005-0000-0000-0000BE4B0000}"/>
    <cellStyle name="Normal 20 3 3 4 5" xfId="19435" xr:uid="{00000000-0005-0000-0000-0000BF4B0000}"/>
    <cellStyle name="Normal 20 3 3 4 5 2" xfId="19436" xr:uid="{00000000-0005-0000-0000-0000C04B0000}"/>
    <cellStyle name="Normal 20 3 3 4 6" xfId="19437" xr:uid="{00000000-0005-0000-0000-0000C14B0000}"/>
    <cellStyle name="Normal 20 3 3 4 6 2" xfId="19438" xr:uid="{00000000-0005-0000-0000-0000C24B0000}"/>
    <cellStyle name="Normal 20 3 3 4 7" xfId="19439" xr:uid="{00000000-0005-0000-0000-0000C34B0000}"/>
    <cellStyle name="Normal 20 3 3 5" xfId="19440" xr:uid="{00000000-0005-0000-0000-0000C44B0000}"/>
    <cellStyle name="Normal 20 3 3 5 2" xfId="19441" xr:uid="{00000000-0005-0000-0000-0000C54B0000}"/>
    <cellStyle name="Normal 20 3 3 5 2 2" xfId="19442" xr:uid="{00000000-0005-0000-0000-0000C64B0000}"/>
    <cellStyle name="Normal 20 3 3 5 2 2 2" xfId="19443" xr:uid="{00000000-0005-0000-0000-0000C74B0000}"/>
    <cellStyle name="Normal 20 3 3 5 2 3" xfId="19444" xr:uid="{00000000-0005-0000-0000-0000C84B0000}"/>
    <cellStyle name="Normal 20 3 3 5 3" xfId="19445" xr:uid="{00000000-0005-0000-0000-0000C94B0000}"/>
    <cellStyle name="Normal 20 3 3 5 3 2" xfId="19446" xr:uid="{00000000-0005-0000-0000-0000CA4B0000}"/>
    <cellStyle name="Normal 20 3 3 5 3 2 2" xfId="19447" xr:uid="{00000000-0005-0000-0000-0000CB4B0000}"/>
    <cellStyle name="Normal 20 3 3 5 3 3" xfId="19448" xr:uid="{00000000-0005-0000-0000-0000CC4B0000}"/>
    <cellStyle name="Normal 20 3 3 5 4" xfId="19449" xr:uid="{00000000-0005-0000-0000-0000CD4B0000}"/>
    <cellStyle name="Normal 20 3 3 5 4 2" xfId="19450" xr:uid="{00000000-0005-0000-0000-0000CE4B0000}"/>
    <cellStyle name="Normal 20 3 3 5 4 2 2" xfId="19451" xr:uid="{00000000-0005-0000-0000-0000CF4B0000}"/>
    <cellStyle name="Normal 20 3 3 5 4 3" xfId="19452" xr:uid="{00000000-0005-0000-0000-0000D04B0000}"/>
    <cellStyle name="Normal 20 3 3 5 5" xfId="19453" xr:uid="{00000000-0005-0000-0000-0000D14B0000}"/>
    <cellStyle name="Normal 20 3 3 5 5 2" xfId="19454" xr:uid="{00000000-0005-0000-0000-0000D24B0000}"/>
    <cellStyle name="Normal 20 3 3 5 6" xfId="19455" xr:uid="{00000000-0005-0000-0000-0000D34B0000}"/>
    <cellStyle name="Normal 20 3 3 5 6 2" xfId="19456" xr:uid="{00000000-0005-0000-0000-0000D44B0000}"/>
    <cellStyle name="Normal 20 3 3 5 7" xfId="19457" xr:uid="{00000000-0005-0000-0000-0000D54B0000}"/>
    <cellStyle name="Normal 20 3 3 6" xfId="19458" xr:uid="{00000000-0005-0000-0000-0000D64B0000}"/>
    <cellStyle name="Normal 20 3 3 6 2" xfId="19459" xr:uid="{00000000-0005-0000-0000-0000D74B0000}"/>
    <cellStyle name="Normal 20 3 3 6 2 2" xfId="19460" xr:uid="{00000000-0005-0000-0000-0000D84B0000}"/>
    <cellStyle name="Normal 20 3 3 6 3" xfId="19461" xr:uid="{00000000-0005-0000-0000-0000D94B0000}"/>
    <cellStyle name="Normal 20 3 3 7" xfId="19462" xr:uid="{00000000-0005-0000-0000-0000DA4B0000}"/>
    <cellStyle name="Normal 20 3 3 7 2" xfId="19463" xr:uid="{00000000-0005-0000-0000-0000DB4B0000}"/>
    <cellStyle name="Normal 20 3 3 7 2 2" xfId="19464" xr:uid="{00000000-0005-0000-0000-0000DC4B0000}"/>
    <cellStyle name="Normal 20 3 3 7 3" xfId="19465" xr:uid="{00000000-0005-0000-0000-0000DD4B0000}"/>
    <cellStyle name="Normal 20 3 3 8" xfId="19466" xr:uid="{00000000-0005-0000-0000-0000DE4B0000}"/>
    <cellStyle name="Normal 20 3 3 8 2" xfId="19467" xr:uid="{00000000-0005-0000-0000-0000DF4B0000}"/>
    <cellStyle name="Normal 20 3 3 8 2 2" xfId="19468" xr:uid="{00000000-0005-0000-0000-0000E04B0000}"/>
    <cellStyle name="Normal 20 3 3 8 3" xfId="19469" xr:uid="{00000000-0005-0000-0000-0000E14B0000}"/>
    <cellStyle name="Normal 20 3 3 9" xfId="19470" xr:uid="{00000000-0005-0000-0000-0000E24B0000}"/>
    <cellStyle name="Normal 20 3 3 9 2" xfId="19471" xr:uid="{00000000-0005-0000-0000-0000E34B0000}"/>
    <cellStyle name="Normal 20 3 4" xfId="19472" xr:uid="{00000000-0005-0000-0000-0000E44B0000}"/>
    <cellStyle name="Normal 20 3 4 2" xfId="19473" xr:uid="{00000000-0005-0000-0000-0000E54B0000}"/>
    <cellStyle name="Normal 20 3 4 2 2" xfId="19474" xr:uid="{00000000-0005-0000-0000-0000E64B0000}"/>
    <cellStyle name="Normal 20 3 4 2 2 2" xfId="19475" xr:uid="{00000000-0005-0000-0000-0000E74B0000}"/>
    <cellStyle name="Normal 20 3 4 2 2 2 2" xfId="19476" xr:uid="{00000000-0005-0000-0000-0000E84B0000}"/>
    <cellStyle name="Normal 20 3 4 2 2 3" xfId="19477" xr:uid="{00000000-0005-0000-0000-0000E94B0000}"/>
    <cellStyle name="Normal 20 3 4 2 3" xfId="19478" xr:uid="{00000000-0005-0000-0000-0000EA4B0000}"/>
    <cellStyle name="Normal 20 3 4 2 3 2" xfId="19479" xr:uid="{00000000-0005-0000-0000-0000EB4B0000}"/>
    <cellStyle name="Normal 20 3 4 2 3 2 2" xfId="19480" xr:uid="{00000000-0005-0000-0000-0000EC4B0000}"/>
    <cellStyle name="Normal 20 3 4 2 3 3" xfId="19481" xr:uid="{00000000-0005-0000-0000-0000ED4B0000}"/>
    <cellStyle name="Normal 20 3 4 2 4" xfId="19482" xr:uid="{00000000-0005-0000-0000-0000EE4B0000}"/>
    <cellStyle name="Normal 20 3 4 2 4 2" xfId="19483" xr:uid="{00000000-0005-0000-0000-0000EF4B0000}"/>
    <cellStyle name="Normal 20 3 4 2 4 2 2" xfId="19484" xr:uid="{00000000-0005-0000-0000-0000F04B0000}"/>
    <cellStyle name="Normal 20 3 4 2 4 3" xfId="19485" xr:uid="{00000000-0005-0000-0000-0000F14B0000}"/>
    <cellStyle name="Normal 20 3 4 2 5" xfId="19486" xr:uid="{00000000-0005-0000-0000-0000F24B0000}"/>
    <cellStyle name="Normal 20 3 4 2 5 2" xfId="19487" xr:uid="{00000000-0005-0000-0000-0000F34B0000}"/>
    <cellStyle name="Normal 20 3 4 2 6" xfId="19488" xr:uid="{00000000-0005-0000-0000-0000F44B0000}"/>
    <cellStyle name="Normal 20 3 4 2 6 2" xfId="19489" xr:uid="{00000000-0005-0000-0000-0000F54B0000}"/>
    <cellStyle name="Normal 20 3 4 2 7" xfId="19490" xr:uid="{00000000-0005-0000-0000-0000F64B0000}"/>
    <cellStyle name="Normal 20 3 4 3" xfId="19491" xr:uid="{00000000-0005-0000-0000-0000F74B0000}"/>
    <cellStyle name="Normal 20 3 4 3 2" xfId="19492" xr:uid="{00000000-0005-0000-0000-0000F84B0000}"/>
    <cellStyle name="Normal 20 3 4 3 2 2" xfId="19493" xr:uid="{00000000-0005-0000-0000-0000F94B0000}"/>
    <cellStyle name="Normal 20 3 4 3 2 2 2" xfId="19494" xr:uid="{00000000-0005-0000-0000-0000FA4B0000}"/>
    <cellStyle name="Normal 20 3 4 3 2 3" xfId="19495" xr:uid="{00000000-0005-0000-0000-0000FB4B0000}"/>
    <cellStyle name="Normal 20 3 4 3 3" xfId="19496" xr:uid="{00000000-0005-0000-0000-0000FC4B0000}"/>
    <cellStyle name="Normal 20 3 4 3 3 2" xfId="19497" xr:uid="{00000000-0005-0000-0000-0000FD4B0000}"/>
    <cellStyle name="Normal 20 3 4 3 3 2 2" xfId="19498" xr:uid="{00000000-0005-0000-0000-0000FE4B0000}"/>
    <cellStyle name="Normal 20 3 4 3 3 3" xfId="19499" xr:uid="{00000000-0005-0000-0000-0000FF4B0000}"/>
    <cellStyle name="Normal 20 3 4 3 4" xfId="19500" xr:uid="{00000000-0005-0000-0000-0000004C0000}"/>
    <cellStyle name="Normal 20 3 4 3 4 2" xfId="19501" xr:uid="{00000000-0005-0000-0000-0000014C0000}"/>
    <cellStyle name="Normal 20 3 4 3 4 2 2" xfId="19502" xr:uid="{00000000-0005-0000-0000-0000024C0000}"/>
    <cellStyle name="Normal 20 3 4 3 4 3" xfId="19503" xr:uid="{00000000-0005-0000-0000-0000034C0000}"/>
    <cellStyle name="Normal 20 3 4 3 5" xfId="19504" xr:uid="{00000000-0005-0000-0000-0000044C0000}"/>
    <cellStyle name="Normal 20 3 4 3 5 2" xfId="19505" xr:uid="{00000000-0005-0000-0000-0000054C0000}"/>
    <cellStyle name="Normal 20 3 4 3 6" xfId="19506" xr:uid="{00000000-0005-0000-0000-0000064C0000}"/>
    <cellStyle name="Normal 20 3 4 3 6 2" xfId="19507" xr:uid="{00000000-0005-0000-0000-0000074C0000}"/>
    <cellStyle name="Normal 20 3 4 3 7" xfId="19508" xr:uid="{00000000-0005-0000-0000-0000084C0000}"/>
    <cellStyle name="Normal 20 3 4 4" xfId="19509" xr:uid="{00000000-0005-0000-0000-0000094C0000}"/>
    <cellStyle name="Normal 20 3 4 4 2" xfId="19510" xr:uid="{00000000-0005-0000-0000-00000A4C0000}"/>
    <cellStyle name="Normal 20 3 4 4 2 2" xfId="19511" xr:uid="{00000000-0005-0000-0000-00000B4C0000}"/>
    <cellStyle name="Normal 20 3 4 4 3" xfId="19512" xr:uid="{00000000-0005-0000-0000-00000C4C0000}"/>
    <cellStyle name="Normal 20 3 4 5" xfId="19513" xr:uid="{00000000-0005-0000-0000-00000D4C0000}"/>
    <cellStyle name="Normal 20 3 4 5 2" xfId="19514" xr:uid="{00000000-0005-0000-0000-00000E4C0000}"/>
    <cellStyle name="Normal 20 3 4 5 2 2" xfId="19515" xr:uid="{00000000-0005-0000-0000-00000F4C0000}"/>
    <cellStyle name="Normal 20 3 4 5 3" xfId="19516" xr:uid="{00000000-0005-0000-0000-0000104C0000}"/>
    <cellStyle name="Normal 20 3 4 6" xfId="19517" xr:uid="{00000000-0005-0000-0000-0000114C0000}"/>
    <cellStyle name="Normal 20 3 4 6 2" xfId="19518" xr:uid="{00000000-0005-0000-0000-0000124C0000}"/>
    <cellStyle name="Normal 20 3 4 6 2 2" xfId="19519" xr:uid="{00000000-0005-0000-0000-0000134C0000}"/>
    <cellStyle name="Normal 20 3 4 6 3" xfId="19520" xr:uid="{00000000-0005-0000-0000-0000144C0000}"/>
    <cellStyle name="Normal 20 3 4 7" xfId="19521" xr:uid="{00000000-0005-0000-0000-0000154C0000}"/>
    <cellStyle name="Normal 20 3 4 7 2" xfId="19522" xr:uid="{00000000-0005-0000-0000-0000164C0000}"/>
    <cellStyle name="Normal 20 3 4 8" xfId="19523" xr:uid="{00000000-0005-0000-0000-0000174C0000}"/>
    <cellStyle name="Normal 20 3 4 8 2" xfId="19524" xr:uid="{00000000-0005-0000-0000-0000184C0000}"/>
    <cellStyle name="Normal 20 3 4 9" xfId="19525" xr:uid="{00000000-0005-0000-0000-0000194C0000}"/>
    <cellStyle name="Normal 20 3 5" xfId="19526" xr:uid="{00000000-0005-0000-0000-00001A4C0000}"/>
    <cellStyle name="Normal 20 3 5 2" xfId="19527" xr:uid="{00000000-0005-0000-0000-00001B4C0000}"/>
    <cellStyle name="Normal 20 3 5 2 2" xfId="19528" xr:uid="{00000000-0005-0000-0000-00001C4C0000}"/>
    <cellStyle name="Normal 20 3 5 2 2 2" xfId="19529" xr:uid="{00000000-0005-0000-0000-00001D4C0000}"/>
    <cellStyle name="Normal 20 3 5 2 2 2 2" xfId="19530" xr:uid="{00000000-0005-0000-0000-00001E4C0000}"/>
    <cellStyle name="Normal 20 3 5 2 2 3" xfId="19531" xr:uid="{00000000-0005-0000-0000-00001F4C0000}"/>
    <cellStyle name="Normal 20 3 5 2 3" xfId="19532" xr:uid="{00000000-0005-0000-0000-0000204C0000}"/>
    <cellStyle name="Normal 20 3 5 2 3 2" xfId="19533" xr:uid="{00000000-0005-0000-0000-0000214C0000}"/>
    <cellStyle name="Normal 20 3 5 2 3 2 2" xfId="19534" xr:uid="{00000000-0005-0000-0000-0000224C0000}"/>
    <cellStyle name="Normal 20 3 5 2 3 3" xfId="19535" xr:uid="{00000000-0005-0000-0000-0000234C0000}"/>
    <cellStyle name="Normal 20 3 5 2 4" xfId="19536" xr:uid="{00000000-0005-0000-0000-0000244C0000}"/>
    <cellStyle name="Normal 20 3 5 2 4 2" xfId="19537" xr:uid="{00000000-0005-0000-0000-0000254C0000}"/>
    <cellStyle name="Normal 20 3 5 2 4 2 2" xfId="19538" xr:uid="{00000000-0005-0000-0000-0000264C0000}"/>
    <cellStyle name="Normal 20 3 5 2 4 3" xfId="19539" xr:uid="{00000000-0005-0000-0000-0000274C0000}"/>
    <cellStyle name="Normal 20 3 5 2 5" xfId="19540" xr:uid="{00000000-0005-0000-0000-0000284C0000}"/>
    <cellStyle name="Normal 20 3 5 2 5 2" xfId="19541" xr:uid="{00000000-0005-0000-0000-0000294C0000}"/>
    <cellStyle name="Normal 20 3 5 2 6" xfId="19542" xr:uid="{00000000-0005-0000-0000-00002A4C0000}"/>
    <cellStyle name="Normal 20 3 5 2 6 2" xfId="19543" xr:uid="{00000000-0005-0000-0000-00002B4C0000}"/>
    <cellStyle name="Normal 20 3 5 2 7" xfId="19544" xr:uid="{00000000-0005-0000-0000-00002C4C0000}"/>
    <cellStyle name="Normal 20 3 5 3" xfId="19545" xr:uid="{00000000-0005-0000-0000-00002D4C0000}"/>
    <cellStyle name="Normal 20 3 5 3 2" xfId="19546" xr:uid="{00000000-0005-0000-0000-00002E4C0000}"/>
    <cellStyle name="Normal 20 3 5 3 2 2" xfId="19547" xr:uid="{00000000-0005-0000-0000-00002F4C0000}"/>
    <cellStyle name="Normal 20 3 5 3 3" xfId="19548" xr:uid="{00000000-0005-0000-0000-0000304C0000}"/>
    <cellStyle name="Normal 20 3 5 4" xfId="19549" xr:uid="{00000000-0005-0000-0000-0000314C0000}"/>
    <cellStyle name="Normal 20 3 5 4 2" xfId="19550" xr:uid="{00000000-0005-0000-0000-0000324C0000}"/>
    <cellStyle name="Normal 20 3 5 4 2 2" xfId="19551" xr:uid="{00000000-0005-0000-0000-0000334C0000}"/>
    <cellStyle name="Normal 20 3 5 4 3" xfId="19552" xr:uid="{00000000-0005-0000-0000-0000344C0000}"/>
    <cellStyle name="Normal 20 3 5 5" xfId="19553" xr:uid="{00000000-0005-0000-0000-0000354C0000}"/>
    <cellStyle name="Normal 20 3 5 5 2" xfId="19554" xr:uid="{00000000-0005-0000-0000-0000364C0000}"/>
    <cellStyle name="Normal 20 3 5 5 2 2" xfId="19555" xr:uid="{00000000-0005-0000-0000-0000374C0000}"/>
    <cellStyle name="Normal 20 3 5 5 3" xfId="19556" xr:uid="{00000000-0005-0000-0000-0000384C0000}"/>
    <cellStyle name="Normal 20 3 5 6" xfId="19557" xr:uid="{00000000-0005-0000-0000-0000394C0000}"/>
    <cellStyle name="Normal 20 3 5 6 2" xfId="19558" xr:uid="{00000000-0005-0000-0000-00003A4C0000}"/>
    <cellStyle name="Normal 20 3 5 7" xfId="19559" xr:uid="{00000000-0005-0000-0000-00003B4C0000}"/>
    <cellStyle name="Normal 20 3 5 7 2" xfId="19560" xr:uid="{00000000-0005-0000-0000-00003C4C0000}"/>
    <cellStyle name="Normal 20 3 5 8" xfId="19561" xr:uid="{00000000-0005-0000-0000-00003D4C0000}"/>
    <cellStyle name="Normal 20 3 6" xfId="19562" xr:uid="{00000000-0005-0000-0000-00003E4C0000}"/>
    <cellStyle name="Normal 20 3 6 2" xfId="19563" xr:uid="{00000000-0005-0000-0000-00003F4C0000}"/>
    <cellStyle name="Normal 20 3 6 2 2" xfId="19564" xr:uid="{00000000-0005-0000-0000-0000404C0000}"/>
    <cellStyle name="Normal 20 3 6 2 2 2" xfId="19565" xr:uid="{00000000-0005-0000-0000-0000414C0000}"/>
    <cellStyle name="Normal 20 3 6 2 3" xfId="19566" xr:uid="{00000000-0005-0000-0000-0000424C0000}"/>
    <cellStyle name="Normal 20 3 6 3" xfId="19567" xr:uid="{00000000-0005-0000-0000-0000434C0000}"/>
    <cellStyle name="Normal 20 3 6 3 2" xfId="19568" xr:uid="{00000000-0005-0000-0000-0000444C0000}"/>
    <cellStyle name="Normal 20 3 6 3 2 2" xfId="19569" xr:uid="{00000000-0005-0000-0000-0000454C0000}"/>
    <cellStyle name="Normal 20 3 6 3 3" xfId="19570" xr:uid="{00000000-0005-0000-0000-0000464C0000}"/>
    <cellStyle name="Normal 20 3 6 4" xfId="19571" xr:uid="{00000000-0005-0000-0000-0000474C0000}"/>
    <cellStyle name="Normal 20 3 6 4 2" xfId="19572" xr:uid="{00000000-0005-0000-0000-0000484C0000}"/>
    <cellStyle name="Normal 20 3 6 4 2 2" xfId="19573" xr:uid="{00000000-0005-0000-0000-0000494C0000}"/>
    <cellStyle name="Normal 20 3 6 4 3" xfId="19574" xr:uid="{00000000-0005-0000-0000-00004A4C0000}"/>
    <cellStyle name="Normal 20 3 6 5" xfId="19575" xr:uid="{00000000-0005-0000-0000-00004B4C0000}"/>
    <cellStyle name="Normal 20 3 6 5 2" xfId="19576" xr:uid="{00000000-0005-0000-0000-00004C4C0000}"/>
    <cellStyle name="Normal 20 3 6 6" xfId="19577" xr:uid="{00000000-0005-0000-0000-00004D4C0000}"/>
    <cellStyle name="Normal 20 3 6 6 2" xfId="19578" xr:uid="{00000000-0005-0000-0000-00004E4C0000}"/>
    <cellStyle name="Normal 20 3 6 7" xfId="19579" xr:uid="{00000000-0005-0000-0000-00004F4C0000}"/>
    <cellStyle name="Normal 20 3 7" xfId="19580" xr:uid="{00000000-0005-0000-0000-0000504C0000}"/>
    <cellStyle name="Normal 20 3 7 2" xfId="19581" xr:uid="{00000000-0005-0000-0000-0000514C0000}"/>
    <cellStyle name="Normal 20 3 7 2 2" xfId="19582" xr:uid="{00000000-0005-0000-0000-0000524C0000}"/>
    <cellStyle name="Normal 20 3 7 2 2 2" xfId="19583" xr:uid="{00000000-0005-0000-0000-0000534C0000}"/>
    <cellStyle name="Normal 20 3 7 2 3" xfId="19584" xr:uid="{00000000-0005-0000-0000-0000544C0000}"/>
    <cellStyle name="Normal 20 3 7 3" xfId="19585" xr:uid="{00000000-0005-0000-0000-0000554C0000}"/>
    <cellStyle name="Normal 20 3 7 3 2" xfId="19586" xr:uid="{00000000-0005-0000-0000-0000564C0000}"/>
    <cellStyle name="Normal 20 3 7 3 2 2" xfId="19587" xr:uid="{00000000-0005-0000-0000-0000574C0000}"/>
    <cellStyle name="Normal 20 3 7 3 3" xfId="19588" xr:uid="{00000000-0005-0000-0000-0000584C0000}"/>
    <cellStyle name="Normal 20 3 7 4" xfId="19589" xr:uid="{00000000-0005-0000-0000-0000594C0000}"/>
    <cellStyle name="Normal 20 3 7 4 2" xfId="19590" xr:uid="{00000000-0005-0000-0000-00005A4C0000}"/>
    <cellStyle name="Normal 20 3 7 4 2 2" xfId="19591" xr:uid="{00000000-0005-0000-0000-00005B4C0000}"/>
    <cellStyle name="Normal 20 3 7 4 3" xfId="19592" xr:uid="{00000000-0005-0000-0000-00005C4C0000}"/>
    <cellStyle name="Normal 20 3 7 5" xfId="19593" xr:uid="{00000000-0005-0000-0000-00005D4C0000}"/>
    <cellStyle name="Normal 20 3 7 5 2" xfId="19594" xr:uid="{00000000-0005-0000-0000-00005E4C0000}"/>
    <cellStyle name="Normal 20 3 7 6" xfId="19595" xr:uid="{00000000-0005-0000-0000-00005F4C0000}"/>
    <cellStyle name="Normal 20 3 7 6 2" xfId="19596" xr:uid="{00000000-0005-0000-0000-0000604C0000}"/>
    <cellStyle name="Normal 20 3 7 7" xfId="19597" xr:uid="{00000000-0005-0000-0000-0000614C0000}"/>
    <cellStyle name="Normal 20 3 8" xfId="19598" xr:uid="{00000000-0005-0000-0000-0000624C0000}"/>
    <cellStyle name="Normal 20 3 8 2" xfId="19599" xr:uid="{00000000-0005-0000-0000-0000634C0000}"/>
    <cellStyle name="Normal 20 3 8 2 2" xfId="19600" xr:uid="{00000000-0005-0000-0000-0000644C0000}"/>
    <cellStyle name="Normal 20 3 8 3" xfId="19601" xr:uid="{00000000-0005-0000-0000-0000654C0000}"/>
    <cellStyle name="Normal 20 3 9" xfId="19602" xr:uid="{00000000-0005-0000-0000-0000664C0000}"/>
    <cellStyle name="Normal 20 3 9 2" xfId="19603" xr:uid="{00000000-0005-0000-0000-0000674C0000}"/>
    <cellStyle name="Normal 20 3 9 2 2" xfId="19604" xr:uid="{00000000-0005-0000-0000-0000684C0000}"/>
    <cellStyle name="Normal 20 3 9 3" xfId="19605" xr:uid="{00000000-0005-0000-0000-0000694C0000}"/>
    <cellStyle name="Normal 20 3_Confidential Information" xfId="19606" xr:uid="{00000000-0005-0000-0000-00006A4C0000}"/>
    <cellStyle name="Normal 20 4" xfId="504" xr:uid="{00000000-0005-0000-0000-00006B4C0000}"/>
    <cellStyle name="Normal 20 4 10" xfId="19607" xr:uid="{00000000-0005-0000-0000-00006C4C0000}"/>
    <cellStyle name="Normal 20 4 10 2" xfId="19608" xr:uid="{00000000-0005-0000-0000-00006D4C0000}"/>
    <cellStyle name="Normal 20 4 11" xfId="19609" xr:uid="{00000000-0005-0000-0000-00006E4C0000}"/>
    <cellStyle name="Normal 20 4 2" xfId="19610" xr:uid="{00000000-0005-0000-0000-00006F4C0000}"/>
    <cellStyle name="Normal 20 4 2 2" xfId="19611" xr:uid="{00000000-0005-0000-0000-0000704C0000}"/>
    <cellStyle name="Normal 20 4 2 2 2" xfId="19612" xr:uid="{00000000-0005-0000-0000-0000714C0000}"/>
    <cellStyle name="Normal 20 4 2 2 2 2" xfId="19613" xr:uid="{00000000-0005-0000-0000-0000724C0000}"/>
    <cellStyle name="Normal 20 4 2 2 2 2 2" xfId="19614" xr:uid="{00000000-0005-0000-0000-0000734C0000}"/>
    <cellStyle name="Normal 20 4 2 2 2 3" xfId="19615" xr:uid="{00000000-0005-0000-0000-0000744C0000}"/>
    <cellStyle name="Normal 20 4 2 2 3" xfId="19616" xr:uid="{00000000-0005-0000-0000-0000754C0000}"/>
    <cellStyle name="Normal 20 4 2 2 3 2" xfId="19617" xr:uid="{00000000-0005-0000-0000-0000764C0000}"/>
    <cellStyle name="Normal 20 4 2 2 3 2 2" xfId="19618" xr:uid="{00000000-0005-0000-0000-0000774C0000}"/>
    <cellStyle name="Normal 20 4 2 2 3 3" xfId="19619" xr:uid="{00000000-0005-0000-0000-0000784C0000}"/>
    <cellStyle name="Normal 20 4 2 2 4" xfId="19620" xr:uid="{00000000-0005-0000-0000-0000794C0000}"/>
    <cellStyle name="Normal 20 4 2 2 4 2" xfId="19621" xr:uid="{00000000-0005-0000-0000-00007A4C0000}"/>
    <cellStyle name="Normal 20 4 2 2 4 2 2" xfId="19622" xr:uid="{00000000-0005-0000-0000-00007B4C0000}"/>
    <cellStyle name="Normal 20 4 2 2 4 3" xfId="19623" xr:uid="{00000000-0005-0000-0000-00007C4C0000}"/>
    <cellStyle name="Normal 20 4 2 2 5" xfId="19624" xr:uid="{00000000-0005-0000-0000-00007D4C0000}"/>
    <cellStyle name="Normal 20 4 2 2 5 2" xfId="19625" xr:uid="{00000000-0005-0000-0000-00007E4C0000}"/>
    <cellStyle name="Normal 20 4 2 2 6" xfId="19626" xr:uid="{00000000-0005-0000-0000-00007F4C0000}"/>
    <cellStyle name="Normal 20 4 2 2 6 2" xfId="19627" xr:uid="{00000000-0005-0000-0000-0000804C0000}"/>
    <cellStyle name="Normal 20 4 2 2 7" xfId="19628" xr:uid="{00000000-0005-0000-0000-0000814C0000}"/>
    <cellStyle name="Normal 20 4 2 3" xfId="19629" xr:uid="{00000000-0005-0000-0000-0000824C0000}"/>
    <cellStyle name="Normal 20 4 2 3 2" xfId="19630" xr:uid="{00000000-0005-0000-0000-0000834C0000}"/>
    <cellStyle name="Normal 20 4 2 3 2 2" xfId="19631" xr:uid="{00000000-0005-0000-0000-0000844C0000}"/>
    <cellStyle name="Normal 20 4 2 3 2 2 2" xfId="19632" xr:uid="{00000000-0005-0000-0000-0000854C0000}"/>
    <cellStyle name="Normal 20 4 2 3 2 3" xfId="19633" xr:uid="{00000000-0005-0000-0000-0000864C0000}"/>
    <cellStyle name="Normal 20 4 2 3 3" xfId="19634" xr:uid="{00000000-0005-0000-0000-0000874C0000}"/>
    <cellStyle name="Normal 20 4 2 3 3 2" xfId="19635" xr:uid="{00000000-0005-0000-0000-0000884C0000}"/>
    <cellStyle name="Normal 20 4 2 3 3 2 2" xfId="19636" xr:uid="{00000000-0005-0000-0000-0000894C0000}"/>
    <cellStyle name="Normal 20 4 2 3 3 3" xfId="19637" xr:uid="{00000000-0005-0000-0000-00008A4C0000}"/>
    <cellStyle name="Normal 20 4 2 3 4" xfId="19638" xr:uid="{00000000-0005-0000-0000-00008B4C0000}"/>
    <cellStyle name="Normal 20 4 2 3 4 2" xfId="19639" xr:uid="{00000000-0005-0000-0000-00008C4C0000}"/>
    <cellStyle name="Normal 20 4 2 3 4 2 2" xfId="19640" xr:uid="{00000000-0005-0000-0000-00008D4C0000}"/>
    <cellStyle name="Normal 20 4 2 3 4 3" xfId="19641" xr:uid="{00000000-0005-0000-0000-00008E4C0000}"/>
    <cellStyle name="Normal 20 4 2 3 5" xfId="19642" xr:uid="{00000000-0005-0000-0000-00008F4C0000}"/>
    <cellStyle name="Normal 20 4 2 3 5 2" xfId="19643" xr:uid="{00000000-0005-0000-0000-0000904C0000}"/>
    <cellStyle name="Normal 20 4 2 3 6" xfId="19644" xr:uid="{00000000-0005-0000-0000-0000914C0000}"/>
    <cellStyle name="Normal 20 4 2 3 6 2" xfId="19645" xr:uid="{00000000-0005-0000-0000-0000924C0000}"/>
    <cellStyle name="Normal 20 4 2 3 7" xfId="19646" xr:uid="{00000000-0005-0000-0000-0000934C0000}"/>
    <cellStyle name="Normal 20 4 2 4" xfId="19647" xr:uid="{00000000-0005-0000-0000-0000944C0000}"/>
    <cellStyle name="Normal 20 4 2 4 2" xfId="19648" xr:uid="{00000000-0005-0000-0000-0000954C0000}"/>
    <cellStyle name="Normal 20 4 2 4 2 2" xfId="19649" xr:uid="{00000000-0005-0000-0000-0000964C0000}"/>
    <cellStyle name="Normal 20 4 2 4 3" xfId="19650" xr:uid="{00000000-0005-0000-0000-0000974C0000}"/>
    <cellStyle name="Normal 20 4 2 5" xfId="19651" xr:uid="{00000000-0005-0000-0000-0000984C0000}"/>
    <cellStyle name="Normal 20 4 2 5 2" xfId="19652" xr:uid="{00000000-0005-0000-0000-0000994C0000}"/>
    <cellStyle name="Normal 20 4 2 5 2 2" xfId="19653" xr:uid="{00000000-0005-0000-0000-00009A4C0000}"/>
    <cellStyle name="Normal 20 4 2 5 3" xfId="19654" xr:uid="{00000000-0005-0000-0000-00009B4C0000}"/>
    <cellStyle name="Normal 20 4 2 6" xfId="19655" xr:uid="{00000000-0005-0000-0000-00009C4C0000}"/>
    <cellStyle name="Normal 20 4 2 6 2" xfId="19656" xr:uid="{00000000-0005-0000-0000-00009D4C0000}"/>
    <cellStyle name="Normal 20 4 2 6 2 2" xfId="19657" xr:uid="{00000000-0005-0000-0000-00009E4C0000}"/>
    <cellStyle name="Normal 20 4 2 6 3" xfId="19658" xr:uid="{00000000-0005-0000-0000-00009F4C0000}"/>
    <cellStyle name="Normal 20 4 2 7" xfId="19659" xr:uid="{00000000-0005-0000-0000-0000A04C0000}"/>
    <cellStyle name="Normal 20 4 2 7 2" xfId="19660" xr:uid="{00000000-0005-0000-0000-0000A14C0000}"/>
    <cellStyle name="Normal 20 4 2 8" xfId="19661" xr:uid="{00000000-0005-0000-0000-0000A24C0000}"/>
    <cellStyle name="Normal 20 4 2 8 2" xfId="19662" xr:uid="{00000000-0005-0000-0000-0000A34C0000}"/>
    <cellStyle name="Normal 20 4 2 9" xfId="19663" xr:uid="{00000000-0005-0000-0000-0000A44C0000}"/>
    <cellStyle name="Normal 20 4 3" xfId="19664" xr:uid="{00000000-0005-0000-0000-0000A54C0000}"/>
    <cellStyle name="Normal 20 4 3 2" xfId="19665" xr:uid="{00000000-0005-0000-0000-0000A64C0000}"/>
    <cellStyle name="Normal 20 4 3 2 2" xfId="19666" xr:uid="{00000000-0005-0000-0000-0000A74C0000}"/>
    <cellStyle name="Normal 20 4 3 2 2 2" xfId="19667" xr:uid="{00000000-0005-0000-0000-0000A84C0000}"/>
    <cellStyle name="Normal 20 4 3 2 2 2 2" xfId="19668" xr:uid="{00000000-0005-0000-0000-0000A94C0000}"/>
    <cellStyle name="Normal 20 4 3 2 2 3" xfId="19669" xr:uid="{00000000-0005-0000-0000-0000AA4C0000}"/>
    <cellStyle name="Normal 20 4 3 2 3" xfId="19670" xr:uid="{00000000-0005-0000-0000-0000AB4C0000}"/>
    <cellStyle name="Normal 20 4 3 2 3 2" xfId="19671" xr:uid="{00000000-0005-0000-0000-0000AC4C0000}"/>
    <cellStyle name="Normal 20 4 3 2 3 2 2" xfId="19672" xr:uid="{00000000-0005-0000-0000-0000AD4C0000}"/>
    <cellStyle name="Normal 20 4 3 2 3 3" xfId="19673" xr:uid="{00000000-0005-0000-0000-0000AE4C0000}"/>
    <cellStyle name="Normal 20 4 3 2 4" xfId="19674" xr:uid="{00000000-0005-0000-0000-0000AF4C0000}"/>
    <cellStyle name="Normal 20 4 3 2 4 2" xfId="19675" xr:uid="{00000000-0005-0000-0000-0000B04C0000}"/>
    <cellStyle name="Normal 20 4 3 2 4 2 2" xfId="19676" xr:uid="{00000000-0005-0000-0000-0000B14C0000}"/>
    <cellStyle name="Normal 20 4 3 2 4 3" xfId="19677" xr:uid="{00000000-0005-0000-0000-0000B24C0000}"/>
    <cellStyle name="Normal 20 4 3 2 5" xfId="19678" xr:uid="{00000000-0005-0000-0000-0000B34C0000}"/>
    <cellStyle name="Normal 20 4 3 2 5 2" xfId="19679" xr:uid="{00000000-0005-0000-0000-0000B44C0000}"/>
    <cellStyle name="Normal 20 4 3 2 6" xfId="19680" xr:uid="{00000000-0005-0000-0000-0000B54C0000}"/>
    <cellStyle name="Normal 20 4 3 2 6 2" xfId="19681" xr:uid="{00000000-0005-0000-0000-0000B64C0000}"/>
    <cellStyle name="Normal 20 4 3 2 7" xfId="19682" xr:uid="{00000000-0005-0000-0000-0000B74C0000}"/>
    <cellStyle name="Normal 20 4 3 3" xfId="19683" xr:uid="{00000000-0005-0000-0000-0000B84C0000}"/>
    <cellStyle name="Normal 20 4 3 3 2" xfId="19684" xr:uid="{00000000-0005-0000-0000-0000B94C0000}"/>
    <cellStyle name="Normal 20 4 3 3 2 2" xfId="19685" xr:uid="{00000000-0005-0000-0000-0000BA4C0000}"/>
    <cellStyle name="Normal 20 4 3 3 3" xfId="19686" xr:uid="{00000000-0005-0000-0000-0000BB4C0000}"/>
    <cellStyle name="Normal 20 4 3 4" xfId="19687" xr:uid="{00000000-0005-0000-0000-0000BC4C0000}"/>
    <cellStyle name="Normal 20 4 3 4 2" xfId="19688" xr:uid="{00000000-0005-0000-0000-0000BD4C0000}"/>
    <cellStyle name="Normal 20 4 3 4 2 2" xfId="19689" xr:uid="{00000000-0005-0000-0000-0000BE4C0000}"/>
    <cellStyle name="Normal 20 4 3 4 3" xfId="19690" xr:uid="{00000000-0005-0000-0000-0000BF4C0000}"/>
    <cellStyle name="Normal 20 4 3 5" xfId="19691" xr:uid="{00000000-0005-0000-0000-0000C04C0000}"/>
    <cellStyle name="Normal 20 4 3 5 2" xfId="19692" xr:uid="{00000000-0005-0000-0000-0000C14C0000}"/>
    <cellStyle name="Normal 20 4 3 5 2 2" xfId="19693" xr:uid="{00000000-0005-0000-0000-0000C24C0000}"/>
    <cellStyle name="Normal 20 4 3 5 3" xfId="19694" xr:uid="{00000000-0005-0000-0000-0000C34C0000}"/>
    <cellStyle name="Normal 20 4 3 6" xfId="19695" xr:uid="{00000000-0005-0000-0000-0000C44C0000}"/>
    <cellStyle name="Normal 20 4 3 6 2" xfId="19696" xr:uid="{00000000-0005-0000-0000-0000C54C0000}"/>
    <cellStyle name="Normal 20 4 3 7" xfId="19697" xr:uid="{00000000-0005-0000-0000-0000C64C0000}"/>
    <cellStyle name="Normal 20 4 3 7 2" xfId="19698" xr:uid="{00000000-0005-0000-0000-0000C74C0000}"/>
    <cellStyle name="Normal 20 4 3 8" xfId="19699" xr:uid="{00000000-0005-0000-0000-0000C84C0000}"/>
    <cellStyle name="Normal 20 4 4" xfId="19700" xr:uid="{00000000-0005-0000-0000-0000C94C0000}"/>
    <cellStyle name="Normal 20 4 4 2" xfId="19701" xr:uid="{00000000-0005-0000-0000-0000CA4C0000}"/>
    <cellStyle name="Normal 20 4 4 2 2" xfId="19702" xr:uid="{00000000-0005-0000-0000-0000CB4C0000}"/>
    <cellStyle name="Normal 20 4 4 2 2 2" xfId="19703" xr:uid="{00000000-0005-0000-0000-0000CC4C0000}"/>
    <cellStyle name="Normal 20 4 4 2 3" xfId="19704" xr:uid="{00000000-0005-0000-0000-0000CD4C0000}"/>
    <cellStyle name="Normal 20 4 4 3" xfId="19705" xr:uid="{00000000-0005-0000-0000-0000CE4C0000}"/>
    <cellStyle name="Normal 20 4 4 3 2" xfId="19706" xr:uid="{00000000-0005-0000-0000-0000CF4C0000}"/>
    <cellStyle name="Normal 20 4 4 3 2 2" xfId="19707" xr:uid="{00000000-0005-0000-0000-0000D04C0000}"/>
    <cellStyle name="Normal 20 4 4 3 3" xfId="19708" xr:uid="{00000000-0005-0000-0000-0000D14C0000}"/>
    <cellStyle name="Normal 20 4 4 4" xfId="19709" xr:uid="{00000000-0005-0000-0000-0000D24C0000}"/>
    <cellStyle name="Normal 20 4 4 4 2" xfId="19710" xr:uid="{00000000-0005-0000-0000-0000D34C0000}"/>
    <cellStyle name="Normal 20 4 4 4 2 2" xfId="19711" xr:uid="{00000000-0005-0000-0000-0000D44C0000}"/>
    <cellStyle name="Normal 20 4 4 4 3" xfId="19712" xr:uid="{00000000-0005-0000-0000-0000D54C0000}"/>
    <cellStyle name="Normal 20 4 4 5" xfId="19713" xr:uid="{00000000-0005-0000-0000-0000D64C0000}"/>
    <cellStyle name="Normal 20 4 4 5 2" xfId="19714" xr:uid="{00000000-0005-0000-0000-0000D74C0000}"/>
    <cellStyle name="Normal 20 4 4 6" xfId="19715" xr:uid="{00000000-0005-0000-0000-0000D84C0000}"/>
    <cellStyle name="Normal 20 4 4 6 2" xfId="19716" xr:uid="{00000000-0005-0000-0000-0000D94C0000}"/>
    <cellStyle name="Normal 20 4 4 7" xfId="19717" xr:uid="{00000000-0005-0000-0000-0000DA4C0000}"/>
    <cellStyle name="Normal 20 4 5" xfId="19718" xr:uid="{00000000-0005-0000-0000-0000DB4C0000}"/>
    <cellStyle name="Normal 20 4 5 2" xfId="19719" xr:uid="{00000000-0005-0000-0000-0000DC4C0000}"/>
    <cellStyle name="Normal 20 4 5 2 2" xfId="19720" xr:uid="{00000000-0005-0000-0000-0000DD4C0000}"/>
    <cellStyle name="Normal 20 4 5 2 2 2" xfId="19721" xr:uid="{00000000-0005-0000-0000-0000DE4C0000}"/>
    <cellStyle name="Normal 20 4 5 2 3" xfId="19722" xr:uid="{00000000-0005-0000-0000-0000DF4C0000}"/>
    <cellStyle name="Normal 20 4 5 3" xfId="19723" xr:uid="{00000000-0005-0000-0000-0000E04C0000}"/>
    <cellStyle name="Normal 20 4 5 3 2" xfId="19724" xr:uid="{00000000-0005-0000-0000-0000E14C0000}"/>
    <cellStyle name="Normal 20 4 5 3 2 2" xfId="19725" xr:uid="{00000000-0005-0000-0000-0000E24C0000}"/>
    <cellStyle name="Normal 20 4 5 3 3" xfId="19726" xr:uid="{00000000-0005-0000-0000-0000E34C0000}"/>
    <cellStyle name="Normal 20 4 5 4" xfId="19727" xr:uid="{00000000-0005-0000-0000-0000E44C0000}"/>
    <cellStyle name="Normal 20 4 5 4 2" xfId="19728" xr:uid="{00000000-0005-0000-0000-0000E54C0000}"/>
    <cellStyle name="Normal 20 4 5 4 2 2" xfId="19729" xr:uid="{00000000-0005-0000-0000-0000E64C0000}"/>
    <cellStyle name="Normal 20 4 5 4 3" xfId="19730" xr:uid="{00000000-0005-0000-0000-0000E74C0000}"/>
    <cellStyle name="Normal 20 4 5 5" xfId="19731" xr:uid="{00000000-0005-0000-0000-0000E84C0000}"/>
    <cellStyle name="Normal 20 4 5 5 2" xfId="19732" xr:uid="{00000000-0005-0000-0000-0000E94C0000}"/>
    <cellStyle name="Normal 20 4 5 6" xfId="19733" xr:uid="{00000000-0005-0000-0000-0000EA4C0000}"/>
    <cellStyle name="Normal 20 4 5 6 2" xfId="19734" xr:uid="{00000000-0005-0000-0000-0000EB4C0000}"/>
    <cellStyle name="Normal 20 4 5 7" xfId="19735" xr:uid="{00000000-0005-0000-0000-0000EC4C0000}"/>
    <cellStyle name="Normal 20 4 6" xfId="19736" xr:uid="{00000000-0005-0000-0000-0000ED4C0000}"/>
    <cellStyle name="Normal 20 4 6 2" xfId="19737" xr:uid="{00000000-0005-0000-0000-0000EE4C0000}"/>
    <cellStyle name="Normal 20 4 6 2 2" xfId="19738" xr:uid="{00000000-0005-0000-0000-0000EF4C0000}"/>
    <cellStyle name="Normal 20 4 6 3" xfId="19739" xr:uid="{00000000-0005-0000-0000-0000F04C0000}"/>
    <cellStyle name="Normal 20 4 7" xfId="19740" xr:uid="{00000000-0005-0000-0000-0000F14C0000}"/>
    <cellStyle name="Normal 20 4 7 2" xfId="19741" xr:uid="{00000000-0005-0000-0000-0000F24C0000}"/>
    <cellStyle name="Normal 20 4 7 2 2" xfId="19742" xr:uid="{00000000-0005-0000-0000-0000F34C0000}"/>
    <cellStyle name="Normal 20 4 7 3" xfId="19743" xr:uid="{00000000-0005-0000-0000-0000F44C0000}"/>
    <cellStyle name="Normal 20 4 8" xfId="19744" xr:uid="{00000000-0005-0000-0000-0000F54C0000}"/>
    <cellStyle name="Normal 20 4 8 2" xfId="19745" xr:uid="{00000000-0005-0000-0000-0000F64C0000}"/>
    <cellStyle name="Normal 20 4 8 2 2" xfId="19746" xr:uid="{00000000-0005-0000-0000-0000F74C0000}"/>
    <cellStyle name="Normal 20 4 8 3" xfId="19747" xr:uid="{00000000-0005-0000-0000-0000F84C0000}"/>
    <cellStyle name="Normal 20 4 9" xfId="19748" xr:uid="{00000000-0005-0000-0000-0000F94C0000}"/>
    <cellStyle name="Normal 20 4 9 2" xfId="19749" xr:uid="{00000000-0005-0000-0000-0000FA4C0000}"/>
    <cellStyle name="Normal 20 5" xfId="505" xr:uid="{00000000-0005-0000-0000-0000FB4C0000}"/>
    <cellStyle name="Normal 20 5 10" xfId="19750" xr:uid="{00000000-0005-0000-0000-0000FC4C0000}"/>
    <cellStyle name="Normal 20 5 10 2" xfId="19751" xr:uid="{00000000-0005-0000-0000-0000FD4C0000}"/>
    <cellStyle name="Normal 20 5 11" xfId="19752" xr:uid="{00000000-0005-0000-0000-0000FE4C0000}"/>
    <cellStyle name="Normal 20 5 2" xfId="19753" xr:uid="{00000000-0005-0000-0000-0000FF4C0000}"/>
    <cellStyle name="Normal 20 5 2 2" xfId="19754" xr:uid="{00000000-0005-0000-0000-0000004D0000}"/>
    <cellStyle name="Normal 20 5 2 2 2" xfId="19755" xr:uid="{00000000-0005-0000-0000-0000014D0000}"/>
    <cellStyle name="Normal 20 5 2 2 2 2" xfId="19756" xr:uid="{00000000-0005-0000-0000-0000024D0000}"/>
    <cellStyle name="Normal 20 5 2 2 2 2 2" xfId="19757" xr:uid="{00000000-0005-0000-0000-0000034D0000}"/>
    <cellStyle name="Normal 20 5 2 2 2 3" xfId="19758" xr:uid="{00000000-0005-0000-0000-0000044D0000}"/>
    <cellStyle name="Normal 20 5 2 2 3" xfId="19759" xr:uid="{00000000-0005-0000-0000-0000054D0000}"/>
    <cellStyle name="Normal 20 5 2 2 3 2" xfId="19760" xr:uid="{00000000-0005-0000-0000-0000064D0000}"/>
    <cellStyle name="Normal 20 5 2 2 3 2 2" xfId="19761" xr:uid="{00000000-0005-0000-0000-0000074D0000}"/>
    <cellStyle name="Normal 20 5 2 2 3 3" xfId="19762" xr:uid="{00000000-0005-0000-0000-0000084D0000}"/>
    <cellStyle name="Normal 20 5 2 2 4" xfId="19763" xr:uid="{00000000-0005-0000-0000-0000094D0000}"/>
    <cellStyle name="Normal 20 5 2 2 4 2" xfId="19764" xr:uid="{00000000-0005-0000-0000-00000A4D0000}"/>
    <cellStyle name="Normal 20 5 2 2 4 2 2" xfId="19765" xr:uid="{00000000-0005-0000-0000-00000B4D0000}"/>
    <cellStyle name="Normal 20 5 2 2 4 3" xfId="19766" xr:uid="{00000000-0005-0000-0000-00000C4D0000}"/>
    <cellStyle name="Normal 20 5 2 2 5" xfId="19767" xr:uid="{00000000-0005-0000-0000-00000D4D0000}"/>
    <cellStyle name="Normal 20 5 2 2 5 2" xfId="19768" xr:uid="{00000000-0005-0000-0000-00000E4D0000}"/>
    <cellStyle name="Normal 20 5 2 2 6" xfId="19769" xr:uid="{00000000-0005-0000-0000-00000F4D0000}"/>
    <cellStyle name="Normal 20 5 2 2 6 2" xfId="19770" xr:uid="{00000000-0005-0000-0000-0000104D0000}"/>
    <cellStyle name="Normal 20 5 2 2 7" xfId="19771" xr:uid="{00000000-0005-0000-0000-0000114D0000}"/>
    <cellStyle name="Normal 20 5 2 3" xfId="19772" xr:uid="{00000000-0005-0000-0000-0000124D0000}"/>
    <cellStyle name="Normal 20 5 2 3 2" xfId="19773" xr:uid="{00000000-0005-0000-0000-0000134D0000}"/>
    <cellStyle name="Normal 20 5 2 3 2 2" xfId="19774" xr:uid="{00000000-0005-0000-0000-0000144D0000}"/>
    <cellStyle name="Normal 20 5 2 3 2 2 2" xfId="19775" xr:uid="{00000000-0005-0000-0000-0000154D0000}"/>
    <cellStyle name="Normal 20 5 2 3 2 3" xfId="19776" xr:uid="{00000000-0005-0000-0000-0000164D0000}"/>
    <cellStyle name="Normal 20 5 2 3 3" xfId="19777" xr:uid="{00000000-0005-0000-0000-0000174D0000}"/>
    <cellStyle name="Normal 20 5 2 3 3 2" xfId="19778" xr:uid="{00000000-0005-0000-0000-0000184D0000}"/>
    <cellStyle name="Normal 20 5 2 3 3 2 2" xfId="19779" xr:uid="{00000000-0005-0000-0000-0000194D0000}"/>
    <cellStyle name="Normal 20 5 2 3 3 3" xfId="19780" xr:uid="{00000000-0005-0000-0000-00001A4D0000}"/>
    <cellStyle name="Normal 20 5 2 3 4" xfId="19781" xr:uid="{00000000-0005-0000-0000-00001B4D0000}"/>
    <cellStyle name="Normal 20 5 2 3 4 2" xfId="19782" xr:uid="{00000000-0005-0000-0000-00001C4D0000}"/>
    <cellStyle name="Normal 20 5 2 3 4 2 2" xfId="19783" xr:uid="{00000000-0005-0000-0000-00001D4D0000}"/>
    <cellStyle name="Normal 20 5 2 3 4 3" xfId="19784" xr:uid="{00000000-0005-0000-0000-00001E4D0000}"/>
    <cellStyle name="Normal 20 5 2 3 5" xfId="19785" xr:uid="{00000000-0005-0000-0000-00001F4D0000}"/>
    <cellStyle name="Normal 20 5 2 3 5 2" xfId="19786" xr:uid="{00000000-0005-0000-0000-0000204D0000}"/>
    <cellStyle name="Normal 20 5 2 3 6" xfId="19787" xr:uid="{00000000-0005-0000-0000-0000214D0000}"/>
    <cellStyle name="Normal 20 5 2 3 6 2" xfId="19788" xr:uid="{00000000-0005-0000-0000-0000224D0000}"/>
    <cellStyle name="Normal 20 5 2 3 7" xfId="19789" xr:uid="{00000000-0005-0000-0000-0000234D0000}"/>
    <cellStyle name="Normal 20 5 2 4" xfId="19790" xr:uid="{00000000-0005-0000-0000-0000244D0000}"/>
    <cellStyle name="Normal 20 5 2 4 2" xfId="19791" xr:uid="{00000000-0005-0000-0000-0000254D0000}"/>
    <cellStyle name="Normal 20 5 2 4 2 2" xfId="19792" xr:uid="{00000000-0005-0000-0000-0000264D0000}"/>
    <cellStyle name="Normal 20 5 2 4 3" xfId="19793" xr:uid="{00000000-0005-0000-0000-0000274D0000}"/>
    <cellStyle name="Normal 20 5 2 5" xfId="19794" xr:uid="{00000000-0005-0000-0000-0000284D0000}"/>
    <cellStyle name="Normal 20 5 2 5 2" xfId="19795" xr:uid="{00000000-0005-0000-0000-0000294D0000}"/>
    <cellStyle name="Normal 20 5 2 5 2 2" xfId="19796" xr:uid="{00000000-0005-0000-0000-00002A4D0000}"/>
    <cellStyle name="Normal 20 5 2 5 3" xfId="19797" xr:uid="{00000000-0005-0000-0000-00002B4D0000}"/>
    <cellStyle name="Normal 20 5 2 6" xfId="19798" xr:uid="{00000000-0005-0000-0000-00002C4D0000}"/>
    <cellStyle name="Normal 20 5 2 6 2" xfId="19799" xr:uid="{00000000-0005-0000-0000-00002D4D0000}"/>
    <cellStyle name="Normal 20 5 2 6 2 2" xfId="19800" xr:uid="{00000000-0005-0000-0000-00002E4D0000}"/>
    <cellStyle name="Normal 20 5 2 6 3" xfId="19801" xr:uid="{00000000-0005-0000-0000-00002F4D0000}"/>
    <cellStyle name="Normal 20 5 2 7" xfId="19802" xr:uid="{00000000-0005-0000-0000-0000304D0000}"/>
    <cellStyle name="Normal 20 5 2 7 2" xfId="19803" xr:uid="{00000000-0005-0000-0000-0000314D0000}"/>
    <cellStyle name="Normal 20 5 2 8" xfId="19804" xr:uid="{00000000-0005-0000-0000-0000324D0000}"/>
    <cellStyle name="Normal 20 5 2 8 2" xfId="19805" xr:uid="{00000000-0005-0000-0000-0000334D0000}"/>
    <cellStyle name="Normal 20 5 2 9" xfId="19806" xr:uid="{00000000-0005-0000-0000-0000344D0000}"/>
    <cellStyle name="Normal 20 5 3" xfId="19807" xr:uid="{00000000-0005-0000-0000-0000354D0000}"/>
    <cellStyle name="Normal 20 5 3 2" xfId="19808" xr:uid="{00000000-0005-0000-0000-0000364D0000}"/>
    <cellStyle name="Normal 20 5 3 2 2" xfId="19809" xr:uid="{00000000-0005-0000-0000-0000374D0000}"/>
    <cellStyle name="Normal 20 5 3 2 2 2" xfId="19810" xr:uid="{00000000-0005-0000-0000-0000384D0000}"/>
    <cellStyle name="Normal 20 5 3 2 2 2 2" xfId="19811" xr:uid="{00000000-0005-0000-0000-0000394D0000}"/>
    <cellStyle name="Normal 20 5 3 2 2 3" xfId="19812" xr:uid="{00000000-0005-0000-0000-00003A4D0000}"/>
    <cellStyle name="Normal 20 5 3 2 3" xfId="19813" xr:uid="{00000000-0005-0000-0000-00003B4D0000}"/>
    <cellStyle name="Normal 20 5 3 2 3 2" xfId="19814" xr:uid="{00000000-0005-0000-0000-00003C4D0000}"/>
    <cellStyle name="Normal 20 5 3 2 3 2 2" xfId="19815" xr:uid="{00000000-0005-0000-0000-00003D4D0000}"/>
    <cellStyle name="Normal 20 5 3 2 3 3" xfId="19816" xr:uid="{00000000-0005-0000-0000-00003E4D0000}"/>
    <cellStyle name="Normal 20 5 3 2 4" xfId="19817" xr:uid="{00000000-0005-0000-0000-00003F4D0000}"/>
    <cellStyle name="Normal 20 5 3 2 4 2" xfId="19818" xr:uid="{00000000-0005-0000-0000-0000404D0000}"/>
    <cellStyle name="Normal 20 5 3 2 4 2 2" xfId="19819" xr:uid="{00000000-0005-0000-0000-0000414D0000}"/>
    <cellStyle name="Normal 20 5 3 2 4 3" xfId="19820" xr:uid="{00000000-0005-0000-0000-0000424D0000}"/>
    <cellStyle name="Normal 20 5 3 2 5" xfId="19821" xr:uid="{00000000-0005-0000-0000-0000434D0000}"/>
    <cellStyle name="Normal 20 5 3 2 5 2" xfId="19822" xr:uid="{00000000-0005-0000-0000-0000444D0000}"/>
    <cellStyle name="Normal 20 5 3 2 6" xfId="19823" xr:uid="{00000000-0005-0000-0000-0000454D0000}"/>
    <cellStyle name="Normal 20 5 3 2 6 2" xfId="19824" xr:uid="{00000000-0005-0000-0000-0000464D0000}"/>
    <cellStyle name="Normal 20 5 3 2 7" xfId="19825" xr:uid="{00000000-0005-0000-0000-0000474D0000}"/>
    <cellStyle name="Normal 20 5 3 3" xfId="19826" xr:uid="{00000000-0005-0000-0000-0000484D0000}"/>
    <cellStyle name="Normal 20 5 3 3 2" xfId="19827" xr:uid="{00000000-0005-0000-0000-0000494D0000}"/>
    <cellStyle name="Normal 20 5 3 3 2 2" xfId="19828" xr:uid="{00000000-0005-0000-0000-00004A4D0000}"/>
    <cellStyle name="Normal 20 5 3 3 3" xfId="19829" xr:uid="{00000000-0005-0000-0000-00004B4D0000}"/>
    <cellStyle name="Normal 20 5 3 4" xfId="19830" xr:uid="{00000000-0005-0000-0000-00004C4D0000}"/>
    <cellStyle name="Normal 20 5 3 4 2" xfId="19831" xr:uid="{00000000-0005-0000-0000-00004D4D0000}"/>
    <cellStyle name="Normal 20 5 3 4 2 2" xfId="19832" xr:uid="{00000000-0005-0000-0000-00004E4D0000}"/>
    <cellStyle name="Normal 20 5 3 4 3" xfId="19833" xr:uid="{00000000-0005-0000-0000-00004F4D0000}"/>
    <cellStyle name="Normal 20 5 3 5" xfId="19834" xr:uid="{00000000-0005-0000-0000-0000504D0000}"/>
    <cellStyle name="Normal 20 5 3 5 2" xfId="19835" xr:uid="{00000000-0005-0000-0000-0000514D0000}"/>
    <cellStyle name="Normal 20 5 3 5 2 2" xfId="19836" xr:uid="{00000000-0005-0000-0000-0000524D0000}"/>
    <cellStyle name="Normal 20 5 3 5 3" xfId="19837" xr:uid="{00000000-0005-0000-0000-0000534D0000}"/>
    <cellStyle name="Normal 20 5 3 6" xfId="19838" xr:uid="{00000000-0005-0000-0000-0000544D0000}"/>
    <cellStyle name="Normal 20 5 3 6 2" xfId="19839" xr:uid="{00000000-0005-0000-0000-0000554D0000}"/>
    <cellStyle name="Normal 20 5 3 7" xfId="19840" xr:uid="{00000000-0005-0000-0000-0000564D0000}"/>
    <cellStyle name="Normal 20 5 3 7 2" xfId="19841" xr:uid="{00000000-0005-0000-0000-0000574D0000}"/>
    <cellStyle name="Normal 20 5 3 8" xfId="19842" xr:uid="{00000000-0005-0000-0000-0000584D0000}"/>
    <cellStyle name="Normal 20 5 4" xfId="19843" xr:uid="{00000000-0005-0000-0000-0000594D0000}"/>
    <cellStyle name="Normal 20 5 4 2" xfId="19844" xr:uid="{00000000-0005-0000-0000-00005A4D0000}"/>
    <cellStyle name="Normal 20 5 4 2 2" xfId="19845" xr:uid="{00000000-0005-0000-0000-00005B4D0000}"/>
    <cellStyle name="Normal 20 5 4 2 2 2" xfId="19846" xr:uid="{00000000-0005-0000-0000-00005C4D0000}"/>
    <cellStyle name="Normal 20 5 4 2 3" xfId="19847" xr:uid="{00000000-0005-0000-0000-00005D4D0000}"/>
    <cellStyle name="Normal 20 5 4 3" xfId="19848" xr:uid="{00000000-0005-0000-0000-00005E4D0000}"/>
    <cellStyle name="Normal 20 5 4 3 2" xfId="19849" xr:uid="{00000000-0005-0000-0000-00005F4D0000}"/>
    <cellStyle name="Normal 20 5 4 3 2 2" xfId="19850" xr:uid="{00000000-0005-0000-0000-0000604D0000}"/>
    <cellStyle name="Normal 20 5 4 3 3" xfId="19851" xr:uid="{00000000-0005-0000-0000-0000614D0000}"/>
    <cellStyle name="Normal 20 5 4 4" xfId="19852" xr:uid="{00000000-0005-0000-0000-0000624D0000}"/>
    <cellStyle name="Normal 20 5 4 4 2" xfId="19853" xr:uid="{00000000-0005-0000-0000-0000634D0000}"/>
    <cellStyle name="Normal 20 5 4 4 2 2" xfId="19854" xr:uid="{00000000-0005-0000-0000-0000644D0000}"/>
    <cellStyle name="Normal 20 5 4 4 3" xfId="19855" xr:uid="{00000000-0005-0000-0000-0000654D0000}"/>
    <cellStyle name="Normal 20 5 4 5" xfId="19856" xr:uid="{00000000-0005-0000-0000-0000664D0000}"/>
    <cellStyle name="Normal 20 5 4 5 2" xfId="19857" xr:uid="{00000000-0005-0000-0000-0000674D0000}"/>
    <cellStyle name="Normal 20 5 4 6" xfId="19858" xr:uid="{00000000-0005-0000-0000-0000684D0000}"/>
    <cellStyle name="Normal 20 5 4 6 2" xfId="19859" xr:uid="{00000000-0005-0000-0000-0000694D0000}"/>
    <cellStyle name="Normal 20 5 4 7" xfId="19860" xr:uid="{00000000-0005-0000-0000-00006A4D0000}"/>
    <cellStyle name="Normal 20 5 5" xfId="19861" xr:uid="{00000000-0005-0000-0000-00006B4D0000}"/>
    <cellStyle name="Normal 20 5 5 2" xfId="19862" xr:uid="{00000000-0005-0000-0000-00006C4D0000}"/>
    <cellStyle name="Normal 20 5 5 2 2" xfId="19863" xr:uid="{00000000-0005-0000-0000-00006D4D0000}"/>
    <cellStyle name="Normal 20 5 5 2 2 2" xfId="19864" xr:uid="{00000000-0005-0000-0000-00006E4D0000}"/>
    <cellStyle name="Normal 20 5 5 2 3" xfId="19865" xr:uid="{00000000-0005-0000-0000-00006F4D0000}"/>
    <cellStyle name="Normal 20 5 5 3" xfId="19866" xr:uid="{00000000-0005-0000-0000-0000704D0000}"/>
    <cellStyle name="Normal 20 5 5 3 2" xfId="19867" xr:uid="{00000000-0005-0000-0000-0000714D0000}"/>
    <cellStyle name="Normal 20 5 5 3 2 2" xfId="19868" xr:uid="{00000000-0005-0000-0000-0000724D0000}"/>
    <cellStyle name="Normal 20 5 5 3 3" xfId="19869" xr:uid="{00000000-0005-0000-0000-0000734D0000}"/>
    <cellStyle name="Normal 20 5 5 4" xfId="19870" xr:uid="{00000000-0005-0000-0000-0000744D0000}"/>
    <cellStyle name="Normal 20 5 5 4 2" xfId="19871" xr:uid="{00000000-0005-0000-0000-0000754D0000}"/>
    <cellStyle name="Normal 20 5 5 4 2 2" xfId="19872" xr:uid="{00000000-0005-0000-0000-0000764D0000}"/>
    <cellStyle name="Normal 20 5 5 4 3" xfId="19873" xr:uid="{00000000-0005-0000-0000-0000774D0000}"/>
    <cellStyle name="Normal 20 5 5 5" xfId="19874" xr:uid="{00000000-0005-0000-0000-0000784D0000}"/>
    <cellStyle name="Normal 20 5 5 5 2" xfId="19875" xr:uid="{00000000-0005-0000-0000-0000794D0000}"/>
    <cellStyle name="Normal 20 5 5 6" xfId="19876" xr:uid="{00000000-0005-0000-0000-00007A4D0000}"/>
    <cellStyle name="Normal 20 5 5 6 2" xfId="19877" xr:uid="{00000000-0005-0000-0000-00007B4D0000}"/>
    <cellStyle name="Normal 20 5 5 7" xfId="19878" xr:uid="{00000000-0005-0000-0000-00007C4D0000}"/>
    <cellStyle name="Normal 20 5 6" xfId="19879" xr:uid="{00000000-0005-0000-0000-00007D4D0000}"/>
    <cellStyle name="Normal 20 5 6 2" xfId="19880" xr:uid="{00000000-0005-0000-0000-00007E4D0000}"/>
    <cellStyle name="Normal 20 5 6 2 2" xfId="19881" xr:uid="{00000000-0005-0000-0000-00007F4D0000}"/>
    <cellStyle name="Normal 20 5 6 3" xfId="19882" xr:uid="{00000000-0005-0000-0000-0000804D0000}"/>
    <cellStyle name="Normal 20 5 7" xfId="19883" xr:uid="{00000000-0005-0000-0000-0000814D0000}"/>
    <cellStyle name="Normal 20 5 7 2" xfId="19884" xr:uid="{00000000-0005-0000-0000-0000824D0000}"/>
    <cellStyle name="Normal 20 5 7 2 2" xfId="19885" xr:uid="{00000000-0005-0000-0000-0000834D0000}"/>
    <cellStyle name="Normal 20 5 7 3" xfId="19886" xr:uid="{00000000-0005-0000-0000-0000844D0000}"/>
    <cellStyle name="Normal 20 5 8" xfId="19887" xr:uid="{00000000-0005-0000-0000-0000854D0000}"/>
    <cellStyle name="Normal 20 5 8 2" xfId="19888" xr:uid="{00000000-0005-0000-0000-0000864D0000}"/>
    <cellStyle name="Normal 20 5 8 2 2" xfId="19889" xr:uid="{00000000-0005-0000-0000-0000874D0000}"/>
    <cellStyle name="Normal 20 5 8 3" xfId="19890" xr:uid="{00000000-0005-0000-0000-0000884D0000}"/>
    <cellStyle name="Normal 20 5 9" xfId="19891" xr:uid="{00000000-0005-0000-0000-0000894D0000}"/>
    <cellStyle name="Normal 20 5 9 2" xfId="19892" xr:uid="{00000000-0005-0000-0000-00008A4D0000}"/>
    <cellStyle name="Normal 20 6" xfId="19893" xr:uid="{00000000-0005-0000-0000-00008B4D0000}"/>
    <cellStyle name="Normal 20 6 2" xfId="19894" xr:uid="{00000000-0005-0000-0000-00008C4D0000}"/>
    <cellStyle name="Normal 20 6 2 2" xfId="19895" xr:uid="{00000000-0005-0000-0000-00008D4D0000}"/>
    <cellStyle name="Normal 20 6 2 2 2" xfId="19896" xr:uid="{00000000-0005-0000-0000-00008E4D0000}"/>
    <cellStyle name="Normal 20 6 2 2 2 2" xfId="19897" xr:uid="{00000000-0005-0000-0000-00008F4D0000}"/>
    <cellStyle name="Normal 20 6 2 2 3" xfId="19898" xr:uid="{00000000-0005-0000-0000-0000904D0000}"/>
    <cellStyle name="Normal 20 6 2 3" xfId="19899" xr:uid="{00000000-0005-0000-0000-0000914D0000}"/>
    <cellStyle name="Normal 20 6 2 3 2" xfId="19900" xr:uid="{00000000-0005-0000-0000-0000924D0000}"/>
    <cellStyle name="Normal 20 6 2 3 2 2" xfId="19901" xr:uid="{00000000-0005-0000-0000-0000934D0000}"/>
    <cellStyle name="Normal 20 6 2 3 3" xfId="19902" xr:uid="{00000000-0005-0000-0000-0000944D0000}"/>
    <cellStyle name="Normal 20 6 2 4" xfId="19903" xr:uid="{00000000-0005-0000-0000-0000954D0000}"/>
    <cellStyle name="Normal 20 6 2 4 2" xfId="19904" xr:uid="{00000000-0005-0000-0000-0000964D0000}"/>
    <cellStyle name="Normal 20 6 2 4 2 2" xfId="19905" xr:uid="{00000000-0005-0000-0000-0000974D0000}"/>
    <cellStyle name="Normal 20 6 2 4 3" xfId="19906" xr:uid="{00000000-0005-0000-0000-0000984D0000}"/>
    <cellStyle name="Normal 20 6 2 5" xfId="19907" xr:uid="{00000000-0005-0000-0000-0000994D0000}"/>
    <cellStyle name="Normal 20 6 2 5 2" xfId="19908" xr:uid="{00000000-0005-0000-0000-00009A4D0000}"/>
    <cellStyle name="Normal 20 6 2 6" xfId="19909" xr:uid="{00000000-0005-0000-0000-00009B4D0000}"/>
    <cellStyle name="Normal 20 6 2 6 2" xfId="19910" xr:uid="{00000000-0005-0000-0000-00009C4D0000}"/>
    <cellStyle name="Normal 20 6 2 7" xfId="19911" xr:uid="{00000000-0005-0000-0000-00009D4D0000}"/>
    <cellStyle name="Normal 20 6 3" xfId="19912" xr:uid="{00000000-0005-0000-0000-00009E4D0000}"/>
    <cellStyle name="Normal 20 6 3 2" xfId="19913" xr:uid="{00000000-0005-0000-0000-00009F4D0000}"/>
    <cellStyle name="Normal 20 6 3 2 2" xfId="19914" xr:uid="{00000000-0005-0000-0000-0000A04D0000}"/>
    <cellStyle name="Normal 20 6 3 2 2 2" xfId="19915" xr:uid="{00000000-0005-0000-0000-0000A14D0000}"/>
    <cellStyle name="Normal 20 6 3 2 3" xfId="19916" xr:uid="{00000000-0005-0000-0000-0000A24D0000}"/>
    <cellStyle name="Normal 20 6 3 3" xfId="19917" xr:uid="{00000000-0005-0000-0000-0000A34D0000}"/>
    <cellStyle name="Normal 20 6 3 3 2" xfId="19918" xr:uid="{00000000-0005-0000-0000-0000A44D0000}"/>
    <cellStyle name="Normal 20 6 3 3 2 2" xfId="19919" xr:uid="{00000000-0005-0000-0000-0000A54D0000}"/>
    <cellStyle name="Normal 20 6 3 3 3" xfId="19920" xr:uid="{00000000-0005-0000-0000-0000A64D0000}"/>
    <cellStyle name="Normal 20 6 3 4" xfId="19921" xr:uid="{00000000-0005-0000-0000-0000A74D0000}"/>
    <cellStyle name="Normal 20 6 3 4 2" xfId="19922" xr:uid="{00000000-0005-0000-0000-0000A84D0000}"/>
    <cellStyle name="Normal 20 6 3 4 2 2" xfId="19923" xr:uid="{00000000-0005-0000-0000-0000A94D0000}"/>
    <cellStyle name="Normal 20 6 3 4 3" xfId="19924" xr:uid="{00000000-0005-0000-0000-0000AA4D0000}"/>
    <cellStyle name="Normal 20 6 3 5" xfId="19925" xr:uid="{00000000-0005-0000-0000-0000AB4D0000}"/>
    <cellStyle name="Normal 20 6 3 5 2" xfId="19926" xr:uid="{00000000-0005-0000-0000-0000AC4D0000}"/>
    <cellStyle name="Normal 20 6 3 6" xfId="19927" xr:uid="{00000000-0005-0000-0000-0000AD4D0000}"/>
    <cellStyle name="Normal 20 6 3 6 2" xfId="19928" xr:uid="{00000000-0005-0000-0000-0000AE4D0000}"/>
    <cellStyle name="Normal 20 6 3 7" xfId="19929" xr:uid="{00000000-0005-0000-0000-0000AF4D0000}"/>
    <cellStyle name="Normal 20 6 4" xfId="19930" xr:uid="{00000000-0005-0000-0000-0000B04D0000}"/>
    <cellStyle name="Normal 20 6 4 2" xfId="19931" xr:uid="{00000000-0005-0000-0000-0000B14D0000}"/>
    <cellStyle name="Normal 20 6 4 2 2" xfId="19932" xr:uid="{00000000-0005-0000-0000-0000B24D0000}"/>
    <cellStyle name="Normal 20 6 4 3" xfId="19933" xr:uid="{00000000-0005-0000-0000-0000B34D0000}"/>
    <cellStyle name="Normal 20 6 5" xfId="19934" xr:uid="{00000000-0005-0000-0000-0000B44D0000}"/>
    <cellStyle name="Normal 20 6 5 2" xfId="19935" xr:uid="{00000000-0005-0000-0000-0000B54D0000}"/>
    <cellStyle name="Normal 20 6 5 2 2" xfId="19936" xr:uid="{00000000-0005-0000-0000-0000B64D0000}"/>
    <cellStyle name="Normal 20 6 5 3" xfId="19937" xr:uid="{00000000-0005-0000-0000-0000B74D0000}"/>
    <cellStyle name="Normal 20 6 6" xfId="19938" xr:uid="{00000000-0005-0000-0000-0000B84D0000}"/>
    <cellStyle name="Normal 20 6 6 2" xfId="19939" xr:uid="{00000000-0005-0000-0000-0000B94D0000}"/>
    <cellStyle name="Normal 20 6 6 2 2" xfId="19940" xr:uid="{00000000-0005-0000-0000-0000BA4D0000}"/>
    <cellStyle name="Normal 20 6 6 3" xfId="19941" xr:uid="{00000000-0005-0000-0000-0000BB4D0000}"/>
    <cellStyle name="Normal 20 6 7" xfId="19942" xr:uid="{00000000-0005-0000-0000-0000BC4D0000}"/>
    <cellStyle name="Normal 20 6 7 2" xfId="19943" xr:uid="{00000000-0005-0000-0000-0000BD4D0000}"/>
    <cellStyle name="Normal 20 6 8" xfId="19944" xr:uid="{00000000-0005-0000-0000-0000BE4D0000}"/>
    <cellStyle name="Normal 20 6 8 2" xfId="19945" xr:uid="{00000000-0005-0000-0000-0000BF4D0000}"/>
    <cellStyle name="Normal 20 6 9" xfId="19946" xr:uid="{00000000-0005-0000-0000-0000C04D0000}"/>
    <cellStyle name="Normal 20 7" xfId="19947" xr:uid="{00000000-0005-0000-0000-0000C14D0000}"/>
    <cellStyle name="Normal 20 7 2" xfId="19948" xr:uid="{00000000-0005-0000-0000-0000C24D0000}"/>
    <cellStyle name="Normal 20 7 2 2" xfId="19949" xr:uid="{00000000-0005-0000-0000-0000C34D0000}"/>
    <cellStyle name="Normal 20 7 2 2 2" xfId="19950" xr:uid="{00000000-0005-0000-0000-0000C44D0000}"/>
    <cellStyle name="Normal 20 7 2 2 2 2" xfId="19951" xr:uid="{00000000-0005-0000-0000-0000C54D0000}"/>
    <cellStyle name="Normal 20 7 2 2 3" xfId="19952" xr:uid="{00000000-0005-0000-0000-0000C64D0000}"/>
    <cellStyle name="Normal 20 7 2 3" xfId="19953" xr:uid="{00000000-0005-0000-0000-0000C74D0000}"/>
    <cellStyle name="Normal 20 7 2 3 2" xfId="19954" xr:uid="{00000000-0005-0000-0000-0000C84D0000}"/>
    <cellStyle name="Normal 20 7 2 3 2 2" xfId="19955" xr:uid="{00000000-0005-0000-0000-0000C94D0000}"/>
    <cellStyle name="Normal 20 7 2 3 3" xfId="19956" xr:uid="{00000000-0005-0000-0000-0000CA4D0000}"/>
    <cellStyle name="Normal 20 7 2 4" xfId="19957" xr:uid="{00000000-0005-0000-0000-0000CB4D0000}"/>
    <cellStyle name="Normal 20 7 2 4 2" xfId="19958" xr:uid="{00000000-0005-0000-0000-0000CC4D0000}"/>
    <cellStyle name="Normal 20 7 2 4 2 2" xfId="19959" xr:uid="{00000000-0005-0000-0000-0000CD4D0000}"/>
    <cellStyle name="Normal 20 7 2 4 3" xfId="19960" xr:uid="{00000000-0005-0000-0000-0000CE4D0000}"/>
    <cellStyle name="Normal 20 7 2 5" xfId="19961" xr:uid="{00000000-0005-0000-0000-0000CF4D0000}"/>
    <cellStyle name="Normal 20 7 2 5 2" xfId="19962" xr:uid="{00000000-0005-0000-0000-0000D04D0000}"/>
    <cellStyle name="Normal 20 7 2 6" xfId="19963" xr:uid="{00000000-0005-0000-0000-0000D14D0000}"/>
    <cellStyle name="Normal 20 7 2 6 2" xfId="19964" xr:uid="{00000000-0005-0000-0000-0000D24D0000}"/>
    <cellStyle name="Normal 20 7 2 7" xfId="19965" xr:uid="{00000000-0005-0000-0000-0000D34D0000}"/>
    <cellStyle name="Normal 20 7 3" xfId="19966" xr:uid="{00000000-0005-0000-0000-0000D44D0000}"/>
    <cellStyle name="Normal 20 7 3 2" xfId="19967" xr:uid="{00000000-0005-0000-0000-0000D54D0000}"/>
    <cellStyle name="Normal 20 7 3 2 2" xfId="19968" xr:uid="{00000000-0005-0000-0000-0000D64D0000}"/>
    <cellStyle name="Normal 20 7 3 3" xfId="19969" xr:uid="{00000000-0005-0000-0000-0000D74D0000}"/>
    <cellStyle name="Normal 20 7 4" xfId="19970" xr:uid="{00000000-0005-0000-0000-0000D84D0000}"/>
    <cellStyle name="Normal 20 7 4 2" xfId="19971" xr:uid="{00000000-0005-0000-0000-0000D94D0000}"/>
    <cellStyle name="Normal 20 7 4 2 2" xfId="19972" xr:uid="{00000000-0005-0000-0000-0000DA4D0000}"/>
    <cellStyle name="Normal 20 7 4 3" xfId="19973" xr:uid="{00000000-0005-0000-0000-0000DB4D0000}"/>
    <cellStyle name="Normal 20 7 5" xfId="19974" xr:uid="{00000000-0005-0000-0000-0000DC4D0000}"/>
    <cellStyle name="Normal 20 7 5 2" xfId="19975" xr:uid="{00000000-0005-0000-0000-0000DD4D0000}"/>
    <cellStyle name="Normal 20 7 5 2 2" xfId="19976" xr:uid="{00000000-0005-0000-0000-0000DE4D0000}"/>
    <cellStyle name="Normal 20 7 5 3" xfId="19977" xr:uid="{00000000-0005-0000-0000-0000DF4D0000}"/>
    <cellStyle name="Normal 20 7 6" xfId="19978" xr:uid="{00000000-0005-0000-0000-0000E04D0000}"/>
    <cellStyle name="Normal 20 7 6 2" xfId="19979" xr:uid="{00000000-0005-0000-0000-0000E14D0000}"/>
    <cellStyle name="Normal 20 7 7" xfId="19980" xr:uid="{00000000-0005-0000-0000-0000E24D0000}"/>
    <cellStyle name="Normal 20 7 7 2" xfId="19981" xr:uid="{00000000-0005-0000-0000-0000E34D0000}"/>
    <cellStyle name="Normal 20 7 8" xfId="19982" xr:uid="{00000000-0005-0000-0000-0000E44D0000}"/>
    <cellStyle name="Normal 20 8" xfId="19983" xr:uid="{00000000-0005-0000-0000-0000E54D0000}"/>
    <cellStyle name="Normal 20 8 2" xfId="19984" xr:uid="{00000000-0005-0000-0000-0000E64D0000}"/>
    <cellStyle name="Normal 20 8 2 2" xfId="19985" xr:uid="{00000000-0005-0000-0000-0000E74D0000}"/>
    <cellStyle name="Normal 20 8 2 2 2" xfId="19986" xr:uid="{00000000-0005-0000-0000-0000E84D0000}"/>
    <cellStyle name="Normal 20 8 2 3" xfId="19987" xr:uid="{00000000-0005-0000-0000-0000E94D0000}"/>
    <cellStyle name="Normal 20 8 3" xfId="19988" xr:uid="{00000000-0005-0000-0000-0000EA4D0000}"/>
    <cellStyle name="Normal 20 8 3 2" xfId="19989" xr:uid="{00000000-0005-0000-0000-0000EB4D0000}"/>
    <cellStyle name="Normal 20 8 3 2 2" xfId="19990" xr:uid="{00000000-0005-0000-0000-0000EC4D0000}"/>
    <cellStyle name="Normal 20 8 3 3" xfId="19991" xr:uid="{00000000-0005-0000-0000-0000ED4D0000}"/>
    <cellStyle name="Normal 20 8 4" xfId="19992" xr:uid="{00000000-0005-0000-0000-0000EE4D0000}"/>
    <cellStyle name="Normal 20 8 4 2" xfId="19993" xr:uid="{00000000-0005-0000-0000-0000EF4D0000}"/>
    <cellStyle name="Normal 20 8 4 2 2" xfId="19994" xr:uid="{00000000-0005-0000-0000-0000F04D0000}"/>
    <cellStyle name="Normal 20 8 4 3" xfId="19995" xr:uid="{00000000-0005-0000-0000-0000F14D0000}"/>
    <cellStyle name="Normal 20 8 5" xfId="19996" xr:uid="{00000000-0005-0000-0000-0000F24D0000}"/>
    <cellStyle name="Normal 20 8 5 2" xfId="19997" xr:uid="{00000000-0005-0000-0000-0000F34D0000}"/>
    <cellStyle name="Normal 20 8 6" xfId="19998" xr:uid="{00000000-0005-0000-0000-0000F44D0000}"/>
    <cellStyle name="Normal 20 8 6 2" xfId="19999" xr:uid="{00000000-0005-0000-0000-0000F54D0000}"/>
    <cellStyle name="Normal 20 8 7" xfId="20000" xr:uid="{00000000-0005-0000-0000-0000F64D0000}"/>
    <cellStyle name="Normal 20 9" xfId="20001" xr:uid="{00000000-0005-0000-0000-0000F74D0000}"/>
    <cellStyle name="Normal 20 9 2" xfId="20002" xr:uid="{00000000-0005-0000-0000-0000F84D0000}"/>
    <cellStyle name="Normal 20 9 2 2" xfId="20003" xr:uid="{00000000-0005-0000-0000-0000F94D0000}"/>
    <cellStyle name="Normal 20 9 2 2 2" xfId="20004" xr:uid="{00000000-0005-0000-0000-0000FA4D0000}"/>
    <cellStyle name="Normal 20 9 2 3" xfId="20005" xr:uid="{00000000-0005-0000-0000-0000FB4D0000}"/>
    <cellStyle name="Normal 20 9 3" xfId="20006" xr:uid="{00000000-0005-0000-0000-0000FC4D0000}"/>
    <cellStyle name="Normal 20 9 3 2" xfId="20007" xr:uid="{00000000-0005-0000-0000-0000FD4D0000}"/>
    <cellStyle name="Normal 20 9 3 2 2" xfId="20008" xr:uid="{00000000-0005-0000-0000-0000FE4D0000}"/>
    <cellStyle name="Normal 20 9 3 3" xfId="20009" xr:uid="{00000000-0005-0000-0000-0000FF4D0000}"/>
    <cellStyle name="Normal 20 9 4" xfId="20010" xr:uid="{00000000-0005-0000-0000-0000004E0000}"/>
    <cellStyle name="Normal 20 9 4 2" xfId="20011" xr:uid="{00000000-0005-0000-0000-0000014E0000}"/>
    <cellStyle name="Normal 20 9 4 2 2" xfId="20012" xr:uid="{00000000-0005-0000-0000-0000024E0000}"/>
    <cellStyle name="Normal 20 9 4 3" xfId="20013" xr:uid="{00000000-0005-0000-0000-0000034E0000}"/>
    <cellStyle name="Normal 20 9 5" xfId="20014" xr:uid="{00000000-0005-0000-0000-0000044E0000}"/>
    <cellStyle name="Normal 20 9 5 2" xfId="20015" xr:uid="{00000000-0005-0000-0000-0000054E0000}"/>
    <cellStyle name="Normal 20 9 6" xfId="20016" xr:uid="{00000000-0005-0000-0000-0000064E0000}"/>
    <cellStyle name="Normal 20 9 6 2" xfId="20017" xr:uid="{00000000-0005-0000-0000-0000074E0000}"/>
    <cellStyle name="Normal 20 9 7" xfId="20018" xr:uid="{00000000-0005-0000-0000-0000084E0000}"/>
    <cellStyle name="Normal 20_Confidential Information" xfId="20019" xr:uid="{00000000-0005-0000-0000-0000094E0000}"/>
    <cellStyle name="Normal 21" xfId="506" xr:uid="{00000000-0005-0000-0000-00000A4E0000}"/>
    <cellStyle name="Normal 21 2" xfId="507" xr:uid="{00000000-0005-0000-0000-00000B4E0000}"/>
    <cellStyle name="Normal 22" xfId="508" xr:uid="{00000000-0005-0000-0000-00000C4E0000}"/>
    <cellStyle name="Normal 22 10" xfId="20020" xr:uid="{00000000-0005-0000-0000-00000D4E0000}"/>
    <cellStyle name="Normal 22 10 2" xfId="20021" xr:uid="{00000000-0005-0000-0000-00000E4E0000}"/>
    <cellStyle name="Normal 22 10 2 2" xfId="20022" xr:uid="{00000000-0005-0000-0000-00000F4E0000}"/>
    <cellStyle name="Normal 22 10 3" xfId="20023" xr:uid="{00000000-0005-0000-0000-0000104E0000}"/>
    <cellStyle name="Normal 22 11" xfId="20024" xr:uid="{00000000-0005-0000-0000-0000114E0000}"/>
    <cellStyle name="Normal 22 11 2" xfId="20025" xr:uid="{00000000-0005-0000-0000-0000124E0000}"/>
    <cellStyle name="Normal 22 11 2 2" xfId="20026" xr:uid="{00000000-0005-0000-0000-0000134E0000}"/>
    <cellStyle name="Normal 22 11 3" xfId="20027" xr:uid="{00000000-0005-0000-0000-0000144E0000}"/>
    <cellStyle name="Normal 22 12" xfId="20028" xr:uid="{00000000-0005-0000-0000-0000154E0000}"/>
    <cellStyle name="Normal 22 12 2" xfId="20029" xr:uid="{00000000-0005-0000-0000-0000164E0000}"/>
    <cellStyle name="Normal 22 13" xfId="20030" xr:uid="{00000000-0005-0000-0000-0000174E0000}"/>
    <cellStyle name="Normal 22 13 2" xfId="20031" xr:uid="{00000000-0005-0000-0000-0000184E0000}"/>
    <cellStyle name="Normal 22 14" xfId="20032" xr:uid="{00000000-0005-0000-0000-0000194E0000}"/>
    <cellStyle name="Normal 22 2" xfId="509" xr:uid="{00000000-0005-0000-0000-00001A4E0000}"/>
    <cellStyle name="Normal 22 2 10" xfId="20033" xr:uid="{00000000-0005-0000-0000-00001B4E0000}"/>
    <cellStyle name="Normal 22 2 10 2" xfId="20034" xr:uid="{00000000-0005-0000-0000-00001C4E0000}"/>
    <cellStyle name="Normal 22 2 10 2 2" xfId="20035" xr:uid="{00000000-0005-0000-0000-00001D4E0000}"/>
    <cellStyle name="Normal 22 2 10 3" xfId="20036" xr:uid="{00000000-0005-0000-0000-00001E4E0000}"/>
    <cellStyle name="Normal 22 2 11" xfId="20037" xr:uid="{00000000-0005-0000-0000-00001F4E0000}"/>
    <cellStyle name="Normal 22 2 11 2" xfId="20038" xr:uid="{00000000-0005-0000-0000-0000204E0000}"/>
    <cellStyle name="Normal 22 2 12" xfId="20039" xr:uid="{00000000-0005-0000-0000-0000214E0000}"/>
    <cellStyle name="Normal 22 2 12 2" xfId="20040" xr:uid="{00000000-0005-0000-0000-0000224E0000}"/>
    <cellStyle name="Normal 22 2 13" xfId="20041" xr:uid="{00000000-0005-0000-0000-0000234E0000}"/>
    <cellStyle name="Normal 22 2 2" xfId="510" xr:uid="{00000000-0005-0000-0000-0000244E0000}"/>
    <cellStyle name="Normal 22 2 2 10" xfId="20042" xr:uid="{00000000-0005-0000-0000-0000254E0000}"/>
    <cellStyle name="Normal 22 2 2 10 2" xfId="20043" xr:uid="{00000000-0005-0000-0000-0000264E0000}"/>
    <cellStyle name="Normal 22 2 2 11" xfId="20044" xr:uid="{00000000-0005-0000-0000-0000274E0000}"/>
    <cellStyle name="Normal 22 2 2 2" xfId="20045" xr:uid="{00000000-0005-0000-0000-0000284E0000}"/>
    <cellStyle name="Normal 22 2 2 2 2" xfId="20046" xr:uid="{00000000-0005-0000-0000-0000294E0000}"/>
    <cellStyle name="Normal 22 2 2 2 2 2" xfId="20047" xr:uid="{00000000-0005-0000-0000-00002A4E0000}"/>
    <cellStyle name="Normal 22 2 2 2 2 2 2" xfId="20048" xr:uid="{00000000-0005-0000-0000-00002B4E0000}"/>
    <cellStyle name="Normal 22 2 2 2 2 2 2 2" xfId="20049" xr:uid="{00000000-0005-0000-0000-00002C4E0000}"/>
    <cellStyle name="Normal 22 2 2 2 2 2 3" xfId="20050" xr:uid="{00000000-0005-0000-0000-00002D4E0000}"/>
    <cellStyle name="Normal 22 2 2 2 2 3" xfId="20051" xr:uid="{00000000-0005-0000-0000-00002E4E0000}"/>
    <cellStyle name="Normal 22 2 2 2 2 3 2" xfId="20052" xr:uid="{00000000-0005-0000-0000-00002F4E0000}"/>
    <cellStyle name="Normal 22 2 2 2 2 3 2 2" xfId="20053" xr:uid="{00000000-0005-0000-0000-0000304E0000}"/>
    <cellStyle name="Normal 22 2 2 2 2 3 3" xfId="20054" xr:uid="{00000000-0005-0000-0000-0000314E0000}"/>
    <cellStyle name="Normal 22 2 2 2 2 4" xfId="20055" xr:uid="{00000000-0005-0000-0000-0000324E0000}"/>
    <cellStyle name="Normal 22 2 2 2 2 4 2" xfId="20056" xr:uid="{00000000-0005-0000-0000-0000334E0000}"/>
    <cellStyle name="Normal 22 2 2 2 2 4 2 2" xfId="20057" xr:uid="{00000000-0005-0000-0000-0000344E0000}"/>
    <cellStyle name="Normal 22 2 2 2 2 4 3" xfId="20058" xr:uid="{00000000-0005-0000-0000-0000354E0000}"/>
    <cellStyle name="Normal 22 2 2 2 2 5" xfId="20059" xr:uid="{00000000-0005-0000-0000-0000364E0000}"/>
    <cellStyle name="Normal 22 2 2 2 2 5 2" xfId="20060" xr:uid="{00000000-0005-0000-0000-0000374E0000}"/>
    <cellStyle name="Normal 22 2 2 2 2 6" xfId="20061" xr:uid="{00000000-0005-0000-0000-0000384E0000}"/>
    <cellStyle name="Normal 22 2 2 2 2 6 2" xfId="20062" xr:uid="{00000000-0005-0000-0000-0000394E0000}"/>
    <cellStyle name="Normal 22 2 2 2 2 7" xfId="20063" xr:uid="{00000000-0005-0000-0000-00003A4E0000}"/>
    <cellStyle name="Normal 22 2 2 2 3" xfId="20064" xr:uid="{00000000-0005-0000-0000-00003B4E0000}"/>
    <cellStyle name="Normal 22 2 2 2 3 2" xfId="20065" xr:uid="{00000000-0005-0000-0000-00003C4E0000}"/>
    <cellStyle name="Normal 22 2 2 2 3 2 2" xfId="20066" xr:uid="{00000000-0005-0000-0000-00003D4E0000}"/>
    <cellStyle name="Normal 22 2 2 2 3 2 2 2" xfId="20067" xr:uid="{00000000-0005-0000-0000-00003E4E0000}"/>
    <cellStyle name="Normal 22 2 2 2 3 2 3" xfId="20068" xr:uid="{00000000-0005-0000-0000-00003F4E0000}"/>
    <cellStyle name="Normal 22 2 2 2 3 3" xfId="20069" xr:uid="{00000000-0005-0000-0000-0000404E0000}"/>
    <cellStyle name="Normal 22 2 2 2 3 3 2" xfId="20070" xr:uid="{00000000-0005-0000-0000-0000414E0000}"/>
    <cellStyle name="Normal 22 2 2 2 3 3 2 2" xfId="20071" xr:uid="{00000000-0005-0000-0000-0000424E0000}"/>
    <cellStyle name="Normal 22 2 2 2 3 3 3" xfId="20072" xr:uid="{00000000-0005-0000-0000-0000434E0000}"/>
    <cellStyle name="Normal 22 2 2 2 3 4" xfId="20073" xr:uid="{00000000-0005-0000-0000-0000444E0000}"/>
    <cellStyle name="Normal 22 2 2 2 3 4 2" xfId="20074" xr:uid="{00000000-0005-0000-0000-0000454E0000}"/>
    <cellStyle name="Normal 22 2 2 2 3 4 2 2" xfId="20075" xr:uid="{00000000-0005-0000-0000-0000464E0000}"/>
    <cellStyle name="Normal 22 2 2 2 3 4 3" xfId="20076" xr:uid="{00000000-0005-0000-0000-0000474E0000}"/>
    <cellStyle name="Normal 22 2 2 2 3 5" xfId="20077" xr:uid="{00000000-0005-0000-0000-0000484E0000}"/>
    <cellStyle name="Normal 22 2 2 2 3 5 2" xfId="20078" xr:uid="{00000000-0005-0000-0000-0000494E0000}"/>
    <cellStyle name="Normal 22 2 2 2 3 6" xfId="20079" xr:uid="{00000000-0005-0000-0000-00004A4E0000}"/>
    <cellStyle name="Normal 22 2 2 2 3 6 2" xfId="20080" xr:uid="{00000000-0005-0000-0000-00004B4E0000}"/>
    <cellStyle name="Normal 22 2 2 2 3 7" xfId="20081" xr:uid="{00000000-0005-0000-0000-00004C4E0000}"/>
    <cellStyle name="Normal 22 2 2 2 4" xfId="20082" xr:uid="{00000000-0005-0000-0000-00004D4E0000}"/>
    <cellStyle name="Normal 22 2 2 2 4 2" xfId="20083" xr:uid="{00000000-0005-0000-0000-00004E4E0000}"/>
    <cellStyle name="Normal 22 2 2 2 4 2 2" xfId="20084" xr:uid="{00000000-0005-0000-0000-00004F4E0000}"/>
    <cellStyle name="Normal 22 2 2 2 4 3" xfId="20085" xr:uid="{00000000-0005-0000-0000-0000504E0000}"/>
    <cellStyle name="Normal 22 2 2 2 5" xfId="20086" xr:uid="{00000000-0005-0000-0000-0000514E0000}"/>
    <cellStyle name="Normal 22 2 2 2 5 2" xfId="20087" xr:uid="{00000000-0005-0000-0000-0000524E0000}"/>
    <cellStyle name="Normal 22 2 2 2 5 2 2" xfId="20088" xr:uid="{00000000-0005-0000-0000-0000534E0000}"/>
    <cellStyle name="Normal 22 2 2 2 5 3" xfId="20089" xr:uid="{00000000-0005-0000-0000-0000544E0000}"/>
    <cellStyle name="Normal 22 2 2 2 6" xfId="20090" xr:uid="{00000000-0005-0000-0000-0000554E0000}"/>
    <cellStyle name="Normal 22 2 2 2 6 2" xfId="20091" xr:uid="{00000000-0005-0000-0000-0000564E0000}"/>
    <cellStyle name="Normal 22 2 2 2 6 2 2" xfId="20092" xr:uid="{00000000-0005-0000-0000-0000574E0000}"/>
    <cellStyle name="Normal 22 2 2 2 6 3" xfId="20093" xr:uid="{00000000-0005-0000-0000-0000584E0000}"/>
    <cellStyle name="Normal 22 2 2 2 7" xfId="20094" xr:uid="{00000000-0005-0000-0000-0000594E0000}"/>
    <cellStyle name="Normal 22 2 2 2 7 2" xfId="20095" xr:uid="{00000000-0005-0000-0000-00005A4E0000}"/>
    <cellStyle name="Normal 22 2 2 2 8" xfId="20096" xr:uid="{00000000-0005-0000-0000-00005B4E0000}"/>
    <cellStyle name="Normal 22 2 2 2 8 2" xfId="20097" xr:uid="{00000000-0005-0000-0000-00005C4E0000}"/>
    <cellStyle name="Normal 22 2 2 2 9" xfId="20098" xr:uid="{00000000-0005-0000-0000-00005D4E0000}"/>
    <cellStyle name="Normal 22 2 2 3" xfId="20099" xr:uid="{00000000-0005-0000-0000-00005E4E0000}"/>
    <cellStyle name="Normal 22 2 2 3 2" xfId="20100" xr:uid="{00000000-0005-0000-0000-00005F4E0000}"/>
    <cellStyle name="Normal 22 2 2 3 2 2" xfId="20101" xr:uid="{00000000-0005-0000-0000-0000604E0000}"/>
    <cellStyle name="Normal 22 2 2 3 2 2 2" xfId="20102" xr:uid="{00000000-0005-0000-0000-0000614E0000}"/>
    <cellStyle name="Normal 22 2 2 3 2 2 2 2" xfId="20103" xr:uid="{00000000-0005-0000-0000-0000624E0000}"/>
    <cellStyle name="Normal 22 2 2 3 2 2 3" xfId="20104" xr:uid="{00000000-0005-0000-0000-0000634E0000}"/>
    <cellStyle name="Normal 22 2 2 3 2 3" xfId="20105" xr:uid="{00000000-0005-0000-0000-0000644E0000}"/>
    <cellStyle name="Normal 22 2 2 3 2 3 2" xfId="20106" xr:uid="{00000000-0005-0000-0000-0000654E0000}"/>
    <cellStyle name="Normal 22 2 2 3 2 3 2 2" xfId="20107" xr:uid="{00000000-0005-0000-0000-0000664E0000}"/>
    <cellStyle name="Normal 22 2 2 3 2 3 3" xfId="20108" xr:uid="{00000000-0005-0000-0000-0000674E0000}"/>
    <cellStyle name="Normal 22 2 2 3 2 4" xfId="20109" xr:uid="{00000000-0005-0000-0000-0000684E0000}"/>
    <cellStyle name="Normal 22 2 2 3 2 4 2" xfId="20110" xr:uid="{00000000-0005-0000-0000-0000694E0000}"/>
    <cellStyle name="Normal 22 2 2 3 2 4 2 2" xfId="20111" xr:uid="{00000000-0005-0000-0000-00006A4E0000}"/>
    <cellStyle name="Normal 22 2 2 3 2 4 3" xfId="20112" xr:uid="{00000000-0005-0000-0000-00006B4E0000}"/>
    <cellStyle name="Normal 22 2 2 3 2 5" xfId="20113" xr:uid="{00000000-0005-0000-0000-00006C4E0000}"/>
    <cellStyle name="Normal 22 2 2 3 2 5 2" xfId="20114" xr:uid="{00000000-0005-0000-0000-00006D4E0000}"/>
    <cellStyle name="Normal 22 2 2 3 2 6" xfId="20115" xr:uid="{00000000-0005-0000-0000-00006E4E0000}"/>
    <cellStyle name="Normal 22 2 2 3 2 6 2" xfId="20116" xr:uid="{00000000-0005-0000-0000-00006F4E0000}"/>
    <cellStyle name="Normal 22 2 2 3 2 7" xfId="20117" xr:uid="{00000000-0005-0000-0000-0000704E0000}"/>
    <cellStyle name="Normal 22 2 2 3 3" xfId="20118" xr:uid="{00000000-0005-0000-0000-0000714E0000}"/>
    <cellStyle name="Normal 22 2 2 3 3 2" xfId="20119" xr:uid="{00000000-0005-0000-0000-0000724E0000}"/>
    <cellStyle name="Normal 22 2 2 3 3 2 2" xfId="20120" xr:uid="{00000000-0005-0000-0000-0000734E0000}"/>
    <cellStyle name="Normal 22 2 2 3 3 3" xfId="20121" xr:uid="{00000000-0005-0000-0000-0000744E0000}"/>
    <cellStyle name="Normal 22 2 2 3 4" xfId="20122" xr:uid="{00000000-0005-0000-0000-0000754E0000}"/>
    <cellStyle name="Normal 22 2 2 3 4 2" xfId="20123" xr:uid="{00000000-0005-0000-0000-0000764E0000}"/>
    <cellStyle name="Normal 22 2 2 3 4 2 2" xfId="20124" xr:uid="{00000000-0005-0000-0000-0000774E0000}"/>
    <cellStyle name="Normal 22 2 2 3 4 3" xfId="20125" xr:uid="{00000000-0005-0000-0000-0000784E0000}"/>
    <cellStyle name="Normal 22 2 2 3 5" xfId="20126" xr:uid="{00000000-0005-0000-0000-0000794E0000}"/>
    <cellStyle name="Normal 22 2 2 3 5 2" xfId="20127" xr:uid="{00000000-0005-0000-0000-00007A4E0000}"/>
    <cellStyle name="Normal 22 2 2 3 5 2 2" xfId="20128" xr:uid="{00000000-0005-0000-0000-00007B4E0000}"/>
    <cellStyle name="Normal 22 2 2 3 5 3" xfId="20129" xr:uid="{00000000-0005-0000-0000-00007C4E0000}"/>
    <cellStyle name="Normal 22 2 2 3 6" xfId="20130" xr:uid="{00000000-0005-0000-0000-00007D4E0000}"/>
    <cellStyle name="Normal 22 2 2 3 6 2" xfId="20131" xr:uid="{00000000-0005-0000-0000-00007E4E0000}"/>
    <cellStyle name="Normal 22 2 2 3 7" xfId="20132" xr:uid="{00000000-0005-0000-0000-00007F4E0000}"/>
    <cellStyle name="Normal 22 2 2 3 7 2" xfId="20133" xr:uid="{00000000-0005-0000-0000-0000804E0000}"/>
    <cellStyle name="Normal 22 2 2 3 8" xfId="20134" xr:uid="{00000000-0005-0000-0000-0000814E0000}"/>
    <cellStyle name="Normal 22 2 2 4" xfId="20135" xr:uid="{00000000-0005-0000-0000-0000824E0000}"/>
    <cellStyle name="Normal 22 2 2 4 2" xfId="20136" xr:uid="{00000000-0005-0000-0000-0000834E0000}"/>
    <cellStyle name="Normal 22 2 2 4 2 2" xfId="20137" xr:uid="{00000000-0005-0000-0000-0000844E0000}"/>
    <cellStyle name="Normal 22 2 2 4 2 2 2" xfId="20138" xr:uid="{00000000-0005-0000-0000-0000854E0000}"/>
    <cellStyle name="Normal 22 2 2 4 2 3" xfId="20139" xr:uid="{00000000-0005-0000-0000-0000864E0000}"/>
    <cellStyle name="Normal 22 2 2 4 3" xfId="20140" xr:uid="{00000000-0005-0000-0000-0000874E0000}"/>
    <cellStyle name="Normal 22 2 2 4 3 2" xfId="20141" xr:uid="{00000000-0005-0000-0000-0000884E0000}"/>
    <cellStyle name="Normal 22 2 2 4 3 2 2" xfId="20142" xr:uid="{00000000-0005-0000-0000-0000894E0000}"/>
    <cellStyle name="Normal 22 2 2 4 3 3" xfId="20143" xr:uid="{00000000-0005-0000-0000-00008A4E0000}"/>
    <cellStyle name="Normal 22 2 2 4 4" xfId="20144" xr:uid="{00000000-0005-0000-0000-00008B4E0000}"/>
    <cellStyle name="Normal 22 2 2 4 4 2" xfId="20145" xr:uid="{00000000-0005-0000-0000-00008C4E0000}"/>
    <cellStyle name="Normal 22 2 2 4 4 2 2" xfId="20146" xr:uid="{00000000-0005-0000-0000-00008D4E0000}"/>
    <cellStyle name="Normal 22 2 2 4 4 3" xfId="20147" xr:uid="{00000000-0005-0000-0000-00008E4E0000}"/>
    <cellStyle name="Normal 22 2 2 4 5" xfId="20148" xr:uid="{00000000-0005-0000-0000-00008F4E0000}"/>
    <cellStyle name="Normal 22 2 2 4 5 2" xfId="20149" xr:uid="{00000000-0005-0000-0000-0000904E0000}"/>
    <cellStyle name="Normal 22 2 2 4 6" xfId="20150" xr:uid="{00000000-0005-0000-0000-0000914E0000}"/>
    <cellStyle name="Normal 22 2 2 4 6 2" xfId="20151" xr:uid="{00000000-0005-0000-0000-0000924E0000}"/>
    <cellStyle name="Normal 22 2 2 4 7" xfId="20152" xr:uid="{00000000-0005-0000-0000-0000934E0000}"/>
    <cellStyle name="Normal 22 2 2 5" xfId="20153" xr:uid="{00000000-0005-0000-0000-0000944E0000}"/>
    <cellStyle name="Normal 22 2 2 5 2" xfId="20154" xr:uid="{00000000-0005-0000-0000-0000954E0000}"/>
    <cellStyle name="Normal 22 2 2 5 2 2" xfId="20155" xr:uid="{00000000-0005-0000-0000-0000964E0000}"/>
    <cellStyle name="Normal 22 2 2 5 2 2 2" xfId="20156" xr:uid="{00000000-0005-0000-0000-0000974E0000}"/>
    <cellStyle name="Normal 22 2 2 5 2 3" xfId="20157" xr:uid="{00000000-0005-0000-0000-0000984E0000}"/>
    <cellStyle name="Normal 22 2 2 5 3" xfId="20158" xr:uid="{00000000-0005-0000-0000-0000994E0000}"/>
    <cellStyle name="Normal 22 2 2 5 3 2" xfId="20159" xr:uid="{00000000-0005-0000-0000-00009A4E0000}"/>
    <cellStyle name="Normal 22 2 2 5 3 2 2" xfId="20160" xr:uid="{00000000-0005-0000-0000-00009B4E0000}"/>
    <cellStyle name="Normal 22 2 2 5 3 3" xfId="20161" xr:uid="{00000000-0005-0000-0000-00009C4E0000}"/>
    <cellStyle name="Normal 22 2 2 5 4" xfId="20162" xr:uid="{00000000-0005-0000-0000-00009D4E0000}"/>
    <cellStyle name="Normal 22 2 2 5 4 2" xfId="20163" xr:uid="{00000000-0005-0000-0000-00009E4E0000}"/>
    <cellStyle name="Normal 22 2 2 5 4 2 2" xfId="20164" xr:uid="{00000000-0005-0000-0000-00009F4E0000}"/>
    <cellStyle name="Normal 22 2 2 5 4 3" xfId="20165" xr:uid="{00000000-0005-0000-0000-0000A04E0000}"/>
    <cellStyle name="Normal 22 2 2 5 5" xfId="20166" xr:uid="{00000000-0005-0000-0000-0000A14E0000}"/>
    <cellStyle name="Normal 22 2 2 5 5 2" xfId="20167" xr:uid="{00000000-0005-0000-0000-0000A24E0000}"/>
    <cellStyle name="Normal 22 2 2 5 6" xfId="20168" xr:uid="{00000000-0005-0000-0000-0000A34E0000}"/>
    <cellStyle name="Normal 22 2 2 5 6 2" xfId="20169" xr:uid="{00000000-0005-0000-0000-0000A44E0000}"/>
    <cellStyle name="Normal 22 2 2 5 7" xfId="20170" xr:uid="{00000000-0005-0000-0000-0000A54E0000}"/>
    <cellStyle name="Normal 22 2 2 6" xfId="20171" xr:uid="{00000000-0005-0000-0000-0000A64E0000}"/>
    <cellStyle name="Normal 22 2 2 6 2" xfId="20172" xr:uid="{00000000-0005-0000-0000-0000A74E0000}"/>
    <cellStyle name="Normal 22 2 2 6 2 2" xfId="20173" xr:uid="{00000000-0005-0000-0000-0000A84E0000}"/>
    <cellStyle name="Normal 22 2 2 6 3" xfId="20174" xr:uid="{00000000-0005-0000-0000-0000A94E0000}"/>
    <cellStyle name="Normal 22 2 2 7" xfId="20175" xr:uid="{00000000-0005-0000-0000-0000AA4E0000}"/>
    <cellStyle name="Normal 22 2 2 7 2" xfId="20176" xr:uid="{00000000-0005-0000-0000-0000AB4E0000}"/>
    <cellStyle name="Normal 22 2 2 7 2 2" xfId="20177" xr:uid="{00000000-0005-0000-0000-0000AC4E0000}"/>
    <cellStyle name="Normal 22 2 2 7 3" xfId="20178" xr:uid="{00000000-0005-0000-0000-0000AD4E0000}"/>
    <cellStyle name="Normal 22 2 2 8" xfId="20179" xr:uid="{00000000-0005-0000-0000-0000AE4E0000}"/>
    <cellStyle name="Normal 22 2 2 8 2" xfId="20180" xr:uid="{00000000-0005-0000-0000-0000AF4E0000}"/>
    <cellStyle name="Normal 22 2 2 8 2 2" xfId="20181" xr:uid="{00000000-0005-0000-0000-0000B04E0000}"/>
    <cellStyle name="Normal 22 2 2 8 3" xfId="20182" xr:uid="{00000000-0005-0000-0000-0000B14E0000}"/>
    <cellStyle name="Normal 22 2 2 9" xfId="20183" xr:uid="{00000000-0005-0000-0000-0000B24E0000}"/>
    <cellStyle name="Normal 22 2 2 9 2" xfId="20184" xr:uid="{00000000-0005-0000-0000-0000B34E0000}"/>
    <cellStyle name="Normal 22 2 3" xfId="511" xr:uid="{00000000-0005-0000-0000-0000B44E0000}"/>
    <cellStyle name="Normal 22 2 3 10" xfId="20185" xr:uid="{00000000-0005-0000-0000-0000B54E0000}"/>
    <cellStyle name="Normal 22 2 3 10 2" xfId="20186" xr:uid="{00000000-0005-0000-0000-0000B64E0000}"/>
    <cellStyle name="Normal 22 2 3 11" xfId="20187" xr:uid="{00000000-0005-0000-0000-0000B74E0000}"/>
    <cellStyle name="Normal 22 2 3 2" xfId="20188" xr:uid="{00000000-0005-0000-0000-0000B84E0000}"/>
    <cellStyle name="Normal 22 2 3 2 2" xfId="20189" xr:uid="{00000000-0005-0000-0000-0000B94E0000}"/>
    <cellStyle name="Normal 22 2 3 2 2 2" xfId="20190" xr:uid="{00000000-0005-0000-0000-0000BA4E0000}"/>
    <cellStyle name="Normal 22 2 3 2 2 2 2" xfId="20191" xr:uid="{00000000-0005-0000-0000-0000BB4E0000}"/>
    <cellStyle name="Normal 22 2 3 2 2 2 2 2" xfId="20192" xr:uid="{00000000-0005-0000-0000-0000BC4E0000}"/>
    <cellStyle name="Normal 22 2 3 2 2 2 3" xfId="20193" xr:uid="{00000000-0005-0000-0000-0000BD4E0000}"/>
    <cellStyle name="Normal 22 2 3 2 2 3" xfId="20194" xr:uid="{00000000-0005-0000-0000-0000BE4E0000}"/>
    <cellStyle name="Normal 22 2 3 2 2 3 2" xfId="20195" xr:uid="{00000000-0005-0000-0000-0000BF4E0000}"/>
    <cellStyle name="Normal 22 2 3 2 2 3 2 2" xfId="20196" xr:uid="{00000000-0005-0000-0000-0000C04E0000}"/>
    <cellStyle name="Normal 22 2 3 2 2 3 3" xfId="20197" xr:uid="{00000000-0005-0000-0000-0000C14E0000}"/>
    <cellStyle name="Normal 22 2 3 2 2 4" xfId="20198" xr:uid="{00000000-0005-0000-0000-0000C24E0000}"/>
    <cellStyle name="Normal 22 2 3 2 2 4 2" xfId="20199" xr:uid="{00000000-0005-0000-0000-0000C34E0000}"/>
    <cellStyle name="Normal 22 2 3 2 2 4 2 2" xfId="20200" xr:uid="{00000000-0005-0000-0000-0000C44E0000}"/>
    <cellStyle name="Normal 22 2 3 2 2 4 3" xfId="20201" xr:uid="{00000000-0005-0000-0000-0000C54E0000}"/>
    <cellStyle name="Normal 22 2 3 2 2 5" xfId="20202" xr:uid="{00000000-0005-0000-0000-0000C64E0000}"/>
    <cellStyle name="Normal 22 2 3 2 2 5 2" xfId="20203" xr:uid="{00000000-0005-0000-0000-0000C74E0000}"/>
    <cellStyle name="Normal 22 2 3 2 2 6" xfId="20204" xr:uid="{00000000-0005-0000-0000-0000C84E0000}"/>
    <cellStyle name="Normal 22 2 3 2 2 6 2" xfId="20205" xr:uid="{00000000-0005-0000-0000-0000C94E0000}"/>
    <cellStyle name="Normal 22 2 3 2 2 7" xfId="20206" xr:uid="{00000000-0005-0000-0000-0000CA4E0000}"/>
    <cellStyle name="Normal 22 2 3 2 3" xfId="20207" xr:uid="{00000000-0005-0000-0000-0000CB4E0000}"/>
    <cellStyle name="Normal 22 2 3 2 3 2" xfId="20208" xr:uid="{00000000-0005-0000-0000-0000CC4E0000}"/>
    <cellStyle name="Normal 22 2 3 2 3 2 2" xfId="20209" xr:uid="{00000000-0005-0000-0000-0000CD4E0000}"/>
    <cellStyle name="Normal 22 2 3 2 3 2 2 2" xfId="20210" xr:uid="{00000000-0005-0000-0000-0000CE4E0000}"/>
    <cellStyle name="Normal 22 2 3 2 3 2 3" xfId="20211" xr:uid="{00000000-0005-0000-0000-0000CF4E0000}"/>
    <cellStyle name="Normal 22 2 3 2 3 3" xfId="20212" xr:uid="{00000000-0005-0000-0000-0000D04E0000}"/>
    <cellStyle name="Normal 22 2 3 2 3 3 2" xfId="20213" xr:uid="{00000000-0005-0000-0000-0000D14E0000}"/>
    <cellStyle name="Normal 22 2 3 2 3 3 2 2" xfId="20214" xr:uid="{00000000-0005-0000-0000-0000D24E0000}"/>
    <cellStyle name="Normal 22 2 3 2 3 3 3" xfId="20215" xr:uid="{00000000-0005-0000-0000-0000D34E0000}"/>
    <cellStyle name="Normal 22 2 3 2 3 4" xfId="20216" xr:uid="{00000000-0005-0000-0000-0000D44E0000}"/>
    <cellStyle name="Normal 22 2 3 2 3 4 2" xfId="20217" xr:uid="{00000000-0005-0000-0000-0000D54E0000}"/>
    <cellStyle name="Normal 22 2 3 2 3 4 2 2" xfId="20218" xr:uid="{00000000-0005-0000-0000-0000D64E0000}"/>
    <cellStyle name="Normal 22 2 3 2 3 4 3" xfId="20219" xr:uid="{00000000-0005-0000-0000-0000D74E0000}"/>
    <cellStyle name="Normal 22 2 3 2 3 5" xfId="20220" xr:uid="{00000000-0005-0000-0000-0000D84E0000}"/>
    <cellStyle name="Normal 22 2 3 2 3 5 2" xfId="20221" xr:uid="{00000000-0005-0000-0000-0000D94E0000}"/>
    <cellStyle name="Normal 22 2 3 2 3 6" xfId="20222" xr:uid="{00000000-0005-0000-0000-0000DA4E0000}"/>
    <cellStyle name="Normal 22 2 3 2 3 6 2" xfId="20223" xr:uid="{00000000-0005-0000-0000-0000DB4E0000}"/>
    <cellStyle name="Normal 22 2 3 2 3 7" xfId="20224" xr:uid="{00000000-0005-0000-0000-0000DC4E0000}"/>
    <cellStyle name="Normal 22 2 3 2 4" xfId="20225" xr:uid="{00000000-0005-0000-0000-0000DD4E0000}"/>
    <cellStyle name="Normal 22 2 3 2 4 2" xfId="20226" xr:uid="{00000000-0005-0000-0000-0000DE4E0000}"/>
    <cellStyle name="Normal 22 2 3 2 4 2 2" xfId="20227" xr:uid="{00000000-0005-0000-0000-0000DF4E0000}"/>
    <cellStyle name="Normal 22 2 3 2 4 3" xfId="20228" xr:uid="{00000000-0005-0000-0000-0000E04E0000}"/>
    <cellStyle name="Normal 22 2 3 2 5" xfId="20229" xr:uid="{00000000-0005-0000-0000-0000E14E0000}"/>
    <cellStyle name="Normal 22 2 3 2 5 2" xfId="20230" xr:uid="{00000000-0005-0000-0000-0000E24E0000}"/>
    <cellStyle name="Normal 22 2 3 2 5 2 2" xfId="20231" xr:uid="{00000000-0005-0000-0000-0000E34E0000}"/>
    <cellStyle name="Normal 22 2 3 2 5 3" xfId="20232" xr:uid="{00000000-0005-0000-0000-0000E44E0000}"/>
    <cellStyle name="Normal 22 2 3 2 6" xfId="20233" xr:uid="{00000000-0005-0000-0000-0000E54E0000}"/>
    <cellStyle name="Normal 22 2 3 2 6 2" xfId="20234" xr:uid="{00000000-0005-0000-0000-0000E64E0000}"/>
    <cellStyle name="Normal 22 2 3 2 6 2 2" xfId="20235" xr:uid="{00000000-0005-0000-0000-0000E74E0000}"/>
    <cellStyle name="Normal 22 2 3 2 6 3" xfId="20236" xr:uid="{00000000-0005-0000-0000-0000E84E0000}"/>
    <cellStyle name="Normal 22 2 3 2 7" xfId="20237" xr:uid="{00000000-0005-0000-0000-0000E94E0000}"/>
    <cellStyle name="Normal 22 2 3 2 7 2" xfId="20238" xr:uid="{00000000-0005-0000-0000-0000EA4E0000}"/>
    <cellStyle name="Normal 22 2 3 2 8" xfId="20239" xr:uid="{00000000-0005-0000-0000-0000EB4E0000}"/>
    <cellStyle name="Normal 22 2 3 2 8 2" xfId="20240" xr:uid="{00000000-0005-0000-0000-0000EC4E0000}"/>
    <cellStyle name="Normal 22 2 3 2 9" xfId="20241" xr:uid="{00000000-0005-0000-0000-0000ED4E0000}"/>
    <cellStyle name="Normal 22 2 3 3" xfId="20242" xr:uid="{00000000-0005-0000-0000-0000EE4E0000}"/>
    <cellStyle name="Normal 22 2 3 3 2" xfId="20243" xr:uid="{00000000-0005-0000-0000-0000EF4E0000}"/>
    <cellStyle name="Normal 22 2 3 3 2 2" xfId="20244" xr:uid="{00000000-0005-0000-0000-0000F04E0000}"/>
    <cellStyle name="Normal 22 2 3 3 2 2 2" xfId="20245" xr:uid="{00000000-0005-0000-0000-0000F14E0000}"/>
    <cellStyle name="Normal 22 2 3 3 2 2 2 2" xfId="20246" xr:uid="{00000000-0005-0000-0000-0000F24E0000}"/>
    <cellStyle name="Normal 22 2 3 3 2 2 3" xfId="20247" xr:uid="{00000000-0005-0000-0000-0000F34E0000}"/>
    <cellStyle name="Normal 22 2 3 3 2 3" xfId="20248" xr:uid="{00000000-0005-0000-0000-0000F44E0000}"/>
    <cellStyle name="Normal 22 2 3 3 2 3 2" xfId="20249" xr:uid="{00000000-0005-0000-0000-0000F54E0000}"/>
    <cellStyle name="Normal 22 2 3 3 2 3 2 2" xfId="20250" xr:uid="{00000000-0005-0000-0000-0000F64E0000}"/>
    <cellStyle name="Normal 22 2 3 3 2 3 3" xfId="20251" xr:uid="{00000000-0005-0000-0000-0000F74E0000}"/>
    <cellStyle name="Normal 22 2 3 3 2 4" xfId="20252" xr:uid="{00000000-0005-0000-0000-0000F84E0000}"/>
    <cellStyle name="Normal 22 2 3 3 2 4 2" xfId="20253" xr:uid="{00000000-0005-0000-0000-0000F94E0000}"/>
    <cellStyle name="Normal 22 2 3 3 2 4 2 2" xfId="20254" xr:uid="{00000000-0005-0000-0000-0000FA4E0000}"/>
    <cellStyle name="Normal 22 2 3 3 2 4 3" xfId="20255" xr:uid="{00000000-0005-0000-0000-0000FB4E0000}"/>
    <cellStyle name="Normal 22 2 3 3 2 5" xfId="20256" xr:uid="{00000000-0005-0000-0000-0000FC4E0000}"/>
    <cellStyle name="Normal 22 2 3 3 2 5 2" xfId="20257" xr:uid="{00000000-0005-0000-0000-0000FD4E0000}"/>
    <cellStyle name="Normal 22 2 3 3 2 6" xfId="20258" xr:uid="{00000000-0005-0000-0000-0000FE4E0000}"/>
    <cellStyle name="Normal 22 2 3 3 2 6 2" xfId="20259" xr:uid="{00000000-0005-0000-0000-0000FF4E0000}"/>
    <cellStyle name="Normal 22 2 3 3 2 7" xfId="20260" xr:uid="{00000000-0005-0000-0000-0000004F0000}"/>
    <cellStyle name="Normal 22 2 3 3 3" xfId="20261" xr:uid="{00000000-0005-0000-0000-0000014F0000}"/>
    <cellStyle name="Normal 22 2 3 3 3 2" xfId="20262" xr:uid="{00000000-0005-0000-0000-0000024F0000}"/>
    <cellStyle name="Normal 22 2 3 3 3 2 2" xfId="20263" xr:uid="{00000000-0005-0000-0000-0000034F0000}"/>
    <cellStyle name="Normal 22 2 3 3 3 3" xfId="20264" xr:uid="{00000000-0005-0000-0000-0000044F0000}"/>
    <cellStyle name="Normal 22 2 3 3 4" xfId="20265" xr:uid="{00000000-0005-0000-0000-0000054F0000}"/>
    <cellStyle name="Normal 22 2 3 3 4 2" xfId="20266" xr:uid="{00000000-0005-0000-0000-0000064F0000}"/>
    <cellStyle name="Normal 22 2 3 3 4 2 2" xfId="20267" xr:uid="{00000000-0005-0000-0000-0000074F0000}"/>
    <cellStyle name="Normal 22 2 3 3 4 3" xfId="20268" xr:uid="{00000000-0005-0000-0000-0000084F0000}"/>
    <cellStyle name="Normal 22 2 3 3 5" xfId="20269" xr:uid="{00000000-0005-0000-0000-0000094F0000}"/>
    <cellStyle name="Normal 22 2 3 3 5 2" xfId="20270" xr:uid="{00000000-0005-0000-0000-00000A4F0000}"/>
    <cellStyle name="Normal 22 2 3 3 5 2 2" xfId="20271" xr:uid="{00000000-0005-0000-0000-00000B4F0000}"/>
    <cellStyle name="Normal 22 2 3 3 5 3" xfId="20272" xr:uid="{00000000-0005-0000-0000-00000C4F0000}"/>
    <cellStyle name="Normal 22 2 3 3 6" xfId="20273" xr:uid="{00000000-0005-0000-0000-00000D4F0000}"/>
    <cellStyle name="Normal 22 2 3 3 6 2" xfId="20274" xr:uid="{00000000-0005-0000-0000-00000E4F0000}"/>
    <cellStyle name="Normal 22 2 3 3 7" xfId="20275" xr:uid="{00000000-0005-0000-0000-00000F4F0000}"/>
    <cellStyle name="Normal 22 2 3 3 7 2" xfId="20276" xr:uid="{00000000-0005-0000-0000-0000104F0000}"/>
    <cellStyle name="Normal 22 2 3 3 8" xfId="20277" xr:uid="{00000000-0005-0000-0000-0000114F0000}"/>
    <cellStyle name="Normal 22 2 3 4" xfId="20278" xr:uid="{00000000-0005-0000-0000-0000124F0000}"/>
    <cellStyle name="Normal 22 2 3 4 2" xfId="20279" xr:uid="{00000000-0005-0000-0000-0000134F0000}"/>
    <cellStyle name="Normal 22 2 3 4 2 2" xfId="20280" xr:uid="{00000000-0005-0000-0000-0000144F0000}"/>
    <cellStyle name="Normal 22 2 3 4 2 2 2" xfId="20281" xr:uid="{00000000-0005-0000-0000-0000154F0000}"/>
    <cellStyle name="Normal 22 2 3 4 2 3" xfId="20282" xr:uid="{00000000-0005-0000-0000-0000164F0000}"/>
    <cellStyle name="Normal 22 2 3 4 3" xfId="20283" xr:uid="{00000000-0005-0000-0000-0000174F0000}"/>
    <cellStyle name="Normal 22 2 3 4 3 2" xfId="20284" xr:uid="{00000000-0005-0000-0000-0000184F0000}"/>
    <cellStyle name="Normal 22 2 3 4 3 2 2" xfId="20285" xr:uid="{00000000-0005-0000-0000-0000194F0000}"/>
    <cellStyle name="Normal 22 2 3 4 3 3" xfId="20286" xr:uid="{00000000-0005-0000-0000-00001A4F0000}"/>
    <cellStyle name="Normal 22 2 3 4 4" xfId="20287" xr:uid="{00000000-0005-0000-0000-00001B4F0000}"/>
    <cellStyle name="Normal 22 2 3 4 4 2" xfId="20288" xr:uid="{00000000-0005-0000-0000-00001C4F0000}"/>
    <cellStyle name="Normal 22 2 3 4 4 2 2" xfId="20289" xr:uid="{00000000-0005-0000-0000-00001D4F0000}"/>
    <cellStyle name="Normal 22 2 3 4 4 3" xfId="20290" xr:uid="{00000000-0005-0000-0000-00001E4F0000}"/>
    <cellStyle name="Normal 22 2 3 4 5" xfId="20291" xr:uid="{00000000-0005-0000-0000-00001F4F0000}"/>
    <cellStyle name="Normal 22 2 3 4 5 2" xfId="20292" xr:uid="{00000000-0005-0000-0000-0000204F0000}"/>
    <cellStyle name="Normal 22 2 3 4 6" xfId="20293" xr:uid="{00000000-0005-0000-0000-0000214F0000}"/>
    <cellStyle name="Normal 22 2 3 4 6 2" xfId="20294" xr:uid="{00000000-0005-0000-0000-0000224F0000}"/>
    <cellStyle name="Normal 22 2 3 4 7" xfId="20295" xr:uid="{00000000-0005-0000-0000-0000234F0000}"/>
    <cellStyle name="Normal 22 2 3 5" xfId="20296" xr:uid="{00000000-0005-0000-0000-0000244F0000}"/>
    <cellStyle name="Normal 22 2 3 5 2" xfId="20297" xr:uid="{00000000-0005-0000-0000-0000254F0000}"/>
    <cellStyle name="Normal 22 2 3 5 2 2" xfId="20298" xr:uid="{00000000-0005-0000-0000-0000264F0000}"/>
    <cellStyle name="Normal 22 2 3 5 2 2 2" xfId="20299" xr:uid="{00000000-0005-0000-0000-0000274F0000}"/>
    <cellStyle name="Normal 22 2 3 5 2 3" xfId="20300" xr:uid="{00000000-0005-0000-0000-0000284F0000}"/>
    <cellStyle name="Normal 22 2 3 5 3" xfId="20301" xr:uid="{00000000-0005-0000-0000-0000294F0000}"/>
    <cellStyle name="Normal 22 2 3 5 3 2" xfId="20302" xr:uid="{00000000-0005-0000-0000-00002A4F0000}"/>
    <cellStyle name="Normal 22 2 3 5 3 2 2" xfId="20303" xr:uid="{00000000-0005-0000-0000-00002B4F0000}"/>
    <cellStyle name="Normal 22 2 3 5 3 3" xfId="20304" xr:uid="{00000000-0005-0000-0000-00002C4F0000}"/>
    <cellStyle name="Normal 22 2 3 5 4" xfId="20305" xr:uid="{00000000-0005-0000-0000-00002D4F0000}"/>
    <cellStyle name="Normal 22 2 3 5 4 2" xfId="20306" xr:uid="{00000000-0005-0000-0000-00002E4F0000}"/>
    <cellStyle name="Normal 22 2 3 5 4 2 2" xfId="20307" xr:uid="{00000000-0005-0000-0000-00002F4F0000}"/>
    <cellStyle name="Normal 22 2 3 5 4 3" xfId="20308" xr:uid="{00000000-0005-0000-0000-0000304F0000}"/>
    <cellStyle name="Normal 22 2 3 5 5" xfId="20309" xr:uid="{00000000-0005-0000-0000-0000314F0000}"/>
    <cellStyle name="Normal 22 2 3 5 5 2" xfId="20310" xr:uid="{00000000-0005-0000-0000-0000324F0000}"/>
    <cellStyle name="Normal 22 2 3 5 6" xfId="20311" xr:uid="{00000000-0005-0000-0000-0000334F0000}"/>
    <cellStyle name="Normal 22 2 3 5 6 2" xfId="20312" xr:uid="{00000000-0005-0000-0000-0000344F0000}"/>
    <cellStyle name="Normal 22 2 3 5 7" xfId="20313" xr:uid="{00000000-0005-0000-0000-0000354F0000}"/>
    <cellStyle name="Normal 22 2 3 6" xfId="20314" xr:uid="{00000000-0005-0000-0000-0000364F0000}"/>
    <cellStyle name="Normal 22 2 3 6 2" xfId="20315" xr:uid="{00000000-0005-0000-0000-0000374F0000}"/>
    <cellStyle name="Normal 22 2 3 6 2 2" xfId="20316" xr:uid="{00000000-0005-0000-0000-0000384F0000}"/>
    <cellStyle name="Normal 22 2 3 6 3" xfId="20317" xr:uid="{00000000-0005-0000-0000-0000394F0000}"/>
    <cellStyle name="Normal 22 2 3 7" xfId="20318" xr:uid="{00000000-0005-0000-0000-00003A4F0000}"/>
    <cellStyle name="Normal 22 2 3 7 2" xfId="20319" xr:uid="{00000000-0005-0000-0000-00003B4F0000}"/>
    <cellStyle name="Normal 22 2 3 7 2 2" xfId="20320" xr:uid="{00000000-0005-0000-0000-00003C4F0000}"/>
    <cellStyle name="Normal 22 2 3 7 3" xfId="20321" xr:uid="{00000000-0005-0000-0000-00003D4F0000}"/>
    <cellStyle name="Normal 22 2 3 8" xfId="20322" xr:uid="{00000000-0005-0000-0000-00003E4F0000}"/>
    <cellStyle name="Normal 22 2 3 8 2" xfId="20323" xr:uid="{00000000-0005-0000-0000-00003F4F0000}"/>
    <cellStyle name="Normal 22 2 3 8 2 2" xfId="20324" xr:uid="{00000000-0005-0000-0000-0000404F0000}"/>
    <cellStyle name="Normal 22 2 3 8 3" xfId="20325" xr:uid="{00000000-0005-0000-0000-0000414F0000}"/>
    <cellStyle name="Normal 22 2 3 9" xfId="20326" xr:uid="{00000000-0005-0000-0000-0000424F0000}"/>
    <cellStyle name="Normal 22 2 3 9 2" xfId="20327" xr:uid="{00000000-0005-0000-0000-0000434F0000}"/>
    <cellStyle name="Normal 22 2 4" xfId="20328" xr:uid="{00000000-0005-0000-0000-0000444F0000}"/>
    <cellStyle name="Normal 22 2 4 2" xfId="20329" xr:uid="{00000000-0005-0000-0000-0000454F0000}"/>
    <cellStyle name="Normal 22 2 4 2 2" xfId="20330" xr:uid="{00000000-0005-0000-0000-0000464F0000}"/>
    <cellStyle name="Normal 22 2 4 2 2 2" xfId="20331" xr:uid="{00000000-0005-0000-0000-0000474F0000}"/>
    <cellStyle name="Normal 22 2 4 2 2 2 2" xfId="20332" xr:uid="{00000000-0005-0000-0000-0000484F0000}"/>
    <cellStyle name="Normal 22 2 4 2 2 3" xfId="20333" xr:uid="{00000000-0005-0000-0000-0000494F0000}"/>
    <cellStyle name="Normal 22 2 4 2 3" xfId="20334" xr:uid="{00000000-0005-0000-0000-00004A4F0000}"/>
    <cellStyle name="Normal 22 2 4 2 3 2" xfId="20335" xr:uid="{00000000-0005-0000-0000-00004B4F0000}"/>
    <cellStyle name="Normal 22 2 4 2 3 2 2" xfId="20336" xr:uid="{00000000-0005-0000-0000-00004C4F0000}"/>
    <cellStyle name="Normal 22 2 4 2 3 3" xfId="20337" xr:uid="{00000000-0005-0000-0000-00004D4F0000}"/>
    <cellStyle name="Normal 22 2 4 2 4" xfId="20338" xr:uid="{00000000-0005-0000-0000-00004E4F0000}"/>
    <cellStyle name="Normal 22 2 4 2 4 2" xfId="20339" xr:uid="{00000000-0005-0000-0000-00004F4F0000}"/>
    <cellStyle name="Normal 22 2 4 2 4 2 2" xfId="20340" xr:uid="{00000000-0005-0000-0000-0000504F0000}"/>
    <cellStyle name="Normal 22 2 4 2 4 3" xfId="20341" xr:uid="{00000000-0005-0000-0000-0000514F0000}"/>
    <cellStyle name="Normal 22 2 4 2 5" xfId="20342" xr:uid="{00000000-0005-0000-0000-0000524F0000}"/>
    <cellStyle name="Normal 22 2 4 2 5 2" xfId="20343" xr:uid="{00000000-0005-0000-0000-0000534F0000}"/>
    <cellStyle name="Normal 22 2 4 2 6" xfId="20344" xr:uid="{00000000-0005-0000-0000-0000544F0000}"/>
    <cellStyle name="Normal 22 2 4 2 6 2" xfId="20345" xr:uid="{00000000-0005-0000-0000-0000554F0000}"/>
    <cellStyle name="Normal 22 2 4 2 7" xfId="20346" xr:uid="{00000000-0005-0000-0000-0000564F0000}"/>
    <cellStyle name="Normal 22 2 4 3" xfId="20347" xr:uid="{00000000-0005-0000-0000-0000574F0000}"/>
    <cellStyle name="Normal 22 2 4 3 2" xfId="20348" xr:uid="{00000000-0005-0000-0000-0000584F0000}"/>
    <cellStyle name="Normal 22 2 4 3 2 2" xfId="20349" xr:uid="{00000000-0005-0000-0000-0000594F0000}"/>
    <cellStyle name="Normal 22 2 4 3 2 2 2" xfId="20350" xr:uid="{00000000-0005-0000-0000-00005A4F0000}"/>
    <cellStyle name="Normal 22 2 4 3 2 3" xfId="20351" xr:uid="{00000000-0005-0000-0000-00005B4F0000}"/>
    <cellStyle name="Normal 22 2 4 3 3" xfId="20352" xr:uid="{00000000-0005-0000-0000-00005C4F0000}"/>
    <cellStyle name="Normal 22 2 4 3 3 2" xfId="20353" xr:uid="{00000000-0005-0000-0000-00005D4F0000}"/>
    <cellStyle name="Normal 22 2 4 3 3 2 2" xfId="20354" xr:uid="{00000000-0005-0000-0000-00005E4F0000}"/>
    <cellStyle name="Normal 22 2 4 3 3 3" xfId="20355" xr:uid="{00000000-0005-0000-0000-00005F4F0000}"/>
    <cellStyle name="Normal 22 2 4 3 4" xfId="20356" xr:uid="{00000000-0005-0000-0000-0000604F0000}"/>
    <cellStyle name="Normal 22 2 4 3 4 2" xfId="20357" xr:uid="{00000000-0005-0000-0000-0000614F0000}"/>
    <cellStyle name="Normal 22 2 4 3 4 2 2" xfId="20358" xr:uid="{00000000-0005-0000-0000-0000624F0000}"/>
    <cellStyle name="Normal 22 2 4 3 4 3" xfId="20359" xr:uid="{00000000-0005-0000-0000-0000634F0000}"/>
    <cellStyle name="Normal 22 2 4 3 5" xfId="20360" xr:uid="{00000000-0005-0000-0000-0000644F0000}"/>
    <cellStyle name="Normal 22 2 4 3 5 2" xfId="20361" xr:uid="{00000000-0005-0000-0000-0000654F0000}"/>
    <cellStyle name="Normal 22 2 4 3 6" xfId="20362" xr:uid="{00000000-0005-0000-0000-0000664F0000}"/>
    <cellStyle name="Normal 22 2 4 3 6 2" xfId="20363" xr:uid="{00000000-0005-0000-0000-0000674F0000}"/>
    <cellStyle name="Normal 22 2 4 3 7" xfId="20364" xr:uid="{00000000-0005-0000-0000-0000684F0000}"/>
    <cellStyle name="Normal 22 2 4 4" xfId="20365" xr:uid="{00000000-0005-0000-0000-0000694F0000}"/>
    <cellStyle name="Normal 22 2 4 4 2" xfId="20366" xr:uid="{00000000-0005-0000-0000-00006A4F0000}"/>
    <cellStyle name="Normal 22 2 4 4 2 2" xfId="20367" xr:uid="{00000000-0005-0000-0000-00006B4F0000}"/>
    <cellStyle name="Normal 22 2 4 4 3" xfId="20368" xr:uid="{00000000-0005-0000-0000-00006C4F0000}"/>
    <cellStyle name="Normal 22 2 4 5" xfId="20369" xr:uid="{00000000-0005-0000-0000-00006D4F0000}"/>
    <cellStyle name="Normal 22 2 4 5 2" xfId="20370" xr:uid="{00000000-0005-0000-0000-00006E4F0000}"/>
    <cellStyle name="Normal 22 2 4 5 2 2" xfId="20371" xr:uid="{00000000-0005-0000-0000-00006F4F0000}"/>
    <cellStyle name="Normal 22 2 4 5 3" xfId="20372" xr:uid="{00000000-0005-0000-0000-0000704F0000}"/>
    <cellStyle name="Normal 22 2 4 6" xfId="20373" xr:uid="{00000000-0005-0000-0000-0000714F0000}"/>
    <cellStyle name="Normal 22 2 4 6 2" xfId="20374" xr:uid="{00000000-0005-0000-0000-0000724F0000}"/>
    <cellStyle name="Normal 22 2 4 6 2 2" xfId="20375" xr:uid="{00000000-0005-0000-0000-0000734F0000}"/>
    <cellStyle name="Normal 22 2 4 6 3" xfId="20376" xr:uid="{00000000-0005-0000-0000-0000744F0000}"/>
    <cellStyle name="Normal 22 2 4 7" xfId="20377" xr:uid="{00000000-0005-0000-0000-0000754F0000}"/>
    <cellStyle name="Normal 22 2 4 7 2" xfId="20378" xr:uid="{00000000-0005-0000-0000-0000764F0000}"/>
    <cellStyle name="Normal 22 2 4 8" xfId="20379" xr:uid="{00000000-0005-0000-0000-0000774F0000}"/>
    <cellStyle name="Normal 22 2 4 8 2" xfId="20380" xr:uid="{00000000-0005-0000-0000-0000784F0000}"/>
    <cellStyle name="Normal 22 2 4 9" xfId="20381" xr:uid="{00000000-0005-0000-0000-0000794F0000}"/>
    <cellStyle name="Normal 22 2 5" xfId="20382" xr:uid="{00000000-0005-0000-0000-00007A4F0000}"/>
    <cellStyle name="Normal 22 2 5 2" xfId="20383" xr:uid="{00000000-0005-0000-0000-00007B4F0000}"/>
    <cellStyle name="Normal 22 2 5 2 2" xfId="20384" xr:uid="{00000000-0005-0000-0000-00007C4F0000}"/>
    <cellStyle name="Normal 22 2 5 2 2 2" xfId="20385" xr:uid="{00000000-0005-0000-0000-00007D4F0000}"/>
    <cellStyle name="Normal 22 2 5 2 2 2 2" xfId="20386" xr:uid="{00000000-0005-0000-0000-00007E4F0000}"/>
    <cellStyle name="Normal 22 2 5 2 2 3" xfId="20387" xr:uid="{00000000-0005-0000-0000-00007F4F0000}"/>
    <cellStyle name="Normal 22 2 5 2 3" xfId="20388" xr:uid="{00000000-0005-0000-0000-0000804F0000}"/>
    <cellStyle name="Normal 22 2 5 2 3 2" xfId="20389" xr:uid="{00000000-0005-0000-0000-0000814F0000}"/>
    <cellStyle name="Normal 22 2 5 2 3 2 2" xfId="20390" xr:uid="{00000000-0005-0000-0000-0000824F0000}"/>
    <cellStyle name="Normal 22 2 5 2 3 3" xfId="20391" xr:uid="{00000000-0005-0000-0000-0000834F0000}"/>
    <cellStyle name="Normal 22 2 5 2 4" xfId="20392" xr:uid="{00000000-0005-0000-0000-0000844F0000}"/>
    <cellStyle name="Normal 22 2 5 2 4 2" xfId="20393" xr:uid="{00000000-0005-0000-0000-0000854F0000}"/>
    <cellStyle name="Normal 22 2 5 2 4 2 2" xfId="20394" xr:uid="{00000000-0005-0000-0000-0000864F0000}"/>
    <cellStyle name="Normal 22 2 5 2 4 3" xfId="20395" xr:uid="{00000000-0005-0000-0000-0000874F0000}"/>
    <cellStyle name="Normal 22 2 5 2 5" xfId="20396" xr:uid="{00000000-0005-0000-0000-0000884F0000}"/>
    <cellStyle name="Normal 22 2 5 2 5 2" xfId="20397" xr:uid="{00000000-0005-0000-0000-0000894F0000}"/>
    <cellStyle name="Normal 22 2 5 2 6" xfId="20398" xr:uid="{00000000-0005-0000-0000-00008A4F0000}"/>
    <cellStyle name="Normal 22 2 5 2 6 2" xfId="20399" xr:uid="{00000000-0005-0000-0000-00008B4F0000}"/>
    <cellStyle name="Normal 22 2 5 2 7" xfId="20400" xr:uid="{00000000-0005-0000-0000-00008C4F0000}"/>
    <cellStyle name="Normal 22 2 5 3" xfId="20401" xr:uid="{00000000-0005-0000-0000-00008D4F0000}"/>
    <cellStyle name="Normal 22 2 5 3 2" xfId="20402" xr:uid="{00000000-0005-0000-0000-00008E4F0000}"/>
    <cellStyle name="Normal 22 2 5 3 2 2" xfId="20403" xr:uid="{00000000-0005-0000-0000-00008F4F0000}"/>
    <cellStyle name="Normal 22 2 5 3 3" xfId="20404" xr:uid="{00000000-0005-0000-0000-0000904F0000}"/>
    <cellStyle name="Normal 22 2 5 4" xfId="20405" xr:uid="{00000000-0005-0000-0000-0000914F0000}"/>
    <cellStyle name="Normal 22 2 5 4 2" xfId="20406" xr:uid="{00000000-0005-0000-0000-0000924F0000}"/>
    <cellStyle name="Normal 22 2 5 4 2 2" xfId="20407" xr:uid="{00000000-0005-0000-0000-0000934F0000}"/>
    <cellStyle name="Normal 22 2 5 4 3" xfId="20408" xr:uid="{00000000-0005-0000-0000-0000944F0000}"/>
    <cellStyle name="Normal 22 2 5 5" xfId="20409" xr:uid="{00000000-0005-0000-0000-0000954F0000}"/>
    <cellStyle name="Normal 22 2 5 5 2" xfId="20410" xr:uid="{00000000-0005-0000-0000-0000964F0000}"/>
    <cellStyle name="Normal 22 2 5 5 2 2" xfId="20411" xr:uid="{00000000-0005-0000-0000-0000974F0000}"/>
    <cellStyle name="Normal 22 2 5 5 3" xfId="20412" xr:uid="{00000000-0005-0000-0000-0000984F0000}"/>
    <cellStyle name="Normal 22 2 5 6" xfId="20413" xr:uid="{00000000-0005-0000-0000-0000994F0000}"/>
    <cellStyle name="Normal 22 2 5 6 2" xfId="20414" xr:uid="{00000000-0005-0000-0000-00009A4F0000}"/>
    <cellStyle name="Normal 22 2 5 7" xfId="20415" xr:uid="{00000000-0005-0000-0000-00009B4F0000}"/>
    <cellStyle name="Normal 22 2 5 7 2" xfId="20416" xr:uid="{00000000-0005-0000-0000-00009C4F0000}"/>
    <cellStyle name="Normal 22 2 5 8" xfId="20417" xr:uid="{00000000-0005-0000-0000-00009D4F0000}"/>
    <cellStyle name="Normal 22 2 6" xfId="20418" xr:uid="{00000000-0005-0000-0000-00009E4F0000}"/>
    <cellStyle name="Normal 22 2 6 2" xfId="20419" xr:uid="{00000000-0005-0000-0000-00009F4F0000}"/>
    <cellStyle name="Normal 22 2 6 2 2" xfId="20420" xr:uid="{00000000-0005-0000-0000-0000A04F0000}"/>
    <cellStyle name="Normal 22 2 6 2 2 2" xfId="20421" xr:uid="{00000000-0005-0000-0000-0000A14F0000}"/>
    <cellStyle name="Normal 22 2 6 2 3" xfId="20422" xr:uid="{00000000-0005-0000-0000-0000A24F0000}"/>
    <cellStyle name="Normal 22 2 6 3" xfId="20423" xr:uid="{00000000-0005-0000-0000-0000A34F0000}"/>
    <cellStyle name="Normal 22 2 6 3 2" xfId="20424" xr:uid="{00000000-0005-0000-0000-0000A44F0000}"/>
    <cellStyle name="Normal 22 2 6 3 2 2" xfId="20425" xr:uid="{00000000-0005-0000-0000-0000A54F0000}"/>
    <cellStyle name="Normal 22 2 6 3 3" xfId="20426" xr:uid="{00000000-0005-0000-0000-0000A64F0000}"/>
    <cellStyle name="Normal 22 2 6 4" xfId="20427" xr:uid="{00000000-0005-0000-0000-0000A74F0000}"/>
    <cellStyle name="Normal 22 2 6 4 2" xfId="20428" xr:uid="{00000000-0005-0000-0000-0000A84F0000}"/>
    <cellStyle name="Normal 22 2 6 4 2 2" xfId="20429" xr:uid="{00000000-0005-0000-0000-0000A94F0000}"/>
    <cellStyle name="Normal 22 2 6 4 3" xfId="20430" xr:uid="{00000000-0005-0000-0000-0000AA4F0000}"/>
    <cellStyle name="Normal 22 2 6 5" xfId="20431" xr:uid="{00000000-0005-0000-0000-0000AB4F0000}"/>
    <cellStyle name="Normal 22 2 6 5 2" xfId="20432" xr:uid="{00000000-0005-0000-0000-0000AC4F0000}"/>
    <cellStyle name="Normal 22 2 6 6" xfId="20433" xr:uid="{00000000-0005-0000-0000-0000AD4F0000}"/>
    <cellStyle name="Normal 22 2 6 6 2" xfId="20434" xr:uid="{00000000-0005-0000-0000-0000AE4F0000}"/>
    <cellStyle name="Normal 22 2 6 7" xfId="20435" xr:uid="{00000000-0005-0000-0000-0000AF4F0000}"/>
    <cellStyle name="Normal 22 2 7" xfId="20436" xr:uid="{00000000-0005-0000-0000-0000B04F0000}"/>
    <cellStyle name="Normal 22 2 7 2" xfId="20437" xr:uid="{00000000-0005-0000-0000-0000B14F0000}"/>
    <cellStyle name="Normal 22 2 7 2 2" xfId="20438" xr:uid="{00000000-0005-0000-0000-0000B24F0000}"/>
    <cellStyle name="Normal 22 2 7 2 2 2" xfId="20439" xr:uid="{00000000-0005-0000-0000-0000B34F0000}"/>
    <cellStyle name="Normal 22 2 7 2 3" xfId="20440" xr:uid="{00000000-0005-0000-0000-0000B44F0000}"/>
    <cellStyle name="Normal 22 2 7 3" xfId="20441" xr:uid="{00000000-0005-0000-0000-0000B54F0000}"/>
    <cellStyle name="Normal 22 2 7 3 2" xfId="20442" xr:uid="{00000000-0005-0000-0000-0000B64F0000}"/>
    <cellStyle name="Normal 22 2 7 3 2 2" xfId="20443" xr:uid="{00000000-0005-0000-0000-0000B74F0000}"/>
    <cellStyle name="Normal 22 2 7 3 3" xfId="20444" xr:uid="{00000000-0005-0000-0000-0000B84F0000}"/>
    <cellStyle name="Normal 22 2 7 4" xfId="20445" xr:uid="{00000000-0005-0000-0000-0000B94F0000}"/>
    <cellStyle name="Normal 22 2 7 4 2" xfId="20446" xr:uid="{00000000-0005-0000-0000-0000BA4F0000}"/>
    <cellStyle name="Normal 22 2 7 4 2 2" xfId="20447" xr:uid="{00000000-0005-0000-0000-0000BB4F0000}"/>
    <cellStyle name="Normal 22 2 7 4 3" xfId="20448" xr:uid="{00000000-0005-0000-0000-0000BC4F0000}"/>
    <cellStyle name="Normal 22 2 7 5" xfId="20449" xr:uid="{00000000-0005-0000-0000-0000BD4F0000}"/>
    <cellStyle name="Normal 22 2 7 5 2" xfId="20450" xr:uid="{00000000-0005-0000-0000-0000BE4F0000}"/>
    <cellStyle name="Normal 22 2 7 6" xfId="20451" xr:uid="{00000000-0005-0000-0000-0000BF4F0000}"/>
    <cellStyle name="Normal 22 2 7 6 2" xfId="20452" xr:uid="{00000000-0005-0000-0000-0000C04F0000}"/>
    <cellStyle name="Normal 22 2 7 7" xfId="20453" xr:uid="{00000000-0005-0000-0000-0000C14F0000}"/>
    <cellStyle name="Normal 22 2 8" xfId="20454" xr:uid="{00000000-0005-0000-0000-0000C24F0000}"/>
    <cellStyle name="Normal 22 2 8 2" xfId="20455" xr:uid="{00000000-0005-0000-0000-0000C34F0000}"/>
    <cellStyle name="Normal 22 2 8 2 2" xfId="20456" xr:uid="{00000000-0005-0000-0000-0000C44F0000}"/>
    <cellStyle name="Normal 22 2 8 3" xfId="20457" xr:uid="{00000000-0005-0000-0000-0000C54F0000}"/>
    <cellStyle name="Normal 22 2 9" xfId="20458" xr:uid="{00000000-0005-0000-0000-0000C64F0000}"/>
    <cellStyle name="Normal 22 2 9 2" xfId="20459" xr:uid="{00000000-0005-0000-0000-0000C74F0000}"/>
    <cellStyle name="Normal 22 2 9 2 2" xfId="20460" xr:uid="{00000000-0005-0000-0000-0000C84F0000}"/>
    <cellStyle name="Normal 22 2 9 3" xfId="20461" xr:uid="{00000000-0005-0000-0000-0000C94F0000}"/>
    <cellStyle name="Normal 22 2_Confidential Information" xfId="20462" xr:uid="{00000000-0005-0000-0000-0000CA4F0000}"/>
    <cellStyle name="Normal 22 3" xfId="512" xr:uid="{00000000-0005-0000-0000-0000CB4F0000}"/>
    <cellStyle name="Normal 22 3 10" xfId="20463" xr:uid="{00000000-0005-0000-0000-0000CC4F0000}"/>
    <cellStyle name="Normal 22 3 10 2" xfId="20464" xr:uid="{00000000-0005-0000-0000-0000CD4F0000}"/>
    <cellStyle name="Normal 22 3 11" xfId="20465" xr:uid="{00000000-0005-0000-0000-0000CE4F0000}"/>
    <cellStyle name="Normal 22 3 2" xfId="20466" xr:uid="{00000000-0005-0000-0000-0000CF4F0000}"/>
    <cellStyle name="Normal 22 3 2 2" xfId="20467" xr:uid="{00000000-0005-0000-0000-0000D04F0000}"/>
    <cellStyle name="Normal 22 3 2 2 2" xfId="20468" xr:uid="{00000000-0005-0000-0000-0000D14F0000}"/>
    <cellStyle name="Normal 22 3 2 2 2 2" xfId="20469" xr:uid="{00000000-0005-0000-0000-0000D24F0000}"/>
    <cellStyle name="Normal 22 3 2 2 2 2 2" xfId="20470" xr:uid="{00000000-0005-0000-0000-0000D34F0000}"/>
    <cellStyle name="Normal 22 3 2 2 2 3" xfId="20471" xr:uid="{00000000-0005-0000-0000-0000D44F0000}"/>
    <cellStyle name="Normal 22 3 2 2 3" xfId="20472" xr:uid="{00000000-0005-0000-0000-0000D54F0000}"/>
    <cellStyle name="Normal 22 3 2 2 3 2" xfId="20473" xr:uid="{00000000-0005-0000-0000-0000D64F0000}"/>
    <cellStyle name="Normal 22 3 2 2 3 2 2" xfId="20474" xr:uid="{00000000-0005-0000-0000-0000D74F0000}"/>
    <cellStyle name="Normal 22 3 2 2 3 3" xfId="20475" xr:uid="{00000000-0005-0000-0000-0000D84F0000}"/>
    <cellStyle name="Normal 22 3 2 2 4" xfId="20476" xr:uid="{00000000-0005-0000-0000-0000D94F0000}"/>
    <cellStyle name="Normal 22 3 2 2 4 2" xfId="20477" xr:uid="{00000000-0005-0000-0000-0000DA4F0000}"/>
    <cellStyle name="Normal 22 3 2 2 4 2 2" xfId="20478" xr:uid="{00000000-0005-0000-0000-0000DB4F0000}"/>
    <cellStyle name="Normal 22 3 2 2 4 3" xfId="20479" xr:uid="{00000000-0005-0000-0000-0000DC4F0000}"/>
    <cellStyle name="Normal 22 3 2 2 5" xfId="20480" xr:uid="{00000000-0005-0000-0000-0000DD4F0000}"/>
    <cellStyle name="Normal 22 3 2 2 5 2" xfId="20481" xr:uid="{00000000-0005-0000-0000-0000DE4F0000}"/>
    <cellStyle name="Normal 22 3 2 2 6" xfId="20482" xr:uid="{00000000-0005-0000-0000-0000DF4F0000}"/>
    <cellStyle name="Normal 22 3 2 2 6 2" xfId="20483" xr:uid="{00000000-0005-0000-0000-0000E04F0000}"/>
    <cellStyle name="Normal 22 3 2 2 7" xfId="20484" xr:uid="{00000000-0005-0000-0000-0000E14F0000}"/>
    <cellStyle name="Normal 22 3 2 3" xfId="20485" xr:uid="{00000000-0005-0000-0000-0000E24F0000}"/>
    <cellStyle name="Normal 22 3 2 3 2" xfId="20486" xr:uid="{00000000-0005-0000-0000-0000E34F0000}"/>
    <cellStyle name="Normal 22 3 2 3 2 2" xfId="20487" xr:uid="{00000000-0005-0000-0000-0000E44F0000}"/>
    <cellStyle name="Normal 22 3 2 3 2 2 2" xfId="20488" xr:uid="{00000000-0005-0000-0000-0000E54F0000}"/>
    <cellStyle name="Normal 22 3 2 3 2 3" xfId="20489" xr:uid="{00000000-0005-0000-0000-0000E64F0000}"/>
    <cellStyle name="Normal 22 3 2 3 3" xfId="20490" xr:uid="{00000000-0005-0000-0000-0000E74F0000}"/>
    <cellStyle name="Normal 22 3 2 3 3 2" xfId="20491" xr:uid="{00000000-0005-0000-0000-0000E84F0000}"/>
    <cellStyle name="Normal 22 3 2 3 3 2 2" xfId="20492" xr:uid="{00000000-0005-0000-0000-0000E94F0000}"/>
    <cellStyle name="Normal 22 3 2 3 3 3" xfId="20493" xr:uid="{00000000-0005-0000-0000-0000EA4F0000}"/>
    <cellStyle name="Normal 22 3 2 3 4" xfId="20494" xr:uid="{00000000-0005-0000-0000-0000EB4F0000}"/>
    <cellStyle name="Normal 22 3 2 3 4 2" xfId="20495" xr:uid="{00000000-0005-0000-0000-0000EC4F0000}"/>
    <cellStyle name="Normal 22 3 2 3 4 2 2" xfId="20496" xr:uid="{00000000-0005-0000-0000-0000ED4F0000}"/>
    <cellStyle name="Normal 22 3 2 3 4 3" xfId="20497" xr:uid="{00000000-0005-0000-0000-0000EE4F0000}"/>
    <cellStyle name="Normal 22 3 2 3 5" xfId="20498" xr:uid="{00000000-0005-0000-0000-0000EF4F0000}"/>
    <cellStyle name="Normal 22 3 2 3 5 2" xfId="20499" xr:uid="{00000000-0005-0000-0000-0000F04F0000}"/>
    <cellStyle name="Normal 22 3 2 3 6" xfId="20500" xr:uid="{00000000-0005-0000-0000-0000F14F0000}"/>
    <cellStyle name="Normal 22 3 2 3 6 2" xfId="20501" xr:uid="{00000000-0005-0000-0000-0000F24F0000}"/>
    <cellStyle name="Normal 22 3 2 3 7" xfId="20502" xr:uid="{00000000-0005-0000-0000-0000F34F0000}"/>
    <cellStyle name="Normal 22 3 2 4" xfId="20503" xr:uid="{00000000-0005-0000-0000-0000F44F0000}"/>
    <cellStyle name="Normal 22 3 2 4 2" xfId="20504" xr:uid="{00000000-0005-0000-0000-0000F54F0000}"/>
    <cellStyle name="Normal 22 3 2 4 2 2" xfId="20505" xr:uid="{00000000-0005-0000-0000-0000F64F0000}"/>
    <cellStyle name="Normal 22 3 2 4 3" xfId="20506" xr:uid="{00000000-0005-0000-0000-0000F74F0000}"/>
    <cellStyle name="Normal 22 3 2 5" xfId="20507" xr:uid="{00000000-0005-0000-0000-0000F84F0000}"/>
    <cellStyle name="Normal 22 3 2 5 2" xfId="20508" xr:uid="{00000000-0005-0000-0000-0000F94F0000}"/>
    <cellStyle name="Normal 22 3 2 5 2 2" xfId="20509" xr:uid="{00000000-0005-0000-0000-0000FA4F0000}"/>
    <cellStyle name="Normal 22 3 2 5 3" xfId="20510" xr:uid="{00000000-0005-0000-0000-0000FB4F0000}"/>
    <cellStyle name="Normal 22 3 2 6" xfId="20511" xr:uid="{00000000-0005-0000-0000-0000FC4F0000}"/>
    <cellStyle name="Normal 22 3 2 6 2" xfId="20512" xr:uid="{00000000-0005-0000-0000-0000FD4F0000}"/>
    <cellStyle name="Normal 22 3 2 6 2 2" xfId="20513" xr:uid="{00000000-0005-0000-0000-0000FE4F0000}"/>
    <cellStyle name="Normal 22 3 2 6 3" xfId="20514" xr:uid="{00000000-0005-0000-0000-0000FF4F0000}"/>
    <cellStyle name="Normal 22 3 2 7" xfId="20515" xr:uid="{00000000-0005-0000-0000-000000500000}"/>
    <cellStyle name="Normal 22 3 2 7 2" xfId="20516" xr:uid="{00000000-0005-0000-0000-000001500000}"/>
    <cellStyle name="Normal 22 3 2 8" xfId="20517" xr:uid="{00000000-0005-0000-0000-000002500000}"/>
    <cellStyle name="Normal 22 3 2 8 2" xfId="20518" xr:uid="{00000000-0005-0000-0000-000003500000}"/>
    <cellStyle name="Normal 22 3 2 9" xfId="20519" xr:uid="{00000000-0005-0000-0000-000004500000}"/>
    <cellStyle name="Normal 22 3 3" xfId="20520" xr:uid="{00000000-0005-0000-0000-000005500000}"/>
    <cellStyle name="Normal 22 3 3 2" xfId="20521" xr:uid="{00000000-0005-0000-0000-000006500000}"/>
    <cellStyle name="Normal 22 3 3 2 2" xfId="20522" xr:uid="{00000000-0005-0000-0000-000007500000}"/>
    <cellStyle name="Normal 22 3 3 2 2 2" xfId="20523" xr:uid="{00000000-0005-0000-0000-000008500000}"/>
    <cellStyle name="Normal 22 3 3 2 2 2 2" xfId="20524" xr:uid="{00000000-0005-0000-0000-000009500000}"/>
    <cellStyle name="Normal 22 3 3 2 2 3" xfId="20525" xr:uid="{00000000-0005-0000-0000-00000A500000}"/>
    <cellStyle name="Normal 22 3 3 2 3" xfId="20526" xr:uid="{00000000-0005-0000-0000-00000B500000}"/>
    <cellStyle name="Normal 22 3 3 2 3 2" xfId="20527" xr:uid="{00000000-0005-0000-0000-00000C500000}"/>
    <cellStyle name="Normal 22 3 3 2 3 2 2" xfId="20528" xr:uid="{00000000-0005-0000-0000-00000D500000}"/>
    <cellStyle name="Normal 22 3 3 2 3 3" xfId="20529" xr:uid="{00000000-0005-0000-0000-00000E500000}"/>
    <cellStyle name="Normal 22 3 3 2 4" xfId="20530" xr:uid="{00000000-0005-0000-0000-00000F500000}"/>
    <cellStyle name="Normal 22 3 3 2 4 2" xfId="20531" xr:uid="{00000000-0005-0000-0000-000010500000}"/>
    <cellStyle name="Normal 22 3 3 2 4 2 2" xfId="20532" xr:uid="{00000000-0005-0000-0000-000011500000}"/>
    <cellStyle name="Normal 22 3 3 2 4 3" xfId="20533" xr:uid="{00000000-0005-0000-0000-000012500000}"/>
    <cellStyle name="Normal 22 3 3 2 5" xfId="20534" xr:uid="{00000000-0005-0000-0000-000013500000}"/>
    <cellStyle name="Normal 22 3 3 2 5 2" xfId="20535" xr:uid="{00000000-0005-0000-0000-000014500000}"/>
    <cellStyle name="Normal 22 3 3 2 6" xfId="20536" xr:uid="{00000000-0005-0000-0000-000015500000}"/>
    <cellStyle name="Normal 22 3 3 2 6 2" xfId="20537" xr:uid="{00000000-0005-0000-0000-000016500000}"/>
    <cellStyle name="Normal 22 3 3 2 7" xfId="20538" xr:uid="{00000000-0005-0000-0000-000017500000}"/>
    <cellStyle name="Normal 22 3 3 3" xfId="20539" xr:uid="{00000000-0005-0000-0000-000018500000}"/>
    <cellStyle name="Normal 22 3 3 3 2" xfId="20540" xr:uid="{00000000-0005-0000-0000-000019500000}"/>
    <cellStyle name="Normal 22 3 3 3 2 2" xfId="20541" xr:uid="{00000000-0005-0000-0000-00001A500000}"/>
    <cellStyle name="Normal 22 3 3 3 3" xfId="20542" xr:uid="{00000000-0005-0000-0000-00001B500000}"/>
    <cellStyle name="Normal 22 3 3 4" xfId="20543" xr:uid="{00000000-0005-0000-0000-00001C500000}"/>
    <cellStyle name="Normal 22 3 3 4 2" xfId="20544" xr:uid="{00000000-0005-0000-0000-00001D500000}"/>
    <cellStyle name="Normal 22 3 3 4 2 2" xfId="20545" xr:uid="{00000000-0005-0000-0000-00001E500000}"/>
    <cellStyle name="Normal 22 3 3 4 3" xfId="20546" xr:uid="{00000000-0005-0000-0000-00001F500000}"/>
    <cellStyle name="Normal 22 3 3 5" xfId="20547" xr:uid="{00000000-0005-0000-0000-000020500000}"/>
    <cellStyle name="Normal 22 3 3 5 2" xfId="20548" xr:uid="{00000000-0005-0000-0000-000021500000}"/>
    <cellStyle name="Normal 22 3 3 5 2 2" xfId="20549" xr:uid="{00000000-0005-0000-0000-000022500000}"/>
    <cellStyle name="Normal 22 3 3 5 3" xfId="20550" xr:uid="{00000000-0005-0000-0000-000023500000}"/>
    <cellStyle name="Normal 22 3 3 6" xfId="20551" xr:uid="{00000000-0005-0000-0000-000024500000}"/>
    <cellStyle name="Normal 22 3 3 6 2" xfId="20552" xr:uid="{00000000-0005-0000-0000-000025500000}"/>
    <cellStyle name="Normal 22 3 3 7" xfId="20553" xr:uid="{00000000-0005-0000-0000-000026500000}"/>
    <cellStyle name="Normal 22 3 3 7 2" xfId="20554" xr:uid="{00000000-0005-0000-0000-000027500000}"/>
    <cellStyle name="Normal 22 3 3 8" xfId="20555" xr:uid="{00000000-0005-0000-0000-000028500000}"/>
    <cellStyle name="Normal 22 3 4" xfId="20556" xr:uid="{00000000-0005-0000-0000-000029500000}"/>
    <cellStyle name="Normal 22 3 4 2" xfId="20557" xr:uid="{00000000-0005-0000-0000-00002A500000}"/>
    <cellStyle name="Normal 22 3 4 2 2" xfId="20558" xr:uid="{00000000-0005-0000-0000-00002B500000}"/>
    <cellStyle name="Normal 22 3 4 2 2 2" xfId="20559" xr:uid="{00000000-0005-0000-0000-00002C500000}"/>
    <cellStyle name="Normal 22 3 4 2 3" xfId="20560" xr:uid="{00000000-0005-0000-0000-00002D500000}"/>
    <cellStyle name="Normal 22 3 4 3" xfId="20561" xr:uid="{00000000-0005-0000-0000-00002E500000}"/>
    <cellStyle name="Normal 22 3 4 3 2" xfId="20562" xr:uid="{00000000-0005-0000-0000-00002F500000}"/>
    <cellStyle name="Normal 22 3 4 3 2 2" xfId="20563" xr:uid="{00000000-0005-0000-0000-000030500000}"/>
    <cellStyle name="Normal 22 3 4 3 3" xfId="20564" xr:uid="{00000000-0005-0000-0000-000031500000}"/>
    <cellStyle name="Normal 22 3 4 4" xfId="20565" xr:uid="{00000000-0005-0000-0000-000032500000}"/>
    <cellStyle name="Normal 22 3 4 4 2" xfId="20566" xr:uid="{00000000-0005-0000-0000-000033500000}"/>
    <cellStyle name="Normal 22 3 4 4 2 2" xfId="20567" xr:uid="{00000000-0005-0000-0000-000034500000}"/>
    <cellStyle name="Normal 22 3 4 4 3" xfId="20568" xr:uid="{00000000-0005-0000-0000-000035500000}"/>
    <cellStyle name="Normal 22 3 4 5" xfId="20569" xr:uid="{00000000-0005-0000-0000-000036500000}"/>
    <cellStyle name="Normal 22 3 4 5 2" xfId="20570" xr:uid="{00000000-0005-0000-0000-000037500000}"/>
    <cellStyle name="Normal 22 3 4 6" xfId="20571" xr:uid="{00000000-0005-0000-0000-000038500000}"/>
    <cellStyle name="Normal 22 3 4 6 2" xfId="20572" xr:uid="{00000000-0005-0000-0000-000039500000}"/>
    <cellStyle name="Normal 22 3 4 7" xfId="20573" xr:uid="{00000000-0005-0000-0000-00003A500000}"/>
    <cellStyle name="Normal 22 3 5" xfId="20574" xr:uid="{00000000-0005-0000-0000-00003B500000}"/>
    <cellStyle name="Normal 22 3 5 2" xfId="20575" xr:uid="{00000000-0005-0000-0000-00003C500000}"/>
    <cellStyle name="Normal 22 3 5 2 2" xfId="20576" xr:uid="{00000000-0005-0000-0000-00003D500000}"/>
    <cellStyle name="Normal 22 3 5 2 2 2" xfId="20577" xr:uid="{00000000-0005-0000-0000-00003E500000}"/>
    <cellStyle name="Normal 22 3 5 2 3" xfId="20578" xr:uid="{00000000-0005-0000-0000-00003F500000}"/>
    <cellStyle name="Normal 22 3 5 3" xfId="20579" xr:uid="{00000000-0005-0000-0000-000040500000}"/>
    <cellStyle name="Normal 22 3 5 3 2" xfId="20580" xr:uid="{00000000-0005-0000-0000-000041500000}"/>
    <cellStyle name="Normal 22 3 5 3 2 2" xfId="20581" xr:uid="{00000000-0005-0000-0000-000042500000}"/>
    <cellStyle name="Normal 22 3 5 3 3" xfId="20582" xr:uid="{00000000-0005-0000-0000-000043500000}"/>
    <cellStyle name="Normal 22 3 5 4" xfId="20583" xr:uid="{00000000-0005-0000-0000-000044500000}"/>
    <cellStyle name="Normal 22 3 5 4 2" xfId="20584" xr:uid="{00000000-0005-0000-0000-000045500000}"/>
    <cellStyle name="Normal 22 3 5 4 2 2" xfId="20585" xr:uid="{00000000-0005-0000-0000-000046500000}"/>
    <cellStyle name="Normal 22 3 5 4 3" xfId="20586" xr:uid="{00000000-0005-0000-0000-000047500000}"/>
    <cellStyle name="Normal 22 3 5 5" xfId="20587" xr:uid="{00000000-0005-0000-0000-000048500000}"/>
    <cellStyle name="Normal 22 3 5 5 2" xfId="20588" xr:uid="{00000000-0005-0000-0000-000049500000}"/>
    <cellStyle name="Normal 22 3 5 6" xfId="20589" xr:uid="{00000000-0005-0000-0000-00004A500000}"/>
    <cellStyle name="Normal 22 3 5 6 2" xfId="20590" xr:uid="{00000000-0005-0000-0000-00004B500000}"/>
    <cellStyle name="Normal 22 3 5 7" xfId="20591" xr:uid="{00000000-0005-0000-0000-00004C500000}"/>
    <cellStyle name="Normal 22 3 6" xfId="20592" xr:uid="{00000000-0005-0000-0000-00004D500000}"/>
    <cellStyle name="Normal 22 3 6 2" xfId="20593" xr:uid="{00000000-0005-0000-0000-00004E500000}"/>
    <cellStyle name="Normal 22 3 6 2 2" xfId="20594" xr:uid="{00000000-0005-0000-0000-00004F500000}"/>
    <cellStyle name="Normal 22 3 6 3" xfId="20595" xr:uid="{00000000-0005-0000-0000-000050500000}"/>
    <cellStyle name="Normal 22 3 7" xfId="20596" xr:uid="{00000000-0005-0000-0000-000051500000}"/>
    <cellStyle name="Normal 22 3 7 2" xfId="20597" xr:uid="{00000000-0005-0000-0000-000052500000}"/>
    <cellStyle name="Normal 22 3 7 2 2" xfId="20598" xr:uid="{00000000-0005-0000-0000-000053500000}"/>
    <cellStyle name="Normal 22 3 7 3" xfId="20599" xr:uid="{00000000-0005-0000-0000-000054500000}"/>
    <cellStyle name="Normal 22 3 8" xfId="20600" xr:uid="{00000000-0005-0000-0000-000055500000}"/>
    <cellStyle name="Normal 22 3 8 2" xfId="20601" xr:uid="{00000000-0005-0000-0000-000056500000}"/>
    <cellStyle name="Normal 22 3 8 2 2" xfId="20602" xr:uid="{00000000-0005-0000-0000-000057500000}"/>
    <cellStyle name="Normal 22 3 8 3" xfId="20603" xr:uid="{00000000-0005-0000-0000-000058500000}"/>
    <cellStyle name="Normal 22 3 9" xfId="20604" xr:uid="{00000000-0005-0000-0000-000059500000}"/>
    <cellStyle name="Normal 22 3 9 2" xfId="20605" xr:uid="{00000000-0005-0000-0000-00005A500000}"/>
    <cellStyle name="Normal 22 4" xfId="513" xr:uid="{00000000-0005-0000-0000-00005B500000}"/>
    <cellStyle name="Normal 22 4 10" xfId="20606" xr:uid="{00000000-0005-0000-0000-00005C500000}"/>
    <cellStyle name="Normal 22 4 10 2" xfId="20607" xr:uid="{00000000-0005-0000-0000-00005D500000}"/>
    <cellStyle name="Normal 22 4 11" xfId="20608" xr:uid="{00000000-0005-0000-0000-00005E500000}"/>
    <cellStyle name="Normal 22 4 2" xfId="20609" xr:uid="{00000000-0005-0000-0000-00005F500000}"/>
    <cellStyle name="Normal 22 4 2 2" xfId="20610" xr:uid="{00000000-0005-0000-0000-000060500000}"/>
    <cellStyle name="Normal 22 4 2 2 2" xfId="20611" xr:uid="{00000000-0005-0000-0000-000061500000}"/>
    <cellStyle name="Normal 22 4 2 2 2 2" xfId="20612" xr:uid="{00000000-0005-0000-0000-000062500000}"/>
    <cellStyle name="Normal 22 4 2 2 2 2 2" xfId="20613" xr:uid="{00000000-0005-0000-0000-000063500000}"/>
    <cellStyle name="Normal 22 4 2 2 2 3" xfId="20614" xr:uid="{00000000-0005-0000-0000-000064500000}"/>
    <cellStyle name="Normal 22 4 2 2 3" xfId="20615" xr:uid="{00000000-0005-0000-0000-000065500000}"/>
    <cellStyle name="Normal 22 4 2 2 3 2" xfId="20616" xr:uid="{00000000-0005-0000-0000-000066500000}"/>
    <cellStyle name="Normal 22 4 2 2 3 2 2" xfId="20617" xr:uid="{00000000-0005-0000-0000-000067500000}"/>
    <cellStyle name="Normal 22 4 2 2 3 3" xfId="20618" xr:uid="{00000000-0005-0000-0000-000068500000}"/>
    <cellStyle name="Normal 22 4 2 2 4" xfId="20619" xr:uid="{00000000-0005-0000-0000-000069500000}"/>
    <cellStyle name="Normal 22 4 2 2 4 2" xfId="20620" xr:uid="{00000000-0005-0000-0000-00006A500000}"/>
    <cellStyle name="Normal 22 4 2 2 4 2 2" xfId="20621" xr:uid="{00000000-0005-0000-0000-00006B500000}"/>
    <cellStyle name="Normal 22 4 2 2 4 3" xfId="20622" xr:uid="{00000000-0005-0000-0000-00006C500000}"/>
    <cellStyle name="Normal 22 4 2 2 5" xfId="20623" xr:uid="{00000000-0005-0000-0000-00006D500000}"/>
    <cellStyle name="Normal 22 4 2 2 5 2" xfId="20624" xr:uid="{00000000-0005-0000-0000-00006E500000}"/>
    <cellStyle name="Normal 22 4 2 2 6" xfId="20625" xr:uid="{00000000-0005-0000-0000-00006F500000}"/>
    <cellStyle name="Normal 22 4 2 2 6 2" xfId="20626" xr:uid="{00000000-0005-0000-0000-000070500000}"/>
    <cellStyle name="Normal 22 4 2 2 7" xfId="20627" xr:uid="{00000000-0005-0000-0000-000071500000}"/>
    <cellStyle name="Normal 22 4 2 3" xfId="20628" xr:uid="{00000000-0005-0000-0000-000072500000}"/>
    <cellStyle name="Normal 22 4 2 3 2" xfId="20629" xr:uid="{00000000-0005-0000-0000-000073500000}"/>
    <cellStyle name="Normal 22 4 2 3 2 2" xfId="20630" xr:uid="{00000000-0005-0000-0000-000074500000}"/>
    <cellStyle name="Normal 22 4 2 3 2 2 2" xfId="20631" xr:uid="{00000000-0005-0000-0000-000075500000}"/>
    <cellStyle name="Normal 22 4 2 3 2 3" xfId="20632" xr:uid="{00000000-0005-0000-0000-000076500000}"/>
    <cellStyle name="Normal 22 4 2 3 3" xfId="20633" xr:uid="{00000000-0005-0000-0000-000077500000}"/>
    <cellStyle name="Normal 22 4 2 3 3 2" xfId="20634" xr:uid="{00000000-0005-0000-0000-000078500000}"/>
    <cellStyle name="Normal 22 4 2 3 3 2 2" xfId="20635" xr:uid="{00000000-0005-0000-0000-000079500000}"/>
    <cellStyle name="Normal 22 4 2 3 3 3" xfId="20636" xr:uid="{00000000-0005-0000-0000-00007A500000}"/>
    <cellStyle name="Normal 22 4 2 3 4" xfId="20637" xr:uid="{00000000-0005-0000-0000-00007B500000}"/>
    <cellStyle name="Normal 22 4 2 3 4 2" xfId="20638" xr:uid="{00000000-0005-0000-0000-00007C500000}"/>
    <cellStyle name="Normal 22 4 2 3 4 2 2" xfId="20639" xr:uid="{00000000-0005-0000-0000-00007D500000}"/>
    <cellStyle name="Normal 22 4 2 3 4 3" xfId="20640" xr:uid="{00000000-0005-0000-0000-00007E500000}"/>
    <cellStyle name="Normal 22 4 2 3 5" xfId="20641" xr:uid="{00000000-0005-0000-0000-00007F500000}"/>
    <cellStyle name="Normal 22 4 2 3 5 2" xfId="20642" xr:uid="{00000000-0005-0000-0000-000080500000}"/>
    <cellStyle name="Normal 22 4 2 3 6" xfId="20643" xr:uid="{00000000-0005-0000-0000-000081500000}"/>
    <cellStyle name="Normal 22 4 2 3 6 2" xfId="20644" xr:uid="{00000000-0005-0000-0000-000082500000}"/>
    <cellStyle name="Normal 22 4 2 3 7" xfId="20645" xr:uid="{00000000-0005-0000-0000-000083500000}"/>
    <cellStyle name="Normal 22 4 2 4" xfId="20646" xr:uid="{00000000-0005-0000-0000-000084500000}"/>
    <cellStyle name="Normal 22 4 2 4 2" xfId="20647" xr:uid="{00000000-0005-0000-0000-000085500000}"/>
    <cellStyle name="Normal 22 4 2 4 2 2" xfId="20648" xr:uid="{00000000-0005-0000-0000-000086500000}"/>
    <cellStyle name="Normal 22 4 2 4 3" xfId="20649" xr:uid="{00000000-0005-0000-0000-000087500000}"/>
    <cellStyle name="Normal 22 4 2 5" xfId="20650" xr:uid="{00000000-0005-0000-0000-000088500000}"/>
    <cellStyle name="Normal 22 4 2 5 2" xfId="20651" xr:uid="{00000000-0005-0000-0000-000089500000}"/>
    <cellStyle name="Normal 22 4 2 5 2 2" xfId="20652" xr:uid="{00000000-0005-0000-0000-00008A500000}"/>
    <cellStyle name="Normal 22 4 2 5 3" xfId="20653" xr:uid="{00000000-0005-0000-0000-00008B500000}"/>
    <cellStyle name="Normal 22 4 2 6" xfId="20654" xr:uid="{00000000-0005-0000-0000-00008C500000}"/>
    <cellStyle name="Normal 22 4 2 6 2" xfId="20655" xr:uid="{00000000-0005-0000-0000-00008D500000}"/>
    <cellStyle name="Normal 22 4 2 6 2 2" xfId="20656" xr:uid="{00000000-0005-0000-0000-00008E500000}"/>
    <cellStyle name="Normal 22 4 2 6 3" xfId="20657" xr:uid="{00000000-0005-0000-0000-00008F500000}"/>
    <cellStyle name="Normal 22 4 2 7" xfId="20658" xr:uid="{00000000-0005-0000-0000-000090500000}"/>
    <cellStyle name="Normal 22 4 2 7 2" xfId="20659" xr:uid="{00000000-0005-0000-0000-000091500000}"/>
    <cellStyle name="Normal 22 4 2 8" xfId="20660" xr:uid="{00000000-0005-0000-0000-000092500000}"/>
    <cellStyle name="Normal 22 4 2 8 2" xfId="20661" xr:uid="{00000000-0005-0000-0000-000093500000}"/>
    <cellStyle name="Normal 22 4 2 9" xfId="20662" xr:uid="{00000000-0005-0000-0000-000094500000}"/>
    <cellStyle name="Normal 22 4 3" xfId="20663" xr:uid="{00000000-0005-0000-0000-000095500000}"/>
    <cellStyle name="Normal 22 4 3 2" xfId="20664" xr:uid="{00000000-0005-0000-0000-000096500000}"/>
    <cellStyle name="Normal 22 4 3 2 2" xfId="20665" xr:uid="{00000000-0005-0000-0000-000097500000}"/>
    <cellStyle name="Normal 22 4 3 2 2 2" xfId="20666" xr:uid="{00000000-0005-0000-0000-000098500000}"/>
    <cellStyle name="Normal 22 4 3 2 2 2 2" xfId="20667" xr:uid="{00000000-0005-0000-0000-000099500000}"/>
    <cellStyle name="Normal 22 4 3 2 2 3" xfId="20668" xr:uid="{00000000-0005-0000-0000-00009A500000}"/>
    <cellStyle name="Normal 22 4 3 2 3" xfId="20669" xr:uid="{00000000-0005-0000-0000-00009B500000}"/>
    <cellStyle name="Normal 22 4 3 2 3 2" xfId="20670" xr:uid="{00000000-0005-0000-0000-00009C500000}"/>
    <cellStyle name="Normal 22 4 3 2 3 2 2" xfId="20671" xr:uid="{00000000-0005-0000-0000-00009D500000}"/>
    <cellStyle name="Normal 22 4 3 2 3 3" xfId="20672" xr:uid="{00000000-0005-0000-0000-00009E500000}"/>
    <cellStyle name="Normal 22 4 3 2 4" xfId="20673" xr:uid="{00000000-0005-0000-0000-00009F500000}"/>
    <cellStyle name="Normal 22 4 3 2 4 2" xfId="20674" xr:uid="{00000000-0005-0000-0000-0000A0500000}"/>
    <cellStyle name="Normal 22 4 3 2 4 2 2" xfId="20675" xr:uid="{00000000-0005-0000-0000-0000A1500000}"/>
    <cellStyle name="Normal 22 4 3 2 4 3" xfId="20676" xr:uid="{00000000-0005-0000-0000-0000A2500000}"/>
    <cellStyle name="Normal 22 4 3 2 5" xfId="20677" xr:uid="{00000000-0005-0000-0000-0000A3500000}"/>
    <cellStyle name="Normal 22 4 3 2 5 2" xfId="20678" xr:uid="{00000000-0005-0000-0000-0000A4500000}"/>
    <cellStyle name="Normal 22 4 3 2 6" xfId="20679" xr:uid="{00000000-0005-0000-0000-0000A5500000}"/>
    <cellStyle name="Normal 22 4 3 2 6 2" xfId="20680" xr:uid="{00000000-0005-0000-0000-0000A6500000}"/>
    <cellStyle name="Normal 22 4 3 2 7" xfId="20681" xr:uid="{00000000-0005-0000-0000-0000A7500000}"/>
    <cellStyle name="Normal 22 4 3 3" xfId="20682" xr:uid="{00000000-0005-0000-0000-0000A8500000}"/>
    <cellStyle name="Normal 22 4 3 3 2" xfId="20683" xr:uid="{00000000-0005-0000-0000-0000A9500000}"/>
    <cellStyle name="Normal 22 4 3 3 2 2" xfId="20684" xr:uid="{00000000-0005-0000-0000-0000AA500000}"/>
    <cellStyle name="Normal 22 4 3 3 3" xfId="20685" xr:uid="{00000000-0005-0000-0000-0000AB500000}"/>
    <cellStyle name="Normal 22 4 3 4" xfId="20686" xr:uid="{00000000-0005-0000-0000-0000AC500000}"/>
    <cellStyle name="Normal 22 4 3 4 2" xfId="20687" xr:uid="{00000000-0005-0000-0000-0000AD500000}"/>
    <cellStyle name="Normal 22 4 3 4 2 2" xfId="20688" xr:uid="{00000000-0005-0000-0000-0000AE500000}"/>
    <cellStyle name="Normal 22 4 3 4 3" xfId="20689" xr:uid="{00000000-0005-0000-0000-0000AF500000}"/>
    <cellStyle name="Normal 22 4 3 5" xfId="20690" xr:uid="{00000000-0005-0000-0000-0000B0500000}"/>
    <cellStyle name="Normal 22 4 3 5 2" xfId="20691" xr:uid="{00000000-0005-0000-0000-0000B1500000}"/>
    <cellStyle name="Normal 22 4 3 5 2 2" xfId="20692" xr:uid="{00000000-0005-0000-0000-0000B2500000}"/>
    <cellStyle name="Normal 22 4 3 5 3" xfId="20693" xr:uid="{00000000-0005-0000-0000-0000B3500000}"/>
    <cellStyle name="Normal 22 4 3 6" xfId="20694" xr:uid="{00000000-0005-0000-0000-0000B4500000}"/>
    <cellStyle name="Normal 22 4 3 6 2" xfId="20695" xr:uid="{00000000-0005-0000-0000-0000B5500000}"/>
    <cellStyle name="Normal 22 4 3 7" xfId="20696" xr:uid="{00000000-0005-0000-0000-0000B6500000}"/>
    <cellStyle name="Normal 22 4 3 7 2" xfId="20697" xr:uid="{00000000-0005-0000-0000-0000B7500000}"/>
    <cellStyle name="Normal 22 4 3 8" xfId="20698" xr:uid="{00000000-0005-0000-0000-0000B8500000}"/>
    <cellStyle name="Normal 22 4 4" xfId="20699" xr:uid="{00000000-0005-0000-0000-0000B9500000}"/>
    <cellStyle name="Normal 22 4 4 2" xfId="20700" xr:uid="{00000000-0005-0000-0000-0000BA500000}"/>
    <cellStyle name="Normal 22 4 4 2 2" xfId="20701" xr:uid="{00000000-0005-0000-0000-0000BB500000}"/>
    <cellStyle name="Normal 22 4 4 2 2 2" xfId="20702" xr:uid="{00000000-0005-0000-0000-0000BC500000}"/>
    <cellStyle name="Normal 22 4 4 2 3" xfId="20703" xr:uid="{00000000-0005-0000-0000-0000BD500000}"/>
    <cellStyle name="Normal 22 4 4 3" xfId="20704" xr:uid="{00000000-0005-0000-0000-0000BE500000}"/>
    <cellStyle name="Normal 22 4 4 3 2" xfId="20705" xr:uid="{00000000-0005-0000-0000-0000BF500000}"/>
    <cellStyle name="Normal 22 4 4 3 2 2" xfId="20706" xr:uid="{00000000-0005-0000-0000-0000C0500000}"/>
    <cellStyle name="Normal 22 4 4 3 3" xfId="20707" xr:uid="{00000000-0005-0000-0000-0000C1500000}"/>
    <cellStyle name="Normal 22 4 4 4" xfId="20708" xr:uid="{00000000-0005-0000-0000-0000C2500000}"/>
    <cellStyle name="Normal 22 4 4 4 2" xfId="20709" xr:uid="{00000000-0005-0000-0000-0000C3500000}"/>
    <cellStyle name="Normal 22 4 4 4 2 2" xfId="20710" xr:uid="{00000000-0005-0000-0000-0000C4500000}"/>
    <cellStyle name="Normal 22 4 4 4 3" xfId="20711" xr:uid="{00000000-0005-0000-0000-0000C5500000}"/>
    <cellStyle name="Normal 22 4 4 5" xfId="20712" xr:uid="{00000000-0005-0000-0000-0000C6500000}"/>
    <cellStyle name="Normal 22 4 4 5 2" xfId="20713" xr:uid="{00000000-0005-0000-0000-0000C7500000}"/>
    <cellStyle name="Normal 22 4 4 6" xfId="20714" xr:uid="{00000000-0005-0000-0000-0000C8500000}"/>
    <cellStyle name="Normal 22 4 4 6 2" xfId="20715" xr:uid="{00000000-0005-0000-0000-0000C9500000}"/>
    <cellStyle name="Normal 22 4 4 7" xfId="20716" xr:uid="{00000000-0005-0000-0000-0000CA500000}"/>
    <cellStyle name="Normal 22 4 5" xfId="20717" xr:uid="{00000000-0005-0000-0000-0000CB500000}"/>
    <cellStyle name="Normal 22 4 5 2" xfId="20718" xr:uid="{00000000-0005-0000-0000-0000CC500000}"/>
    <cellStyle name="Normal 22 4 5 2 2" xfId="20719" xr:uid="{00000000-0005-0000-0000-0000CD500000}"/>
    <cellStyle name="Normal 22 4 5 2 2 2" xfId="20720" xr:uid="{00000000-0005-0000-0000-0000CE500000}"/>
    <cellStyle name="Normal 22 4 5 2 3" xfId="20721" xr:uid="{00000000-0005-0000-0000-0000CF500000}"/>
    <cellStyle name="Normal 22 4 5 3" xfId="20722" xr:uid="{00000000-0005-0000-0000-0000D0500000}"/>
    <cellStyle name="Normal 22 4 5 3 2" xfId="20723" xr:uid="{00000000-0005-0000-0000-0000D1500000}"/>
    <cellStyle name="Normal 22 4 5 3 2 2" xfId="20724" xr:uid="{00000000-0005-0000-0000-0000D2500000}"/>
    <cellStyle name="Normal 22 4 5 3 3" xfId="20725" xr:uid="{00000000-0005-0000-0000-0000D3500000}"/>
    <cellStyle name="Normal 22 4 5 4" xfId="20726" xr:uid="{00000000-0005-0000-0000-0000D4500000}"/>
    <cellStyle name="Normal 22 4 5 4 2" xfId="20727" xr:uid="{00000000-0005-0000-0000-0000D5500000}"/>
    <cellStyle name="Normal 22 4 5 4 2 2" xfId="20728" xr:uid="{00000000-0005-0000-0000-0000D6500000}"/>
    <cellStyle name="Normal 22 4 5 4 3" xfId="20729" xr:uid="{00000000-0005-0000-0000-0000D7500000}"/>
    <cellStyle name="Normal 22 4 5 5" xfId="20730" xr:uid="{00000000-0005-0000-0000-0000D8500000}"/>
    <cellStyle name="Normal 22 4 5 5 2" xfId="20731" xr:uid="{00000000-0005-0000-0000-0000D9500000}"/>
    <cellStyle name="Normal 22 4 5 6" xfId="20732" xr:uid="{00000000-0005-0000-0000-0000DA500000}"/>
    <cellStyle name="Normal 22 4 5 6 2" xfId="20733" xr:uid="{00000000-0005-0000-0000-0000DB500000}"/>
    <cellStyle name="Normal 22 4 5 7" xfId="20734" xr:uid="{00000000-0005-0000-0000-0000DC500000}"/>
    <cellStyle name="Normal 22 4 6" xfId="20735" xr:uid="{00000000-0005-0000-0000-0000DD500000}"/>
    <cellStyle name="Normal 22 4 6 2" xfId="20736" xr:uid="{00000000-0005-0000-0000-0000DE500000}"/>
    <cellStyle name="Normal 22 4 6 2 2" xfId="20737" xr:uid="{00000000-0005-0000-0000-0000DF500000}"/>
    <cellStyle name="Normal 22 4 6 3" xfId="20738" xr:uid="{00000000-0005-0000-0000-0000E0500000}"/>
    <cellStyle name="Normal 22 4 7" xfId="20739" xr:uid="{00000000-0005-0000-0000-0000E1500000}"/>
    <cellStyle name="Normal 22 4 7 2" xfId="20740" xr:uid="{00000000-0005-0000-0000-0000E2500000}"/>
    <cellStyle name="Normal 22 4 7 2 2" xfId="20741" xr:uid="{00000000-0005-0000-0000-0000E3500000}"/>
    <cellStyle name="Normal 22 4 7 3" xfId="20742" xr:uid="{00000000-0005-0000-0000-0000E4500000}"/>
    <cellStyle name="Normal 22 4 8" xfId="20743" xr:uid="{00000000-0005-0000-0000-0000E5500000}"/>
    <cellStyle name="Normal 22 4 8 2" xfId="20744" xr:uid="{00000000-0005-0000-0000-0000E6500000}"/>
    <cellStyle name="Normal 22 4 8 2 2" xfId="20745" xr:uid="{00000000-0005-0000-0000-0000E7500000}"/>
    <cellStyle name="Normal 22 4 8 3" xfId="20746" xr:uid="{00000000-0005-0000-0000-0000E8500000}"/>
    <cellStyle name="Normal 22 4 9" xfId="20747" xr:uid="{00000000-0005-0000-0000-0000E9500000}"/>
    <cellStyle name="Normal 22 4 9 2" xfId="20748" xr:uid="{00000000-0005-0000-0000-0000EA500000}"/>
    <cellStyle name="Normal 22 5" xfId="20749" xr:uid="{00000000-0005-0000-0000-0000EB500000}"/>
    <cellStyle name="Normal 22 5 2" xfId="20750" xr:uid="{00000000-0005-0000-0000-0000EC500000}"/>
    <cellStyle name="Normal 22 5 2 2" xfId="20751" xr:uid="{00000000-0005-0000-0000-0000ED500000}"/>
    <cellStyle name="Normal 22 5 2 2 2" xfId="20752" xr:uid="{00000000-0005-0000-0000-0000EE500000}"/>
    <cellStyle name="Normal 22 5 2 2 2 2" xfId="20753" xr:uid="{00000000-0005-0000-0000-0000EF500000}"/>
    <cellStyle name="Normal 22 5 2 2 3" xfId="20754" xr:uid="{00000000-0005-0000-0000-0000F0500000}"/>
    <cellStyle name="Normal 22 5 2 3" xfId="20755" xr:uid="{00000000-0005-0000-0000-0000F1500000}"/>
    <cellStyle name="Normal 22 5 2 3 2" xfId="20756" xr:uid="{00000000-0005-0000-0000-0000F2500000}"/>
    <cellStyle name="Normal 22 5 2 3 2 2" xfId="20757" xr:uid="{00000000-0005-0000-0000-0000F3500000}"/>
    <cellStyle name="Normal 22 5 2 3 3" xfId="20758" xr:uid="{00000000-0005-0000-0000-0000F4500000}"/>
    <cellStyle name="Normal 22 5 2 4" xfId="20759" xr:uid="{00000000-0005-0000-0000-0000F5500000}"/>
    <cellStyle name="Normal 22 5 2 4 2" xfId="20760" xr:uid="{00000000-0005-0000-0000-0000F6500000}"/>
    <cellStyle name="Normal 22 5 2 4 2 2" xfId="20761" xr:uid="{00000000-0005-0000-0000-0000F7500000}"/>
    <cellStyle name="Normal 22 5 2 4 3" xfId="20762" xr:uid="{00000000-0005-0000-0000-0000F8500000}"/>
    <cellStyle name="Normal 22 5 2 5" xfId="20763" xr:uid="{00000000-0005-0000-0000-0000F9500000}"/>
    <cellStyle name="Normal 22 5 2 5 2" xfId="20764" xr:uid="{00000000-0005-0000-0000-0000FA500000}"/>
    <cellStyle name="Normal 22 5 2 6" xfId="20765" xr:uid="{00000000-0005-0000-0000-0000FB500000}"/>
    <cellStyle name="Normal 22 5 2 6 2" xfId="20766" xr:uid="{00000000-0005-0000-0000-0000FC500000}"/>
    <cellStyle name="Normal 22 5 2 7" xfId="20767" xr:uid="{00000000-0005-0000-0000-0000FD500000}"/>
    <cellStyle name="Normal 22 5 3" xfId="20768" xr:uid="{00000000-0005-0000-0000-0000FE500000}"/>
    <cellStyle name="Normal 22 5 3 2" xfId="20769" xr:uid="{00000000-0005-0000-0000-0000FF500000}"/>
    <cellStyle name="Normal 22 5 3 2 2" xfId="20770" xr:uid="{00000000-0005-0000-0000-000000510000}"/>
    <cellStyle name="Normal 22 5 3 2 2 2" xfId="20771" xr:uid="{00000000-0005-0000-0000-000001510000}"/>
    <cellStyle name="Normal 22 5 3 2 3" xfId="20772" xr:uid="{00000000-0005-0000-0000-000002510000}"/>
    <cellStyle name="Normal 22 5 3 3" xfId="20773" xr:uid="{00000000-0005-0000-0000-000003510000}"/>
    <cellStyle name="Normal 22 5 3 3 2" xfId="20774" xr:uid="{00000000-0005-0000-0000-000004510000}"/>
    <cellStyle name="Normal 22 5 3 3 2 2" xfId="20775" xr:uid="{00000000-0005-0000-0000-000005510000}"/>
    <cellStyle name="Normal 22 5 3 3 3" xfId="20776" xr:uid="{00000000-0005-0000-0000-000006510000}"/>
    <cellStyle name="Normal 22 5 3 4" xfId="20777" xr:uid="{00000000-0005-0000-0000-000007510000}"/>
    <cellStyle name="Normal 22 5 3 4 2" xfId="20778" xr:uid="{00000000-0005-0000-0000-000008510000}"/>
    <cellStyle name="Normal 22 5 3 4 2 2" xfId="20779" xr:uid="{00000000-0005-0000-0000-000009510000}"/>
    <cellStyle name="Normal 22 5 3 4 3" xfId="20780" xr:uid="{00000000-0005-0000-0000-00000A510000}"/>
    <cellStyle name="Normal 22 5 3 5" xfId="20781" xr:uid="{00000000-0005-0000-0000-00000B510000}"/>
    <cellStyle name="Normal 22 5 3 5 2" xfId="20782" xr:uid="{00000000-0005-0000-0000-00000C510000}"/>
    <cellStyle name="Normal 22 5 3 6" xfId="20783" xr:uid="{00000000-0005-0000-0000-00000D510000}"/>
    <cellStyle name="Normal 22 5 3 6 2" xfId="20784" xr:uid="{00000000-0005-0000-0000-00000E510000}"/>
    <cellStyle name="Normal 22 5 3 7" xfId="20785" xr:uid="{00000000-0005-0000-0000-00000F510000}"/>
    <cellStyle name="Normal 22 5 4" xfId="20786" xr:uid="{00000000-0005-0000-0000-000010510000}"/>
    <cellStyle name="Normal 22 5 4 2" xfId="20787" xr:uid="{00000000-0005-0000-0000-000011510000}"/>
    <cellStyle name="Normal 22 5 4 2 2" xfId="20788" xr:uid="{00000000-0005-0000-0000-000012510000}"/>
    <cellStyle name="Normal 22 5 4 3" xfId="20789" xr:uid="{00000000-0005-0000-0000-000013510000}"/>
    <cellStyle name="Normal 22 5 5" xfId="20790" xr:uid="{00000000-0005-0000-0000-000014510000}"/>
    <cellStyle name="Normal 22 5 5 2" xfId="20791" xr:uid="{00000000-0005-0000-0000-000015510000}"/>
    <cellStyle name="Normal 22 5 5 2 2" xfId="20792" xr:uid="{00000000-0005-0000-0000-000016510000}"/>
    <cellStyle name="Normal 22 5 5 3" xfId="20793" xr:uid="{00000000-0005-0000-0000-000017510000}"/>
    <cellStyle name="Normal 22 5 6" xfId="20794" xr:uid="{00000000-0005-0000-0000-000018510000}"/>
    <cellStyle name="Normal 22 5 6 2" xfId="20795" xr:uid="{00000000-0005-0000-0000-000019510000}"/>
    <cellStyle name="Normal 22 5 6 2 2" xfId="20796" xr:uid="{00000000-0005-0000-0000-00001A510000}"/>
    <cellStyle name="Normal 22 5 6 3" xfId="20797" xr:uid="{00000000-0005-0000-0000-00001B510000}"/>
    <cellStyle name="Normal 22 5 7" xfId="20798" xr:uid="{00000000-0005-0000-0000-00001C510000}"/>
    <cellStyle name="Normal 22 5 7 2" xfId="20799" xr:uid="{00000000-0005-0000-0000-00001D510000}"/>
    <cellStyle name="Normal 22 5 8" xfId="20800" xr:uid="{00000000-0005-0000-0000-00001E510000}"/>
    <cellStyle name="Normal 22 5 8 2" xfId="20801" xr:uid="{00000000-0005-0000-0000-00001F510000}"/>
    <cellStyle name="Normal 22 5 9" xfId="20802" xr:uid="{00000000-0005-0000-0000-000020510000}"/>
    <cellStyle name="Normal 22 6" xfId="20803" xr:uid="{00000000-0005-0000-0000-000021510000}"/>
    <cellStyle name="Normal 22 6 2" xfId="20804" xr:uid="{00000000-0005-0000-0000-000022510000}"/>
    <cellStyle name="Normal 22 6 2 2" xfId="20805" xr:uid="{00000000-0005-0000-0000-000023510000}"/>
    <cellStyle name="Normal 22 6 2 2 2" xfId="20806" xr:uid="{00000000-0005-0000-0000-000024510000}"/>
    <cellStyle name="Normal 22 6 2 2 2 2" xfId="20807" xr:uid="{00000000-0005-0000-0000-000025510000}"/>
    <cellStyle name="Normal 22 6 2 2 3" xfId="20808" xr:uid="{00000000-0005-0000-0000-000026510000}"/>
    <cellStyle name="Normal 22 6 2 3" xfId="20809" xr:uid="{00000000-0005-0000-0000-000027510000}"/>
    <cellStyle name="Normal 22 6 2 3 2" xfId="20810" xr:uid="{00000000-0005-0000-0000-000028510000}"/>
    <cellStyle name="Normal 22 6 2 3 2 2" xfId="20811" xr:uid="{00000000-0005-0000-0000-000029510000}"/>
    <cellStyle name="Normal 22 6 2 3 3" xfId="20812" xr:uid="{00000000-0005-0000-0000-00002A510000}"/>
    <cellStyle name="Normal 22 6 2 4" xfId="20813" xr:uid="{00000000-0005-0000-0000-00002B510000}"/>
    <cellStyle name="Normal 22 6 2 4 2" xfId="20814" xr:uid="{00000000-0005-0000-0000-00002C510000}"/>
    <cellStyle name="Normal 22 6 2 4 2 2" xfId="20815" xr:uid="{00000000-0005-0000-0000-00002D510000}"/>
    <cellStyle name="Normal 22 6 2 4 3" xfId="20816" xr:uid="{00000000-0005-0000-0000-00002E510000}"/>
    <cellStyle name="Normal 22 6 2 5" xfId="20817" xr:uid="{00000000-0005-0000-0000-00002F510000}"/>
    <cellStyle name="Normal 22 6 2 5 2" xfId="20818" xr:uid="{00000000-0005-0000-0000-000030510000}"/>
    <cellStyle name="Normal 22 6 2 6" xfId="20819" xr:uid="{00000000-0005-0000-0000-000031510000}"/>
    <cellStyle name="Normal 22 6 2 6 2" xfId="20820" xr:uid="{00000000-0005-0000-0000-000032510000}"/>
    <cellStyle name="Normal 22 6 2 7" xfId="20821" xr:uid="{00000000-0005-0000-0000-000033510000}"/>
    <cellStyle name="Normal 22 6 3" xfId="20822" xr:uid="{00000000-0005-0000-0000-000034510000}"/>
    <cellStyle name="Normal 22 6 3 2" xfId="20823" xr:uid="{00000000-0005-0000-0000-000035510000}"/>
    <cellStyle name="Normal 22 6 3 2 2" xfId="20824" xr:uid="{00000000-0005-0000-0000-000036510000}"/>
    <cellStyle name="Normal 22 6 3 3" xfId="20825" xr:uid="{00000000-0005-0000-0000-000037510000}"/>
    <cellStyle name="Normal 22 6 4" xfId="20826" xr:uid="{00000000-0005-0000-0000-000038510000}"/>
    <cellStyle name="Normal 22 6 4 2" xfId="20827" xr:uid="{00000000-0005-0000-0000-000039510000}"/>
    <cellStyle name="Normal 22 6 4 2 2" xfId="20828" xr:uid="{00000000-0005-0000-0000-00003A510000}"/>
    <cellStyle name="Normal 22 6 4 3" xfId="20829" xr:uid="{00000000-0005-0000-0000-00003B510000}"/>
    <cellStyle name="Normal 22 6 5" xfId="20830" xr:uid="{00000000-0005-0000-0000-00003C510000}"/>
    <cellStyle name="Normal 22 6 5 2" xfId="20831" xr:uid="{00000000-0005-0000-0000-00003D510000}"/>
    <cellStyle name="Normal 22 6 5 2 2" xfId="20832" xr:uid="{00000000-0005-0000-0000-00003E510000}"/>
    <cellStyle name="Normal 22 6 5 3" xfId="20833" xr:uid="{00000000-0005-0000-0000-00003F510000}"/>
    <cellStyle name="Normal 22 6 6" xfId="20834" xr:uid="{00000000-0005-0000-0000-000040510000}"/>
    <cellStyle name="Normal 22 6 6 2" xfId="20835" xr:uid="{00000000-0005-0000-0000-000041510000}"/>
    <cellStyle name="Normal 22 6 7" xfId="20836" xr:uid="{00000000-0005-0000-0000-000042510000}"/>
    <cellStyle name="Normal 22 6 7 2" xfId="20837" xr:uid="{00000000-0005-0000-0000-000043510000}"/>
    <cellStyle name="Normal 22 6 8" xfId="20838" xr:uid="{00000000-0005-0000-0000-000044510000}"/>
    <cellStyle name="Normal 22 7" xfId="20839" xr:uid="{00000000-0005-0000-0000-000045510000}"/>
    <cellStyle name="Normal 22 7 2" xfId="20840" xr:uid="{00000000-0005-0000-0000-000046510000}"/>
    <cellStyle name="Normal 22 7 2 2" xfId="20841" xr:uid="{00000000-0005-0000-0000-000047510000}"/>
    <cellStyle name="Normal 22 7 2 2 2" xfId="20842" xr:uid="{00000000-0005-0000-0000-000048510000}"/>
    <cellStyle name="Normal 22 7 2 3" xfId="20843" xr:uid="{00000000-0005-0000-0000-000049510000}"/>
    <cellStyle name="Normal 22 7 3" xfId="20844" xr:uid="{00000000-0005-0000-0000-00004A510000}"/>
    <cellStyle name="Normal 22 7 3 2" xfId="20845" xr:uid="{00000000-0005-0000-0000-00004B510000}"/>
    <cellStyle name="Normal 22 7 3 2 2" xfId="20846" xr:uid="{00000000-0005-0000-0000-00004C510000}"/>
    <cellStyle name="Normal 22 7 3 3" xfId="20847" xr:uid="{00000000-0005-0000-0000-00004D510000}"/>
    <cellStyle name="Normal 22 7 4" xfId="20848" xr:uid="{00000000-0005-0000-0000-00004E510000}"/>
    <cellStyle name="Normal 22 7 4 2" xfId="20849" xr:uid="{00000000-0005-0000-0000-00004F510000}"/>
    <cellStyle name="Normal 22 7 4 2 2" xfId="20850" xr:uid="{00000000-0005-0000-0000-000050510000}"/>
    <cellStyle name="Normal 22 7 4 3" xfId="20851" xr:uid="{00000000-0005-0000-0000-000051510000}"/>
    <cellStyle name="Normal 22 7 5" xfId="20852" xr:uid="{00000000-0005-0000-0000-000052510000}"/>
    <cellStyle name="Normal 22 7 5 2" xfId="20853" xr:uid="{00000000-0005-0000-0000-000053510000}"/>
    <cellStyle name="Normal 22 7 6" xfId="20854" xr:uid="{00000000-0005-0000-0000-000054510000}"/>
    <cellStyle name="Normal 22 7 6 2" xfId="20855" xr:uid="{00000000-0005-0000-0000-000055510000}"/>
    <cellStyle name="Normal 22 7 7" xfId="20856" xr:uid="{00000000-0005-0000-0000-000056510000}"/>
    <cellStyle name="Normal 22 8" xfId="20857" xr:uid="{00000000-0005-0000-0000-000057510000}"/>
    <cellStyle name="Normal 22 8 2" xfId="20858" xr:uid="{00000000-0005-0000-0000-000058510000}"/>
    <cellStyle name="Normal 22 8 2 2" xfId="20859" xr:uid="{00000000-0005-0000-0000-000059510000}"/>
    <cellStyle name="Normal 22 8 2 2 2" xfId="20860" xr:uid="{00000000-0005-0000-0000-00005A510000}"/>
    <cellStyle name="Normal 22 8 2 3" xfId="20861" xr:uid="{00000000-0005-0000-0000-00005B510000}"/>
    <cellStyle name="Normal 22 8 3" xfId="20862" xr:uid="{00000000-0005-0000-0000-00005C510000}"/>
    <cellStyle name="Normal 22 8 3 2" xfId="20863" xr:uid="{00000000-0005-0000-0000-00005D510000}"/>
    <cellStyle name="Normal 22 8 3 2 2" xfId="20864" xr:uid="{00000000-0005-0000-0000-00005E510000}"/>
    <cellStyle name="Normal 22 8 3 3" xfId="20865" xr:uid="{00000000-0005-0000-0000-00005F510000}"/>
    <cellStyle name="Normal 22 8 4" xfId="20866" xr:uid="{00000000-0005-0000-0000-000060510000}"/>
    <cellStyle name="Normal 22 8 4 2" xfId="20867" xr:uid="{00000000-0005-0000-0000-000061510000}"/>
    <cellStyle name="Normal 22 8 4 2 2" xfId="20868" xr:uid="{00000000-0005-0000-0000-000062510000}"/>
    <cellStyle name="Normal 22 8 4 3" xfId="20869" xr:uid="{00000000-0005-0000-0000-000063510000}"/>
    <cellStyle name="Normal 22 8 5" xfId="20870" xr:uid="{00000000-0005-0000-0000-000064510000}"/>
    <cellStyle name="Normal 22 8 5 2" xfId="20871" xr:uid="{00000000-0005-0000-0000-000065510000}"/>
    <cellStyle name="Normal 22 8 6" xfId="20872" xr:uid="{00000000-0005-0000-0000-000066510000}"/>
    <cellStyle name="Normal 22 8 6 2" xfId="20873" xr:uid="{00000000-0005-0000-0000-000067510000}"/>
    <cellStyle name="Normal 22 8 7" xfId="20874" xr:uid="{00000000-0005-0000-0000-000068510000}"/>
    <cellStyle name="Normal 22 9" xfId="20875" xr:uid="{00000000-0005-0000-0000-000069510000}"/>
    <cellStyle name="Normal 22 9 2" xfId="20876" xr:uid="{00000000-0005-0000-0000-00006A510000}"/>
    <cellStyle name="Normal 22 9 2 2" xfId="20877" xr:uid="{00000000-0005-0000-0000-00006B510000}"/>
    <cellStyle name="Normal 22 9 3" xfId="20878" xr:uid="{00000000-0005-0000-0000-00006C510000}"/>
    <cellStyle name="Normal 22_Confidential Information" xfId="20879" xr:uid="{00000000-0005-0000-0000-00006D510000}"/>
    <cellStyle name="Normal 23" xfId="514" xr:uid="{00000000-0005-0000-0000-00006E510000}"/>
    <cellStyle name="Normal 23 10" xfId="20880" xr:uid="{00000000-0005-0000-0000-00006F510000}"/>
    <cellStyle name="Normal 23 10 2" xfId="20881" xr:uid="{00000000-0005-0000-0000-000070510000}"/>
    <cellStyle name="Normal 23 10 2 2" xfId="20882" xr:uid="{00000000-0005-0000-0000-000071510000}"/>
    <cellStyle name="Normal 23 10 3" xfId="20883" xr:uid="{00000000-0005-0000-0000-000072510000}"/>
    <cellStyle name="Normal 23 11" xfId="20884" xr:uid="{00000000-0005-0000-0000-000073510000}"/>
    <cellStyle name="Normal 23 11 2" xfId="20885" xr:uid="{00000000-0005-0000-0000-000074510000}"/>
    <cellStyle name="Normal 23 12" xfId="20886" xr:uid="{00000000-0005-0000-0000-000075510000}"/>
    <cellStyle name="Normal 23 12 2" xfId="20887" xr:uid="{00000000-0005-0000-0000-000076510000}"/>
    <cellStyle name="Normal 23 13" xfId="20888" xr:uid="{00000000-0005-0000-0000-000077510000}"/>
    <cellStyle name="Normal 23 2" xfId="515" xr:uid="{00000000-0005-0000-0000-000078510000}"/>
    <cellStyle name="Normal 23 2 10" xfId="20889" xr:uid="{00000000-0005-0000-0000-000079510000}"/>
    <cellStyle name="Normal 23 2 10 2" xfId="20890" xr:uid="{00000000-0005-0000-0000-00007A510000}"/>
    <cellStyle name="Normal 23 2 11" xfId="20891" xr:uid="{00000000-0005-0000-0000-00007B510000}"/>
    <cellStyle name="Normal 23 2 2" xfId="20892" xr:uid="{00000000-0005-0000-0000-00007C510000}"/>
    <cellStyle name="Normal 23 2 2 2" xfId="20893" xr:uid="{00000000-0005-0000-0000-00007D510000}"/>
    <cellStyle name="Normal 23 2 2 2 2" xfId="20894" xr:uid="{00000000-0005-0000-0000-00007E510000}"/>
    <cellStyle name="Normal 23 2 2 2 2 2" xfId="20895" xr:uid="{00000000-0005-0000-0000-00007F510000}"/>
    <cellStyle name="Normal 23 2 2 2 2 2 2" xfId="20896" xr:uid="{00000000-0005-0000-0000-000080510000}"/>
    <cellStyle name="Normal 23 2 2 2 2 3" xfId="20897" xr:uid="{00000000-0005-0000-0000-000081510000}"/>
    <cellStyle name="Normal 23 2 2 2 3" xfId="20898" xr:uid="{00000000-0005-0000-0000-000082510000}"/>
    <cellStyle name="Normal 23 2 2 2 3 2" xfId="20899" xr:uid="{00000000-0005-0000-0000-000083510000}"/>
    <cellStyle name="Normal 23 2 2 2 3 2 2" xfId="20900" xr:uid="{00000000-0005-0000-0000-000084510000}"/>
    <cellStyle name="Normal 23 2 2 2 3 3" xfId="20901" xr:uid="{00000000-0005-0000-0000-000085510000}"/>
    <cellStyle name="Normal 23 2 2 2 4" xfId="20902" xr:uid="{00000000-0005-0000-0000-000086510000}"/>
    <cellStyle name="Normal 23 2 2 2 4 2" xfId="20903" xr:uid="{00000000-0005-0000-0000-000087510000}"/>
    <cellStyle name="Normal 23 2 2 2 4 2 2" xfId="20904" xr:uid="{00000000-0005-0000-0000-000088510000}"/>
    <cellStyle name="Normal 23 2 2 2 4 3" xfId="20905" xr:uid="{00000000-0005-0000-0000-000089510000}"/>
    <cellStyle name="Normal 23 2 2 2 5" xfId="20906" xr:uid="{00000000-0005-0000-0000-00008A510000}"/>
    <cellStyle name="Normal 23 2 2 2 5 2" xfId="20907" xr:uid="{00000000-0005-0000-0000-00008B510000}"/>
    <cellStyle name="Normal 23 2 2 2 6" xfId="20908" xr:uid="{00000000-0005-0000-0000-00008C510000}"/>
    <cellStyle name="Normal 23 2 2 2 6 2" xfId="20909" xr:uid="{00000000-0005-0000-0000-00008D510000}"/>
    <cellStyle name="Normal 23 2 2 2 7" xfId="20910" xr:uid="{00000000-0005-0000-0000-00008E510000}"/>
    <cellStyle name="Normal 23 2 2 3" xfId="20911" xr:uid="{00000000-0005-0000-0000-00008F510000}"/>
    <cellStyle name="Normal 23 2 2 3 2" xfId="20912" xr:uid="{00000000-0005-0000-0000-000090510000}"/>
    <cellStyle name="Normal 23 2 2 3 2 2" xfId="20913" xr:uid="{00000000-0005-0000-0000-000091510000}"/>
    <cellStyle name="Normal 23 2 2 3 2 2 2" xfId="20914" xr:uid="{00000000-0005-0000-0000-000092510000}"/>
    <cellStyle name="Normal 23 2 2 3 2 3" xfId="20915" xr:uid="{00000000-0005-0000-0000-000093510000}"/>
    <cellStyle name="Normal 23 2 2 3 3" xfId="20916" xr:uid="{00000000-0005-0000-0000-000094510000}"/>
    <cellStyle name="Normal 23 2 2 3 3 2" xfId="20917" xr:uid="{00000000-0005-0000-0000-000095510000}"/>
    <cellStyle name="Normal 23 2 2 3 3 2 2" xfId="20918" xr:uid="{00000000-0005-0000-0000-000096510000}"/>
    <cellStyle name="Normal 23 2 2 3 3 3" xfId="20919" xr:uid="{00000000-0005-0000-0000-000097510000}"/>
    <cellStyle name="Normal 23 2 2 3 4" xfId="20920" xr:uid="{00000000-0005-0000-0000-000098510000}"/>
    <cellStyle name="Normal 23 2 2 3 4 2" xfId="20921" xr:uid="{00000000-0005-0000-0000-000099510000}"/>
    <cellStyle name="Normal 23 2 2 3 4 2 2" xfId="20922" xr:uid="{00000000-0005-0000-0000-00009A510000}"/>
    <cellStyle name="Normal 23 2 2 3 4 3" xfId="20923" xr:uid="{00000000-0005-0000-0000-00009B510000}"/>
    <cellStyle name="Normal 23 2 2 3 5" xfId="20924" xr:uid="{00000000-0005-0000-0000-00009C510000}"/>
    <cellStyle name="Normal 23 2 2 3 5 2" xfId="20925" xr:uid="{00000000-0005-0000-0000-00009D510000}"/>
    <cellStyle name="Normal 23 2 2 3 6" xfId="20926" xr:uid="{00000000-0005-0000-0000-00009E510000}"/>
    <cellStyle name="Normal 23 2 2 3 6 2" xfId="20927" xr:uid="{00000000-0005-0000-0000-00009F510000}"/>
    <cellStyle name="Normal 23 2 2 3 7" xfId="20928" xr:uid="{00000000-0005-0000-0000-0000A0510000}"/>
    <cellStyle name="Normal 23 2 2 4" xfId="20929" xr:uid="{00000000-0005-0000-0000-0000A1510000}"/>
    <cellStyle name="Normal 23 2 2 4 2" xfId="20930" xr:uid="{00000000-0005-0000-0000-0000A2510000}"/>
    <cellStyle name="Normal 23 2 2 4 2 2" xfId="20931" xr:uid="{00000000-0005-0000-0000-0000A3510000}"/>
    <cellStyle name="Normal 23 2 2 4 3" xfId="20932" xr:uid="{00000000-0005-0000-0000-0000A4510000}"/>
    <cellStyle name="Normal 23 2 2 5" xfId="20933" xr:uid="{00000000-0005-0000-0000-0000A5510000}"/>
    <cellStyle name="Normal 23 2 2 5 2" xfId="20934" xr:uid="{00000000-0005-0000-0000-0000A6510000}"/>
    <cellStyle name="Normal 23 2 2 5 2 2" xfId="20935" xr:uid="{00000000-0005-0000-0000-0000A7510000}"/>
    <cellStyle name="Normal 23 2 2 5 3" xfId="20936" xr:uid="{00000000-0005-0000-0000-0000A8510000}"/>
    <cellStyle name="Normal 23 2 2 6" xfId="20937" xr:uid="{00000000-0005-0000-0000-0000A9510000}"/>
    <cellStyle name="Normal 23 2 2 6 2" xfId="20938" xr:uid="{00000000-0005-0000-0000-0000AA510000}"/>
    <cellStyle name="Normal 23 2 2 6 2 2" xfId="20939" xr:uid="{00000000-0005-0000-0000-0000AB510000}"/>
    <cellStyle name="Normal 23 2 2 6 3" xfId="20940" xr:uid="{00000000-0005-0000-0000-0000AC510000}"/>
    <cellStyle name="Normal 23 2 2 7" xfId="20941" xr:uid="{00000000-0005-0000-0000-0000AD510000}"/>
    <cellStyle name="Normal 23 2 2 7 2" xfId="20942" xr:uid="{00000000-0005-0000-0000-0000AE510000}"/>
    <cellStyle name="Normal 23 2 2 8" xfId="20943" xr:uid="{00000000-0005-0000-0000-0000AF510000}"/>
    <cellStyle name="Normal 23 2 2 8 2" xfId="20944" xr:uid="{00000000-0005-0000-0000-0000B0510000}"/>
    <cellStyle name="Normal 23 2 2 9" xfId="20945" xr:uid="{00000000-0005-0000-0000-0000B1510000}"/>
    <cellStyle name="Normal 23 2 3" xfId="20946" xr:uid="{00000000-0005-0000-0000-0000B2510000}"/>
    <cellStyle name="Normal 23 2 3 2" xfId="20947" xr:uid="{00000000-0005-0000-0000-0000B3510000}"/>
    <cellStyle name="Normal 23 2 3 2 2" xfId="20948" xr:uid="{00000000-0005-0000-0000-0000B4510000}"/>
    <cellStyle name="Normal 23 2 3 2 2 2" xfId="20949" xr:uid="{00000000-0005-0000-0000-0000B5510000}"/>
    <cellStyle name="Normal 23 2 3 2 2 2 2" xfId="20950" xr:uid="{00000000-0005-0000-0000-0000B6510000}"/>
    <cellStyle name="Normal 23 2 3 2 2 3" xfId="20951" xr:uid="{00000000-0005-0000-0000-0000B7510000}"/>
    <cellStyle name="Normal 23 2 3 2 3" xfId="20952" xr:uid="{00000000-0005-0000-0000-0000B8510000}"/>
    <cellStyle name="Normal 23 2 3 2 3 2" xfId="20953" xr:uid="{00000000-0005-0000-0000-0000B9510000}"/>
    <cellStyle name="Normal 23 2 3 2 3 2 2" xfId="20954" xr:uid="{00000000-0005-0000-0000-0000BA510000}"/>
    <cellStyle name="Normal 23 2 3 2 3 3" xfId="20955" xr:uid="{00000000-0005-0000-0000-0000BB510000}"/>
    <cellStyle name="Normal 23 2 3 2 4" xfId="20956" xr:uid="{00000000-0005-0000-0000-0000BC510000}"/>
    <cellStyle name="Normal 23 2 3 2 4 2" xfId="20957" xr:uid="{00000000-0005-0000-0000-0000BD510000}"/>
    <cellStyle name="Normal 23 2 3 2 4 2 2" xfId="20958" xr:uid="{00000000-0005-0000-0000-0000BE510000}"/>
    <cellStyle name="Normal 23 2 3 2 4 3" xfId="20959" xr:uid="{00000000-0005-0000-0000-0000BF510000}"/>
    <cellStyle name="Normal 23 2 3 2 5" xfId="20960" xr:uid="{00000000-0005-0000-0000-0000C0510000}"/>
    <cellStyle name="Normal 23 2 3 2 5 2" xfId="20961" xr:uid="{00000000-0005-0000-0000-0000C1510000}"/>
    <cellStyle name="Normal 23 2 3 2 6" xfId="20962" xr:uid="{00000000-0005-0000-0000-0000C2510000}"/>
    <cellStyle name="Normal 23 2 3 2 6 2" xfId="20963" xr:uid="{00000000-0005-0000-0000-0000C3510000}"/>
    <cellStyle name="Normal 23 2 3 2 7" xfId="20964" xr:uid="{00000000-0005-0000-0000-0000C4510000}"/>
    <cellStyle name="Normal 23 2 3 3" xfId="20965" xr:uid="{00000000-0005-0000-0000-0000C5510000}"/>
    <cellStyle name="Normal 23 2 3 3 2" xfId="20966" xr:uid="{00000000-0005-0000-0000-0000C6510000}"/>
    <cellStyle name="Normal 23 2 3 3 2 2" xfId="20967" xr:uid="{00000000-0005-0000-0000-0000C7510000}"/>
    <cellStyle name="Normal 23 2 3 3 3" xfId="20968" xr:uid="{00000000-0005-0000-0000-0000C8510000}"/>
    <cellStyle name="Normal 23 2 3 4" xfId="20969" xr:uid="{00000000-0005-0000-0000-0000C9510000}"/>
    <cellStyle name="Normal 23 2 3 4 2" xfId="20970" xr:uid="{00000000-0005-0000-0000-0000CA510000}"/>
    <cellStyle name="Normal 23 2 3 4 2 2" xfId="20971" xr:uid="{00000000-0005-0000-0000-0000CB510000}"/>
    <cellStyle name="Normal 23 2 3 4 3" xfId="20972" xr:uid="{00000000-0005-0000-0000-0000CC510000}"/>
    <cellStyle name="Normal 23 2 3 5" xfId="20973" xr:uid="{00000000-0005-0000-0000-0000CD510000}"/>
    <cellStyle name="Normal 23 2 3 5 2" xfId="20974" xr:uid="{00000000-0005-0000-0000-0000CE510000}"/>
    <cellStyle name="Normal 23 2 3 5 2 2" xfId="20975" xr:uid="{00000000-0005-0000-0000-0000CF510000}"/>
    <cellStyle name="Normal 23 2 3 5 3" xfId="20976" xr:uid="{00000000-0005-0000-0000-0000D0510000}"/>
    <cellStyle name="Normal 23 2 3 6" xfId="20977" xr:uid="{00000000-0005-0000-0000-0000D1510000}"/>
    <cellStyle name="Normal 23 2 3 6 2" xfId="20978" xr:uid="{00000000-0005-0000-0000-0000D2510000}"/>
    <cellStyle name="Normal 23 2 3 7" xfId="20979" xr:uid="{00000000-0005-0000-0000-0000D3510000}"/>
    <cellStyle name="Normal 23 2 3 7 2" xfId="20980" xr:uid="{00000000-0005-0000-0000-0000D4510000}"/>
    <cellStyle name="Normal 23 2 3 8" xfId="20981" xr:uid="{00000000-0005-0000-0000-0000D5510000}"/>
    <cellStyle name="Normal 23 2 4" xfId="20982" xr:uid="{00000000-0005-0000-0000-0000D6510000}"/>
    <cellStyle name="Normal 23 2 4 2" xfId="20983" xr:uid="{00000000-0005-0000-0000-0000D7510000}"/>
    <cellStyle name="Normal 23 2 4 2 2" xfId="20984" xr:uid="{00000000-0005-0000-0000-0000D8510000}"/>
    <cellStyle name="Normal 23 2 4 2 2 2" xfId="20985" xr:uid="{00000000-0005-0000-0000-0000D9510000}"/>
    <cellStyle name="Normal 23 2 4 2 3" xfId="20986" xr:uid="{00000000-0005-0000-0000-0000DA510000}"/>
    <cellStyle name="Normal 23 2 4 3" xfId="20987" xr:uid="{00000000-0005-0000-0000-0000DB510000}"/>
    <cellStyle name="Normal 23 2 4 3 2" xfId="20988" xr:uid="{00000000-0005-0000-0000-0000DC510000}"/>
    <cellStyle name="Normal 23 2 4 3 2 2" xfId="20989" xr:uid="{00000000-0005-0000-0000-0000DD510000}"/>
    <cellStyle name="Normal 23 2 4 3 3" xfId="20990" xr:uid="{00000000-0005-0000-0000-0000DE510000}"/>
    <cellStyle name="Normal 23 2 4 4" xfId="20991" xr:uid="{00000000-0005-0000-0000-0000DF510000}"/>
    <cellStyle name="Normal 23 2 4 4 2" xfId="20992" xr:uid="{00000000-0005-0000-0000-0000E0510000}"/>
    <cellStyle name="Normal 23 2 4 4 2 2" xfId="20993" xr:uid="{00000000-0005-0000-0000-0000E1510000}"/>
    <cellStyle name="Normal 23 2 4 4 3" xfId="20994" xr:uid="{00000000-0005-0000-0000-0000E2510000}"/>
    <cellStyle name="Normal 23 2 4 5" xfId="20995" xr:uid="{00000000-0005-0000-0000-0000E3510000}"/>
    <cellStyle name="Normal 23 2 4 5 2" xfId="20996" xr:uid="{00000000-0005-0000-0000-0000E4510000}"/>
    <cellStyle name="Normal 23 2 4 6" xfId="20997" xr:uid="{00000000-0005-0000-0000-0000E5510000}"/>
    <cellStyle name="Normal 23 2 4 6 2" xfId="20998" xr:uid="{00000000-0005-0000-0000-0000E6510000}"/>
    <cellStyle name="Normal 23 2 4 7" xfId="20999" xr:uid="{00000000-0005-0000-0000-0000E7510000}"/>
    <cellStyle name="Normal 23 2 5" xfId="21000" xr:uid="{00000000-0005-0000-0000-0000E8510000}"/>
    <cellStyle name="Normal 23 2 5 2" xfId="21001" xr:uid="{00000000-0005-0000-0000-0000E9510000}"/>
    <cellStyle name="Normal 23 2 5 2 2" xfId="21002" xr:uid="{00000000-0005-0000-0000-0000EA510000}"/>
    <cellStyle name="Normal 23 2 5 2 2 2" xfId="21003" xr:uid="{00000000-0005-0000-0000-0000EB510000}"/>
    <cellStyle name="Normal 23 2 5 2 3" xfId="21004" xr:uid="{00000000-0005-0000-0000-0000EC510000}"/>
    <cellStyle name="Normal 23 2 5 3" xfId="21005" xr:uid="{00000000-0005-0000-0000-0000ED510000}"/>
    <cellStyle name="Normal 23 2 5 3 2" xfId="21006" xr:uid="{00000000-0005-0000-0000-0000EE510000}"/>
    <cellStyle name="Normal 23 2 5 3 2 2" xfId="21007" xr:uid="{00000000-0005-0000-0000-0000EF510000}"/>
    <cellStyle name="Normal 23 2 5 3 3" xfId="21008" xr:uid="{00000000-0005-0000-0000-0000F0510000}"/>
    <cellStyle name="Normal 23 2 5 4" xfId="21009" xr:uid="{00000000-0005-0000-0000-0000F1510000}"/>
    <cellStyle name="Normal 23 2 5 4 2" xfId="21010" xr:uid="{00000000-0005-0000-0000-0000F2510000}"/>
    <cellStyle name="Normal 23 2 5 4 2 2" xfId="21011" xr:uid="{00000000-0005-0000-0000-0000F3510000}"/>
    <cellStyle name="Normal 23 2 5 4 3" xfId="21012" xr:uid="{00000000-0005-0000-0000-0000F4510000}"/>
    <cellStyle name="Normal 23 2 5 5" xfId="21013" xr:uid="{00000000-0005-0000-0000-0000F5510000}"/>
    <cellStyle name="Normal 23 2 5 5 2" xfId="21014" xr:uid="{00000000-0005-0000-0000-0000F6510000}"/>
    <cellStyle name="Normal 23 2 5 6" xfId="21015" xr:uid="{00000000-0005-0000-0000-0000F7510000}"/>
    <cellStyle name="Normal 23 2 5 6 2" xfId="21016" xr:uid="{00000000-0005-0000-0000-0000F8510000}"/>
    <cellStyle name="Normal 23 2 5 7" xfId="21017" xr:uid="{00000000-0005-0000-0000-0000F9510000}"/>
    <cellStyle name="Normal 23 2 6" xfId="21018" xr:uid="{00000000-0005-0000-0000-0000FA510000}"/>
    <cellStyle name="Normal 23 2 6 2" xfId="21019" xr:uid="{00000000-0005-0000-0000-0000FB510000}"/>
    <cellStyle name="Normal 23 2 6 2 2" xfId="21020" xr:uid="{00000000-0005-0000-0000-0000FC510000}"/>
    <cellStyle name="Normal 23 2 6 3" xfId="21021" xr:uid="{00000000-0005-0000-0000-0000FD510000}"/>
    <cellStyle name="Normal 23 2 7" xfId="21022" xr:uid="{00000000-0005-0000-0000-0000FE510000}"/>
    <cellStyle name="Normal 23 2 7 2" xfId="21023" xr:uid="{00000000-0005-0000-0000-0000FF510000}"/>
    <cellStyle name="Normal 23 2 7 2 2" xfId="21024" xr:uid="{00000000-0005-0000-0000-000000520000}"/>
    <cellStyle name="Normal 23 2 7 3" xfId="21025" xr:uid="{00000000-0005-0000-0000-000001520000}"/>
    <cellStyle name="Normal 23 2 8" xfId="21026" xr:uid="{00000000-0005-0000-0000-000002520000}"/>
    <cellStyle name="Normal 23 2 8 2" xfId="21027" xr:uid="{00000000-0005-0000-0000-000003520000}"/>
    <cellStyle name="Normal 23 2 8 2 2" xfId="21028" xr:uid="{00000000-0005-0000-0000-000004520000}"/>
    <cellStyle name="Normal 23 2 8 3" xfId="21029" xr:uid="{00000000-0005-0000-0000-000005520000}"/>
    <cellStyle name="Normal 23 2 9" xfId="21030" xr:uid="{00000000-0005-0000-0000-000006520000}"/>
    <cellStyle name="Normal 23 2 9 2" xfId="21031" xr:uid="{00000000-0005-0000-0000-000007520000}"/>
    <cellStyle name="Normal 23 3" xfId="516" xr:uid="{00000000-0005-0000-0000-000008520000}"/>
    <cellStyle name="Normal 23 3 10" xfId="21032" xr:uid="{00000000-0005-0000-0000-000009520000}"/>
    <cellStyle name="Normal 23 3 10 2" xfId="21033" xr:uid="{00000000-0005-0000-0000-00000A520000}"/>
    <cellStyle name="Normal 23 3 11" xfId="21034" xr:uid="{00000000-0005-0000-0000-00000B520000}"/>
    <cellStyle name="Normal 23 3 2" xfId="21035" xr:uid="{00000000-0005-0000-0000-00000C520000}"/>
    <cellStyle name="Normal 23 3 2 2" xfId="21036" xr:uid="{00000000-0005-0000-0000-00000D520000}"/>
    <cellStyle name="Normal 23 3 2 2 2" xfId="21037" xr:uid="{00000000-0005-0000-0000-00000E520000}"/>
    <cellStyle name="Normal 23 3 2 2 2 2" xfId="21038" xr:uid="{00000000-0005-0000-0000-00000F520000}"/>
    <cellStyle name="Normal 23 3 2 2 2 2 2" xfId="21039" xr:uid="{00000000-0005-0000-0000-000010520000}"/>
    <cellStyle name="Normal 23 3 2 2 2 3" xfId="21040" xr:uid="{00000000-0005-0000-0000-000011520000}"/>
    <cellStyle name="Normal 23 3 2 2 3" xfId="21041" xr:uid="{00000000-0005-0000-0000-000012520000}"/>
    <cellStyle name="Normal 23 3 2 2 3 2" xfId="21042" xr:uid="{00000000-0005-0000-0000-000013520000}"/>
    <cellStyle name="Normal 23 3 2 2 3 2 2" xfId="21043" xr:uid="{00000000-0005-0000-0000-000014520000}"/>
    <cellStyle name="Normal 23 3 2 2 3 3" xfId="21044" xr:uid="{00000000-0005-0000-0000-000015520000}"/>
    <cellStyle name="Normal 23 3 2 2 4" xfId="21045" xr:uid="{00000000-0005-0000-0000-000016520000}"/>
    <cellStyle name="Normal 23 3 2 2 4 2" xfId="21046" xr:uid="{00000000-0005-0000-0000-000017520000}"/>
    <cellStyle name="Normal 23 3 2 2 4 2 2" xfId="21047" xr:uid="{00000000-0005-0000-0000-000018520000}"/>
    <cellStyle name="Normal 23 3 2 2 4 3" xfId="21048" xr:uid="{00000000-0005-0000-0000-000019520000}"/>
    <cellStyle name="Normal 23 3 2 2 5" xfId="21049" xr:uid="{00000000-0005-0000-0000-00001A520000}"/>
    <cellStyle name="Normal 23 3 2 2 5 2" xfId="21050" xr:uid="{00000000-0005-0000-0000-00001B520000}"/>
    <cellStyle name="Normal 23 3 2 2 6" xfId="21051" xr:uid="{00000000-0005-0000-0000-00001C520000}"/>
    <cellStyle name="Normal 23 3 2 2 6 2" xfId="21052" xr:uid="{00000000-0005-0000-0000-00001D520000}"/>
    <cellStyle name="Normal 23 3 2 2 7" xfId="21053" xr:uid="{00000000-0005-0000-0000-00001E520000}"/>
    <cellStyle name="Normal 23 3 2 3" xfId="21054" xr:uid="{00000000-0005-0000-0000-00001F520000}"/>
    <cellStyle name="Normal 23 3 2 3 2" xfId="21055" xr:uid="{00000000-0005-0000-0000-000020520000}"/>
    <cellStyle name="Normal 23 3 2 3 2 2" xfId="21056" xr:uid="{00000000-0005-0000-0000-000021520000}"/>
    <cellStyle name="Normal 23 3 2 3 2 2 2" xfId="21057" xr:uid="{00000000-0005-0000-0000-000022520000}"/>
    <cellStyle name="Normal 23 3 2 3 2 3" xfId="21058" xr:uid="{00000000-0005-0000-0000-000023520000}"/>
    <cellStyle name="Normal 23 3 2 3 3" xfId="21059" xr:uid="{00000000-0005-0000-0000-000024520000}"/>
    <cellStyle name="Normal 23 3 2 3 3 2" xfId="21060" xr:uid="{00000000-0005-0000-0000-000025520000}"/>
    <cellStyle name="Normal 23 3 2 3 3 2 2" xfId="21061" xr:uid="{00000000-0005-0000-0000-000026520000}"/>
    <cellStyle name="Normal 23 3 2 3 3 3" xfId="21062" xr:uid="{00000000-0005-0000-0000-000027520000}"/>
    <cellStyle name="Normal 23 3 2 3 4" xfId="21063" xr:uid="{00000000-0005-0000-0000-000028520000}"/>
    <cellStyle name="Normal 23 3 2 3 4 2" xfId="21064" xr:uid="{00000000-0005-0000-0000-000029520000}"/>
    <cellStyle name="Normal 23 3 2 3 4 2 2" xfId="21065" xr:uid="{00000000-0005-0000-0000-00002A520000}"/>
    <cellStyle name="Normal 23 3 2 3 4 3" xfId="21066" xr:uid="{00000000-0005-0000-0000-00002B520000}"/>
    <cellStyle name="Normal 23 3 2 3 5" xfId="21067" xr:uid="{00000000-0005-0000-0000-00002C520000}"/>
    <cellStyle name="Normal 23 3 2 3 5 2" xfId="21068" xr:uid="{00000000-0005-0000-0000-00002D520000}"/>
    <cellStyle name="Normal 23 3 2 3 6" xfId="21069" xr:uid="{00000000-0005-0000-0000-00002E520000}"/>
    <cellStyle name="Normal 23 3 2 3 6 2" xfId="21070" xr:uid="{00000000-0005-0000-0000-00002F520000}"/>
    <cellStyle name="Normal 23 3 2 3 7" xfId="21071" xr:uid="{00000000-0005-0000-0000-000030520000}"/>
    <cellStyle name="Normal 23 3 2 4" xfId="21072" xr:uid="{00000000-0005-0000-0000-000031520000}"/>
    <cellStyle name="Normal 23 3 2 4 2" xfId="21073" xr:uid="{00000000-0005-0000-0000-000032520000}"/>
    <cellStyle name="Normal 23 3 2 4 2 2" xfId="21074" xr:uid="{00000000-0005-0000-0000-000033520000}"/>
    <cellStyle name="Normal 23 3 2 4 3" xfId="21075" xr:uid="{00000000-0005-0000-0000-000034520000}"/>
    <cellStyle name="Normal 23 3 2 5" xfId="21076" xr:uid="{00000000-0005-0000-0000-000035520000}"/>
    <cellStyle name="Normal 23 3 2 5 2" xfId="21077" xr:uid="{00000000-0005-0000-0000-000036520000}"/>
    <cellStyle name="Normal 23 3 2 5 2 2" xfId="21078" xr:uid="{00000000-0005-0000-0000-000037520000}"/>
    <cellStyle name="Normal 23 3 2 5 3" xfId="21079" xr:uid="{00000000-0005-0000-0000-000038520000}"/>
    <cellStyle name="Normal 23 3 2 6" xfId="21080" xr:uid="{00000000-0005-0000-0000-000039520000}"/>
    <cellStyle name="Normal 23 3 2 6 2" xfId="21081" xr:uid="{00000000-0005-0000-0000-00003A520000}"/>
    <cellStyle name="Normal 23 3 2 6 2 2" xfId="21082" xr:uid="{00000000-0005-0000-0000-00003B520000}"/>
    <cellStyle name="Normal 23 3 2 6 3" xfId="21083" xr:uid="{00000000-0005-0000-0000-00003C520000}"/>
    <cellStyle name="Normal 23 3 2 7" xfId="21084" xr:uid="{00000000-0005-0000-0000-00003D520000}"/>
    <cellStyle name="Normal 23 3 2 7 2" xfId="21085" xr:uid="{00000000-0005-0000-0000-00003E520000}"/>
    <cellStyle name="Normal 23 3 2 8" xfId="21086" xr:uid="{00000000-0005-0000-0000-00003F520000}"/>
    <cellStyle name="Normal 23 3 2 8 2" xfId="21087" xr:uid="{00000000-0005-0000-0000-000040520000}"/>
    <cellStyle name="Normal 23 3 2 9" xfId="21088" xr:uid="{00000000-0005-0000-0000-000041520000}"/>
    <cellStyle name="Normal 23 3 3" xfId="21089" xr:uid="{00000000-0005-0000-0000-000042520000}"/>
    <cellStyle name="Normal 23 3 3 2" xfId="21090" xr:uid="{00000000-0005-0000-0000-000043520000}"/>
    <cellStyle name="Normal 23 3 3 2 2" xfId="21091" xr:uid="{00000000-0005-0000-0000-000044520000}"/>
    <cellStyle name="Normal 23 3 3 2 2 2" xfId="21092" xr:uid="{00000000-0005-0000-0000-000045520000}"/>
    <cellStyle name="Normal 23 3 3 2 2 2 2" xfId="21093" xr:uid="{00000000-0005-0000-0000-000046520000}"/>
    <cellStyle name="Normal 23 3 3 2 2 3" xfId="21094" xr:uid="{00000000-0005-0000-0000-000047520000}"/>
    <cellStyle name="Normal 23 3 3 2 3" xfId="21095" xr:uid="{00000000-0005-0000-0000-000048520000}"/>
    <cellStyle name="Normal 23 3 3 2 3 2" xfId="21096" xr:uid="{00000000-0005-0000-0000-000049520000}"/>
    <cellStyle name="Normal 23 3 3 2 3 2 2" xfId="21097" xr:uid="{00000000-0005-0000-0000-00004A520000}"/>
    <cellStyle name="Normal 23 3 3 2 3 3" xfId="21098" xr:uid="{00000000-0005-0000-0000-00004B520000}"/>
    <cellStyle name="Normal 23 3 3 2 4" xfId="21099" xr:uid="{00000000-0005-0000-0000-00004C520000}"/>
    <cellStyle name="Normal 23 3 3 2 4 2" xfId="21100" xr:uid="{00000000-0005-0000-0000-00004D520000}"/>
    <cellStyle name="Normal 23 3 3 2 4 2 2" xfId="21101" xr:uid="{00000000-0005-0000-0000-00004E520000}"/>
    <cellStyle name="Normal 23 3 3 2 4 3" xfId="21102" xr:uid="{00000000-0005-0000-0000-00004F520000}"/>
    <cellStyle name="Normal 23 3 3 2 5" xfId="21103" xr:uid="{00000000-0005-0000-0000-000050520000}"/>
    <cellStyle name="Normal 23 3 3 2 5 2" xfId="21104" xr:uid="{00000000-0005-0000-0000-000051520000}"/>
    <cellStyle name="Normal 23 3 3 2 6" xfId="21105" xr:uid="{00000000-0005-0000-0000-000052520000}"/>
    <cellStyle name="Normal 23 3 3 2 6 2" xfId="21106" xr:uid="{00000000-0005-0000-0000-000053520000}"/>
    <cellStyle name="Normal 23 3 3 2 7" xfId="21107" xr:uid="{00000000-0005-0000-0000-000054520000}"/>
    <cellStyle name="Normal 23 3 3 3" xfId="21108" xr:uid="{00000000-0005-0000-0000-000055520000}"/>
    <cellStyle name="Normal 23 3 3 3 2" xfId="21109" xr:uid="{00000000-0005-0000-0000-000056520000}"/>
    <cellStyle name="Normal 23 3 3 3 2 2" xfId="21110" xr:uid="{00000000-0005-0000-0000-000057520000}"/>
    <cellStyle name="Normal 23 3 3 3 3" xfId="21111" xr:uid="{00000000-0005-0000-0000-000058520000}"/>
    <cellStyle name="Normal 23 3 3 4" xfId="21112" xr:uid="{00000000-0005-0000-0000-000059520000}"/>
    <cellStyle name="Normal 23 3 3 4 2" xfId="21113" xr:uid="{00000000-0005-0000-0000-00005A520000}"/>
    <cellStyle name="Normal 23 3 3 4 2 2" xfId="21114" xr:uid="{00000000-0005-0000-0000-00005B520000}"/>
    <cellStyle name="Normal 23 3 3 4 3" xfId="21115" xr:uid="{00000000-0005-0000-0000-00005C520000}"/>
    <cellStyle name="Normal 23 3 3 5" xfId="21116" xr:uid="{00000000-0005-0000-0000-00005D520000}"/>
    <cellStyle name="Normal 23 3 3 5 2" xfId="21117" xr:uid="{00000000-0005-0000-0000-00005E520000}"/>
    <cellStyle name="Normal 23 3 3 5 2 2" xfId="21118" xr:uid="{00000000-0005-0000-0000-00005F520000}"/>
    <cellStyle name="Normal 23 3 3 5 3" xfId="21119" xr:uid="{00000000-0005-0000-0000-000060520000}"/>
    <cellStyle name="Normal 23 3 3 6" xfId="21120" xr:uid="{00000000-0005-0000-0000-000061520000}"/>
    <cellStyle name="Normal 23 3 3 6 2" xfId="21121" xr:uid="{00000000-0005-0000-0000-000062520000}"/>
    <cellStyle name="Normal 23 3 3 7" xfId="21122" xr:uid="{00000000-0005-0000-0000-000063520000}"/>
    <cellStyle name="Normal 23 3 3 7 2" xfId="21123" xr:uid="{00000000-0005-0000-0000-000064520000}"/>
    <cellStyle name="Normal 23 3 3 8" xfId="21124" xr:uid="{00000000-0005-0000-0000-000065520000}"/>
    <cellStyle name="Normal 23 3 4" xfId="21125" xr:uid="{00000000-0005-0000-0000-000066520000}"/>
    <cellStyle name="Normal 23 3 4 2" xfId="21126" xr:uid="{00000000-0005-0000-0000-000067520000}"/>
    <cellStyle name="Normal 23 3 4 2 2" xfId="21127" xr:uid="{00000000-0005-0000-0000-000068520000}"/>
    <cellStyle name="Normal 23 3 4 2 2 2" xfId="21128" xr:uid="{00000000-0005-0000-0000-000069520000}"/>
    <cellStyle name="Normal 23 3 4 2 3" xfId="21129" xr:uid="{00000000-0005-0000-0000-00006A520000}"/>
    <cellStyle name="Normal 23 3 4 3" xfId="21130" xr:uid="{00000000-0005-0000-0000-00006B520000}"/>
    <cellStyle name="Normal 23 3 4 3 2" xfId="21131" xr:uid="{00000000-0005-0000-0000-00006C520000}"/>
    <cellStyle name="Normal 23 3 4 3 2 2" xfId="21132" xr:uid="{00000000-0005-0000-0000-00006D520000}"/>
    <cellStyle name="Normal 23 3 4 3 3" xfId="21133" xr:uid="{00000000-0005-0000-0000-00006E520000}"/>
    <cellStyle name="Normal 23 3 4 4" xfId="21134" xr:uid="{00000000-0005-0000-0000-00006F520000}"/>
    <cellStyle name="Normal 23 3 4 4 2" xfId="21135" xr:uid="{00000000-0005-0000-0000-000070520000}"/>
    <cellStyle name="Normal 23 3 4 4 2 2" xfId="21136" xr:uid="{00000000-0005-0000-0000-000071520000}"/>
    <cellStyle name="Normal 23 3 4 4 3" xfId="21137" xr:uid="{00000000-0005-0000-0000-000072520000}"/>
    <cellStyle name="Normal 23 3 4 5" xfId="21138" xr:uid="{00000000-0005-0000-0000-000073520000}"/>
    <cellStyle name="Normal 23 3 4 5 2" xfId="21139" xr:uid="{00000000-0005-0000-0000-000074520000}"/>
    <cellStyle name="Normal 23 3 4 6" xfId="21140" xr:uid="{00000000-0005-0000-0000-000075520000}"/>
    <cellStyle name="Normal 23 3 4 6 2" xfId="21141" xr:uid="{00000000-0005-0000-0000-000076520000}"/>
    <cellStyle name="Normal 23 3 4 7" xfId="21142" xr:uid="{00000000-0005-0000-0000-000077520000}"/>
    <cellStyle name="Normal 23 3 5" xfId="21143" xr:uid="{00000000-0005-0000-0000-000078520000}"/>
    <cellStyle name="Normal 23 3 5 2" xfId="21144" xr:uid="{00000000-0005-0000-0000-000079520000}"/>
    <cellStyle name="Normal 23 3 5 2 2" xfId="21145" xr:uid="{00000000-0005-0000-0000-00007A520000}"/>
    <cellStyle name="Normal 23 3 5 2 2 2" xfId="21146" xr:uid="{00000000-0005-0000-0000-00007B520000}"/>
    <cellStyle name="Normal 23 3 5 2 3" xfId="21147" xr:uid="{00000000-0005-0000-0000-00007C520000}"/>
    <cellStyle name="Normal 23 3 5 3" xfId="21148" xr:uid="{00000000-0005-0000-0000-00007D520000}"/>
    <cellStyle name="Normal 23 3 5 3 2" xfId="21149" xr:uid="{00000000-0005-0000-0000-00007E520000}"/>
    <cellStyle name="Normal 23 3 5 3 2 2" xfId="21150" xr:uid="{00000000-0005-0000-0000-00007F520000}"/>
    <cellStyle name="Normal 23 3 5 3 3" xfId="21151" xr:uid="{00000000-0005-0000-0000-000080520000}"/>
    <cellStyle name="Normal 23 3 5 4" xfId="21152" xr:uid="{00000000-0005-0000-0000-000081520000}"/>
    <cellStyle name="Normal 23 3 5 4 2" xfId="21153" xr:uid="{00000000-0005-0000-0000-000082520000}"/>
    <cellStyle name="Normal 23 3 5 4 2 2" xfId="21154" xr:uid="{00000000-0005-0000-0000-000083520000}"/>
    <cellStyle name="Normal 23 3 5 4 3" xfId="21155" xr:uid="{00000000-0005-0000-0000-000084520000}"/>
    <cellStyle name="Normal 23 3 5 5" xfId="21156" xr:uid="{00000000-0005-0000-0000-000085520000}"/>
    <cellStyle name="Normal 23 3 5 5 2" xfId="21157" xr:uid="{00000000-0005-0000-0000-000086520000}"/>
    <cellStyle name="Normal 23 3 5 6" xfId="21158" xr:uid="{00000000-0005-0000-0000-000087520000}"/>
    <cellStyle name="Normal 23 3 5 6 2" xfId="21159" xr:uid="{00000000-0005-0000-0000-000088520000}"/>
    <cellStyle name="Normal 23 3 5 7" xfId="21160" xr:uid="{00000000-0005-0000-0000-000089520000}"/>
    <cellStyle name="Normal 23 3 6" xfId="21161" xr:uid="{00000000-0005-0000-0000-00008A520000}"/>
    <cellStyle name="Normal 23 3 6 2" xfId="21162" xr:uid="{00000000-0005-0000-0000-00008B520000}"/>
    <cellStyle name="Normal 23 3 6 2 2" xfId="21163" xr:uid="{00000000-0005-0000-0000-00008C520000}"/>
    <cellStyle name="Normal 23 3 6 3" xfId="21164" xr:uid="{00000000-0005-0000-0000-00008D520000}"/>
    <cellStyle name="Normal 23 3 7" xfId="21165" xr:uid="{00000000-0005-0000-0000-00008E520000}"/>
    <cellStyle name="Normal 23 3 7 2" xfId="21166" xr:uid="{00000000-0005-0000-0000-00008F520000}"/>
    <cellStyle name="Normal 23 3 7 2 2" xfId="21167" xr:uid="{00000000-0005-0000-0000-000090520000}"/>
    <cellStyle name="Normal 23 3 7 3" xfId="21168" xr:uid="{00000000-0005-0000-0000-000091520000}"/>
    <cellStyle name="Normal 23 3 8" xfId="21169" xr:uid="{00000000-0005-0000-0000-000092520000}"/>
    <cellStyle name="Normal 23 3 8 2" xfId="21170" xr:uid="{00000000-0005-0000-0000-000093520000}"/>
    <cellStyle name="Normal 23 3 8 2 2" xfId="21171" xr:uid="{00000000-0005-0000-0000-000094520000}"/>
    <cellStyle name="Normal 23 3 8 3" xfId="21172" xr:uid="{00000000-0005-0000-0000-000095520000}"/>
    <cellStyle name="Normal 23 3 9" xfId="21173" xr:uid="{00000000-0005-0000-0000-000096520000}"/>
    <cellStyle name="Normal 23 3 9 2" xfId="21174" xr:uid="{00000000-0005-0000-0000-000097520000}"/>
    <cellStyle name="Normal 23 4" xfId="21175" xr:uid="{00000000-0005-0000-0000-000098520000}"/>
    <cellStyle name="Normal 23 4 2" xfId="21176" xr:uid="{00000000-0005-0000-0000-000099520000}"/>
    <cellStyle name="Normal 23 4 2 2" xfId="21177" xr:uid="{00000000-0005-0000-0000-00009A520000}"/>
    <cellStyle name="Normal 23 4 2 2 2" xfId="21178" xr:uid="{00000000-0005-0000-0000-00009B520000}"/>
    <cellStyle name="Normal 23 4 2 2 2 2" xfId="21179" xr:uid="{00000000-0005-0000-0000-00009C520000}"/>
    <cellStyle name="Normal 23 4 2 2 3" xfId="21180" xr:uid="{00000000-0005-0000-0000-00009D520000}"/>
    <cellStyle name="Normal 23 4 2 3" xfId="21181" xr:uid="{00000000-0005-0000-0000-00009E520000}"/>
    <cellStyle name="Normal 23 4 2 3 2" xfId="21182" xr:uid="{00000000-0005-0000-0000-00009F520000}"/>
    <cellStyle name="Normal 23 4 2 3 2 2" xfId="21183" xr:uid="{00000000-0005-0000-0000-0000A0520000}"/>
    <cellStyle name="Normal 23 4 2 3 3" xfId="21184" xr:uid="{00000000-0005-0000-0000-0000A1520000}"/>
    <cellStyle name="Normal 23 4 2 4" xfId="21185" xr:uid="{00000000-0005-0000-0000-0000A2520000}"/>
    <cellStyle name="Normal 23 4 2 4 2" xfId="21186" xr:uid="{00000000-0005-0000-0000-0000A3520000}"/>
    <cellStyle name="Normal 23 4 2 4 2 2" xfId="21187" xr:uid="{00000000-0005-0000-0000-0000A4520000}"/>
    <cellStyle name="Normal 23 4 2 4 3" xfId="21188" xr:uid="{00000000-0005-0000-0000-0000A5520000}"/>
    <cellStyle name="Normal 23 4 2 5" xfId="21189" xr:uid="{00000000-0005-0000-0000-0000A6520000}"/>
    <cellStyle name="Normal 23 4 2 5 2" xfId="21190" xr:uid="{00000000-0005-0000-0000-0000A7520000}"/>
    <cellStyle name="Normal 23 4 2 6" xfId="21191" xr:uid="{00000000-0005-0000-0000-0000A8520000}"/>
    <cellStyle name="Normal 23 4 2 6 2" xfId="21192" xr:uid="{00000000-0005-0000-0000-0000A9520000}"/>
    <cellStyle name="Normal 23 4 2 7" xfId="21193" xr:uid="{00000000-0005-0000-0000-0000AA520000}"/>
    <cellStyle name="Normal 23 4 3" xfId="21194" xr:uid="{00000000-0005-0000-0000-0000AB520000}"/>
    <cellStyle name="Normal 23 4 3 2" xfId="21195" xr:uid="{00000000-0005-0000-0000-0000AC520000}"/>
    <cellStyle name="Normal 23 4 3 2 2" xfId="21196" xr:uid="{00000000-0005-0000-0000-0000AD520000}"/>
    <cellStyle name="Normal 23 4 3 2 2 2" xfId="21197" xr:uid="{00000000-0005-0000-0000-0000AE520000}"/>
    <cellStyle name="Normal 23 4 3 2 3" xfId="21198" xr:uid="{00000000-0005-0000-0000-0000AF520000}"/>
    <cellStyle name="Normal 23 4 3 3" xfId="21199" xr:uid="{00000000-0005-0000-0000-0000B0520000}"/>
    <cellStyle name="Normal 23 4 3 3 2" xfId="21200" xr:uid="{00000000-0005-0000-0000-0000B1520000}"/>
    <cellStyle name="Normal 23 4 3 3 2 2" xfId="21201" xr:uid="{00000000-0005-0000-0000-0000B2520000}"/>
    <cellStyle name="Normal 23 4 3 3 3" xfId="21202" xr:uid="{00000000-0005-0000-0000-0000B3520000}"/>
    <cellStyle name="Normal 23 4 3 4" xfId="21203" xr:uid="{00000000-0005-0000-0000-0000B4520000}"/>
    <cellStyle name="Normal 23 4 3 4 2" xfId="21204" xr:uid="{00000000-0005-0000-0000-0000B5520000}"/>
    <cellStyle name="Normal 23 4 3 4 2 2" xfId="21205" xr:uid="{00000000-0005-0000-0000-0000B6520000}"/>
    <cellStyle name="Normal 23 4 3 4 3" xfId="21206" xr:uid="{00000000-0005-0000-0000-0000B7520000}"/>
    <cellStyle name="Normal 23 4 3 5" xfId="21207" xr:uid="{00000000-0005-0000-0000-0000B8520000}"/>
    <cellStyle name="Normal 23 4 3 5 2" xfId="21208" xr:uid="{00000000-0005-0000-0000-0000B9520000}"/>
    <cellStyle name="Normal 23 4 3 6" xfId="21209" xr:uid="{00000000-0005-0000-0000-0000BA520000}"/>
    <cellStyle name="Normal 23 4 3 6 2" xfId="21210" xr:uid="{00000000-0005-0000-0000-0000BB520000}"/>
    <cellStyle name="Normal 23 4 3 7" xfId="21211" xr:uid="{00000000-0005-0000-0000-0000BC520000}"/>
    <cellStyle name="Normal 23 4 4" xfId="21212" xr:uid="{00000000-0005-0000-0000-0000BD520000}"/>
    <cellStyle name="Normal 23 4 4 2" xfId="21213" xr:uid="{00000000-0005-0000-0000-0000BE520000}"/>
    <cellStyle name="Normal 23 4 4 2 2" xfId="21214" xr:uid="{00000000-0005-0000-0000-0000BF520000}"/>
    <cellStyle name="Normal 23 4 4 3" xfId="21215" xr:uid="{00000000-0005-0000-0000-0000C0520000}"/>
    <cellStyle name="Normal 23 4 5" xfId="21216" xr:uid="{00000000-0005-0000-0000-0000C1520000}"/>
    <cellStyle name="Normal 23 4 5 2" xfId="21217" xr:uid="{00000000-0005-0000-0000-0000C2520000}"/>
    <cellStyle name="Normal 23 4 5 2 2" xfId="21218" xr:uid="{00000000-0005-0000-0000-0000C3520000}"/>
    <cellStyle name="Normal 23 4 5 3" xfId="21219" xr:uid="{00000000-0005-0000-0000-0000C4520000}"/>
    <cellStyle name="Normal 23 4 6" xfId="21220" xr:uid="{00000000-0005-0000-0000-0000C5520000}"/>
    <cellStyle name="Normal 23 4 6 2" xfId="21221" xr:uid="{00000000-0005-0000-0000-0000C6520000}"/>
    <cellStyle name="Normal 23 4 6 2 2" xfId="21222" xr:uid="{00000000-0005-0000-0000-0000C7520000}"/>
    <cellStyle name="Normal 23 4 6 3" xfId="21223" xr:uid="{00000000-0005-0000-0000-0000C8520000}"/>
    <cellStyle name="Normal 23 4 7" xfId="21224" xr:uid="{00000000-0005-0000-0000-0000C9520000}"/>
    <cellStyle name="Normal 23 4 7 2" xfId="21225" xr:uid="{00000000-0005-0000-0000-0000CA520000}"/>
    <cellStyle name="Normal 23 4 8" xfId="21226" xr:uid="{00000000-0005-0000-0000-0000CB520000}"/>
    <cellStyle name="Normal 23 4 8 2" xfId="21227" xr:uid="{00000000-0005-0000-0000-0000CC520000}"/>
    <cellStyle name="Normal 23 4 9" xfId="21228" xr:uid="{00000000-0005-0000-0000-0000CD520000}"/>
    <cellStyle name="Normal 23 5" xfId="21229" xr:uid="{00000000-0005-0000-0000-0000CE520000}"/>
    <cellStyle name="Normal 23 5 2" xfId="21230" xr:uid="{00000000-0005-0000-0000-0000CF520000}"/>
    <cellStyle name="Normal 23 5 2 2" xfId="21231" xr:uid="{00000000-0005-0000-0000-0000D0520000}"/>
    <cellStyle name="Normal 23 5 2 2 2" xfId="21232" xr:uid="{00000000-0005-0000-0000-0000D1520000}"/>
    <cellStyle name="Normal 23 5 2 2 2 2" xfId="21233" xr:uid="{00000000-0005-0000-0000-0000D2520000}"/>
    <cellStyle name="Normal 23 5 2 2 3" xfId="21234" xr:uid="{00000000-0005-0000-0000-0000D3520000}"/>
    <cellStyle name="Normal 23 5 2 3" xfId="21235" xr:uid="{00000000-0005-0000-0000-0000D4520000}"/>
    <cellStyle name="Normal 23 5 2 3 2" xfId="21236" xr:uid="{00000000-0005-0000-0000-0000D5520000}"/>
    <cellStyle name="Normal 23 5 2 3 2 2" xfId="21237" xr:uid="{00000000-0005-0000-0000-0000D6520000}"/>
    <cellStyle name="Normal 23 5 2 3 3" xfId="21238" xr:uid="{00000000-0005-0000-0000-0000D7520000}"/>
    <cellStyle name="Normal 23 5 2 4" xfId="21239" xr:uid="{00000000-0005-0000-0000-0000D8520000}"/>
    <cellStyle name="Normal 23 5 2 4 2" xfId="21240" xr:uid="{00000000-0005-0000-0000-0000D9520000}"/>
    <cellStyle name="Normal 23 5 2 4 2 2" xfId="21241" xr:uid="{00000000-0005-0000-0000-0000DA520000}"/>
    <cellStyle name="Normal 23 5 2 4 3" xfId="21242" xr:uid="{00000000-0005-0000-0000-0000DB520000}"/>
    <cellStyle name="Normal 23 5 2 5" xfId="21243" xr:uid="{00000000-0005-0000-0000-0000DC520000}"/>
    <cellStyle name="Normal 23 5 2 5 2" xfId="21244" xr:uid="{00000000-0005-0000-0000-0000DD520000}"/>
    <cellStyle name="Normal 23 5 2 6" xfId="21245" xr:uid="{00000000-0005-0000-0000-0000DE520000}"/>
    <cellStyle name="Normal 23 5 2 6 2" xfId="21246" xr:uid="{00000000-0005-0000-0000-0000DF520000}"/>
    <cellStyle name="Normal 23 5 2 7" xfId="21247" xr:uid="{00000000-0005-0000-0000-0000E0520000}"/>
    <cellStyle name="Normal 23 5 3" xfId="21248" xr:uid="{00000000-0005-0000-0000-0000E1520000}"/>
    <cellStyle name="Normal 23 5 3 2" xfId="21249" xr:uid="{00000000-0005-0000-0000-0000E2520000}"/>
    <cellStyle name="Normal 23 5 3 2 2" xfId="21250" xr:uid="{00000000-0005-0000-0000-0000E3520000}"/>
    <cellStyle name="Normal 23 5 3 3" xfId="21251" xr:uid="{00000000-0005-0000-0000-0000E4520000}"/>
    <cellStyle name="Normal 23 5 4" xfId="21252" xr:uid="{00000000-0005-0000-0000-0000E5520000}"/>
    <cellStyle name="Normal 23 5 4 2" xfId="21253" xr:uid="{00000000-0005-0000-0000-0000E6520000}"/>
    <cellStyle name="Normal 23 5 4 2 2" xfId="21254" xr:uid="{00000000-0005-0000-0000-0000E7520000}"/>
    <cellStyle name="Normal 23 5 4 3" xfId="21255" xr:uid="{00000000-0005-0000-0000-0000E8520000}"/>
    <cellStyle name="Normal 23 5 5" xfId="21256" xr:uid="{00000000-0005-0000-0000-0000E9520000}"/>
    <cellStyle name="Normal 23 5 5 2" xfId="21257" xr:uid="{00000000-0005-0000-0000-0000EA520000}"/>
    <cellStyle name="Normal 23 5 5 2 2" xfId="21258" xr:uid="{00000000-0005-0000-0000-0000EB520000}"/>
    <cellStyle name="Normal 23 5 5 3" xfId="21259" xr:uid="{00000000-0005-0000-0000-0000EC520000}"/>
    <cellStyle name="Normal 23 5 6" xfId="21260" xr:uid="{00000000-0005-0000-0000-0000ED520000}"/>
    <cellStyle name="Normal 23 5 6 2" xfId="21261" xr:uid="{00000000-0005-0000-0000-0000EE520000}"/>
    <cellStyle name="Normal 23 5 7" xfId="21262" xr:uid="{00000000-0005-0000-0000-0000EF520000}"/>
    <cellStyle name="Normal 23 5 7 2" xfId="21263" xr:uid="{00000000-0005-0000-0000-0000F0520000}"/>
    <cellStyle name="Normal 23 5 8" xfId="21264" xr:uid="{00000000-0005-0000-0000-0000F1520000}"/>
    <cellStyle name="Normal 23 6" xfId="21265" xr:uid="{00000000-0005-0000-0000-0000F2520000}"/>
    <cellStyle name="Normal 23 6 2" xfId="21266" xr:uid="{00000000-0005-0000-0000-0000F3520000}"/>
    <cellStyle name="Normal 23 6 2 2" xfId="21267" xr:uid="{00000000-0005-0000-0000-0000F4520000}"/>
    <cellStyle name="Normal 23 6 2 2 2" xfId="21268" xr:uid="{00000000-0005-0000-0000-0000F5520000}"/>
    <cellStyle name="Normal 23 6 2 3" xfId="21269" xr:uid="{00000000-0005-0000-0000-0000F6520000}"/>
    <cellStyle name="Normal 23 6 3" xfId="21270" xr:uid="{00000000-0005-0000-0000-0000F7520000}"/>
    <cellStyle name="Normal 23 6 3 2" xfId="21271" xr:uid="{00000000-0005-0000-0000-0000F8520000}"/>
    <cellStyle name="Normal 23 6 3 2 2" xfId="21272" xr:uid="{00000000-0005-0000-0000-0000F9520000}"/>
    <cellStyle name="Normal 23 6 3 3" xfId="21273" xr:uid="{00000000-0005-0000-0000-0000FA520000}"/>
    <cellStyle name="Normal 23 6 4" xfId="21274" xr:uid="{00000000-0005-0000-0000-0000FB520000}"/>
    <cellStyle name="Normal 23 6 4 2" xfId="21275" xr:uid="{00000000-0005-0000-0000-0000FC520000}"/>
    <cellStyle name="Normal 23 6 4 2 2" xfId="21276" xr:uid="{00000000-0005-0000-0000-0000FD520000}"/>
    <cellStyle name="Normal 23 6 4 3" xfId="21277" xr:uid="{00000000-0005-0000-0000-0000FE520000}"/>
    <cellStyle name="Normal 23 6 5" xfId="21278" xr:uid="{00000000-0005-0000-0000-0000FF520000}"/>
    <cellStyle name="Normal 23 6 5 2" xfId="21279" xr:uid="{00000000-0005-0000-0000-000000530000}"/>
    <cellStyle name="Normal 23 6 6" xfId="21280" xr:uid="{00000000-0005-0000-0000-000001530000}"/>
    <cellStyle name="Normal 23 6 6 2" xfId="21281" xr:uid="{00000000-0005-0000-0000-000002530000}"/>
    <cellStyle name="Normal 23 6 7" xfId="21282" xr:uid="{00000000-0005-0000-0000-000003530000}"/>
    <cellStyle name="Normal 23 7" xfId="21283" xr:uid="{00000000-0005-0000-0000-000004530000}"/>
    <cellStyle name="Normal 23 7 2" xfId="21284" xr:uid="{00000000-0005-0000-0000-000005530000}"/>
    <cellStyle name="Normal 23 7 2 2" xfId="21285" xr:uid="{00000000-0005-0000-0000-000006530000}"/>
    <cellStyle name="Normal 23 7 2 2 2" xfId="21286" xr:uid="{00000000-0005-0000-0000-000007530000}"/>
    <cellStyle name="Normal 23 7 2 3" xfId="21287" xr:uid="{00000000-0005-0000-0000-000008530000}"/>
    <cellStyle name="Normal 23 7 3" xfId="21288" xr:uid="{00000000-0005-0000-0000-000009530000}"/>
    <cellStyle name="Normal 23 7 3 2" xfId="21289" xr:uid="{00000000-0005-0000-0000-00000A530000}"/>
    <cellStyle name="Normal 23 7 3 2 2" xfId="21290" xr:uid="{00000000-0005-0000-0000-00000B530000}"/>
    <cellStyle name="Normal 23 7 3 3" xfId="21291" xr:uid="{00000000-0005-0000-0000-00000C530000}"/>
    <cellStyle name="Normal 23 7 4" xfId="21292" xr:uid="{00000000-0005-0000-0000-00000D530000}"/>
    <cellStyle name="Normal 23 7 4 2" xfId="21293" xr:uid="{00000000-0005-0000-0000-00000E530000}"/>
    <cellStyle name="Normal 23 7 4 2 2" xfId="21294" xr:uid="{00000000-0005-0000-0000-00000F530000}"/>
    <cellStyle name="Normal 23 7 4 3" xfId="21295" xr:uid="{00000000-0005-0000-0000-000010530000}"/>
    <cellStyle name="Normal 23 7 5" xfId="21296" xr:uid="{00000000-0005-0000-0000-000011530000}"/>
    <cellStyle name="Normal 23 7 5 2" xfId="21297" xr:uid="{00000000-0005-0000-0000-000012530000}"/>
    <cellStyle name="Normal 23 7 6" xfId="21298" xr:uid="{00000000-0005-0000-0000-000013530000}"/>
    <cellStyle name="Normal 23 7 6 2" xfId="21299" xr:uid="{00000000-0005-0000-0000-000014530000}"/>
    <cellStyle name="Normal 23 7 7" xfId="21300" xr:uid="{00000000-0005-0000-0000-000015530000}"/>
    <cellStyle name="Normal 23 8" xfId="21301" xr:uid="{00000000-0005-0000-0000-000016530000}"/>
    <cellStyle name="Normal 23 8 2" xfId="21302" xr:uid="{00000000-0005-0000-0000-000017530000}"/>
    <cellStyle name="Normal 23 8 2 2" xfId="21303" xr:uid="{00000000-0005-0000-0000-000018530000}"/>
    <cellStyle name="Normal 23 8 3" xfId="21304" xr:uid="{00000000-0005-0000-0000-000019530000}"/>
    <cellStyle name="Normal 23 9" xfId="21305" xr:uid="{00000000-0005-0000-0000-00001A530000}"/>
    <cellStyle name="Normal 23 9 2" xfId="21306" xr:uid="{00000000-0005-0000-0000-00001B530000}"/>
    <cellStyle name="Normal 23 9 2 2" xfId="21307" xr:uid="{00000000-0005-0000-0000-00001C530000}"/>
    <cellStyle name="Normal 23 9 3" xfId="21308" xr:uid="{00000000-0005-0000-0000-00001D530000}"/>
    <cellStyle name="Normal 23_Confidential Information" xfId="21309" xr:uid="{00000000-0005-0000-0000-00001E530000}"/>
    <cellStyle name="Normal 24" xfId="517" xr:uid="{00000000-0005-0000-0000-00001F530000}"/>
    <cellStyle name="Normal 24 10" xfId="21310" xr:uid="{00000000-0005-0000-0000-000020530000}"/>
    <cellStyle name="Normal 24 10 2" xfId="21311" xr:uid="{00000000-0005-0000-0000-000021530000}"/>
    <cellStyle name="Normal 24 10 2 2" xfId="21312" xr:uid="{00000000-0005-0000-0000-000022530000}"/>
    <cellStyle name="Normal 24 10 3" xfId="21313" xr:uid="{00000000-0005-0000-0000-000023530000}"/>
    <cellStyle name="Normal 24 11" xfId="21314" xr:uid="{00000000-0005-0000-0000-000024530000}"/>
    <cellStyle name="Normal 24 11 2" xfId="21315" xr:uid="{00000000-0005-0000-0000-000025530000}"/>
    <cellStyle name="Normal 24 12" xfId="21316" xr:uid="{00000000-0005-0000-0000-000026530000}"/>
    <cellStyle name="Normal 24 12 2" xfId="21317" xr:uid="{00000000-0005-0000-0000-000027530000}"/>
    <cellStyle name="Normal 24 13" xfId="21318" xr:uid="{00000000-0005-0000-0000-000028530000}"/>
    <cellStyle name="Normal 24 2" xfId="518" xr:uid="{00000000-0005-0000-0000-000029530000}"/>
    <cellStyle name="Normal 24 2 10" xfId="21319" xr:uid="{00000000-0005-0000-0000-00002A530000}"/>
    <cellStyle name="Normal 24 2 10 2" xfId="21320" xr:uid="{00000000-0005-0000-0000-00002B530000}"/>
    <cellStyle name="Normal 24 2 11" xfId="21321" xr:uid="{00000000-0005-0000-0000-00002C530000}"/>
    <cellStyle name="Normal 24 2 2" xfId="21322" xr:uid="{00000000-0005-0000-0000-00002D530000}"/>
    <cellStyle name="Normal 24 2 2 2" xfId="21323" xr:uid="{00000000-0005-0000-0000-00002E530000}"/>
    <cellStyle name="Normal 24 2 2 2 2" xfId="21324" xr:uid="{00000000-0005-0000-0000-00002F530000}"/>
    <cellStyle name="Normal 24 2 2 2 2 2" xfId="21325" xr:uid="{00000000-0005-0000-0000-000030530000}"/>
    <cellStyle name="Normal 24 2 2 2 2 2 2" xfId="21326" xr:uid="{00000000-0005-0000-0000-000031530000}"/>
    <cellStyle name="Normal 24 2 2 2 2 3" xfId="21327" xr:uid="{00000000-0005-0000-0000-000032530000}"/>
    <cellStyle name="Normal 24 2 2 2 3" xfId="21328" xr:uid="{00000000-0005-0000-0000-000033530000}"/>
    <cellStyle name="Normal 24 2 2 2 3 2" xfId="21329" xr:uid="{00000000-0005-0000-0000-000034530000}"/>
    <cellStyle name="Normal 24 2 2 2 3 2 2" xfId="21330" xr:uid="{00000000-0005-0000-0000-000035530000}"/>
    <cellStyle name="Normal 24 2 2 2 3 3" xfId="21331" xr:uid="{00000000-0005-0000-0000-000036530000}"/>
    <cellStyle name="Normal 24 2 2 2 4" xfId="21332" xr:uid="{00000000-0005-0000-0000-000037530000}"/>
    <cellStyle name="Normal 24 2 2 2 4 2" xfId="21333" xr:uid="{00000000-0005-0000-0000-000038530000}"/>
    <cellStyle name="Normal 24 2 2 2 4 2 2" xfId="21334" xr:uid="{00000000-0005-0000-0000-000039530000}"/>
    <cellStyle name="Normal 24 2 2 2 4 3" xfId="21335" xr:uid="{00000000-0005-0000-0000-00003A530000}"/>
    <cellStyle name="Normal 24 2 2 2 5" xfId="21336" xr:uid="{00000000-0005-0000-0000-00003B530000}"/>
    <cellStyle name="Normal 24 2 2 2 5 2" xfId="21337" xr:uid="{00000000-0005-0000-0000-00003C530000}"/>
    <cellStyle name="Normal 24 2 2 2 6" xfId="21338" xr:uid="{00000000-0005-0000-0000-00003D530000}"/>
    <cellStyle name="Normal 24 2 2 2 6 2" xfId="21339" xr:uid="{00000000-0005-0000-0000-00003E530000}"/>
    <cellStyle name="Normal 24 2 2 2 7" xfId="21340" xr:uid="{00000000-0005-0000-0000-00003F530000}"/>
    <cellStyle name="Normal 24 2 2 3" xfId="21341" xr:uid="{00000000-0005-0000-0000-000040530000}"/>
    <cellStyle name="Normal 24 2 2 3 2" xfId="21342" xr:uid="{00000000-0005-0000-0000-000041530000}"/>
    <cellStyle name="Normal 24 2 2 3 2 2" xfId="21343" xr:uid="{00000000-0005-0000-0000-000042530000}"/>
    <cellStyle name="Normal 24 2 2 3 2 2 2" xfId="21344" xr:uid="{00000000-0005-0000-0000-000043530000}"/>
    <cellStyle name="Normal 24 2 2 3 2 3" xfId="21345" xr:uid="{00000000-0005-0000-0000-000044530000}"/>
    <cellStyle name="Normal 24 2 2 3 3" xfId="21346" xr:uid="{00000000-0005-0000-0000-000045530000}"/>
    <cellStyle name="Normal 24 2 2 3 3 2" xfId="21347" xr:uid="{00000000-0005-0000-0000-000046530000}"/>
    <cellStyle name="Normal 24 2 2 3 3 2 2" xfId="21348" xr:uid="{00000000-0005-0000-0000-000047530000}"/>
    <cellStyle name="Normal 24 2 2 3 3 3" xfId="21349" xr:uid="{00000000-0005-0000-0000-000048530000}"/>
    <cellStyle name="Normal 24 2 2 3 4" xfId="21350" xr:uid="{00000000-0005-0000-0000-000049530000}"/>
    <cellStyle name="Normal 24 2 2 3 4 2" xfId="21351" xr:uid="{00000000-0005-0000-0000-00004A530000}"/>
    <cellStyle name="Normal 24 2 2 3 4 2 2" xfId="21352" xr:uid="{00000000-0005-0000-0000-00004B530000}"/>
    <cellStyle name="Normal 24 2 2 3 4 3" xfId="21353" xr:uid="{00000000-0005-0000-0000-00004C530000}"/>
    <cellStyle name="Normal 24 2 2 3 5" xfId="21354" xr:uid="{00000000-0005-0000-0000-00004D530000}"/>
    <cellStyle name="Normal 24 2 2 3 5 2" xfId="21355" xr:uid="{00000000-0005-0000-0000-00004E530000}"/>
    <cellStyle name="Normal 24 2 2 3 6" xfId="21356" xr:uid="{00000000-0005-0000-0000-00004F530000}"/>
    <cellStyle name="Normal 24 2 2 3 6 2" xfId="21357" xr:uid="{00000000-0005-0000-0000-000050530000}"/>
    <cellStyle name="Normal 24 2 2 3 7" xfId="21358" xr:uid="{00000000-0005-0000-0000-000051530000}"/>
    <cellStyle name="Normal 24 2 2 4" xfId="21359" xr:uid="{00000000-0005-0000-0000-000052530000}"/>
    <cellStyle name="Normal 24 2 2 4 2" xfId="21360" xr:uid="{00000000-0005-0000-0000-000053530000}"/>
    <cellStyle name="Normal 24 2 2 4 2 2" xfId="21361" xr:uid="{00000000-0005-0000-0000-000054530000}"/>
    <cellStyle name="Normal 24 2 2 4 3" xfId="21362" xr:uid="{00000000-0005-0000-0000-000055530000}"/>
    <cellStyle name="Normal 24 2 2 5" xfId="21363" xr:uid="{00000000-0005-0000-0000-000056530000}"/>
    <cellStyle name="Normal 24 2 2 5 2" xfId="21364" xr:uid="{00000000-0005-0000-0000-000057530000}"/>
    <cellStyle name="Normal 24 2 2 5 2 2" xfId="21365" xr:uid="{00000000-0005-0000-0000-000058530000}"/>
    <cellStyle name="Normal 24 2 2 5 3" xfId="21366" xr:uid="{00000000-0005-0000-0000-000059530000}"/>
    <cellStyle name="Normal 24 2 2 6" xfId="21367" xr:uid="{00000000-0005-0000-0000-00005A530000}"/>
    <cellStyle name="Normal 24 2 2 6 2" xfId="21368" xr:uid="{00000000-0005-0000-0000-00005B530000}"/>
    <cellStyle name="Normal 24 2 2 6 2 2" xfId="21369" xr:uid="{00000000-0005-0000-0000-00005C530000}"/>
    <cellStyle name="Normal 24 2 2 6 3" xfId="21370" xr:uid="{00000000-0005-0000-0000-00005D530000}"/>
    <cellStyle name="Normal 24 2 2 7" xfId="21371" xr:uid="{00000000-0005-0000-0000-00005E530000}"/>
    <cellStyle name="Normal 24 2 2 7 2" xfId="21372" xr:uid="{00000000-0005-0000-0000-00005F530000}"/>
    <cellStyle name="Normal 24 2 2 8" xfId="21373" xr:uid="{00000000-0005-0000-0000-000060530000}"/>
    <cellStyle name="Normal 24 2 2 8 2" xfId="21374" xr:uid="{00000000-0005-0000-0000-000061530000}"/>
    <cellStyle name="Normal 24 2 2 9" xfId="21375" xr:uid="{00000000-0005-0000-0000-000062530000}"/>
    <cellStyle name="Normal 24 2 3" xfId="21376" xr:uid="{00000000-0005-0000-0000-000063530000}"/>
    <cellStyle name="Normal 24 2 3 2" xfId="21377" xr:uid="{00000000-0005-0000-0000-000064530000}"/>
    <cellStyle name="Normal 24 2 3 2 2" xfId="21378" xr:uid="{00000000-0005-0000-0000-000065530000}"/>
    <cellStyle name="Normal 24 2 3 2 2 2" xfId="21379" xr:uid="{00000000-0005-0000-0000-000066530000}"/>
    <cellStyle name="Normal 24 2 3 2 2 2 2" xfId="21380" xr:uid="{00000000-0005-0000-0000-000067530000}"/>
    <cellStyle name="Normal 24 2 3 2 2 3" xfId="21381" xr:uid="{00000000-0005-0000-0000-000068530000}"/>
    <cellStyle name="Normal 24 2 3 2 3" xfId="21382" xr:uid="{00000000-0005-0000-0000-000069530000}"/>
    <cellStyle name="Normal 24 2 3 2 3 2" xfId="21383" xr:uid="{00000000-0005-0000-0000-00006A530000}"/>
    <cellStyle name="Normal 24 2 3 2 3 2 2" xfId="21384" xr:uid="{00000000-0005-0000-0000-00006B530000}"/>
    <cellStyle name="Normal 24 2 3 2 3 3" xfId="21385" xr:uid="{00000000-0005-0000-0000-00006C530000}"/>
    <cellStyle name="Normal 24 2 3 2 4" xfId="21386" xr:uid="{00000000-0005-0000-0000-00006D530000}"/>
    <cellStyle name="Normal 24 2 3 2 4 2" xfId="21387" xr:uid="{00000000-0005-0000-0000-00006E530000}"/>
    <cellStyle name="Normal 24 2 3 2 4 2 2" xfId="21388" xr:uid="{00000000-0005-0000-0000-00006F530000}"/>
    <cellStyle name="Normal 24 2 3 2 4 3" xfId="21389" xr:uid="{00000000-0005-0000-0000-000070530000}"/>
    <cellStyle name="Normal 24 2 3 2 5" xfId="21390" xr:uid="{00000000-0005-0000-0000-000071530000}"/>
    <cellStyle name="Normal 24 2 3 2 5 2" xfId="21391" xr:uid="{00000000-0005-0000-0000-000072530000}"/>
    <cellStyle name="Normal 24 2 3 2 6" xfId="21392" xr:uid="{00000000-0005-0000-0000-000073530000}"/>
    <cellStyle name="Normal 24 2 3 2 6 2" xfId="21393" xr:uid="{00000000-0005-0000-0000-000074530000}"/>
    <cellStyle name="Normal 24 2 3 2 7" xfId="21394" xr:uid="{00000000-0005-0000-0000-000075530000}"/>
    <cellStyle name="Normal 24 2 3 3" xfId="21395" xr:uid="{00000000-0005-0000-0000-000076530000}"/>
    <cellStyle name="Normal 24 2 3 3 2" xfId="21396" xr:uid="{00000000-0005-0000-0000-000077530000}"/>
    <cellStyle name="Normal 24 2 3 3 2 2" xfId="21397" xr:uid="{00000000-0005-0000-0000-000078530000}"/>
    <cellStyle name="Normal 24 2 3 3 3" xfId="21398" xr:uid="{00000000-0005-0000-0000-000079530000}"/>
    <cellStyle name="Normal 24 2 3 4" xfId="21399" xr:uid="{00000000-0005-0000-0000-00007A530000}"/>
    <cellStyle name="Normal 24 2 3 4 2" xfId="21400" xr:uid="{00000000-0005-0000-0000-00007B530000}"/>
    <cellStyle name="Normal 24 2 3 4 2 2" xfId="21401" xr:uid="{00000000-0005-0000-0000-00007C530000}"/>
    <cellStyle name="Normal 24 2 3 4 3" xfId="21402" xr:uid="{00000000-0005-0000-0000-00007D530000}"/>
    <cellStyle name="Normal 24 2 3 5" xfId="21403" xr:uid="{00000000-0005-0000-0000-00007E530000}"/>
    <cellStyle name="Normal 24 2 3 5 2" xfId="21404" xr:uid="{00000000-0005-0000-0000-00007F530000}"/>
    <cellStyle name="Normal 24 2 3 5 2 2" xfId="21405" xr:uid="{00000000-0005-0000-0000-000080530000}"/>
    <cellStyle name="Normal 24 2 3 5 3" xfId="21406" xr:uid="{00000000-0005-0000-0000-000081530000}"/>
    <cellStyle name="Normal 24 2 3 6" xfId="21407" xr:uid="{00000000-0005-0000-0000-000082530000}"/>
    <cellStyle name="Normal 24 2 3 6 2" xfId="21408" xr:uid="{00000000-0005-0000-0000-000083530000}"/>
    <cellStyle name="Normal 24 2 3 7" xfId="21409" xr:uid="{00000000-0005-0000-0000-000084530000}"/>
    <cellStyle name="Normal 24 2 3 7 2" xfId="21410" xr:uid="{00000000-0005-0000-0000-000085530000}"/>
    <cellStyle name="Normal 24 2 3 8" xfId="21411" xr:uid="{00000000-0005-0000-0000-000086530000}"/>
    <cellStyle name="Normal 24 2 4" xfId="21412" xr:uid="{00000000-0005-0000-0000-000087530000}"/>
    <cellStyle name="Normal 24 2 4 2" xfId="21413" xr:uid="{00000000-0005-0000-0000-000088530000}"/>
    <cellStyle name="Normal 24 2 4 2 2" xfId="21414" xr:uid="{00000000-0005-0000-0000-000089530000}"/>
    <cellStyle name="Normal 24 2 4 2 2 2" xfId="21415" xr:uid="{00000000-0005-0000-0000-00008A530000}"/>
    <cellStyle name="Normal 24 2 4 2 3" xfId="21416" xr:uid="{00000000-0005-0000-0000-00008B530000}"/>
    <cellStyle name="Normal 24 2 4 3" xfId="21417" xr:uid="{00000000-0005-0000-0000-00008C530000}"/>
    <cellStyle name="Normal 24 2 4 3 2" xfId="21418" xr:uid="{00000000-0005-0000-0000-00008D530000}"/>
    <cellStyle name="Normal 24 2 4 3 2 2" xfId="21419" xr:uid="{00000000-0005-0000-0000-00008E530000}"/>
    <cellStyle name="Normal 24 2 4 3 3" xfId="21420" xr:uid="{00000000-0005-0000-0000-00008F530000}"/>
    <cellStyle name="Normal 24 2 4 4" xfId="21421" xr:uid="{00000000-0005-0000-0000-000090530000}"/>
    <cellStyle name="Normal 24 2 4 4 2" xfId="21422" xr:uid="{00000000-0005-0000-0000-000091530000}"/>
    <cellStyle name="Normal 24 2 4 4 2 2" xfId="21423" xr:uid="{00000000-0005-0000-0000-000092530000}"/>
    <cellStyle name="Normal 24 2 4 4 3" xfId="21424" xr:uid="{00000000-0005-0000-0000-000093530000}"/>
    <cellStyle name="Normal 24 2 4 5" xfId="21425" xr:uid="{00000000-0005-0000-0000-000094530000}"/>
    <cellStyle name="Normal 24 2 4 5 2" xfId="21426" xr:uid="{00000000-0005-0000-0000-000095530000}"/>
    <cellStyle name="Normal 24 2 4 6" xfId="21427" xr:uid="{00000000-0005-0000-0000-000096530000}"/>
    <cellStyle name="Normal 24 2 4 6 2" xfId="21428" xr:uid="{00000000-0005-0000-0000-000097530000}"/>
    <cellStyle name="Normal 24 2 4 7" xfId="21429" xr:uid="{00000000-0005-0000-0000-000098530000}"/>
    <cellStyle name="Normal 24 2 5" xfId="21430" xr:uid="{00000000-0005-0000-0000-000099530000}"/>
    <cellStyle name="Normal 24 2 5 2" xfId="21431" xr:uid="{00000000-0005-0000-0000-00009A530000}"/>
    <cellStyle name="Normal 24 2 5 2 2" xfId="21432" xr:uid="{00000000-0005-0000-0000-00009B530000}"/>
    <cellStyle name="Normal 24 2 5 2 2 2" xfId="21433" xr:uid="{00000000-0005-0000-0000-00009C530000}"/>
    <cellStyle name="Normal 24 2 5 2 3" xfId="21434" xr:uid="{00000000-0005-0000-0000-00009D530000}"/>
    <cellStyle name="Normal 24 2 5 3" xfId="21435" xr:uid="{00000000-0005-0000-0000-00009E530000}"/>
    <cellStyle name="Normal 24 2 5 3 2" xfId="21436" xr:uid="{00000000-0005-0000-0000-00009F530000}"/>
    <cellStyle name="Normal 24 2 5 3 2 2" xfId="21437" xr:uid="{00000000-0005-0000-0000-0000A0530000}"/>
    <cellStyle name="Normal 24 2 5 3 3" xfId="21438" xr:uid="{00000000-0005-0000-0000-0000A1530000}"/>
    <cellStyle name="Normal 24 2 5 4" xfId="21439" xr:uid="{00000000-0005-0000-0000-0000A2530000}"/>
    <cellStyle name="Normal 24 2 5 4 2" xfId="21440" xr:uid="{00000000-0005-0000-0000-0000A3530000}"/>
    <cellStyle name="Normal 24 2 5 4 2 2" xfId="21441" xr:uid="{00000000-0005-0000-0000-0000A4530000}"/>
    <cellStyle name="Normal 24 2 5 4 3" xfId="21442" xr:uid="{00000000-0005-0000-0000-0000A5530000}"/>
    <cellStyle name="Normal 24 2 5 5" xfId="21443" xr:uid="{00000000-0005-0000-0000-0000A6530000}"/>
    <cellStyle name="Normal 24 2 5 5 2" xfId="21444" xr:uid="{00000000-0005-0000-0000-0000A7530000}"/>
    <cellStyle name="Normal 24 2 5 6" xfId="21445" xr:uid="{00000000-0005-0000-0000-0000A8530000}"/>
    <cellStyle name="Normal 24 2 5 6 2" xfId="21446" xr:uid="{00000000-0005-0000-0000-0000A9530000}"/>
    <cellStyle name="Normal 24 2 5 7" xfId="21447" xr:uid="{00000000-0005-0000-0000-0000AA530000}"/>
    <cellStyle name="Normal 24 2 6" xfId="21448" xr:uid="{00000000-0005-0000-0000-0000AB530000}"/>
    <cellStyle name="Normal 24 2 6 2" xfId="21449" xr:uid="{00000000-0005-0000-0000-0000AC530000}"/>
    <cellStyle name="Normal 24 2 6 2 2" xfId="21450" xr:uid="{00000000-0005-0000-0000-0000AD530000}"/>
    <cellStyle name="Normal 24 2 6 3" xfId="21451" xr:uid="{00000000-0005-0000-0000-0000AE530000}"/>
    <cellStyle name="Normal 24 2 7" xfId="21452" xr:uid="{00000000-0005-0000-0000-0000AF530000}"/>
    <cellStyle name="Normal 24 2 7 2" xfId="21453" xr:uid="{00000000-0005-0000-0000-0000B0530000}"/>
    <cellStyle name="Normal 24 2 7 2 2" xfId="21454" xr:uid="{00000000-0005-0000-0000-0000B1530000}"/>
    <cellStyle name="Normal 24 2 7 3" xfId="21455" xr:uid="{00000000-0005-0000-0000-0000B2530000}"/>
    <cellStyle name="Normal 24 2 8" xfId="21456" xr:uid="{00000000-0005-0000-0000-0000B3530000}"/>
    <cellStyle name="Normal 24 2 8 2" xfId="21457" xr:uid="{00000000-0005-0000-0000-0000B4530000}"/>
    <cellStyle name="Normal 24 2 8 2 2" xfId="21458" xr:uid="{00000000-0005-0000-0000-0000B5530000}"/>
    <cellStyle name="Normal 24 2 8 3" xfId="21459" xr:uid="{00000000-0005-0000-0000-0000B6530000}"/>
    <cellStyle name="Normal 24 2 9" xfId="21460" xr:uid="{00000000-0005-0000-0000-0000B7530000}"/>
    <cellStyle name="Normal 24 2 9 2" xfId="21461" xr:uid="{00000000-0005-0000-0000-0000B8530000}"/>
    <cellStyle name="Normal 24 3" xfId="519" xr:uid="{00000000-0005-0000-0000-0000B9530000}"/>
    <cellStyle name="Normal 24 3 10" xfId="21462" xr:uid="{00000000-0005-0000-0000-0000BA530000}"/>
    <cellStyle name="Normal 24 3 10 2" xfId="21463" xr:uid="{00000000-0005-0000-0000-0000BB530000}"/>
    <cellStyle name="Normal 24 3 11" xfId="21464" xr:uid="{00000000-0005-0000-0000-0000BC530000}"/>
    <cellStyle name="Normal 24 3 2" xfId="21465" xr:uid="{00000000-0005-0000-0000-0000BD530000}"/>
    <cellStyle name="Normal 24 3 2 2" xfId="21466" xr:uid="{00000000-0005-0000-0000-0000BE530000}"/>
    <cellStyle name="Normal 24 3 2 2 2" xfId="21467" xr:uid="{00000000-0005-0000-0000-0000BF530000}"/>
    <cellStyle name="Normal 24 3 2 2 2 2" xfId="21468" xr:uid="{00000000-0005-0000-0000-0000C0530000}"/>
    <cellStyle name="Normal 24 3 2 2 2 2 2" xfId="21469" xr:uid="{00000000-0005-0000-0000-0000C1530000}"/>
    <cellStyle name="Normal 24 3 2 2 2 3" xfId="21470" xr:uid="{00000000-0005-0000-0000-0000C2530000}"/>
    <cellStyle name="Normal 24 3 2 2 3" xfId="21471" xr:uid="{00000000-0005-0000-0000-0000C3530000}"/>
    <cellStyle name="Normal 24 3 2 2 3 2" xfId="21472" xr:uid="{00000000-0005-0000-0000-0000C4530000}"/>
    <cellStyle name="Normal 24 3 2 2 3 2 2" xfId="21473" xr:uid="{00000000-0005-0000-0000-0000C5530000}"/>
    <cellStyle name="Normal 24 3 2 2 3 3" xfId="21474" xr:uid="{00000000-0005-0000-0000-0000C6530000}"/>
    <cellStyle name="Normal 24 3 2 2 4" xfId="21475" xr:uid="{00000000-0005-0000-0000-0000C7530000}"/>
    <cellStyle name="Normal 24 3 2 2 4 2" xfId="21476" xr:uid="{00000000-0005-0000-0000-0000C8530000}"/>
    <cellStyle name="Normal 24 3 2 2 4 2 2" xfId="21477" xr:uid="{00000000-0005-0000-0000-0000C9530000}"/>
    <cellStyle name="Normal 24 3 2 2 4 3" xfId="21478" xr:uid="{00000000-0005-0000-0000-0000CA530000}"/>
    <cellStyle name="Normal 24 3 2 2 5" xfId="21479" xr:uid="{00000000-0005-0000-0000-0000CB530000}"/>
    <cellStyle name="Normal 24 3 2 2 5 2" xfId="21480" xr:uid="{00000000-0005-0000-0000-0000CC530000}"/>
    <cellStyle name="Normal 24 3 2 2 6" xfId="21481" xr:uid="{00000000-0005-0000-0000-0000CD530000}"/>
    <cellStyle name="Normal 24 3 2 2 6 2" xfId="21482" xr:uid="{00000000-0005-0000-0000-0000CE530000}"/>
    <cellStyle name="Normal 24 3 2 2 7" xfId="21483" xr:uid="{00000000-0005-0000-0000-0000CF530000}"/>
    <cellStyle name="Normal 24 3 2 3" xfId="21484" xr:uid="{00000000-0005-0000-0000-0000D0530000}"/>
    <cellStyle name="Normal 24 3 2 3 2" xfId="21485" xr:uid="{00000000-0005-0000-0000-0000D1530000}"/>
    <cellStyle name="Normal 24 3 2 3 2 2" xfId="21486" xr:uid="{00000000-0005-0000-0000-0000D2530000}"/>
    <cellStyle name="Normal 24 3 2 3 2 2 2" xfId="21487" xr:uid="{00000000-0005-0000-0000-0000D3530000}"/>
    <cellStyle name="Normal 24 3 2 3 2 3" xfId="21488" xr:uid="{00000000-0005-0000-0000-0000D4530000}"/>
    <cellStyle name="Normal 24 3 2 3 3" xfId="21489" xr:uid="{00000000-0005-0000-0000-0000D5530000}"/>
    <cellStyle name="Normal 24 3 2 3 3 2" xfId="21490" xr:uid="{00000000-0005-0000-0000-0000D6530000}"/>
    <cellStyle name="Normal 24 3 2 3 3 2 2" xfId="21491" xr:uid="{00000000-0005-0000-0000-0000D7530000}"/>
    <cellStyle name="Normal 24 3 2 3 3 3" xfId="21492" xr:uid="{00000000-0005-0000-0000-0000D8530000}"/>
    <cellStyle name="Normal 24 3 2 3 4" xfId="21493" xr:uid="{00000000-0005-0000-0000-0000D9530000}"/>
    <cellStyle name="Normal 24 3 2 3 4 2" xfId="21494" xr:uid="{00000000-0005-0000-0000-0000DA530000}"/>
    <cellStyle name="Normal 24 3 2 3 4 2 2" xfId="21495" xr:uid="{00000000-0005-0000-0000-0000DB530000}"/>
    <cellStyle name="Normal 24 3 2 3 4 3" xfId="21496" xr:uid="{00000000-0005-0000-0000-0000DC530000}"/>
    <cellStyle name="Normal 24 3 2 3 5" xfId="21497" xr:uid="{00000000-0005-0000-0000-0000DD530000}"/>
    <cellStyle name="Normal 24 3 2 3 5 2" xfId="21498" xr:uid="{00000000-0005-0000-0000-0000DE530000}"/>
    <cellStyle name="Normal 24 3 2 3 6" xfId="21499" xr:uid="{00000000-0005-0000-0000-0000DF530000}"/>
    <cellStyle name="Normal 24 3 2 3 6 2" xfId="21500" xr:uid="{00000000-0005-0000-0000-0000E0530000}"/>
    <cellStyle name="Normal 24 3 2 3 7" xfId="21501" xr:uid="{00000000-0005-0000-0000-0000E1530000}"/>
    <cellStyle name="Normal 24 3 2 4" xfId="21502" xr:uid="{00000000-0005-0000-0000-0000E2530000}"/>
    <cellStyle name="Normal 24 3 2 4 2" xfId="21503" xr:uid="{00000000-0005-0000-0000-0000E3530000}"/>
    <cellStyle name="Normal 24 3 2 4 2 2" xfId="21504" xr:uid="{00000000-0005-0000-0000-0000E4530000}"/>
    <cellStyle name="Normal 24 3 2 4 3" xfId="21505" xr:uid="{00000000-0005-0000-0000-0000E5530000}"/>
    <cellStyle name="Normal 24 3 2 5" xfId="21506" xr:uid="{00000000-0005-0000-0000-0000E6530000}"/>
    <cellStyle name="Normal 24 3 2 5 2" xfId="21507" xr:uid="{00000000-0005-0000-0000-0000E7530000}"/>
    <cellStyle name="Normal 24 3 2 5 2 2" xfId="21508" xr:uid="{00000000-0005-0000-0000-0000E8530000}"/>
    <cellStyle name="Normal 24 3 2 5 3" xfId="21509" xr:uid="{00000000-0005-0000-0000-0000E9530000}"/>
    <cellStyle name="Normal 24 3 2 6" xfId="21510" xr:uid="{00000000-0005-0000-0000-0000EA530000}"/>
    <cellStyle name="Normal 24 3 2 6 2" xfId="21511" xr:uid="{00000000-0005-0000-0000-0000EB530000}"/>
    <cellStyle name="Normal 24 3 2 6 2 2" xfId="21512" xr:uid="{00000000-0005-0000-0000-0000EC530000}"/>
    <cellStyle name="Normal 24 3 2 6 3" xfId="21513" xr:uid="{00000000-0005-0000-0000-0000ED530000}"/>
    <cellStyle name="Normal 24 3 2 7" xfId="21514" xr:uid="{00000000-0005-0000-0000-0000EE530000}"/>
    <cellStyle name="Normal 24 3 2 7 2" xfId="21515" xr:uid="{00000000-0005-0000-0000-0000EF530000}"/>
    <cellStyle name="Normal 24 3 2 8" xfId="21516" xr:uid="{00000000-0005-0000-0000-0000F0530000}"/>
    <cellStyle name="Normal 24 3 2 8 2" xfId="21517" xr:uid="{00000000-0005-0000-0000-0000F1530000}"/>
    <cellStyle name="Normal 24 3 2 9" xfId="21518" xr:uid="{00000000-0005-0000-0000-0000F2530000}"/>
    <cellStyle name="Normal 24 3 3" xfId="21519" xr:uid="{00000000-0005-0000-0000-0000F3530000}"/>
    <cellStyle name="Normal 24 3 3 2" xfId="21520" xr:uid="{00000000-0005-0000-0000-0000F4530000}"/>
    <cellStyle name="Normal 24 3 3 2 2" xfId="21521" xr:uid="{00000000-0005-0000-0000-0000F5530000}"/>
    <cellStyle name="Normal 24 3 3 2 2 2" xfId="21522" xr:uid="{00000000-0005-0000-0000-0000F6530000}"/>
    <cellStyle name="Normal 24 3 3 2 2 2 2" xfId="21523" xr:uid="{00000000-0005-0000-0000-0000F7530000}"/>
    <cellStyle name="Normal 24 3 3 2 2 3" xfId="21524" xr:uid="{00000000-0005-0000-0000-0000F8530000}"/>
    <cellStyle name="Normal 24 3 3 2 3" xfId="21525" xr:uid="{00000000-0005-0000-0000-0000F9530000}"/>
    <cellStyle name="Normal 24 3 3 2 3 2" xfId="21526" xr:uid="{00000000-0005-0000-0000-0000FA530000}"/>
    <cellStyle name="Normal 24 3 3 2 3 2 2" xfId="21527" xr:uid="{00000000-0005-0000-0000-0000FB530000}"/>
    <cellStyle name="Normal 24 3 3 2 3 3" xfId="21528" xr:uid="{00000000-0005-0000-0000-0000FC530000}"/>
    <cellStyle name="Normal 24 3 3 2 4" xfId="21529" xr:uid="{00000000-0005-0000-0000-0000FD530000}"/>
    <cellStyle name="Normal 24 3 3 2 4 2" xfId="21530" xr:uid="{00000000-0005-0000-0000-0000FE530000}"/>
    <cellStyle name="Normal 24 3 3 2 4 2 2" xfId="21531" xr:uid="{00000000-0005-0000-0000-0000FF530000}"/>
    <cellStyle name="Normal 24 3 3 2 4 3" xfId="21532" xr:uid="{00000000-0005-0000-0000-000000540000}"/>
    <cellStyle name="Normal 24 3 3 2 5" xfId="21533" xr:uid="{00000000-0005-0000-0000-000001540000}"/>
    <cellStyle name="Normal 24 3 3 2 5 2" xfId="21534" xr:uid="{00000000-0005-0000-0000-000002540000}"/>
    <cellStyle name="Normal 24 3 3 2 6" xfId="21535" xr:uid="{00000000-0005-0000-0000-000003540000}"/>
    <cellStyle name="Normal 24 3 3 2 6 2" xfId="21536" xr:uid="{00000000-0005-0000-0000-000004540000}"/>
    <cellStyle name="Normal 24 3 3 2 7" xfId="21537" xr:uid="{00000000-0005-0000-0000-000005540000}"/>
    <cellStyle name="Normal 24 3 3 3" xfId="21538" xr:uid="{00000000-0005-0000-0000-000006540000}"/>
    <cellStyle name="Normal 24 3 3 3 2" xfId="21539" xr:uid="{00000000-0005-0000-0000-000007540000}"/>
    <cellStyle name="Normal 24 3 3 3 2 2" xfId="21540" xr:uid="{00000000-0005-0000-0000-000008540000}"/>
    <cellStyle name="Normal 24 3 3 3 3" xfId="21541" xr:uid="{00000000-0005-0000-0000-000009540000}"/>
    <cellStyle name="Normal 24 3 3 4" xfId="21542" xr:uid="{00000000-0005-0000-0000-00000A540000}"/>
    <cellStyle name="Normal 24 3 3 4 2" xfId="21543" xr:uid="{00000000-0005-0000-0000-00000B540000}"/>
    <cellStyle name="Normal 24 3 3 4 2 2" xfId="21544" xr:uid="{00000000-0005-0000-0000-00000C540000}"/>
    <cellStyle name="Normal 24 3 3 4 3" xfId="21545" xr:uid="{00000000-0005-0000-0000-00000D540000}"/>
    <cellStyle name="Normal 24 3 3 5" xfId="21546" xr:uid="{00000000-0005-0000-0000-00000E540000}"/>
    <cellStyle name="Normal 24 3 3 5 2" xfId="21547" xr:uid="{00000000-0005-0000-0000-00000F540000}"/>
    <cellStyle name="Normal 24 3 3 5 2 2" xfId="21548" xr:uid="{00000000-0005-0000-0000-000010540000}"/>
    <cellStyle name="Normal 24 3 3 5 3" xfId="21549" xr:uid="{00000000-0005-0000-0000-000011540000}"/>
    <cellStyle name="Normal 24 3 3 6" xfId="21550" xr:uid="{00000000-0005-0000-0000-000012540000}"/>
    <cellStyle name="Normal 24 3 3 6 2" xfId="21551" xr:uid="{00000000-0005-0000-0000-000013540000}"/>
    <cellStyle name="Normal 24 3 3 7" xfId="21552" xr:uid="{00000000-0005-0000-0000-000014540000}"/>
    <cellStyle name="Normal 24 3 3 7 2" xfId="21553" xr:uid="{00000000-0005-0000-0000-000015540000}"/>
    <cellStyle name="Normal 24 3 3 8" xfId="21554" xr:uid="{00000000-0005-0000-0000-000016540000}"/>
    <cellStyle name="Normal 24 3 4" xfId="21555" xr:uid="{00000000-0005-0000-0000-000017540000}"/>
    <cellStyle name="Normal 24 3 4 2" xfId="21556" xr:uid="{00000000-0005-0000-0000-000018540000}"/>
    <cellStyle name="Normal 24 3 4 2 2" xfId="21557" xr:uid="{00000000-0005-0000-0000-000019540000}"/>
    <cellStyle name="Normal 24 3 4 2 2 2" xfId="21558" xr:uid="{00000000-0005-0000-0000-00001A540000}"/>
    <cellStyle name="Normal 24 3 4 2 3" xfId="21559" xr:uid="{00000000-0005-0000-0000-00001B540000}"/>
    <cellStyle name="Normal 24 3 4 3" xfId="21560" xr:uid="{00000000-0005-0000-0000-00001C540000}"/>
    <cellStyle name="Normal 24 3 4 3 2" xfId="21561" xr:uid="{00000000-0005-0000-0000-00001D540000}"/>
    <cellStyle name="Normal 24 3 4 3 2 2" xfId="21562" xr:uid="{00000000-0005-0000-0000-00001E540000}"/>
    <cellStyle name="Normal 24 3 4 3 3" xfId="21563" xr:uid="{00000000-0005-0000-0000-00001F540000}"/>
    <cellStyle name="Normal 24 3 4 4" xfId="21564" xr:uid="{00000000-0005-0000-0000-000020540000}"/>
    <cellStyle name="Normal 24 3 4 4 2" xfId="21565" xr:uid="{00000000-0005-0000-0000-000021540000}"/>
    <cellStyle name="Normal 24 3 4 4 2 2" xfId="21566" xr:uid="{00000000-0005-0000-0000-000022540000}"/>
    <cellStyle name="Normal 24 3 4 4 3" xfId="21567" xr:uid="{00000000-0005-0000-0000-000023540000}"/>
    <cellStyle name="Normal 24 3 4 5" xfId="21568" xr:uid="{00000000-0005-0000-0000-000024540000}"/>
    <cellStyle name="Normal 24 3 4 5 2" xfId="21569" xr:uid="{00000000-0005-0000-0000-000025540000}"/>
    <cellStyle name="Normal 24 3 4 6" xfId="21570" xr:uid="{00000000-0005-0000-0000-000026540000}"/>
    <cellStyle name="Normal 24 3 4 6 2" xfId="21571" xr:uid="{00000000-0005-0000-0000-000027540000}"/>
    <cellStyle name="Normal 24 3 4 7" xfId="21572" xr:uid="{00000000-0005-0000-0000-000028540000}"/>
    <cellStyle name="Normal 24 3 5" xfId="21573" xr:uid="{00000000-0005-0000-0000-000029540000}"/>
    <cellStyle name="Normal 24 3 5 2" xfId="21574" xr:uid="{00000000-0005-0000-0000-00002A540000}"/>
    <cellStyle name="Normal 24 3 5 2 2" xfId="21575" xr:uid="{00000000-0005-0000-0000-00002B540000}"/>
    <cellStyle name="Normal 24 3 5 2 2 2" xfId="21576" xr:uid="{00000000-0005-0000-0000-00002C540000}"/>
    <cellStyle name="Normal 24 3 5 2 3" xfId="21577" xr:uid="{00000000-0005-0000-0000-00002D540000}"/>
    <cellStyle name="Normal 24 3 5 3" xfId="21578" xr:uid="{00000000-0005-0000-0000-00002E540000}"/>
    <cellStyle name="Normal 24 3 5 3 2" xfId="21579" xr:uid="{00000000-0005-0000-0000-00002F540000}"/>
    <cellStyle name="Normal 24 3 5 3 2 2" xfId="21580" xr:uid="{00000000-0005-0000-0000-000030540000}"/>
    <cellStyle name="Normal 24 3 5 3 3" xfId="21581" xr:uid="{00000000-0005-0000-0000-000031540000}"/>
    <cellStyle name="Normal 24 3 5 4" xfId="21582" xr:uid="{00000000-0005-0000-0000-000032540000}"/>
    <cellStyle name="Normal 24 3 5 4 2" xfId="21583" xr:uid="{00000000-0005-0000-0000-000033540000}"/>
    <cellStyle name="Normal 24 3 5 4 2 2" xfId="21584" xr:uid="{00000000-0005-0000-0000-000034540000}"/>
    <cellStyle name="Normal 24 3 5 4 3" xfId="21585" xr:uid="{00000000-0005-0000-0000-000035540000}"/>
    <cellStyle name="Normal 24 3 5 5" xfId="21586" xr:uid="{00000000-0005-0000-0000-000036540000}"/>
    <cellStyle name="Normal 24 3 5 5 2" xfId="21587" xr:uid="{00000000-0005-0000-0000-000037540000}"/>
    <cellStyle name="Normal 24 3 5 6" xfId="21588" xr:uid="{00000000-0005-0000-0000-000038540000}"/>
    <cellStyle name="Normal 24 3 5 6 2" xfId="21589" xr:uid="{00000000-0005-0000-0000-000039540000}"/>
    <cellStyle name="Normal 24 3 5 7" xfId="21590" xr:uid="{00000000-0005-0000-0000-00003A540000}"/>
    <cellStyle name="Normal 24 3 6" xfId="21591" xr:uid="{00000000-0005-0000-0000-00003B540000}"/>
    <cellStyle name="Normal 24 3 6 2" xfId="21592" xr:uid="{00000000-0005-0000-0000-00003C540000}"/>
    <cellStyle name="Normal 24 3 6 2 2" xfId="21593" xr:uid="{00000000-0005-0000-0000-00003D540000}"/>
    <cellStyle name="Normal 24 3 6 3" xfId="21594" xr:uid="{00000000-0005-0000-0000-00003E540000}"/>
    <cellStyle name="Normal 24 3 7" xfId="21595" xr:uid="{00000000-0005-0000-0000-00003F540000}"/>
    <cellStyle name="Normal 24 3 7 2" xfId="21596" xr:uid="{00000000-0005-0000-0000-000040540000}"/>
    <cellStyle name="Normal 24 3 7 2 2" xfId="21597" xr:uid="{00000000-0005-0000-0000-000041540000}"/>
    <cellStyle name="Normal 24 3 7 3" xfId="21598" xr:uid="{00000000-0005-0000-0000-000042540000}"/>
    <cellStyle name="Normal 24 3 8" xfId="21599" xr:uid="{00000000-0005-0000-0000-000043540000}"/>
    <cellStyle name="Normal 24 3 8 2" xfId="21600" xr:uid="{00000000-0005-0000-0000-000044540000}"/>
    <cellStyle name="Normal 24 3 8 2 2" xfId="21601" xr:uid="{00000000-0005-0000-0000-000045540000}"/>
    <cellStyle name="Normal 24 3 8 3" xfId="21602" xr:uid="{00000000-0005-0000-0000-000046540000}"/>
    <cellStyle name="Normal 24 3 9" xfId="21603" xr:uid="{00000000-0005-0000-0000-000047540000}"/>
    <cellStyle name="Normal 24 3 9 2" xfId="21604" xr:uid="{00000000-0005-0000-0000-000048540000}"/>
    <cellStyle name="Normal 24 4" xfId="21605" xr:uid="{00000000-0005-0000-0000-000049540000}"/>
    <cellStyle name="Normal 24 4 2" xfId="21606" xr:uid="{00000000-0005-0000-0000-00004A540000}"/>
    <cellStyle name="Normal 24 4 2 2" xfId="21607" xr:uid="{00000000-0005-0000-0000-00004B540000}"/>
    <cellStyle name="Normal 24 4 2 2 2" xfId="21608" xr:uid="{00000000-0005-0000-0000-00004C540000}"/>
    <cellStyle name="Normal 24 4 2 2 2 2" xfId="21609" xr:uid="{00000000-0005-0000-0000-00004D540000}"/>
    <cellStyle name="Normal 24 4 2 2 3" xfId="21610" xr:uid="{00000000-0005-0000-0000-00004E540000}"/>
    <cellStyle name="Normal 24 4 2 3" xfId="21611" xr:uid="{00000000-0005-0000-0000-00004F540000}"/>
    <cellStyle name="Normal 24 4 2 3 2" xfId="21612" xr:uid="{00000000-0005-0000-0000-000050540000}"/>
    <cellStyle name="Normal 24 4 2 3 2 2" xfId="21613" xr:uid="{00000000-0005-0000-0000-000051540000}"/>
    <cellStyle name="Normal 24 4 2 3 3" xfId="21614" xr:uid="{00000000-0005-0000-0000-000052540000}"/>
    <cellStyle name="Normal 24 4 2 4" xfId="21615" xr:uid="{00000000-0005-0000-0000-000053540000}"/>
    <cellStyle name="Normal 24 4 2 4 2" xfId="21616" xr:uid="{00000000-0005-0000-0000-000054540000}"/>
    <cellStyle name="Normal 24 4 2 4 2 2" xfId="21617" xr:uid="{00000000-0005-0000-0000-000055540000}"/>
    <cellStyle name="Normal 24 4 2 4 3" xfId="21618" xr:uid="{00000000-0005-0000-0000-000056540000}"/>
    <cellStyle name="Normal 24 4 2 5" xfId="21619" xr:uid="{00000000-0005-0000-0000-000057540000}"/>
    <cellStyle name="Normal 24 4 2 5 2" xfId="21620" xr:uid="{00000000-0005-0000-0000-000058540000}"/>
    <cellStyle name="Normal 24 4 2 6" xfId="21621" xr:uid="{00000000-0005-0000-0000-000059540000}"/>
    <cellStyle name="Normal 24 4 2 6 2" xfId="21622" xr:uid="{00000000-0005-0000-0000-00005A540000}"/>
    <cellStyle name="Normal 24 4 2 7" xfId="21623" xr:uid="{00000000-0005-0000-0000-00005B540000}"/>
    <cellStyle name="Normal 24 4 3" xfId="21624" xr:uid="{00000000-0005-0000-0000-00005C540000}"/>
    <cellStyle name="Normal 24 4 3 2" xfId="21625" xr:uid="{00000000-0005-0000-0000-00005D540000}"/>
    <cellStyle name="Normal 24 4 3 2 2" xfId="21626" xr:uid="{00000000-0005-0000-0000-00005E540000}"/>
    <cellStyle name="Normal 24 4 3 2 2 2" xfId="21627" xr:uid="{00000000-0005-0000-0000-00005F540000}"/>
    <cellStyle name="Normal 24 4 3 2 3" xfId="21628" xr:uid="{00000000-0005-0000-0000-000060540000}"/>
    <cellStyle name="Normal 24 4 3 3" xfId="21629" xr:uid="{00000000-0005-0000-0000-000061540000}"/>
    <cellStyle name="Normal 24 4 3 3 2" xfId="21630" xr:uid="{00000000-0005-0000-0000-000062540000}"/>
    <cellStyle name="Normal 24 4 3 3 2 2" xfId="21631" xr:uid="{00000000-0005-0000-0000-000063540000}"/>
    <cellStyle name="Normal 24 4 3 3 3" xfId="21632" xr:uid="{00000000-0005-0000-0000-000064540000}"/>
    <cellStyle name="Normal 24 4 3 4" xfId="21633" xr:uid="{00000000-0005-0000-0000-000065540000}"/>
    <cellStyle name="Normal 24 4 3 4 2" xfId="21634" xr:uid="{00000000-0005-0000-0000-000066540000}"/>
    <cellStyle name="Normal 24 4 3 4 2 2" xfId="21635" xr:uid="{00000000-0005-0000-0000-000067540000}"/>
    <cellStyle name="Normal 24 4 3 4 3" xfId="21636" xr:uid="{00000000-0005-0000-0000-000068540000}"/>
    <cellStyle name="Normal 24 4 3 5" xfId="21637" xr:uid="{00000000-0005-0000-0000-000069540000}"/>
    <cellStyle name="Normal 24 4 3 5 2" xfId="21638" xr:uid="{00000000-0005-0000-0000-00006A540000}"/>
    <cellStyle name="Normal 24 4 3 6" xfId="21639" xr:uid="{00000000-0005-0000-0000-00006B540000}"/>
    <cellStyle name="Normal 24 4 3 6 2" xfId="21640" xr:uid="{00000000-0005-0000-0000-00006C540000}"/>
    <cellStyle name="Normal 24 4 3 7" xfId="21641" xr:uid="{00000000-0005-0000-0000-00006D540000}"/>
    <cellStyle name="Normal 24 4 4" xfId="21642" xr:uid="{00000000-0005-0000-0000-00006E540000}"/>
    <cellStyle name="Normal 24 4 4 2" xfId="21643" xr:uid="{00000000-0005-0000-0000-00006F540000}"/>
    <cellStyle name="Normal 24 4 4 2 2" xfId="21644" xr:uid="{00000000-0005-0000-0000-000070540000}"/>
    <cellStyle name="Normal 24 4 4 3" xfId="21645" xr:uid="{00000000-0005-0000-0000-000071540000}"/>
    <cellStyle name="Normal 24 4 5" xfId="21646" xr:uid="{00000000-0005-0000-0000-000072540000}"/>
    <cellStyle name="Normal 24 4 5 2" xfId="21647" xr:uid="{00000000-0005-0000-0000-000073540000}"/>
    <cellStyle name="Normal 24 4 5 2 2" xfId="21648" xr:uid="{00000000-0005-0000-0000-000074540000}"/>
    <cellStyle name="Normal 24 4 5 3" xfId="21649" xr:uid="{00000000-0005-0000-0000-000075540000}"/>
    <cellStyle name="Normal 24 4 6" xfId="21650" xr:uid="{00000000-0005-0000-0000-000076540000}"/>
    <cellStyle name="Normal 24 4 6 2" xfId="21651" xr:uid="{00000000-0005-0000-0000-000077540000}"/>
    <cellStyle name="Normal 24 4 6 2 2" xfId="21652" xr:uid="{00000000-0005-0000-0000-000078540000}"/>
    <cellStyle name="Normal 24 4 6 3" xfId="21653" xr:uid="{00000000-0005-0000-0000-000079540000}"/>
    <cellStyle name="Normal 24 4 7" xfId="21654" xr:uid="{00000000-0005-0000-0000-00007A540000}"/>
    <cellStyle name="Normal 24 4 7 2" xfId="21655" xr:uid="{00000000-0005-0000-0000-00007B540000}"/>
    <cellStyle name="Normal 24 4 8" xfId="21656" xr:uid="{00000000-0005-0000-0000-00007C540000}"/>
    <cellStyle name="Normal 24 4 8 2" xfId="21657" xr:uid="{00000000-0005-0000-0000-00007D540000}"/>
    <cellStyle name="Normal 24 4 9" xfId="21658" xr:uid="{00000000-0005-0000-0000-00007E540000}"/>
    <cellStyle name="Normal 24 5" xfId="21659" xr:uid="{00000000-0005-0000-0000-00007F540000}"/>
    <cellStyle name="Normal 24 5 2" xfId="21660" xr:uid="{00000000-0005-0000-0000-000080540000}"/>
    <cellStyle name="Normal 24 5 2 2" xfId="21661" xr:uid="{00000000-0005-0000-0000-000081540000}"/>
    <cellStyle name="Normal 24 5 2 2 2" xfId="21662" xr:uid="{00000000-0005-0000-0000-000082540000}"/>
    <cellStyle name="Normal 24 5 2 2 2 2" xfId="21663" xr:uid="{00000000-0005-0000-0000-000083540000}"/>
    <cellStyle name="Normal 24 5 2 2 3" xfId="21664" xr:uid="{00000000-0005-0000-0000-000084540000}"/>
    <cellStyle name="Normal 24 5 2 3" xfId="21665" xr:uid="{00000000-0005-0000-0000-000085540000}"/>
    <cellStyle name="Normal 24 5 2 3 2" xfId="21666" xr:uid="{00000000-0005-0000-0000-000086540000}"/>
    <cellStyle name="Normal 24 5 2 3 2 2" xfId="21667" xr:uid="{00000000-0005-0000-0000-000087540000}"/>
    <cellStyle name="Normal 24 5 2 3 3" xfId="21668" xr:uid="{00000000-0005-0000-0000-000088540000}"/>
    <cellStyle name="Normal 24 5 2 4" xfId="21669" xr:uid="{00000000-0005-0000-0000-000089540000}"/>
    <cellStyle name="Normal 24 5 2 4 2" xfId="21670" xr:uid="{00000000-0005-0000-0000-00008A540000}"/>
    <cellStyle name="Normal 24 5 2 4 2 2" xfId="21671" xr:uid="{00000000-0005-0000-0000-00008B540000}"/>
    <cellStyle name="Normal 24 5 2 4 3" xfId="21672" xr:uid="{00000000-0005-0000-0000-00008C540000}"/>
    <cellStyle name="Normal 24 5 2 5" xfId="21673" xr:uid="{00000000-0005-0000-0000-00008D540000}"/>
    <cellStyle name="Normal 24 5 2 5 2" xfId="21674" xr:uid="{00000000-0005-0000-0000-00008E540000}"/>
    <cellStyle name="Normal 24 5 2 6" xfId="21675" xr:uid="{00000000-0005-0000-0000-00008F540000}"/>
    <cellStyle name="Normal 24 5 2 6 2" xfId="21676" xr:uid="{00000000-0005-0000-0000-000090540000}"/>
    <cellStyle name="Normal 24 5 2 7" xfId="21677" xr:uid="{00000000-0005-0000-0000-000091540000}"/>
    <cellStyle name="Normal 24 5 3" xfId="21678" xr:uid="{00000000-0005-0000-0000-000092540000}"/>
    <cellStyle name="Normal 24 5 3 2" xfId="21679" xr:uid="{00000000-0005-0000-0000-000093540000}"/>
    <cellStyle name="Normal 24 5 3 2 2" xfId="21680" xr:uid="{00000000-0005-0000-0000-000094540000}"/>
    <cellStyle name="Normal 24 5 3 3" xfId="21681" xr:uid="{00000000-0005-0000-0000-000095540000}"/>
    <cellStyle name="Normal 24 5 4" xfId="21682" xr:uid="{00000000-0005-0000-0000-000096540000}"/>
    <cellStyle name="Normal 24 5 4 2" xfId="21683" xr:uid="{00000000-0005-0000-0000-000097540000}"/>
    <cellStyle name="Normal 24 5 4 2 2" xfId="21684" xr:uid="{00000000-0005-0000-0000-000098540000}"/>
    <cellStyle name="Normal 24 5 4 3" xfId="21685" xr:uid="{00000000-0005-0000-0000-000099540000}"/>
    <cellStyle name="Normal 24 5 5" xfId="21686" xr:uid="{00000000-0005-0000-0000-00009A540000}"/>
    <cellStyle name="Normal 24 5 5 2" xfId="21687" xr:uid="{00000000-0005-0000-0000-00009B540000}"/>
    <cellStyle name="Normal 24 5 5 2 2" xfId="21688" xr:uid="{00000000-0005-0000-0000-00009C540000}"/>
    <cellStyle name="Normal 24 5 5 3" xfId="21689" xr:uid="{00000000-0005-0000-0000-00009D540000}"/>
    <cellStyle name="Normal 24 5 6" xfId="21690" xr:uid="{00000000-0005-0000-0000-00009E540000}"/>
    <cellStyle name="Normal 24 5 6 2" xfId="21691" xr:uid="{00000000-0005-0000-0000-00009F540000}"/>
    <cellStyle name="Normal 24 5 7" xfId="21692" xr:uid="{00000000-0005-0000-0000-0000A0540000}"/>
    <cellStyle name="Normal 24 5 7 2" xfId="21693" xr:uid="{00000000-0005-0000-0000-0000A1540000}"/>
    <cellStyle name="Normal 24 5 8" xfId="21694" xr:uid="{00000000-0005-0000-0000-0000A2540000}"/>
    <cellStyle name="Normal 24 6" xfId="21695" xr:uid="{00000000-0005-0000-0000-0000A3540000}"/>
    <cellStyle name="Normal 24 6 2" xfId="21696" xr:uid="{00000000-0005-0000-0000-0000A4540000}"/>
    <cellStyle name="Normal 24 6 2 2" xfId="21697" xr:uid="{00000000-0005-0000-0000-0000A5540000}"/>
    <cellStyle name="Normal 24 6 2 2 2" xfId="21698" xr:uid="{00000000-0005-0000-0000-0000A6540000}"/>
    <cellStyle name="Normal 24 6 2 3" xfId="21699" xr:uid="{00000000-0005-0000-0000-0000A7540000}"/>
    <cellStyle name="Normal 24 6 3" xfId="21700" xr:uid="{00000000-0005-0000-0000-0000A8540000}"/>
    <cellStyle name="Normal 24 6 3 2" xfId="21701" xr:uid="{00000000-0005-0000-0000-0000A9540000}"/>
    <cellStyle name="Normal 24 6 3 2 2" xfId="21702" xr:uid="{00000000-0005-0000-0000-0000AA540000}"/>
    <cellStyle name="Normal 24 6 3 3" xfId="21703" xr:uid="{00000000-0005-0000-0000-0000AB540000}"/>
    <cellStyle name="Normal 24 6 4" xfId="21704" xr:uid="{00000000-0005-0000-0000-0000AC540000}"/>
    <cellStyle name="Normal 24 6 4 2" xfId="21705" xr:uid="{00000000-0005-0000-0000-0000AD540000}"/>
    <cellStyle name="Normal 24 6 4 2 2" xfId="21706" xr:uid="{00000000-0005-0000-0000-0000AE540000}"/>
    <cellStyle name="Normal 24 6 4 3" xfId="21707" xr:uid="{00000000-0005-0000-0000-0000AF540000}"/>
    <cellStyle name="Normal 24 6 5" xfId="21708" xr:uid="{00000000-0005-0000-0000-0000B0540000}"/>
    <cellStyle name="Normal 24 6 5 2" xfId="21709" xr:uid="{00000000-0005-0000-0000-0000B1540000}"/>
    <cellStyle name="Normal 24 6 6" xfId="21710" xr:uid="{00000000-0005-0000-0000-0000B2540000}"/>
    <cellStyle name="Normal 24 6 6 2" xfId="21711" xr:uid="{00000000-0005-0000-0000-0000B3540000}"/>
    <cellStyle name="Normal 24 6 7" xfId="21712" xr:uid="{00000000-0005-0000-0000-0000B4540000}"/>
    <cellStyle name="Normal 24 7" xfId="21713" xr:uid="{00000000-0005-0000-0000-0000B5540000}"/>
    <cellStyle name="Normal 24 7 2" xfId="21714" xr:uid="{00000000-0005-0000-0000-0000B6540000}"/>
    <cellStyle name="Normal 24 7 2 2" xfId="21715" xr:uid="{00000000-0005-0000-0000-0000B7540000}"/>
    <cellStyle name="Normal 24 7 2 2 2" xfId="21716" xr:uid="{00000000-0005-0000-0000-0000B8540000}"/>
    <cellStyle name="Normal 24 7 2 3" xfId="21717" xr:uid="{00000000-0005-0000-0000-0000B9540000}"/>
    <cellStyle name="Normal 24 7 3" xfId="21718" xr:uid="{00000000-0005-0000-0000-0000BA540000}"/>
    <cellStyle name="Normal 24 7 3 2" xfId="21719" xr:uid="{00000000-0005-0000-0000-0000BB540000}"/>
    <cellStyle name="Normal 24 7 3 2 2" xfId="21720" xr:uid="{00000000-0005-0000-0000-0000BC540000}"/>
    <cellStyle name="Normal 24 7 3 3" xfId="21721" xr:uid="{00000000-0005-0000-0000-0000BD540000}"/>
    <cellStyle name="Normal 24 7 4" xfId="21722" xr:uid="{00000000-0005-0000-0000-0000BE540000}"/>
    <cellStyle name="Normal 24 7 4 2" xfId="21723" xr:uid="{00000000-0005-0000-0000-0000BF540000}"/>
    <cellStyle name="Normal 24 7 4 2 2" xfId="21724" xr:uid="{00000000-0005-0000-0000-0000C0540000}"/>
    <cellStyle name="Normal 24 7 4 3" xfId="21725" xr:uid="{00000000-0005-0000-0000-0000C1540000}"/>
    <cellStyle name="Normal 24 7 5" xfId="21726" xr:uid="{00000000-0005-0000-0000-0000C2540000}"/>
    <cellStyle name="Normal 24 7 5 2" xfId="21727" xr:uid="{00000000-0005-0000-0000-0000C3540000}"/>
    <cellStyle name="Normal 24 7 6" xfId="21728" xr:uid="{00000000-0005-0000-0000-0000C4540000}"/>
    <cellStyle name="Normal 24 7 6 2" xfId="21729" xr:uid="{00000000-0005-0000-0000-0000C5540000}"/>
    <cellStyle name="Normal 24 7 7" xfId="21730" xr:uid="{00000000-0005-0000-0000-0000C6540000}"/>
    <cellStyle name="Normal 24 8" xfId="21731" xr:uid="{00000000-0005-0000-0000-0000C7540000}"/>
    <cellStyle name="Normal 24 8 2" xfId="21732" xr:uid="{00000000-0005-0000-0000-0000C8540000}"/>
    <cellStyle name="Normal 24 8 2 2" xfId="21733" xr:uid="{00000000-0005-0000-0000-0000C9540000}"/>
    <cellStyle name="Normal 24 8 3" xfId="21734" xr:uid="{00000000-0005-0000-0000-0000CA540000}"/>
    <cellStyle name="Normal 24 9" xfId="21735" xr:uid="{00000000-0005-0000-0000-0000CB540000}"/>
    <cellStyle name="Normal 24 9 2" xfId="21736" xr:uid="{00000000-0005-0000-0000-0000CC540000}"/>
    <cellStyle name="Normal 24 9 2 2" xfId="21737" xr:uid="{00000000-0005-0000-0000-0000CD540000}"/>
    <cellStyle name="Normal 24 9 3" xfId="21738" xr:uid="{00000000-0005-0000-0000-0000CE540000}"/>
    <cellStyle name="Normal 24_Confidential Information" xfId="21739" xr:uid="{00000000-0005-0000-0000-0000CF540000}"/>
    <cellStyle name="Normal 25" xfId="520" xr:uid="{00000000-0005-0000-0000-0000D0540000}"/>
    <cellStyle name="Normal 25 10" xfId="21740" xr:uid="{00000000-0005-0000-0000-0000D1540000}"/>
    <cellStyle name="Normal 25 10 2" xfId="21741" xr:uid="{00000000-0005-0000-0000-0000D2540000}"/>
    <cellStyle name="Normal 25 10 2 2" xfId="21742" xr:uid="{00000000-0005-0000-0000-0000D3540000}"/>
    <cellStyle name="Normal 25 10 3" xfId="21743" xr:uid="{00000000-0005-0000-0000-0000D4540000}"/>
    <cellStyle name="Normal 25 11" xfId="21744" xr:uid="{00000000-0005-0000-0000-0000D5540000}"/>
    <cellStyle name="Normal 25 11 2" xfId="21745" xr:uid="{00000000-0005-0000-0000-0000D6540000}"/>
    <cellStyle name="Normal 25 12" xfId="21746" xr:uid="{00000000-0005-0000-0000-0000D7540000}"/>
    <cellStyle name="Normal 25 12 2" xfId="21747" xr:uid="{00000000-0005-0000-0000-0000D8540000}"/>
    <cellStyle name="Normal 25 13" xfId="21748" xr:uid="{00000000-0005-0000-0000-0000D9540000}"/>
    <cellStyle name="Normal 25 2" xfId="521" xr:uid="{00000000-0005-0000-0000-0000DA540000}"/>
    <cellStyle name="Normal 25 2 10" xfId="21749" xr:uid="{00000000-0005-0000-0000-0000DB540000}"/>
    <cellStyle name="Normal 25 2 10 2" xfId="21750" xr:uid="{00000000-0005-0000-0000-0000DC540000}"/>
    <cellStyle name="Normal 25 2 11" xfId="21751" xr:uid="{00000000-0005-0000-0000-0000DD540000}"/>
    <cellStyle name="Normal 25 2 2" xfId="21752" xr:uid="{00000000-0005-0000-0000-0000DE540000}"/>
    <cellStyle name="Normal 25 2 2 2" xfId="21753" xr:uid="{00000000-0005-0000-0000-0000DF540000}"/>
    <cellStyle name="Normal 25 2 2 2 2" xfId="21754" xr:uid="{00000000-0005-0000-0000-0000E0540000}"/>
    <cellStyle name="Normal 25 2 2 2 2 2" xfId="21755" xr:uid="{00000000-0005-0000-0000-0000E1540000}"/>
    <cellStyle name="Normal 25 2 2 2 2 2 2" xfId="21756" xr:uid="{00000000-0005-0000-0000-0000E2540000}"/>
    <cellStyle name="Normal 25 2 2 2 2 3" xfId="21757" xr:uid="{00000000-0005-0000-0000-0000E3540000}"/>
    <cellStyle name="Normal 25 2 2 2 3" xfId="21758" xr:uid="{00000000-0005-0000-0000-0000E4540000}"/>
    <cellStyle name="Normal 25 2 2 2 3 2" xfId="21759" xr:uid="{00000000-0005-0000-0000-0000E5540000}"/>
    <cellStyle name="Normal 25 2 2 2 3 2 2" xfId="21760" xr:uid="{00000000-0005-0000-0000-0000E6540000}"/>
    <cellStyle name="Normal 25 2 2 2 3 3" xfId="21761" xr:uid="{00000000-0005-0000-0000-0000E7540000}"/>
    <cellStyle name="Normal 25 2 2 2 4" xfId="21762" xr:uid="{00000000-0005-0000-0000-0000E8540000}"/>
    <cellStyle name="Normal 25 2 2 2 4 2" xfId="21763" xr:uid="{00000000-0005-0000-0000-0000E9540000}"/>
    <cellStyle name="Normal 25 2 2 2 4 2 2" xfId="21764" xr:uid="{00000000-0005-0000-0000-0000EA540000}"/>
    <cellStyle name="Normal 25 2 2 2 4 3" xfId="21765" xr:uid="{00000000-0005-0000-0000-0000EB540000}"/>
    <cellStyle name="Normal 25 2 2 2 5" xfId="21766" xr:uid="{00000000-0005-0000-0000-0000EC540000}"/>
    <cellStyle name="Normal 25 2 2 2 5 2" xfId="21767" xr:uid="{00000000-0005-0000-0000-0000ED540000}"/>
    <cellStyle name="Normal 25 2 2 2 6" xfId="21768" xr:uid="{00000000-0005-0000-0000-0000EE540000}"/>
    <cellStyle name="Normal 25 2 2 2 6 2" xfId="21769" xr:uid="{00000000-0005-0000-0000-0000EF540000}"/>
    <cellStyle name="Normal 25 2 2 2 7" xfId="21770" xr:uid="{00000000-0005-0000-0000-0000F0540000}"/>
    <cellStyle name="Normal 25 2 2 3" xfId="21771" xr:uid="{00000000-0005-0000-0000-0000F1540000}"/>
    <cellStyle name="Normal 25 2 2 3 2" xfId="21772" xr:uid="{00000000-0005-0000-0000-0000F2540000}"/>
    <cellStyle name="Normal 25 2 2 3 2 2" xfId="21773" xr:uid="{00000000-0005-0000-0000-0000F3540000}"/>
    <cellStyle name="Normal 25 2 2 3 2 2 2" xfId="21774" xr:uid="{00000000-0005-0000-0000-0000F4540000}"/>
    <cellStyle name="Normal 25 2 2 3 2 3" xfId="21775" xr:uid="{00000000-0005-0000-0000-0000F5540000}"/>
    <cellStyle name="Normal 25 2 2 3 3" xfId="21776" xr:uid="{00000000-0005-0000-0000-0000F6540000}"/>
    <cellStyle name="Normal 25 2 2 3 3 2" xfId="21777" xr:uid="{00000000-0005-0000-0000-0000F7540000}"/>
    <cellStyle name="Normal 25 2 2 3 3 2 2" xfId="21778" xr:uid="{00000000-0005-0000-0000-0000F8540000}"/>
    <cellStyle name="Normal 25 2 2 3 3 3" xfId="21779" xr:uid="{00000000-0005-0000-0000-0000F9540000}"/>
    <cellStyle name="Normal 25 2 2 3 4" xfId="21780" xr:uid="{00000000-0005-0000-0000-0000FA540000}"/>
    <cellStyle name="Normal 25 2 2 3 4 2" xfId="21781" xr:uid="{00000000-0005-0000-0000-0000FB540000}"/>
    <cellStyle name="Normal 25 2 2 3 4 2 2" xfId="21782" xr:uid="{00000000-0005-0000-0000-0000FC540000}"/>
    <cellStyle name="Normal 25 2 2 3 4 3" xfId="21783" xr:uid="{00000000-0005-0000-0000-0000FD540000}"/>
    <cellStyle name="Normal 25 2 2 3 5" xfId="21784" xr:uid="{00000000-0005-0000-0000-0000FE540000}"/>
    <cellStyle name="Normal 25 2 2 3 5 2" xfId="21785" xr:uid="{00000000-0005-0000-0000-0000FF540000}"/>
    <cellStyle name="Normal 25 2 2 3 6" xfId="21786" xr:uid="{00000000-0005-0000-0000-000000550000}"/>
    <cellStyle name="Normal 25 2 2 3 6 2" xfId="21787" xr:uid="{00000000-0005-0000-0000-000001550000}"/>
    <cellStyle name="Normal 25 2 2 3 7" xfId="21788" xr:uid="{00000000-0005-0000-0000-000002550000}"/>
    <cellStyle name="Normal 25 2 2 4" xfId="21789" xr:uid="{00000000-0005-0000-0000-000003550000}"/>
    <cellStyle name="Normal 25 2 2 4 2" xfId="21790" xr:uid="{00000000-0005-0000-0000-000004550000}"/>
    <cellStyle name="Normal 25 2 2 4 2 2" xfId="21791" xr:uid="{00000000-0005-0000-0000-000005550000}"/>
    <cellStyle name="Normal 25 2 2 4 3" xfId="21792" xr:uid="{00000000-0005-0000-0000-000006550000}"/>
    <cellStyle name="Normal 25 2 2 5" xfId="21793" xr:uid="{00000000-0005-0000-0000-000007550000}"/>
    <cellStyle name="Normal 25 2 2 5 2" xfId="21794" xr:uid="{00000000-0005-0000-0000-000008550000}"/>
    <cellStyle name="Normal 25 2 2 5 2 2" xfId="21795" xr:uid="{00000000-0005-0000-0000-000009550000}"/>
    <cellStyle name="Normal 25 2 2 5 3" xfId="21796" xr:uid="{00000000-0005-0000-0000-00000A550000}"/>
    <cellStyle name="Normal 25 2 2 6" xfId="21797" xr:uid="{00000000-0005-0000-0000-00000B550000}"/>
    <cellStyle name="Normal 25 2 2 6 2" xfId="21798" xr:uid="{00000000-0005-0000-0000-00000C550000}"/>
    <cellStyle name="Normal 25 2 2 6 2 2" xfId="21799" xr:uid="{00000000-0005-0000-0000-00000D550000}"/>
    <cellStyle name="Normal 25 2 2 6 3" xfId="21800" xr:uid="{00000000-0005-0000-0000-00000E550000}"/>
    <cellStyle name="Normal 25 2 2 7" xfId="21801" xr:uid="{00000000-0005-0000-0000-00000F550000}"/>
    <cellStyle name="Normal 25 2 2 7 2" xfId="21802" xr:uid="{00000000-0005-0000-0000-000010550000}"/>
    <cellStyle name="Normal 25 2 2 8" xfId="21803" xr:uid="{00000000-0005-0000-0000-000011550000}"/>
    <cellStyle name="Normal 25 2 2 8 2" xfId="21804" xr:uid="{00000000-0005-0000-0000-000012550000}"/>
    <cellStyle name="Normal 25 2 2 9" xfId="21805" xr:uid="{00000000-0005-0000-0000-000013550000}"/>
    <cellStyle name="Normal 25 2 3" xfId="21806" xr:uid="{00000000-0005-0000-0000-000014550000}"/>
    <cellStyle name="Normal 25 2 3 2" xfId="21807" xr:uid="{00000000-0005-0000-0000-000015550000}"/>
    <cellStyle name="Normal 25 2 3 2 2" xfId="21808" xr:uid="{00000000-0005-0000-0000-000016550000}"/>
    <cellStyle name="Normal 25 2 3 2 2 2" xfId="21809" xr:uid="{00000000-0005-0000-0000-000017550000}"/>
    <cellStyle name="Normal 25 2 3 2 2 2 2" xfId="21810" xr:uid="{00000000-0005-0000-0000-000018550000}"/>
    <cellStyle name="Normal 25 2 3 2 2 3" xfId="21811" xr:uid="{00000000-0005-0000-0000-000019550000}"/>
    <cellStyle name="Normal 25 2 3 2 3" xfId="21812" xr:uid="{00000000-0005-0000-0000-00001A550000}"/>
    <cellStyle name="Normal 25 2 3 2 3 2" xfId="21813" xr:uid="{00000000-0005-0000-0000-00001B550000}"/>
    <cellStyle name="Normal 25 2 3 2 3 2 2" xfId="21814" xr:uid="{00000000-0005-0000-0000-00001C550000}"/>
    <cellStyle name="Normal 25 2 3 2 3 3" xfId="21815" xr:uid="{00000000-0005-0000-0000-00001D550000}"/>
    <cellStyle name="Normal 25 2 3 2 4" xfId="21816" xr:uid="{00000000-0005-0000-0000-00001E550000}"/>
    <cellStyle name="Normal 25 2 3 2 4 2" xfId="21817" xr:uid="{00000000-0005-0000-0000-00001F550000}"/>
    <cellStyle name="Normal 25 2 3 2 4 2 2" xfId="21818" xr:uid="{00000000-0005-0000-0000-000020550000}"/>
    <cellStyle name="Normal 25 2 3 2 4 3" xfId="21819" xr:uid="{00000000-0005-0000-0000-000021550000}"/>
    <cellStyle name="Normal 25 2 3 2 5" xfId="21820" xr:uid="{00000000-0005-0000-0000-000022550000}"/>
    <cellStyle name="Normal 25 2 3 2 5 2" xfId="21821" xr:uid="{00000000-0005-0000-0000-000023550000}"/>
    <cellStyle name="Normal 25 2 3 2 6" xfId="21822" xr:uid="{00000000-0005-0000-0000-000024550000}"/>
    <cellStyle name="Normal 25 2 3 2 6 2" xfId="21823" xr:uid="{00000000-0005-0000-0000-000025550000}"/>
    <cellStyle name="Normal 25 2 3 2 7" xfId="21824" xr:uid="{00000000-0005-0000-0000-000026550000}"/>
    <cellStyle name="Normal 25 2 3 3" xfId="21825" xr:uid="{00000000-0005-0000-0000-000027550000}"/>
    <cellStyle name="Normal 25 2 3 3 2" xfId="21826" xr:uid="{00000000-0005-0000-0000-000028550000}"/>
    <cellStyle name="Normal 25 2 3 3 2 2" xfId="21827" xr:uid="{00000000-0005-0000-0000-000029550000}"/>
    <cellStyle name="Normal 25 2 3 3 3" xfId="21828" xr:uid="{00000000-0005-0000-0000-00002A550000}"/>
    <cellStyle name="Normal 25 2 3 4" xfId="21829" xr:uid="{00000000-0005-0000-0000-00002B550000}"/>
    <cellStyle name="Normal 25 2 3 4 2" xfId="21830" xr:uid="{00000000-0005-0000-0000-00002C550000}"/>
    <cellStyle name="Normal 25 2 3 4 2 2" xfId="21831" xr:uid="{00000000-0005-0000-0000-00002D550000}"/>
    <cellStyle name="Normal 25 2 3 4 3" xfId="21832" xr:uid="{00000000-0005-0000-0000-00002E550000}"/>
    <cellStyle name="Normal 25 2 3 5" xfId="21833" xr:uid="{00000000-0005-0000-0000-00002F550000}"/>
    <cellStyle name="Normal 25 2 3 5 2" xfId="21834" xr:uid="{00000000-0005-0000-0000-000030550000}"/>
    <cellStyle name="Normal 25 2 3 5 2 2" xfId="21835" xr:uid="{00000000-0005-0000-0000-000031550000}"/>
    <cellStyle name="Normal 25 2 3 5 3" xfId="21836" xr:uid="{00000000-0005-0000-0000-000032550000}"/>
    <cellStyle name="Normal 25 2 3 6" xfId="21837" xr:uid="{00000000-0005-0000-0000-000033550000}"/>
    <cellStyle name="Normal 25 2 3 6 2" xfId="21838" xr:uid="{00000000-0005-0000-0000-000034550000}"/>
    <cellStyle name="Normal 25 2 3 7" xfId="21839" xr:uid="{00000000-0005-0000-0000-000035550000}"/>
    <cellStyle name="Normal 25 2 3 7 2" xfId="21840" xr:uid="{00000000-0005-0000-0000-000036550000}"/>
    <cellStyle name="Normal 25 2 3 8" xfId="21841" xr:uid="{00000000-0005-0000-0000-000037550000}"/>
    <cellStyle name="Normal 25 2 4" xfId="21842" xr:uid="{00000000-0005-0000-0000-000038550000}"/>
    <cellStyle name="Normal 25 2 4 2" xfId="21843" xr:uid="{00000000-0005-0000-0000-000039550000}"/>
    <cellStyle name="Normal 25 2 4 2 2" xfId="21844" xr:uid="{00000000-0005-0000-0000-00003A550000}"/>
    <cellStyle name="Normal 25 2 4 2 2 2" xfId="21845" xr:uid="{00000000-0005-0000-0000-00003B550000}"/>
    <cellStyle name="Normal 25 2 4 2 3" xfId="21846" xr:uid="{00000000-0005-0000-0000-00003C550000}"/>
    <cellStyle name="Normal 25 2 4 3" xfId="21847" xr:uid="{00000000-0005-0000-0000-00003D550000}"/>
    <cellStyle name="Normal 25 2 4 3 2" xfId="21848" xr:uid="{00000000-0005-0000-0000-00003E550000}"/>
    <cellStyle name="Normal 25 2 4 3 2 2" xfId="21849" xr:uid="{00000000-0005-0000-0000-00003F550000}"/>
    <cellStyle name="Normal 25 2 4 3 3" xfId="21850" xr:uid="{00000000-0005-0000-0000-000040550000}"/>
    <cellStyle name="Normal 25 2 4 4" xfId="21851" xr:uid="{00000000-0005-0000-0000-000041550000}"/>
    <cellStyle name="Normal 25 2 4 4 2" xfId="21852" xr:uid="{00000000-0005-0000-0000-000042550000}"/>
    <cellStyle name="Normal 25 2 4 4 2 2" xfId="21853" xr:uid="{00000000-0005-0000-0000-000043550000}"/>
    <cellStyle name="Normal 25 2 4 4 3" xfId="21854" xr:uid="{00000000-0005-0000-0000-000044550000}"/>
    <cellStyle name="Normal 25 2 4 5" xfId="21855" xr:uid="{00000000-0005-0000-0000-000045550000}"/>
    <cellStyle name="Normal 25 2 4 5 2" xfId="21856" xr:uid="{00000000-0005-0000-0000-000046550000}"/>
    <cellStyle name="Normal 25 2 4 6" xfId="21857" xr:uid="{00000000-0005-0000-0000-000047550000}"/>
    <cellStyle name="Normal 25 2 4 6 2" xfId="21858" xr:uid="{00000000-0005-0000-0000-000048550000}"/>
    <cellStyle name="Normal 25 2 4 7" xfId="21859" xr:uid="{00000000-0005-0000-0000-000049550000}"/>
    <cellStyle name="Normal 25 2 5" xfId="21860" xr:uid="{00000000-0005-0000-0000-00004A550000}"/>
    <cellStyle name="Normal 25 2 5 2" xfId="21861" xr:uid="{00000000-0005-0000-0000-00004B550000}"/>
    <cellStyle name="Normal 25 2 5 2 2" xfId="21862" xr:uid="{00000000-0005-0000-0000-00004C550000}"/>
    <cellStyle name="Normal 25 2 5 2 2 2" xfId="21863" xr:uid="{00000000-0005-0000-0000-00004D550000}"/>
    <cellStyle name="Normal 25 2 5 2 3" xfId="21864" xr:uid="{00000000-0005-0000-0000-00004E550000}"/>
    <cellStyle name="Normal 25 2 5 3" xfId="21865" xr:uid="{00000000-0005-0000-0000-00004F550000}"/>
    <cellStyle name="Normal 25 2 5 3 2" xfId="21866" xr:uid="{00000000-0005-0000-0000-000050550000}"/>
    <cellStyle name="Normal 25 2 5 3 2 2" xfId="21867" xr:uid="{00000000-0005-0000-0000-000051550000}"/>
    <cellStyle name="Normal 25 2 5 3 3" xfId="21868" xr:uid="{00000000-0005-0000-0000-000052550000}"/>
    <cellStyle name="Normal 25 2 5 4" xfId="21869" xr:uid="{00000000-0005-0000-0000-000053550000}"/>
    <cellStyle name="Normal 25 2 5 4 2" xfId="21870" xr:uid="{00000000-0005-0000-0000-000054550000}"/>
    <cellStyle name="Normal 25 2 5 4 2 2" xfId="21871" xr:uid="{00000000-0005-0000-0000-000055550000}"/>
    <cellStyle name="Normal 25 2 5 4 3" xfId="21872" xr:uid="{00000000-0005-0000-0000-000056550000}"/>
    <cellStyle name="Normal 25 2 5 5" xfId="21873" xr:uid="{00000000-0005-0000-0000-000057550000}"/>
    <cellStyle name="Normal 25 2 5 5 2" xfId="21874" xr:uid="{00000000-0005-0000-0000-000058550000}"/>
    <cellStyle name="Normal 25 2 5 6" xfId="21875" xr:uid="{00000000-0005-0000-0000-000059550000}"/>
    <cellStyle name="Normal 25 2 5 6 2" xfId="21876" xr:uid="{00000000-0005-0000-0000-00005A550000}"/>
    <cellStyle name="Normal 25 2 5 7" xfId="21877" xr:uid="{00000000-0005-0000-0000-00005B550000}"/>
    <cellStyle name="Normal 25 2 6" xfId="21878" xr:uid="{00000000-0005-0000-0000-00005C550000}"/>
    <cellStyle name="Normal 25 2 6 2" xfId="21879" xr:uid="{00000000-0005-0000-0000-00005D550000}"/>
    <cellStyle name="Normal 25 2 6 2 2" xfId="21880" xr:uid="{00000000-0005-0000-0000-00005E550000}"/>
    <cellStyle name="Normal 25 2 6 3" xfId="21881" xr:uid="{00000000-0005-0000-0000-00005F550000}"/>
    <cellStyle name="Normal 25 2 7" xfId="21882" xr:uid="{00000000-0005-0000-0000-000060550000}"/>
    <cellStyle name="Normal 25 2 7 2" xfId="21883" xr:uid="{00000000-0005-0000-0000-000061550000}"/>
    <cellStyle name="Normal 25 2 7 2 2" xfId="21884" xr:uid="{00000000-0005-0000-0000-000062550000}"/>
    <cellStyle name="Normal 25 2 7 3" xfId="21885" xr:uid="{00000000-0005-0000-0000-000063550000}"/>
    <cellStyle name="Normal 25 2 8" xfId="21886" xr:uid="{00000000-0005-0000-0000-000064550000}"/>
    <cellStyle name="Normal 25 2 8 2" xfId="21887" xr:uid="{00000000-0005-0000-0000-000065550000}"/>
    <cellStyle name="Normal 25 2 8 2 2" xfId="21888" xr:uid="{00000000-0005-0000-0000-000066550000}"/>
    <cellStyle name="Normal 25 2 8 3" xfId="21889" xr:uid="{00000000-0005-0000-0000-000067550000}"/>
    <cellStyle name="Normal 25 2 9" xfId="21890" xr:uid="{00000000-0005-0000-0000-000068550000}"/>
    <cellStyle name="Normal 25 2 9 2" xfId="21891" xr:uid="{00000000-0005-0000-0000-000069550000}"/>
    <cellStyle name="Normal 25 3" xfId="522" xr:uid="{00000000-0005-0000-0000-00006A550000}"/>
    <cellStyle name="Normal 25 3 10" xfId="21892" xr:uid="{00000000-0005-0000-0000-00006B550000}"/>
    <cellStyle name="Normal 25 3 10 2" xfId="21893" xr:uid="{00000000-0005-0000-0000-00006C550000}"/>
    <cellStyle name="Normal 25 3 11" xfId="21894" xr:uid="{00000000-0005-0000-0000-00006D550000}"/>
    <cellStyle name="Normal 25 3 2" xfId="21895" xr:uid="{00000000-0005-0000-0000-00006E550000}"/>
    <cellStyle name="Normal 25 3 2 2" xfId="21896" xr:uid="{00000000-0005-0000-0000-00006F550000}"/>
    <cellStyle name="Normal 25 3 2 2 2" xfId="21897" xr:uid="{00000000-0005-0000-0000-000070550000}"/>
    <cellStyle name="Normal 25 3 2 2 2 2" xfId="21898" xr:uid="{00000000-0005-0000-0000-000071550000}"/>
    <cellStyle name="Normal 25 3 2 2 2 2 2" xfId="21899" xr:uid="{00000000-0005-0000-0000-000072550000}"/>
    <cellStyle name="Normal 25 3 2 2 2 3" xfId="21900" xr:uid="{00000000-0005-0000-0000-000073550000}"/>
    <cellStyle name="Normal 25 3 2 2 3" xfId="21901" xr:uid="{00000000-0005-0000-0000-000074550000}"/>
    <cellStyle name="Normal 25 3 2 2 3 2" xfId="21902" xr:uid="{00000000-0005-0000-0000-000075550000}"/>
    <cellStyle name="Normal 25 3 2 2 3 2 2" xfId="21903" xr:uid="{00000000-0005-0000-0000-000076550000}"/>
    <cellStyle name="Normal 25 3 2 2 3 3" xfId="21904" xr:uid="{00000000-0005-0000-0000-000077550000}"/>
    <cellStyle name="Normal 25 3 2 2 4" xfId="21905" xr:uid="{00000000-0005-0000-0000-000078550000}"/>
    <cellStyle name="Normal 25 3 2 2 4 2" xfId="21906" xr:uid="{00000000-0005-0000-0000-000079550000}"/>
    <cellStyle name="Normal 25 3 2 2 4 2 2" xfId="21907" xr:uid="{00000000-0005-0000-0000-00007A550000}"/>
    <cellStyle name="Normal 25 3 2 2 4 3" xfId="21908" xr:uid="{00000000-0005-0000-0000-00007B550000}"/>
    <cellStyle name="Normal 25 3 2 2 5" xfId="21909" xr:uid="{00000000-0005-0000-0000-00007C550000}"/>
    <cellStyle name="Normal 25 3 2 2 5 2" xfId="21910" xr:uid="{00000000-0005-0000-0000-00007D550000}"/>
    <cellStyle name="Normal 25 3 2 2 6" xfId="21911" xr:uid="{00000000-0005-0000-0000-00007E550000}"/>
    <cellStyle name="Normal 25 3 2 2 6 2" xfId="21912" xr:uid="{00000000-0005-0000-0000-00007F550000}"/>
    <cellStyle name="Normal 25 3 2 2 7" xfId="21913" xr:uid="{00000000-0005-0000-0000-000080550000}"/>
    <cellStyle name="Normal 25 3 2 3" xfId="21914" xr:uid="{00000000-0005-0000-0000-000081550000}"/>
    <cellStyle name="Normal 25 3 2 3 2" xfId="21915" xr:uid="{00000000-0005-0000-0000-000082550000}"/>
    <cellStyle name="Normal 25 3 2 3 2 2" xfId="21916" xr:uid="{00000000-0005-0000-0000-000083550000}"/>
    <cellStyle name="Normal 25 3 2 3 2 2 2" xfId="21917" xr:uid="{00000000-0005-0000-0000-000084550000}"/>
    <cellStyle name="Normal 25 3 2 3 2 3" xfId="21918" xr:uid="{00000000-0005-0000-0000-000085550000}"/>
    <cellStyle name="Normal 25 3 2 3 3" xfId="21919" xr:uid="{00000000-0005-0000-0000-000086550000}"/>
    <cellStyle name="Normal 25 3 2 3 3 2" xfId="21920" xr:uid="{00000000-0005-0000-0000-000087550000}"/>
    <cellStyle name="Normal 25 3 2 3 3 2 2" xfId="21921" xr:uid="{00000000-0005-0000-0000-000088550000}"/>
    <cellStyle name="Normal 25 3 2 3 3 3" xfId="21922" xr:uid="{00000000-0005-0000-0000-000089550000}"/>
    <cellStyle name="Normal 25 3 2 3 4" xfId="21923" xr:uid="{00000000-0005-0000-0000-00008A550000}"/>
    <cellStyle name="Normal 25 3 2 3 4 2" xfId="21924" xr:uid="{00000000-0005-0000-0000-00008B550000}"/>
    <cellStyle name="Normal 25 3 2 3 4 2 2" xfId="21925" xr:uid="{00000000-0005-0000-0000-00008C550000}"/>
    <cellStyle name="Normal 25 3 2 3 4 3" xfId="21926" xr:uid="{00000000-0005-0000-0000-00008D550000}"/>
    <cellStyle name="Normal 25 3 2 3 5" xfId="21927" xr:uid="{00000000-0005-0000-0000-00008E550000}"/>
    <cellStyle name="Normal 25 3 2 3 5 2" xfId="21928" xr:uid="{00000000-0005-0000-0000-00008F550000}"/>
    <cellStyle name="Normal 25 3 2 3 6" xfId="21929" xr:uid="{00000000-0005-0000-0000-000090550000}"/>
    <cellStyle name="Normal 25 3 2 3 6 2" xfId="21930" xr:uid="{00000000-0005-0000-0000-000091550000}"/>
    <cellStyle name="Normal 25 3 2 3 7" xfId="21931" xr:uid="{00000000-0005-0000-0000-000092550000}"/>
    <cellStyle name="Normal 25 3 2 4" xfId="21932" xr:uid="{00000000-0005-0000-0000-000093550000}"/>
    <cellStyle name="Normal 25 3 2 4 2" xfId="21933" xr:uid="{00000000-0005-0000-0000-000094550000}"/>
    <cellStyle name="Normal 25 3 2 4 2 2" xfId="21934" xr:uid="{00000000-0005-0000-0000-000095550000}"/>
    <cellStyle name="Normal 25 3 2 4 3" xfId="21935" xr:uid="{00000000-0005-0000-0000-000096550000}"/>
    <cellStyle name="Normal 25 3 2 5" xfId="21936" xr:uid="{00000000-0005-0000-0000-000097550000}"/>
    <cellStyle name="Normal 25 3 2 5 2" xfId="21937" xr:uid="{00000000-0005-0000-0000-000098550000}"/>
    <cellStyle name="Normal 25 3 2 5 2 2" xfId="21938" xr:uid="{00000000-0005-0000-0000-000099550000}"/>
    <cellStyle name="Normal 25 3 2 5 3" xfId="21939" xr:uid="{00000000-0005-0000-0000-00009A550000}"/>
    <cellStyle name="Normal 25 3 2 6" xfId="21940" xr:uid="{00000000-0005-0000-0000-00009B550000}"/>
    <cellStyle name="Normal 25 3 2 6 2" xfId="21941" xr:uid="{00000000-0005-0000-0000-00009C550000}"/>
    <cellStyle name="Normal 25 3 2 6 2 2" xfId="21942" xr:uid="{00000000-0005-0000-0000-00009D550000}"/>
    <cellStyle name="Normal 25 3 2 6 3" xfId="21943" xr:uid="{00000000-0005-0000-0000-00009E550000}"/>
    <cellStyle name="Normal 25 3 2 7" xfId="21944" xr:uid="{00000000-0005-0000-0000-00009F550000}"/>
    <cellStyle name="Normal 25 3 2 7 2" xfId="21945" xr:uid="{00000000-0005-0000-0000-0000A0550000}"/>
    <cellStyle name="Normal 25 3 2 8" xfId="21946" xr:uid="{00000000-0005-0000-0000-0000A1550000}"/>
    <cellStyle name="Normal 25 3 2 8 2" xfId="21947" xr:uid="{00000000-0005-0000-0000-0000A2550000}"/>
    <cellStyle name="Normal 25 3 2 9" xfId="21948" xr:uid="{00000000-0005-0000-0000-0000A3550000}"/>
    <cellStyle name="Normal 25 3 3" xfId="21949" xr:uid="{00000000-0005-0000-0000-0000A4550000}"/>
    <cellStyle name="Normal 25 3 3 2" xfId="21950" xr:uid="{00000000-0005-0000-0000-0000A5550000}"/>
    <cellStyle name="Normal 25 3 3 2 2" xfId="21951" xr:uid="{00000000-0005-0000-0000-0000A6550000}"/>
    <cellStyle name="Normal 25 3 3 2 2 2" xfId="21952" xr:uid="{00000000-0005-0000-0000-0000A7550000}"/>
    <cellStyle name="Normal 25 3 3 2 2 2 2" xfId="21953" xr:uid="{00000000-0005-0000-0000-0000A8550000}"/>
    <cellStyle name="Normal 25 3 3 2 2 3" xfId="21954" xr:uid="{00000000-0005-0000-0000-0000A9550000}"/>
    <cellStyle name="Normal 25 3 3 2 3" xfId="21955" xr:uid="{00000000-0005-0000-0000-0000AA550000}"/>
    <cellStyle name="Normal 25 3 3 2 3 2" xfId="21956" xr:uid="{00000000-0005-0000-0000-0000AB550000}"/>
    <cellStyle name="Normal 25 3 3 2 3 2 2" xfId="21957" xr:uid="{00000000-0005-0000-0000-0000AC550000}"/>
    <cellStyle name="Normal 25 3 3 2 3 3" xfId="21958" xr:uid="{00000000-0005-0000-0000-0000AD550000}"/>
    <cellStyle name="Normal 25 3 3 2 4" xfId="21959" xr:uid="{00000000-0005-0000-0000-0000AE550000}"/>
    <cellStyle name="Normal 25 3 3 2 4 2" xfId="21960" xr:uid="{00000000-0005-0000-0000-0000AF550000}"/>
    <cellStyle name="Normal 25 3 3 2 4 2 2" xfId="21961" xr:uid="{00000000-0005-0000-0000-0000B0550000}"/>
    <cellStyle name="Normal 25 3 3 2 4 3" xfId="21962" xr:uid="{00000000-0005-0000-0000-0000B1550000}"/>
    <cellStyle name="Normal 25 3 3 2 5" xfId="21963" xr:uid="{00000000-0005-0000-0000-0000B2550000}"/>
    <cellStyle name="Normal 25 3 3 2 5 2" xfId="21964" xr:uid="{00000000-0005-0000-0000-0000B3550000}"/>
    <cellStyle name="Normal 25 3 3 2 6" xfId="21965" xr:uid="{00000000-0005-0000-0000-0000B4550000}"/>
    <cellStyle name="Normal 25 3 3 2 6 2" xfId="21966" xr:uid="{00000000-0005-0000-0000-0000B5550000}"/>
    <cellStyle name="Normal 25 3 3 2 7" xfId="21967" xr:uid="{00000000-0005-0000-0000-0000B6550000}"/>
    <cellStyle name="Normal 25 3 3 3" xfId="21968" xr:uid="{00000000-0005-0000-0000-0000B7550000}"/>
    <cellStyle name="Normal 25 3 3 3 2" xfId="21969" xr:uid="{00000000-0005-0000-0000-0000B8550000}"/>
    <cellStyle name="Normal 25 3 3 3 2 2" xfId="21970" xr:uid="{00000000-0005-0000-0000-0000B9550000}"/>
    <cellStyle name="Normal 25 3 3 3 3" xfId="21971" xr:uid="{00000000-0005-0000-0000-0000BA550000}"/>
    <cellStyle name="Normal 25 3 3 4" xfId="21972" xr:uid="{00000000-0005-0000-0000-0000BB550000}"/>
    <cellStyle name="Normal 25 3 3 4 2" xfId="21973" xr:uid="{00000000-0005-0000-0000-0000BC550000}"/>
    <cellStyle name="Normal 25 3 3 4 2 2" xfId="21974" xr:uid="{00000000-0005-0000-0000-0000BD550000}"/>
    <cellStyle name="Normal 25 3 3 4 3" xfId="21975" xr:uid="{00000000-0005-0000-0000-0000BE550000}"/>
    <cellStyle name="Normal 25 3 3 5" xfId="21976" xr:uid="{00000000-0005-0000-0000-0000BF550000}"/>
    <cellStyle name="Normal 25 3 3 5 2" xfId="21977" xr:uid="{00000000-0005-0000-0000-0000C0550000}"/>
    <cellStyle name="Normal 25 3 3 5 2 2" xfId="21978" xr:uid="{00000000-0005-0000-0000-0000C1550000}"/>
    <cellStyle name="Normal 25 3 3 5 3" xfId="21979" xr:uid="{00000000-0005-0000-0000-0000C2550000}"/>
    <cellStyle name="Normal 25 3 3 6" xfId="21980" xr:uid="{00000000-0005-0000-0000-0000C3550000}"/>
    <cellStyle name="Normal 25 3 3 6 2" xfId="21981" xr:uid="{00000000-0005-0000-0000-0000C4550000}"/>
    <cellStyle name="Normal 25 3 3 7" xfId="21982" xr:uid="{00000000-0005-0000-0000-0000C5550000}"/>
    <cellStyle name="Normal 25 3 3 7 2" xfId="21983" xr:uid="{00000000-0005-0000-0000-0000C6550000}"/>
    <cellStyle name="Normal 25 3 3 8" xfId="21984" xr:uid="{00000000-0005-0000-0000-0000C7550000}"/>
    <cellStyle name="Normal 25 3 4" xfId="21985" xr:uid="{00000000-0005-0000-0000-0000C8550000}"/>
    <cellStyle name="Normal 25 3 4 2" xfId="21986" xr:uid="{00000000-0005-0000-0000-0000C9550000}"/>
    <cellStyle name="Normal 25 3 4 2 2" xfId="21987" xr:uid="{00000000-0005-0000-0000-0000CA550000}"/>
    <cellStyle name="Normal 25 3 4 2 2 2" xfId="21988" xr:uid="{00000000-0005-0000-0000-0000CB550000}"/>
    <cellStyle name="Normal 25 3 4 2 3" xfId="21989" xr:uid="{00000000-0005-0000-0000-0000CC550000}"/>
    <cellStyle name="Normal 25 3 4 3" xfId="21990" xr:uid="{00000000-0005-0000-0000-0000CD550000}"/>
    <cellStyle name="Normal 25 3 4 3 2" xfId="21991" xr:uid="{00000000-0005-0000-0000-0000CE550000}"/>
    <cellStyle name="Normal 25 3 4 3 2 2" xfId="21992" xr:uid="{00000000-0005-0000-0000-0000CF550000}"/>
    <cellStyle name="Normal 25 3 4 3 3" xfId="21993" xr:uid="{00000000-0005-0000-0000-0000D0550000}"/>
    <cellStyle name="Normal 25 3 4 4" xfId="21994" xr:uid="{00000000-0005-0000-0000-0000D1550000}"/>
    <cellStyle name="Normal 25 3 4 4 2" xfId="21995" xr:uid="{00000000-0005-0000-0000-0000D2550000}"/>
    <cellStyle name="Normal 25 3 4 4 2 2" xfId="21996" xr:uid="{00000000-0005-0000-0000-0000D3550000}"/>
    <cellStyle name="Normal 25 3 4 4 3" xfId="21997" xr:uid="{00000000-0005-0000-0000-0000D4550000}"/>
    <cellStyle name="Normal 25 3 4 5" xfId="21998" xr:uid="{00000000-0005-0000-0000-0000D5550000}"/>
    <cellStyle name="Normal 25 3 4 5 2" xfId="21999" xr:uid="{00000000-0005-0000-0000-0000D6550000}"/>
    <cellStyle name="Normal 25 3 4 6" xfId="22000" xr:uid="{00000000-0005-0000-0000-0000D7550000}"/>
    <cellStyle name="Normal 25 3 4 6 2" xfId="22001" xr:uid="{00000000-0005-0000-0000-0000D8550000}"/>
    <cellStyle name="Normal 25 3 4 7" xfId="22002" xr:uid="{00000000-0005-0000-0000-0000D9550000}"/>
    <cellStyle name="Normal 25 3 5" xfId="22003" xr:uid="{00000000-0005-0000-0000-0000DA550000}"/>
    <cellStyle name="Normal 25 3 5 2" xfId="22004" xr:uid="{00000000-0005-0000-0000-0000DB550000}"/>
    <cellStyle name="Normal 25 3 5 2 2" xfId="22005" xr:uid="{00000000-0005-0000-0000-0000DC550000}"/>
    <cellStyle name="Normal 25 3 5 2 2 2" xfId="22006" xr:uid="{00000000-0005-0000-0000-0000DD550000}"/>
    <cellStyle name="Normal 25 3 5 2 3" xfId="22007" xr:uid="{00000000-0005-0000-0000-0000DE550000}"/>
    <cellStyle name="Normal 25 3 5 3" xfId="22008" xr:uid="{00000000-0005-0000-0000-0000DF550000}"/>
    <cellStyle name="Normal 25 3 5 3 2" xfId="22009" xr:uid="{00000000-0005-0000-0000-0000E0550000}"/>
    <cellStyle name="Normal 25 3 5 3 2 2" xfId="22010" xr:uid="{00000000-0005-0000-0000-0000E1550000}"/>
    <cellStyle name="Normal 25 3 5 3 3" xfId="22011" xr:uid="{00000000-0005-0000-0000-0000E2550000}"/>
    <cellStyle name="Normal 25 3 5 4" xfId="22012" xr:uid="{00000000-0005-0000-0000-0000E3550000}"/>
    <cellStyle name="Normal 25 3 5 4 2" xfId="22013" xr:uid="{00000000-0005-0000-0000-0000E4550000}"/>
    <cellStyle name="Normal 25 3 5 4 2 2" xfId="22014" xr:uid="{00000000-0005-0000-0000-0000E5550000}"/>
    <cellStyle name="Normal 25 3 5 4 3" xfId="22015" xr:uid="{00000000-0005-0000-0000-0000E6550000}"/>
    <cellStyle name="Normal 25 3 5 5" xfId="22016" xr:uid="{00000000-0005-0000-0000-0000E7550000}"/>
    <cellStyle name="Normal 25 3 5 5 2" xfId="22017" xr:uid="{00000000-0005-0000-0000-0000E8550000}"/>
    <cellStyle name="Normal 25 3 5 6" xfId="22018" xr:uid="{00000000-0005-0000-0000-0000E9550000}"/>
    <cellStyle name="Normal 25 3 5 6 2" xfId="22019" xr:uid="{00000000-0005-0000-0000-0000EA550000}"/>
    <cellStyle name="Normal 25 3 5 7" xfId="22020" xr:uid="{00000000-0005-0000-0000-0000EB550000}"/>
    <cellStyle name="Normal 25 3 6" xfId="22021" xr:uid="{00000000-0005-0000-0000-0000EC550000}"/>
    <cellStyle name="Normal 25 3 6 2" xfId="22022" xr:uid="{00000000-0005-0000-0000-0000ED550000}"/>
    <cellStyle name="Normal 25 3 6 2 2" xfId="22023" xr:uid="{00000000-0005-0000-0000-0000EE550000}"/>
    <cellStyle name="Normal 25 3 6 3" xfId="22024" xr:uid="{00000000-0005-0000-0000-0000EF550000}"/>
    <cellStyle name="Normal 25 3 7" xfId="22025" xr:uid="{00000000-0005-0000-0000-0000F0550000}"/>
    <cellStyle name="Normal 25 3 7 2" xfId="22026" xr:uid="{00000000-0005-0000-0000-0000F1550000}"/>
    <cellStyle name="Normal 25 3 7 2 2" xfId="22027" xr:uid="{00000000-0005-0000-0000-0000F2550000}"/>
    <cellStyle name="Normal 25 3 7 3" xfId="22028" xr:uid="{00000000-0005-0000-0000-0000F3550000}"/>
    <cellStyle name="Normal 25 3 8" xfId="22029" xr:uid="{00000000-0005-0000-0000-0000F4550000}"/>
    <cellStyle name="Normal 25 3 8 2" xfId="22030" xr:uid="{00000000-0005-0000-0000-0000F5550000}"/>
    <cellStyle name="Normal 25 3 8 2 2" xfId="22031" xr:uid="{00000000-0005-0000-0000-0000F6550000}"/>
    <cellStyle name="Normal 25 3 8 3" xfId="22032" xr:uid="{00000000-0005-0000-0000-0000F7550000}"/>
    <cellStyle name="Normal 25 3 9" xfId="22033" xr:uid="{00000000-0005-0000-0000-0000F8550000}"/>
    <cellStyle name="Normal 25 3 9 2" xfId="22034" xr:uid="{00000000-0005-0000-0000-0000F9550000}"/>
    <cellStyle name="Normal 25 4" xfId="22035" xr:uid="{00000000-0005-0000-0000-0000FA550000}"/>
    <cellStyle name="Normal 25 4 2" xfId="22036" xr:uid="{00000000-0005-0000-0000-0000FB550000}"/>
    <cellStyle name="Normal 25 4 2 2" xfId="22037" xr:uid="{00000000-0005-0000-0000-0000FC550000}"/>
    <cellStyle name="Normal 25 4 2 2 2" xfId="22038" xr:uid="{00000000-0005-0000-0000-0000FD550000}"/>
    <cellStyle name="Normal 25 4 2 2 2 2" xfId="22039" xr:uid="{00000000-0005-0000-0000-0000FE550000}"/>
    <cellStyle name="Normal 25 4 2 2 3" xfId="22040" xr:uid="{00000000-0005-0000-0000-0000FF550000}"/>
    <cellStyle name="Normal 25 4 2 3" xfId="22041" xr:uid="{00000000-0005-0000-0000-000000560000}"/>
    <cellStyle name="Normal 25 4 2 3 2" xfId="22042" xr:uid="{00000000-0005-0000-0000-000001560000}"/>
    <cellStyle name="Normal 25 4 2 3 2 2" xfId="22043" xr:uid="{00000000-0005-0000-0000-000002560000}"/>
    <cellStyle name="Normal 25 4 2 3 3" xfId="22044" xr:uid="{00000000-0005-0000-0000-000003560000}"/>
    <cellStyle name="Normal 25 4 2 4" xfId="22045" xr:uid="{00000000-0005-0000-0000-000004560000}"/>
    <cellStyle name="Normal 25 4 2 4 2" xfId="22046" xr:uid="{00000000-0005-0000-0000-000005560000}"/>
    <cellStyle name="Normal 25 4 2 4 2 2" xfId="22047" xr:uid="{00000000-0005-0000-0000-000006560000}"/>
    <cellStyle name="Normal 25 4 2 4 3" xfId="22048" xr:uid="{00000000-0005-0000-0000-000007560000}"/>
    <cellStyle name="Normal 25 4 2 5" xfId="22049" xr:uid="{00000000-0005-0000-0000-000008560000}"/>
    <cellStyle name="Normal 25 4 2 5 2" xfId="22050" xr:uid="{00000000-0005-0000-0000-000009560000}"/>
    <cellStyle name="Normal 25 4 2 6" xfId="22051" xr:uid="{00000000-0005-0000-0000-00000A560000}"/>
    <cellStyle name="Normal 25 4 2 6 2" xfId="22052" xr:uid="{00000000-0005-0000-0000-00000B560000}"/>
    <cellStyle name="Normal 25 4 2 7" xfId="22053" xr:uid="{00000000-0005-0000-0000-00000C560000}"/>
    <cellStyle name="Normal 25 4 3" xfId="22054" xr:uid="{00000000-0005-0000-0000-00000D560000}"/>
    <cellStyle name="Normal 25 4 3 2" xfId="22055" xr:uid="{00000000-0005-0000-0000-00000E560000}"/>
    <cellStyle name="Normal 25 4 3 2 2" xfId="22056" xr:uid="{00000000-0005-0000-0000-00000F560000}"/>
    <cellStyle name="Normal 25 4 3 2 2 2" xfId="22057" xr:uid="{00000000-0005-0000-0000-000010560000}"/>
    <cellStyle name="Normal 25 4 3 2 3" xfId="22058" xr:uid="{00000000-0005-0000-0000-000011560000}"/>
    <cellStyle name="Normal 25 4 3 3" xfId="22059" xr:uid="{00000000-0005-0000-0000-000012560000}"/>
    <cellStyle name="Normal 25 4 3 3 2" xfId="22060" xr:uid="{00000000-0005-0000-0000-000013560000}"/>
    <cellStyle name="Normal 25 4 3 3 2 2" xfId="22061" xr:uid="{00000000-0005-0000-0000-000014560000}"/>
    <cellStyle name="Normal 25 4 3 3 3" xfId="22062" xr:uid="{00000000-0005-0000-0000-000015560000}"/>
    <cellStyle name="Normal 25 4 3 4" xfId="22063" xr:uid="{00000000-0005-0000-0000-000016560000}"/>
    <cellStyle name="Normal 25 4 3 4 2" xfId="22064" xr:uid="{00000000-0005-0000-0000-000017560000}"/>
    <cellStyle name="Normal 25 4 3 4 2 2" xfId="22065" xr:uid="{00000000-0005-0000-0000-000018560000}"/>
    <cellStyle name="Normal 25 4 3 4 3" xfId="22066" xr:uid="{00000000-0005-0000-0000-000019560000}"/>
    <cellStyle name="Normal 25 4 3 5" xfId="22067" xr:uid="{00000000-0005-0000-0000-00001A560000}"/>
    <cellStyle name="Normal 25 4 3 5 2" xfId="22068" xr:uid="{00000000-0005-0000-0000-00001B560000}"/>
    <cellStyle name="Normal 25 4 3 6" xfId="22069" xr:uid="{00000000-0005-0000-0000-00001C560000}"/>
    <cellStyle name="Normal 25 4 3 6 2" xfId="22070" xr:uid="{00000000-0005-0000-0000-00001D560000}"/>
    <cellStyle name="Normal 25 4 3 7" xfId="22071" xr:uid="{00000000-0005-0000-0000-00001E560000}"/>
    <cellStyle name="Normal 25 4 4" xfId="22072" xr:uid="{00000000-0005-0000-0000-00001F560000}"/>
    <cellStyle name="Normal 25 4 4 2" xfId="22073" xr:uid="{00000000-0005-0000-0000-000020560000}"/>
    <cellStyle name="Normal 25 4 4 2 2" xfId="22074" xr:uid="{00000000-0005-0000-0000-000021560000}"/>
    <cellStyle name="Normal 25 4 4 3" xfId="22075" xr:uid="{00000000-0005-0000-0000-000022560000}"/>
    <cellStyle name="Normal 25 4 5" xfId="22076" xr:uid="{00000000-0005-0000-0000-000023560000}"/>
    <cellStyle name="Normal 25 4 5 2" xfId="22077" xr:uid="{00000000-0005-0000-0000-000024560000}"/>
    <cellStyle name="Normal 25 4 5 2 2" xfId="22078" xr:uid="{00000000-0005-0000-0000-000025560000}"/>
    <cellStyle name="Normal 25 4 5 3" xfId="22079" xr:uid="{00000000-0005-0000-0000-000026560000}"/>
    <cellStyle name="Normal 25 4 6" xfId="22080" xr:uid="{00000000-0005-0000-0000-000027560000}"/>
    <cellStyle name="Normal 25 4 6 2" xfId="22081" xr:uid="{00000000-0005-0000-0000-000028560000}"/>
    <cellStyle name="Normal 25 4 6 2 2" xfId="22082" xr:uid="{00000000-0005-0000-0000-000029560000}"/>
    <cellStyle name="Normal 25 4 6 3" xfId="22083" xr:uid="{00000000-0005-0000-0000-00002A560000}"/>
    <cellStyle name="Normal 25 4 7" xfId="22084" xr:uid="{00000000-0005-0000-0000-00002B560000}"/>
    <cellStyle name="Normal 25 4 7 2" xfId="22085" xr:uid="{00000000-0005-0000-0000-00002C560000}"/>
    <cellStyle name="Normal 25 4 8" xfId="22086" xr:uid="{00000000-0005-0000-0000-00002D560000}"/>
    <cellStyle name="Normal 25 4 8 2" xfId="22087" xr:uid="{00000000-0005-0000-0000-00002E560000}"/>
    <cellStyle name="Normal 25 4 9" xfId="22088" xr:uid="{00000000-0005-0000-0000-00002F560000}"/>
    <cellStyle name="Normal 25 5" xfId="22089" xr:uid="{00000000-0005-0000-0000-000030560000}"/>
    <cellStyle name="Normal 25 5 2" xfId="22090" xr:uid="{00000000-0005-0000-0000-000031560000}"/>
    <cellStyle name="Normal 25 5 2 2" xfId="22091" xr:uid="{00000000-0005-0000-0000-000032560000}"/>
    <cellStyle name="Normal 25 5 2 2 2" xfId="22092" xr:uid="{00000000-0005-0000-0000-000033560000}"/>
    <cellStyle name="Normal 25 5 2 2 2 2" xfId="22093" xr:uid="{00000000-0005-0000-0000-000034560000}"/>
    <cellStyle name="Normal 25 5 2 2 3" xfId="22094" xr:uid="{00000000-0005-0000-0000-000035560000}"/>
    <cellStyle name="Normal 25 5 2 3" xfId="22095" xr:uid="{00000000-0005-0000-0000-000036560000}"/>
    <cellStyle name="Normal 25 5 2 3 2" xfId="22096" xr:uid="{00000000-0005-0000-0000-000037560000}"/>
    <cellStyle name="Normal 25 5 2 3 2 2" xfId="22097" xr:uid="{00000000-0005-0000-0000-000038560000}"/>
    <cellStyle name="Normal 25 5 2 3 3" xfId="22098" xr:uid="{00000000-0005-0000-0000-000039560000}"/>
    <cellStyle name="Normal 25 5 2 4" xfId="22099" xr:uid="{00000000-0005-0000-0000-00003A560000}"/>
    <cellStyle name="Normal 25 5 2 4 2" xfId="22100" xr:uid="{00000000-0005-0000-0000-00003B560000}"/>
    <cellStyle name="Normal 25 5 2 4 2 2" xfId="22101" xr:uid="{00000000-0005-0000-0000-00003C560000}"/>
    <cellStyle name="Normal 25 5 2 4 3" xfId="22102" xr:uid="{00000000-0005-0000-0000-00003D560000}"/>
    <cellStyle name="Normal 25 5 2 5" xfId="22103" xr:uid="{00000000-0005-0000-0000-00003E560000}"/>
    <cellStyle name="Normal 25 5 2 5 2" xfId="22104" xr:uid="{00000000-0005-0000-0000-00003F560000}"/>
    <cellStyle name="Normal 25 5 2 6" xfId="22105" xr:uid="{00000000-0005-0000-0000-000040560000}"/>
    <cellStyle name="Normal 25 5 2 6 2" xfId="22106" xr:uid="{00000000-0005-0000-0000-000041560000}"/>
    <cellStyle name="Normal 25 5 2 7" xfId="22107" xr:uid="{00000000-0005-0000-0000-000042560000}"/>
    <cellStyle name="Normal 25 5 3" xfId="22108" xr:uid="{00000000-0005-0000-0000-000043560000}"/>
    <cellStyle name="Normal 25 5 3 2" xfId="22109" xr:uid="{00000000-0005-0000-0000-000044560000}"/>
    <cellStyle name="Normal 25 5 3 2 2" xfId="22110" xr:uid="{00000000-0005-0000-0000-000045560000}"/>
    <cellStyle name="Normal 25 5 3 3" xfId="22111" xr:uid="{00000000-0005-0000-0000-000046560000}"/>
    <cellStyle name="Normal 25 5 4" xfId="22112" xr:uid="{00000000-0005-0000-0000-000047560000}"/>
    <cellStyle name="Normal 25 5 4 2" xfId="22113" xr:uid="{00000000-0005-0000-0000-000048560000}"/>
    <cellStyle name="Normal 25 5 4 2 2" xfId="22114" xr:uid="{00000000-0005-0000-0000-000049560000}"/>
    <cellStyle name="Normal 25 5 4 3" xfId="22115" xr:uid="{00000000-0005-0000-0000-00004A560000}"/>
    <cellStyle name="Normal 25 5 5" xfId="22116" xr:uid="{00000000-0005-0000-0000-00004B560000}"/>
    <cellStyle name="Normal 25 5 5 2" xfId="22117" xr:uid="{00000000-0005-0000-0000-00004C560000}"/>
    <cellStyle name="Normal 25 5 5 2 2" xfId="22118" xr:uid="{00000000-0005-0000-0000-00004D560000}"/>
    <cellStyle name="Normal 25 5 5 3" xfId="22119" xr:uid="{00000000-0005-0000-0000-00004E560000}"/>
    <cellStyle name="Normal 25 5 6" xfId="22120" xr:uid="{00000000-0005-0000-0000-00004F560000}"/>
    <cellStyle name="Normal 25 5 6 2" xfId="22121" xr:uid="{00000000-0005-0000-0000-000050560000}"/>
    <cellStyle name="Normal 25 5 7" xfId="22122" xr:uid="{00000000-0005-0000-0000-000051560000}"/>
    <cellStyle name="Normal 25 5 7 2" xfId="22123" xr:uid="{00000000-0005-0000-0000-000052560000}"/>
    <cellStyle name="Normal 25 5 8" xfId="22124" xr:uid="{00000000-0005-0000-0000-000053560000}"/>
    <cellStyle name="Normal 25 6" xfId="22125" xr:uid="{00000000-0005-0000-0000-000054560000}"/>
    <cellStyle name="Normal 25 6 2" xfId="22126" xr:uid="{00000000-0005-0000-0000-000055560000}"/>
    <cellStyle name="Normal 25 6 2 2" xfId="22127" xr:uid="{00000000-0005-0000-0000-000056560000}"/>
    <cellStyle name="Normal 25 6 2 2 2" xfId="22128" xr:uid="{00000000-0005-0000-0000-000057560000}"/>
    <cellStyle name="Normal 25 6 2 3" xfId="22129" xr:uid="{00000000-0005-0000-0000-000058560000}"/>
    <cellStyle name="Normal 25 6 3" xfId="22130" xr:uid="{00000000-0005-0000-0000-000059560000}"/>
    <cellStyle name="Normal 25 6 3 2" xfId="22131" xr:uid="{00000000-0005-0000-0000-00005A560000}"/>
    <cellStyle name="Normal 25 6 3 2 2" xfId="22132" xr:uid="{00000000-0005-0000-0000-00005B560000}"/>
    <cellStyle name="Normal 25 6 3 3" xfId="22133" xr:uid="{00000000-0005-0000-0000-00005C560000}"/>
    <cellStyle name="Normal 25 6 4" xfId="22134" xr:uid="{00000000-0005-0000-0000-00005D560000}"/>
    <cellStyle name="Normal 25 6 4 2" xfId="22135" xr:uid="{00000000-0005-0000-0000-00005E560000}"/>
    <cellStyle name="Normal 25 6 4 2 2" xfId="22136" xr:uid="{00000000-0005-0000-0000-00005F560000}"/>
    <cellStyle name="Normal 25 6 4 3" xfId="22137" xr:uid="{00000000-0005-0000-0000-000060560000}"/>
    <cellStyle name="Normal 25 6 5" xfId="22138" xr:uid="{00000000-0005-0000-0000-000061560000}"/>
    <cellStyle name="Normal 25 6 5 2" xfId="22139" xr:uid="{00000000-0005-0000-0000-000062560000}"/>
    <cellStyle name="Normal 25 6 6" xfId="22140" xr:uid="{00000000-0005-0000-0000-000063560000}"/>
    <cellStyle name="Normal 25 6 6 2" xfId="22141" xr:uid="{00000000-0005-0000-0000-000064560000}"/>
    <cellStyle name="Normal 25 6 7" xfId="22142" xr:uid="{00000000-0005-0000-0000-000065560000}"/>
    <cellStyle name="Normal 25 7" xfId="22143" xr:uid="{00000000-0005-0000-0000-000066560000}"/>
    <cellStyle name="Normal 25 7 2" xfId="22144" xr:uid="{00000000-0005-0000-0000-000067560000}"/>
    <cellStyle name="Normal 25 7 2 2" xfId="22145" xr:uid="{00000000-0005-0000-0000-000068560000}"/>
    <cellStyle name="Normal 25 7 2 2 2" xfId="22146" xr:uid="{00000000-0005-0000-0000-000069560000}"/>
    <cellStyle name="Normal 25 7 2 3" xfId="22147" xr:uid="{00000000-0005-0000-0000-00006A560000}"/>
    <cellStyle name="Normal 25 7 3" xfId="22148" xr:uid="{00000000-0005-0000-0000-00006B560000}"/>
    <cellStyle name="Normal 25 7 3 2" xfId="22149" xr:uid="{00000000-0005-0000-0000-00006C560000}"/>
    <cellStyle name="Normal 25 7 3 2 2" xfId="22150" xr:uid="{00000000-0005-0000-0000-00006D560000}"/>
    <cellStyle name="Normal 25 7 3 3" xfId="22151" xr:uid="{00000000-0005-0000-0000-00006E560000}"/>
    <cellStyle name="Normal 25 7 4" xfId="22152" xr:uid="{00000000-0005-0000-0000-00006F560000}"/>
    <cellStyle name="Normal 25 7 4 2" xfId="22153" xr:uid="{00000000-0005-0000-0000-000070560000}"/>
    <cellStyle name="Normal 25 7 4 2 2" xfId="22154" xr:uid="{00000000-0005-0000-0000-000071560000}"/>
    <cellStyle name="Normal 25 7 4 3" xfId="22155" xr:uid="{00000000-0005-0000-0000-000072560000}"/>
    <cellStyle name="Normal 25 7 5" xfId="22156" xr:uid="{00000000-0005-0000-0000-000073560000}"/>
    <cellStyle name="Normal 25 7 5 2" xfId="22157" xr:uid="{00000000-0005-0000-0000-000074560000}"/>
    <cellStyle name="Normal 25 7 6" xfId="22158" xr:uid="{00000000-0005-0000-0000-000075560000}"/>
    <cellStyle name="Normal 25 7 6 2" xfId="22159" xr:uid="{00000000-0005-0000-0000-000076560000}"/>
    <cellStyle name="Normal 25 7 7" xfId="22160" xr:uid="{00000000-0005-0000-0000-000077560000}"/>
    <cellStyle name="Normal 25 8" xfId="22161" xr:uid="{00000000-0005-0000-0000-000078560000}"/>
    <cellStyle name="Normal 25 8 2" xfId="22162" xr:uid="{00000000-0005-0000-0000-000079560000}"/>
    <cellStyle name="Normal 25 8 2 2" xfId="22163" xr:uid="{00000000-0005-0000-0000-00007A560000}"/>
    <cellStyle name="Normal 25 8 3" xfId="22164" xr:uid="{00000000-0005-0000-0000-00007B560000}"/>
    <cellStyle name="Normal 25 9" xfId="22165" xr:uid="{00000000-0005-0000-0000-00007C560000}"/>
    <cellStyle name="Normal 25 9 2" xfId="22166" xr:uid="{00000000-0005-0000-0000-00007D560000}"/>
    <cellStyle name="Normal 25 9 2 2" xfId="22167" xr:uid="{00000000-0005-0000-0000-00007E560000}"/>
    <cellStyle name="Normal 25 9 3" xfId="22168" xr:uid="{00000000-0005-0000-0000-00007F560000}"/>
    <cellStyle name="Normal 25_Confidential Information" xfId="22169" xr:uid="{00000000-0005-0000-0000-000080560000}"/>
    <cellStyle name="Normal 26" xfId="523" xr:uid="{00000000-0005-0000-0000-000081560000}"/>
    <cellStyle name="Normal 26 10" xfId="22170" xr:uid="{00000000-0005-0000-0000-000082560000}"/>
    <cellStyle name="Normal 26 10 2" xfId="22171" xr:uid="{00000000-0005-0000-0000-000083560000}"/>
    <cellStyle name="Normal 26 10 2 2" xfId="22172" xr:uid="{00000000-0005-0000-0000-000084560000}"/>
    <cellStyle name="Normal 26 10 3" xfId="22173" xr:uid="{00000000-0005-0000-0000-000085560000}"/>
    <cellStyle name="Normal 26 11" xfId="22174" xr:uid="{00000000-0005-0000-0000-000086560000}"/>
    <cellStyle name="Normal 26 11 2" xfId="22175" xr:uid="{00000000-0005-0000-0000-000087560000}"/>
    <cellStyle name="Normal 26 12" xfId="22176" xr:uid="{00000000-0005-0000-0000-000088560000}"/>
    <cellStyle name="Normal 26 12 2" xfId="22177" xr:uid="{00000000-0005-0000-0000-000089560000}"/>
    <cellStyle name="Normal 26 13" xfId="22178" xr:uid="{00000000-0005-0000-0000-00008A560000}"/>
    <cellStyle name="Normal 26 2" xfId="524" xr:uid="{00000000-0005-0000-0000-00008B560000}"/>
    <cellStyle name="Normal 26 2 10" xfId="22179" xr:uid="{00000000-0005-0000-0000-00008C560000}"/>
    <cellStyle name="Normal 26 2 10 2" xfId="22180" xr:uid="{00000000-0005-0000-0000-00008D560000}"/>
    <cellStyle name="Normal 26 2 11" xfId="22181" xr:uid="{00000000-0005-0000-0000-00008E560000}"/>
    <cellStyle name="Normal 26 2 2" xfId="22182" xr:uid="{00000000-0005-0000-0000-00008F560000}"/>
    <cellStyle name="Normal 26 2 2 2" xfId="22183" xr:uid="{00000000-0005-0000-0000-000090560000}"/>
    <cellStyle name="Normal 26 2 2 2 2" xfId="22184" xr:uid="{00000000-0005-0000-0000-000091560000}"/>
    <cellStyle name="Normal 26 2 2 2 2 2" xfId="22185" xr:uid="{00000000-0005-0000-0000-000092560000}"/>
    <cellStyle name="Normal 26 2 2 2 2 2 2" xfId="22186" xr:uid="{00000000-0005-0000-0000-000093560000}"/>
    <cellStyle name="Normal 26 2 2 2 2 3" xfId="22187" xr:uid="{00000000-0005-0000-0000-000094560000}"/>
    <cellStyle name="Normal 26 2 2 2 3" xfId="22188" xr:uid="{00000000-0005-0000-0000-000095560000}"/>
    <cellStyle name="Normal 26 2 2 2 3 2" xfId="22189" xr:uid="{00000000-0005-0000-0000-000096560000}"/>
    <cellStyle name="Normal 26 2 2 2 3 2 2" xfId="22190" xr:uid="{00000000-0005-0000-0000-000097560000}"/>
    <cellStyle name="Normal 26 2 2 2 3 3" xfId="22191" xr:uid="{00000000-0005-0000-0000-000098560000}"/>
    <cellStyle name="Normal 26 2 2 2 4" xfId="22192" xr:uid="{00000000-0005-0000-0000-000099560000}"/>
    <cellStyle name="Normal 26 2 2 2 4 2" xfId="22193" xr:uid="{00000000-0005-0000-0000-00009A560000}"/>
    <cellStyle name="Normal 26 2 2 2 4 2 2" xfId="22194" xr:uid="{00000000-0005-0000-0000-00009B560000}"/>
    <cellStyle name="Normal 26 2 2 2 4 3" xfId="22195" xr:uid="{00000000-0005-0000-0000-00009C560000}"/>
    <cellStyle name="Normal 26 2 2 2 5" xfId="22196" xr:uid="{00000000-0005-0000-0000-00009D560000}"/>
    <cellStyle name="Normal 26 2 2 2 5 2" xfId="22197" xr:uid="{00000000-0005-0000-0000-00009E560000}"/>
    <cellStyle name="Normal 26 2 2 2 6" xfId="22198" xr:uid="{00000000-0005-0000-0000-00009F560000}"/>
    <cellStyle name="Normal 26 2 2 2 6 2" xfId="22199" xr:uid="{00000000-0005-0000-0000-0000A0560000}"/>
    <cellStyle name="Normal 26 2 2 2 7" xfId="22200" xr:uid="{00000000-0005-0000-0000-0000A1560000}"/>
    <cellStyle name="Normal 26 2 2 3" xfId="22201" xr:uid="{00000000-0005-0000-0000-0000A2560000}"/>
    <cellStyle name="Normal 26 2 2 3 2" xfId="22202" xr:uid="{00000000-0005-0000-0000-0000A3560000}"/>
    <cellStyle name="Normal 26 2 2 3 2 2" xfId="22203" xr:uid="{00000000-0005-0000-0000-0000A4560000}"/>
    <cellStyle name="Normal 26 2 2 3 2 2 2" xfId="22204" xr:uid="{00000000-0005-0000-0000-0000A5560000}"/>
    <cellStyle name="Normal 26 2 2 3 2 3" xfId="22205" xr:uid="{00000000-0005-0000-0000-0000A6560000}"/>
    <cellStyle name="Normal 26 2 2 3 3" xfId="22206" xr:uid="{00000000-0005-0000-0000-0000A7560000}"/>
    <cellStyle name="Normal 26 2 2 3 3 2" xfId="22207" xr:uid="{00000000-0005-0000-0000-0000A8560000}"/>
    <cellStyle name="Normal 26 2 2 3 3 2 2" xfId="22208" xr:uid="{00000000-0005-0000-0000-0000A9560000}"/>
    <cellStyle name="Normal 26 2 2 3 3 3" xfId="22209" xr:uid="{00000000-0005-0000-0000-0000AA560000}"/>
    <cellStyle name="Normal 26 2 2 3 4" xfId="22210" xr:uid="{00000000-0005-0000-0000-0000AB560000}"/>
    <cellStyle name="Normal 26 2 2 3 4 2" xfId="22211" xr:uid="{00000000-0005-0000-0000-0000AC560000}"/>
    <cellStyle name="Normal 26 2 2 3 4 2 2" xfId="22212" xr:uid="{00000000-0005-0000-0000-0000AD560000}"/>
    <cellStyle name="Normal 26 2 2 3 4 3" xfId="22213" xr:uid="{00000000-0005-0000-0000-0000AE560000}"/>
    <cellStyle name="Normal 26 2 2 3 5" xfId="22214" xr:uid="{00000000-0005-0000-0000-0000AF560000}"/>
    <cellStyle name="Normal 26 2 2 3 5 2" xfId="22215" xr:uid="{00000000-0005-0000-0000-0000B0560000}"/>
    <cellStyle name="Normal 26 2 2 3 6" xfId="22216" xr:uid="{00000000-0005-0000-0000-0000B1560000}"/>
    <cellStyle name="Normal 26 2 2 3 6 2" xfId="22217" xr:uid="{00000000-0005-0000-0000-0000B2560000}"/>
    <cellStyle name="Normal 26 2 2 3 7" xfId="22218" xr:uid="{00000000-0005-0000-0000-0000B3560000}"/>
    <cellStyle name="Normal 26 2 2 4" xfId="22219" xr:uid="{00000000-0005-0000-0000-0000B4560000}"/>
    <cellStyle name="Normal 26 2 2 4 2" xfId="22220" xr:uid="{00000000-0005-0000-0000-0000B5560000}"/>
    <cellStyle name="Normal 26 2 2 4 2 2" xfId="22221" xr:uid="{00000000-0005-0000-0000-0000B6560000}"/>
    <cellStyle name="Normal 26 2 2 4 3" xfId="22222" xr:uid="{00000000-0005-0000-0000-0000B7560000}"/>
    <cellStyle name="Normal 26 2 2 5" xfId="22223" xr:uid="{00000000-0005-0000-0000-0000B8560000}"/>
    <cellStyle name="Normal 26 2 2 5 2" xfId="22224" xr:uid="{00000000-0005-0000-0000-0000B9560000}"/>
    <cellStyle name="Normal 26 2 2 5 2 2" xfId="22225" xr:uid="{00000000-0005-0000-0000-0000BA560000}"/>
    <cellStyle name="Normal 26 2 2 5 3" xfId="22226" xr:uid="{00000000-0005-0000-0000-0000BB560000}"/>
    <cellStyle name="Normal 26 2 2 6" xfId="22227" xr:uid="{00000000-0005-0000-0000-0000BC560000}"/>
    <cellStyle name="Normal 26 2 2 6 2" xfId="22228" xr:uid="{00000000-0005-0000-0000-0000BD560000}"/>
    <cellStyle name="Normal 26 2 2 6 2 2" xfId="22229" xr:uid="{00000000-0005-0000-0000-0000BE560000}"/>
    <cellStyle name="Normal 26 2 2 6 3" xfId="22230" xr:uid="{00000000-0005-0000-0000-0000BF560000}"/>
    <cellStyle name="Normal 26 2 2 7" xfId="22231" xr:uid="{00000000-0005-0000-0000-0000C0560000}"/>
    <cellStyle name="Normal 26 2 2 7 2" xfId="22232" xr:uid="{00000000-0005-0000-0000-0000C1560000}"/>
    <cellStyle name="Normal 26 2 2 8" xfId="22233" xr:uid="{00000000-0005-0000-0000-0000C2560000}"/>
    <cellStyle name="Normal 26 2 2 8 2" xfId="22234" xr:uid="{00000000-0005-0000-0000-0000C3560000}"/>
    <cellStyle name="Normal 26 2 2 9" xfId="22235" xr:uid="{00000000-0005-0000-0000-0000C4560000}"/>
    <cellStyle name="Normal 26 2 3" xfId="22236" xr:uid="{00000000-0005-0000-0000-0000C5560000}"/>
    <cellStyle name="Normal 26 2 3 2" xfId="22237" xr:uid="{00000000-0005-0000-0000-0000C6560000}"/>
    <cellStyle name="Normal 26 2 3 2 2" xfId="22238" xr:uid="{00000000-0005-0000-0000-0000C7560000}"/>
    <cellStyle name="Normal 26 2 3 2 2 2" xfId="22239" xr:uid="{00000000-0005-0000-0000-0000C8560000}"/>
    <cellStyle name="Normal 26 2 3 2 2 2 2" xfId="22240" xr:uid="{00000000-0005-0000-0000-0000C9560000}"/>
    <cellStyle name="Normal 26 2 3 2 2 3" xfId="22241" xr:uid="{00000000-0005-0000-0000-0000CA560000}"/>
    <cellStyle name="Normal 26 2 3 2 3" xfId="22242" xr:uid="{00000000-0005-0000-0000-0000CB560000}"/>
    <cellStyle name="Normal 26 2 3 2 3 2" xfId="22243" xr:uid="{00000000-0005-0000-0000-0000CC560000}"/>
    <cellStyle name="Normal 26 2 3 2 3 2 2" xfId="22244" xr:uid="{00000000-0005-0000-0000-0000CD560000}"/>
    <cellStyle name="Normal 26 2 3 2 3 3" xfId="22245" xr:uid="{00000000-0005-0000-0000-0000CE560000}"/>
    <cellStyle name="Normal 26 2 3 2 4" xfId="22246" xr:uid="{00000000-0005-0000-0000-0000CF560000}"/>
    <cellStyle name="Normal 26 2 3 2 4 2" xfId="22247" xr:uid="{00000000-0005-0000-0000-0000D0560000}"/>
    <cellStyle name="Normal 26 2 3 2 4 2 2" xfId="22248" xr:uid="{00000000-0005-0000-0000-0000D1560000}"/>
    <cellStyle name="Normal 26 2 3 2 4 3" xfId="22249" xr:uid="{00000000-0005-0000-0000-0000D2560000}"/>
    <cellStyle name="Normal 26 2 3 2 5" xfId="22250" xr:uid="{00000000-0005-0000-0000-0000D3560000}"/>
    <cellStyle name="Normal 26 2 3 2 5 2" xfId="22251" xr:uid="{00000000-0005-0000-0000-0000D4560000}"/>
    <cellStyle name="Normal 26 2 3 2 6" xfId="22252" xr:uid="{00000000-0005-0000-0000-0000D5560000}"/>
    <cellStyle name="Normal 26 2 3 2 6 2" xfId="22253" xr:uid="{00000000-0005-0000-0000-0000D6560000}"/>
    <cellStyle name="Normal 26 2 3 2 7" xfId="22254" xr:uid="{00000000-0005-0000-0000-0000D7560000}"/>
    <cellStyle name="Normal 26 2 3 3" xfId="22255" xr:uid="{00000000-0005-0000-0000-0000D8560000}"/>
    <cellStyle name="Normal 26 2 3 3 2" xfId="22256" xr:uid="{00000000-0005-0000-0000-0000D9560000}"/>
    <cellStyle name="Normal 26 2 3 3 2 2" xfId="22257" xr:uid="{00000000-0005-0000-0000-0000DA560000}"/>
    <cellStyle name="Normal 26 2 3 3 3" xfId="22258" xr:uid="{00000000-0005-0000-0000-0000DB560000}"/>
    <cellStyle name="Normal 26 2 3 4" xfId="22259" xr:uid="{00000000-0005-0000-0000-0000DC560000}"/>
    <cellStyle name="Normal 26 2 3 4 2" xfId="22260" xr:uid="{00000000-0005-0000-0000-0000DD560000}"/>
    <cellStyle name="Normal 26 2 3 4 2 2" xfId="22261" xr:uid="{00000000-0005-0000-0000-0000DE560000}"/>
    <cellStyle name="Normal 26 2 3 4 3" xfId="22262" xr:uid="{00000000-0005-0000-0000-0000DF560000}"/>
    <cellStyle name="Normal 26 2 3 5" xfId="22263" xr:uid="{00000000-0005-0000-0000-0000E0560000}"/>
    <cellStyle name="Normal 26 2 3 5 2" xfId="22264" xr:uid="{00000000-0005-0000-0000-0000E1560000}"/>
    <cellStyle name="Normal 26 2 3 5 2 2" xfId="22265" xr:uid="{00000000-0005-0000-0000-0000E2560000}"/>
    <cellStyle name="Normal 26 2 3 5 3" xfId="22266" xr:uid="{00000000-0005-0000-0000-0000E3560000}"/>
    <cellStyle name="Normal 26 2 3 6" xfId="22267" xr:uid="{00000000-0005-0000-0000-0000E4560000}"/>
    <cellStyle name="Normal 26 2 3 6 2" xfId="22268" xr:uid="{00000000-0005-0000-0000-0000E5560000}"/>
    <cellStyle name="Normal 26 2 3 7" xfId="22269" xr:uid="{00000000-0005-0000-0000-0000E6560000}"/>
    <cellStyle name="Normal 26 2 3 7 2" xfId="22270" xr:uid="{00000000-0005-0000-0000-0000E7560000}"/>
    <cellStyle name="Normal 26 2 3 8" xfId="22271" xr:uid="{00000000-0005-0000-0000-0000E8560000}"/>
    <cellStyle name="Normal 26 2 4" xfId="22272" xr:uid="{00000000-0005-0000-0000-0000E9560000}"/>
    <cellStyle name="Normal 26 2 4 2" xfId="22273" xr:uid="{00000000-0005-0000-0000-0000EA560000}"/>
    <cellStyle name="Normal 26 2 4 2 2" xfId="22274" xr:uid="{00000000-0005-0000-0000-0000EB560000}"/>
    <cellStyle name="Normal 26 2 4 2 2 2" xfId="22275" xr:uid="{00000000-0005-0000-0000-0000EC560000}"/>
    <cellStyle name="Normal 26 2 4 2 3" xfId="22276" xr:uid="{00000000-0005-0000-0000-0000ED560000}"/>
    <cellStyle name="Normal 26 2 4 3" xfId="22277" xr:uid="{00000000-0005-0000-0000-0000EE560000}"/>
    <cellStyle name="Normal 26 2 4 3 2" xfId="22278" xr:uid="{00000000-0005-0000-0000-0000EF560000}"/>
    <cellStyle name="Normal 26 2 4 3 2 2" xfId="22279" xr:uid="{00000000-0005-0000-0000-0000F0560000}"/>
    <cellStyle name="Normal 26 2 4 3 3" xfId="22280" xr:uid="{00000000-0005-0000-0000-0000F1560000}"/>
    <cellStyle name="Normal 26 2 4 4" xfId="22281" xr:uid="{00000000-0005-0000-0000-0000F2560000}"/>
    <cellStyle name="Normal 26 2 4 4 2" xfId="22282" xr:uid="{00000000-0005-0000-0000-0000F3560000}"/>
    <cellStyle name="Normal 26 2 4 4 2 2" xfId="22283" xr:uid="{00000000-0005-0000-0000-0000F4560000}"/>
    <cellStyle name="Normal 26 2 4 4 3" xfId="22284" xr:uid="{00000000-0005-0000-0000-0000F5560000}"/>
    <cellStyle name="Normal 26 2 4 5" xfId="22285" xr:uid="{00000000-0005-0000-0000-0000F6560000}"/>
    <cellStyle name="Normal 26 2 4 5 2" xfId="22286" xr:uid="{00000000-0005-0000-0000-0000F7560000}"/>
    <cellStyle name="Normal 26 2 4 6" xfId="22287" xr:uid="{00000000-0005-0000-0000-0000F8560000}"/>
    <cellStyle name="Normal 26 2 4 6 2" xfId="22288" xr:uid="{00000000-0005-0000-0000-0000F9560000}"/>
    <cellStyle name="Normal 26 2 4 7" xfId="22289" xr:uid="{00000000-0005-0000-0000-0000FA560000}"/>
    <cellStyle name="Normal 26 2 5" xfId="22290" xr:uid="{00000000-0005-0000-0000-0000FB560000}"/>
    <cellStyle name="Normal 26 2 5 2" xfId="22291" xr:uid="{00000000-0005-0000-0000-0000FC560000}"/>
    <cellStyle name="Normal 26 2 5 2 2" xfId="22292" xr:uid="{00000000-0005-0000-0000-0000FD560000}"/>
    <cellStyle name="Normal 26 2 5 2 2 2" xfId="22293" xr:uid="{00000000-0005-0000-0000-0000FE560000}"/>
    <cellStyle name="Normal 26 2 5 2 3" xfId="22294" xr:uid="{00000000-0005-0000-0000-0000FF560000}"/>
    <cellStyle name="Normal 26 2 5 3" xfId="22295" xr:uid="{00000000-0005-0000-0000-000000570000}"/>
    <cellStyle name="Normal 26 2 5 3 2" xfId="22296" xr:uid="{00000000-0005-0000-0000-000001570000}"/>
    <cellStyle name="Normal 26 2 5 3 2 2" xfId="22297" xr:uid="{00000000-0005-0000-0000-000002570000}"/>
    <cellStyle name="Normal 26 2 5 3 3" xfId="22298" xr:uid="{00000000-0005-0000-0000-000003570000}"/>
    <cellStyle name="Normal 26 2 5 4" xfId="22299" xr:uid="{00000000-0005-0000-0000-000004570000}"/>
    <cellStyle name="Normal 26 2 5 4 2" xfId="22300" xr:uid="{00000000-0005-0000-0000-000005570000}"/>
    <cellStyle name="Normal 26 2 5 4 2 2" xfId="22301" xr:uid="{00000000-0005-0000-0000-000006570000}"/>
    <cellStyle name="Normal 26 2 5 4 3" xfId="22302" xr:uid="{00000000-0005-0000-0000-000007570000}"/>
    <cellStyle name="Normal 26 2 5 5" xfId="22303" xr:uid="{00000000-0005-0000-0000-000008570000}"/>
    <cellStyle name="Normal 26 2 5 5 2" xfId="22304" xr:uid="{00000000-0005-0000-0000-000009570000}"/>
    <cellStyle name="Normal 26 2 5 6" xfId="22305" xr:uid="{00000000-0005-0000-0000-00000A570000}"/>
    <cellStyle name="Normal 26 2 5 6 2" xfId="22306" xr:uid="{00000000-0005-0000-0000-00000B570000}"/>
    <cellStyle name="Normal 26 2 5 7" xfId="22307" xr:uid="{00000000-0005-0000-0000-00000C570000}"/>
    <cellStyle name="Normal 26 2 6" xfId="22308" xr:uid="{00000000-0005-0000-0000-00000D570000}"/>
    <cellStyle name="Normal 26 2 6 2" xfId="22309" xr:uid="{00000000-0005-0000-0000-00000E570000}"/>
    <cellStyle name="Normal 26 2 6 2 2" xfId="22310" xr:uid="{00000000-0005-0000-0000-00000F570000}"/>
    <cellStyle name="Normal 26 2 6 3" xfId="22311" xr:uid="{00000000-0005-0000-0000-000010570000}"/>
    <cellStyle name="Normal 26 2 7" xfId="22312" xr:uid="{00000000-0005-0000-0000-000011570000}"/>
    <cellStyle name="Normal 26 2 7 2" xfId="22313" xr:uid="{00000000-0005-0000-0000-000012570000}"/>
    <cellStyle name="Normal 26 2 7 2 2" xfId="22314" xr:uid="{00000000-0005-0000-0000-000013570000}"/>
    <cellStyle name="Normal 26 2 7 3" xfId="22315" xr:uid="{00000000-0005-0000-0000-000014570000}"/>
    <cellStyle name="Normal 26 2 8" xfId="22316" xr:uid="{00000000-0005-0000-0000-000015570000}"/>
    <cellStyle name="Normal 26 2 8 2" xfId="22317" xr:uid="{00000000-0005-0000-0000-000016570000}"/>
    <cellStyle name="Normal 26 2 8 2 2" xfId="22318" xr:uid="{00000000-0005-0000-0000-000017570000}"/>
    <cellStyle name="Normal 26 2 8 3" xfId="22319" xr:uid="{00000000-0005-0000-0000-000018570000}"/>
    <cellStyle name="Normal 26 2 9" xfId="22320" xr:uid="{00000000-0005-0000-0000-000019570000}"/>
    <cellStyle name="Normal 26 2 9 2" xfId="22321" xr:uid="{00000000-0005-0000-0000-00001A570000}"/>
    <cellStyle name="Normal 26 3" xfId="525" xr:uid="{00000000-0005-0000-0000-00001B570000}"/>
    <cellStyle name="Normal 26 3 10" xfId="22322" xr:uid="{00000000-0005-0000-0000-00001C570000}"/>
    <cellStyle name="Normal 26 3 10 2" xfId="22323" xr:uid="{00000000-0005-0000-0000-00001D570000}"/>
    <cellStyle name="Normal 26 3 11" xfId="22324" xr:uid="{00000000-0005-0000-0000-00001E570000}"/>
    <cellStyle name="Normal 26 3 2" xfId="22325" xr:uid="{00000000-0005-0000-0000-00001F570000}"/>
    <cellStyle name="Normal 26 3 2 2" xfId="22326" xr:uid="{00000000-0005-0000-0000-000020570000}"/>
    <cellStyle name="Normal 26 3 2 2 2" xfId="22327" xr:uid="{00000000-0005-0000-0000-000021570000}"/>
    <cellStyle name="Normal 26 3 2 2 2 2" xfId="22328" xr:uid="{00000000-0005-0000-0000-000022570000}"/>
    <cellStyle name="Normal 26 3 2 2 2 2 2" xfId="22329" xr:uid="{00000000-0005-0000-0000-000023570000}"/>
    <cellStyle name="Normal 26 3 2 2 2 3" xfId="22330" xr:uid="{00000000-0005-0000-0000-000024570000}"/>
    <cellStyle name="Normal 26 3 2 2 3" xfId="22331" xr:uid="{00000000-0005-0000-0000-000025570000}"/>
    <cellStyle name="Normal 26 3 2 2 3 2" xfId="22332" xr:uid="{00000000-0005-0000-0000-000026570000}"/>
    <cellStyle name="Normal 26 3 2 2 3 2 2" xfId="22333" xr:uid="{00000000-0005-0000-0000-000027570000}"/>
    <cellStyle name="Normal 26 3 2 2 3 3" xfId="22334" xr:uid="{00000000-0005-0000-0000-000028570000}"/>
    <cellStyle name="Normal 26 3 2 2 4" xfId="22335" xr:uid="{00000000-0005-0000-0000-000029570000}"/>
    <cellStyle name="Normal 26 3 2 2 4 2" xfId="22336" xr:uid="{00000000-0005-0000-0000-00002A570000}"/>
    <cellStyle name="Normal 26 3 2 2 4 2 2" xfId="22337" xr:uid="{00000000-0005-0000-0000-00002B570000}"/>
    <cellStyle name="Normal 26 3 2 2 4 3" xfId="22338" xr:uid="{00000000-0005-0000-0000-00002C570000}"/>
    <cellStyle name="Normal 26 3 2 2 5" xfId="22339" xr:uid="{00000000-0005-0000-0000-00002D570000}"/>
    <cellStyle name="Normal 26 3 2 2 5 2" xfId="22340" xr:uid="{00000000-0005-0000-0000-00002E570000}"/>
    <cellStyle name="Normal 26 3 2 2 6" xfId="22341" xr:uid="{00000000-0005-0000-0000-00002F570000}"/>
    <cellStyle name="Normal 26 3 2 2 6 2" xfId="22342" xr:uid="{00000000-0005-0000-0000-000030570000}"/>
    <cellStyle name="Normal 26 3 2 2 7" xfId="22343" xr:uid="{00000000-0005-0000-0000-000031570000}"/>
    <cellStyle name="Normal 26 3 2 3" xfId="22344" xr:uid="{00000000-0005-0000-0000-000032570000}"/>
    <cellStyle name="Normal 26 3 2 3 2" xfId="22345" xr:uid="{00000000-0005-0000-0000-000033570000}"/>
    <cellStyle name="Normal 26 3 2 3 2 2" xfId="22346" xr:uid="{00000000-0005-0000-0000-000034570000}"/>
    <cellStyle name="Normal 26 3 2 3 2 2 2" xfId="22347" xr:uid="{00000000-0005-0000-0000-000035570000}"/>
    <cellStyle name="Normal 26 3 2 3 2 3" xfId="22348" xr:uid="{00000000-0005-0000-0000-000036570000}"/>
    <cellStyle name="Normal 26 3 2 3 3" xfId="22349" xr:uid="{00000000-0005-0000-0000-000037570000}"/>
    <cellStyle name="Normal 26 3 2 3 3 2" xfId="22350" xr:uid="{00000000-0005-0000-0000-000038570000}"/>
    <cellStyle name="Normal 26 3 2 3 3 2 2" xfId="22351" xr:uid="{00000000-0005-0000-0000-000039570000}"/>
    <cellStyle name="Normal 26 3 2 3 3 3" xfId="22352" xr:uid="{00000000-0005-0000-0000-00003A570000}"/>
    <cellStyle name="Normal 26 3 2 3 4" xfId="22353" xr:uid="{00000000-0005-0000-0000-00003B570000}"/>
    <cellStyle name="Normal 26 3 2 3 4 2" xfId="22354" xr:uid="{00000000-0005-0000-0000-00003C570000}"/>
    <cellStyle name="Normal 26 3 2 3 4 2 2" xfId="22355" xr:uid="{00000000-0005-0000-0000-00003D570000}"/>
    <cellStyle name="Normal 26 3 2 3 4 3" xfId="22356" xr:uid="{00000000-0005-0000-0000-00003E570000}"/>
    <cellStyle name="Normal 26 3 2 3 5" xfId="22357" xr:uid="{00000000-0005-0000-0000-00003F570000}"/>
    <cellStyle name="Normal 26 3 2 3 5 2" xfId="22358" xr:uid="{00000000-0005-0000-0000-000040570000}"/>
    <cellStyle name="Normal 26 3 2 3 6" xfId="22359" xr:uid="{00000000-0005-0000-0000-000041570000}"/>
    <cellStyle name="Normal 26 3 2 3 6 2" xfId="22360" xr:uid="{00000000-0005-0000-0000-000042570000}"/>
    <cellStyle name="Normal 26 3 2 3 7" xfId="22361" xr:uid="{00000000-0005-0000-0000-000043570000}"/>
    <cellStyle name="Normal 26 3 2 4" xfId="22362" xr:uid="{00000000-0005-0000-0000-000044570000}"/>
    <cellStyle name="Normal 26 3 2 4 2" xfId="22363" xr:uid="{00000000-0005-0000-0000-000045570000}"/>
    <cellStyle name="Normal 26 3 2 4 2 2" xfId="22364" xr:uid="{00000000-0005-0000-0000-000046570000}"/>
    <cellStyle name="Normal 26 3 2 4 3" xfId="22365" xr:uid="{00000000-0005-0000-0000-000047570000}"/>
    <cellStyle name="Normal 26 3 2 5" xfId="22366" xr:uid="{00000000-0005-0000-0000-000048570000}"/>
    <cellStyle name="Normal 26 3 2 5 2" xfId="22367" xr:uid="{00000000-0005-0000-0000-000049570000}"/>
    <cellStyle name="Normal 26 3 2 5 2 2" xfId="22368" xr:uid="{00000000-0005-0000-0000-00004A570000}"/>
    <cellStyle name="Normal 26 3 2 5 3" xfId="22369" xr:uid="{00000000-0005-0000-0000-00004B570000}"/>
    <cellStyle name="Normal 26 3 2 6" xfId="22370" xr:uid="{00000000-0005-0000-0000-00004C570000}"/>
    <cellStyle name="Normal 26 3 2 6 2" xfId="22371" xr:uid="{00000000-0005-0000-0000-00004D570000}"/>
    <cellStyle name="Normal 26 3 2 6 2 2" xfId="22372" xr:uid="{00000000-0005-0000-0000-00004E570000}"/>
    <cellStyle name="Normal 26 3 2 6 3" xfId="22373" xr:uid="{00000000-0005-0000-0000-00004F570000}"/>
    <cellStyle name="Normal 26 3 2 7" xfId="22374" xr:uid="{00000000-0005-0000-0000-000050570000}"/>
    <cellStyle name="Normal 26 3 2 7 2" xfId="22375" xr:uid="{00000000-0005-0000-0000-000051570000}"/>
    <cellStyle name="Normal 26 3 2 8" xfId="22376" xr:uid="{00000000-0005-0000-0000-000052570000}"/>
    <cellStyle name="Normal 26 3 2 8 2" xfId="22377" xr:uid="{00000000-0005-0000-0000-000053570000}"/>
    <cellStyle name="Normal 26 3 2 9" xfId="22378" xr:uid="{00000000-0005-0000-0000-000054570000}"/>
    <cellStyle name="Normal 26 3 3" xfId="22379" xr:uid="{00000000-0005-0000-0000-000055570000}"/>
    <cellStyle name="Normal 26 3 3 2" xfId="22380" xr:uid="{00000000-0005-0000-0000-000056570000}"/>
    <cellStyle name="Normal 26 3 3 2 2" xfId="22381" xr:uid="{00000000-0005-0000-0000-000057570000}"/>
    <cellStyle name="Normal 26 3 3 2 2 2" xfId="22382" xr:uid="{00000000-0005-0000-0000-000058570000}"/>
    <cellStyle name="Normal 26 3 3 2 2 2 2" xfId="22383" xr:uid="{00000000-0005-0000-0000-000059570000}"/>
    <cellStyle name="Normal 26 3 3 2 2 3" xfId="22384" xr:uid="{00000000-0005-0000-0000-00005A570000}"/>
    <cellStyle name="Normal 26 3 3 2 3" xfId="22385" xr:uid="{00000000-0005-0000-0000-00005B570000}"/>
    <cellStyle name="Normal 26 3 3 2 3 2" xfId="22386" xr:uid="{00000000-0005-0000-0000-00005C570000}"/>
    <cellStyle name="Normal 26 3 3 2 3 2 2" xfId="22387" xr:uid="{00000000-0005-0000-0000-00005D570000}"/>
    <cellStyle name="Normal 26 3 3 2 3 3" xfId="22388" xr:uid="{00000000-0005-0000-0000-00005E570000}"/>
    <cellStyle name="Normal 26 3 3 2 4" xfId="22389" xr:uid="{00000000-0005-0000-0000-00005F570000}"/>
    <cellStyle name="Normal 26 3 3 2 4 2" xfId="22390" xr:uid="{00000000-0005-0000-0000-000060570000}"/>
    <cellStyle name="Normal 26 3 3 2 4 2 2" xfId="22391" xr:uid="{00000000-0005-0000-0000-000061570000}"/>
    <cellStyle name="Normal 26 3 3 2 4 3" xfId="22392" xr:uid="{00000000-0005-0000-0000-000062570000}"/>
    <cellStyle name="Normal 26 3 3 2 5" xfId="22393" xr:uid="{00000000-0005-0000-0000-000063570000}"/>
    <cellStyle name="Normal 26 3 3 2 5 2" xfId="22394" xr:uid="{00000000-0005-0000-0000-000064570000}"/>
    <cellStyle name="Normal 26 3 3 2 6" xfId="22395" xr:uid="{00000000-0005-0000-0000-000065570000}"/>
    <cellStyle name="Normal 26 3 3 2 6 2" xfId="22396" xr:uid="{00000000-0005-0000-0000-000066570000}"/>
    <cellStyle name="Normal 26 3 3 2 7" xfId="22397" xr:uid="{00000000-0005-0000-0000-000067570000}"/>
    <cellStyle name="Normal 26 3 3 3" xfId="22398" xr:uid="{00000000-0005-0000-0000-000068570000}"/>
    <cellStyle name="Normal 26 3 3 3 2" xfId="22399" xr:uid="{00000000-0005-0000-0000-000069570000}"/>
    <cellStyle name="Normal 26 3 3 3 2 2" xfId="22400" xr:uid="{00000000-0005-0000-0000-00006A570000}"/>
    <cellStyle name="Normal 26 3 3 3 3" xfId="22401" xr:uid="{00000000-0005-0000-0000-00006B570000}"/>
    <cellStyle name="Normal 26 3 3 4" xfId="22402" xr:uid="{00000000-0005-0000-0000-00006C570000}"/>
    <cellStyle name="Normal 26 3 3 4 2" xfId="22403" xr:uid="{00000000-0005-0000-0000-00006D570000}"/>
    <cellStyle name="Normal 26 3 3 4 2 2" xfId="22404" xr:uid="{00000000-0005-0000-0000-00006E570000}"/>
    <cellStyle name="Normal 26 3 3 4 3" xfId="22405" xr:uid="{00000000-0005-0000-0000-00006F570000}"/>
    <cellStyle name="Normal 26 3 3 5" xfId="22406" xr:uid="{00000000-0005-0000-0000-000070570000}"/>
    <cellStyle name="Normal 26 3 3 5 2" xfId="22407" xr:uid="{00000000-0005-0000-0000-000071570000}"/>
    <cellStyle name="Normal 26 3 3 5 2 2" xfId="22408" xr:uid="{00000000-0005-0000-0000-000072570000}"/>
    <cellStyle name="Normal 26 3 3 5 3" xfId="22409" xr:uid="{00000000-0005-0000-0000-000073570000}"/>
    <cellStyle name="Normal 26 3 3 6" xfId="22410" xr:uid="{00000000-0005-0000-0000-000074570000}"/>
    <cellStyle name="Normal 26 3 3 6 2" xfId="22411" xr:uid="{00000000-0005-0000-0000-000075570000}"/>
    <cellStyle name="Normal 26 3 3 7" xfId="22412" xr:uid="{00000000-0005-0000-0000-000076570000}"/>
    <cellStyle name="Normal 26 3 3 7 2" xfId="22413" xr:uid="{00000000-0005-0000-0000-000077570000}"/>
    <cellStyle name="Normal 26 3 3 8" xfId="22414" xr:uid="{00000000-0005-0000-0000-000078570000}"/>
    <cellStyle name="Normal 26 3 4" xfId="22415" xr:uid="{00000000-0005-0000-0000-000079570000}"/>
    <cellStyle name="Normal 26 3 4 2" xfId="22416" xr:uid="{00000000-0005-0000-0000-00007A570000}"/>
    <cellStyle name="Normal 26 3 4 2 2" xfId="22417" xr:uid="{00000000-0005-0000-0000-00007B570000}"/>
    <cellStyle name="Normal 26 3 4 2 2 2" xfId="22418" xr:uid="{00000000-0005-0000-0000-00007C570000}"/>
    <cellStyle name="Normal 26 3 4 2 3" xfId="22419" xr:uid="{00000000-0005-0000-0000-00007D570000}"/>
    <cellStyle name="Normal 26 3 4 3" xfId="22420" xr:uid="{00000000-0005-0000-0000-00007E570000}"/>
    <cellStyle name="Normal 26 3 4 3 2" xfId="22421" xr:uid="{00000000-0005-0000-0000-00007F570000}"/>
    <cellStyle name="Normal 26 3 4 3 2 2" xfId="22422" xr:uid="{00000000-0005-0000-0000-000080570000}"/>
    <cellStyle name="Normal 26 3 4 3 3" xfId="22423" xr:uid="{00000000-0005-0000-0000-000081570000}"/>
    <cellStyle name="Normal 26 3 4 4" xfId="22424" xr:uid="{00000000-0005-0000-0000-000082570000}"/>
    <cellStyle name="Normal 26 3 4 4 2" xfId="22425" xr:uid="{00000000-0005-0000-0000-000083570000}"/>
    <cellStyle name="Normal 26 3 4 4 2 2" xfId="22426" xr:uid="{00000000-0005-0000-0000-000084570000}"/>
    <cellStyle name="Normal 26 3 4 4 3" xfId="22427" xr:uid="{00000000-0005-0000-0000-000085570000}"/>
    <cellStyle name="Normal 26 3 4 5" xfId="22428" xr:uid="{00000000-0005-0000-0000-000086570000}"/>
    <cellStyle name="Normal 26 3 4 5 2" xfId="22429" xr:uid="{00000000-0005-0000-0000-000087570000}"/>
    <cellStyle name="Normal 26 3 4 6" xfId="22430" xr:uid="{00000000-0005-0000-0000-000088570000}"/>
    <cellStyle name="Normal 26 3 4 6 2" xfId="22431" xr:uid="{00000000-0005-0000-0000-000089570000}"/>
    <cellStyle name="Normal 26 3 4 7" xfId="22432" xr:uid="{00000000-0005-0000-0000-00008A570000}"/>
    <cellStyle name="Normal 26 3 5" xfId="22433" xr:uid="{00000000-0005-0000-0000-00008B570000}"/>
    <cellStyle name="Normal 26 3 5 2" xfId="22434" xr:uid="{00000000-0005-0000-0000-00008C570000}"/>
    <cellStyle name="Normal 26 3 5 2 2" xfId="22435" xr:uid="{00000000-0005-0000-0000-00008D570000}"/>
    <cellStyle name="Normal 26 3 5 2 2 2" xfId="22436" xr:uid="{00000000-0005-0000-0000-00008E570000}"/>
    <cellStyle name="Normal 26 3 5 2 3" xfId="22437" xr:uid="{00000000-0005-0000-0000-00008F570000}"/>
    <cellStyle name="Normal 26 3 5 3" xfId="22438" xr:uid="{00000000-0005-0000-0000-000090570000}"/>
    <cellStyle name="Normal 26 3 5 3 2" xfId="22439" xr:uid="{00000000-0005-0000-0000-000091570000}"/>
    <cellStyle name="Normal 26 3 5 3 2 2" xfId="22440" xr:uid="{00000000-0005-0000-0000-000092570000}"/>
    <cellStyle name="Normal 26 3 5 3 3" xfId="22441" xr:uid="{00000000-0005-0000-0000-000093570000}"/>
    <cellStyle name="Normal 26 3 5 4" xfId="22442" xr:uid="{00000000-0005-0000-0000-000094570000}"/>
    <cellStyle name="Normal 26 3 5 4 2" xfId="22443" xr:uid="{00000000-0005-0000-0000-000095570000}"/>
    <cellStyle name="Normal 26 3 5 4 2 2" xfId="22444" xr:uid="{00000000-0005-0000-0000-000096570000}"/>
    <cellStyle name="Normal 26 3 5 4 3" xfId="22445" xr:uid="{00000000-0005-0000-0000-000097570000}"/>
    <cellStyle name="Normal 26 3 5 5" xfId="22446" xr:uid="{00000000-0005-0000-0000-000098570000}"/>
    <cellStyle name="Normal 26 3 5 5 2" xfId="22447" xr:uid="{00000000-0005-0000-0000-000099570000}"/>
    <cellStyle name="Normal 26 3 5 6" xfId="22448" xr:uid="{00000000-0005-0000-0000-00009A570000}"/>
    <cellStyle name="Normal 26 3 5 6 2" xfId="22449" xr:uid="{00000000-0005-0000-0000-00009B570000}"/>
    <cellStyle name="Normal 26 3 5 7" xfId="22450" xr:uid="{00000000-0005-0000-0000-00009C570000}"/>
    <cellStyle name="Normal 26 3 6" xfId="22451" xr:uid="{00000000-0005-0000-0000-00009D570000}"/>
    <cellStyle name="Normal 26 3 6 2" xfId="22452" xr:uid="{00000000-0005-0000-0000-00009E570000}"/>
    <cellStyle name="Normal 26 3 6 2 2" xfId="22453" xr:uid="{00000000-0005-0000-0000-00009F570000}"/>
    <cellStyle name="Normal 26 3 6 3" xfId="22454" xr:uid="{00000000-0005-0000-0000-0000A0570000}"/>
    <cellStyle name="Normal 26 3 7" xfId="22455" xr:uid="{00000000-0005-0000-0000-0000A1570000}"/>
    <cellStyle name="Normal 26 3 7 2" xfId="22456" xr:uid="{00000000-0005-0000-0000-0000A2570000}"/>
    <cellStyle name="Normal 26 3 7 2 2" xfId="22457" xr:uid="{00000000-0005-0000-0000-0000A3570000}"/>
    <cellStyle name="Normal 26 3 7 3" xfId="22458" xr:uid="{00000000-0005-0000-0000-0000A4570000}"/>
    <cellStyle name="Normal 26 3 8" xfId="22459" xr:uid="{00000000-0005-0000-0000-0000A5570000}"/>
    <cellStyle name="Normal 26 3 8 2" xfId="22460" xr:uid="{00000000-0005-0000-0000-0000A6570000}"/>
    <cellStyle name="Normal 26 3 8 2 2" xfId="22461" xr:uid="{00000000-0005-0000-0000-0000A7570000}"/>
    <cellStyle name="Normal 26 3 8 3" xfId="22462" xr:uid="{00000000-0005-0000-0000-0000A8570000}"/>
    <cellStyle name="Normal 26 3 9" xfId="22463" xr:uid="{00000000-0005-0000-0000-0000A9570000}"/>
    <cellStyle name="Normal 26 3 9 2" xfId="22464" xr:uid="{00000000-0005-0000-0000-0000AA570000}"/>
    <cellStyle name="Normal 26 4" xfId="22465" xr:uid="{00000000-0005-0000-0000-0000AB570000}"/>
    <cellStyle name="Normal 26 4 2" xfId="22466" xr:uid="{00000000-0005-0000-0000-0000AC570000}"/>
    <cellStyle name="Normal 26 4 2 2" xfId="22467" xr:uid="{00000000-0005-0000-0000-0000AD570000}"/>
    <cellStyle name="Normal 26 4 2 2 2" xfId="22468" xr:uid="{00000000-0005-0000-0000-0000AE570000}"/>
    <cellStyle name="Normal 26 4 2 2 2 2" xfId="22469" xr:uid="{00000000-0005-0000-0000-0000AF570000}"/>
    <cellStyle name="Normal 26 4 2 2 3" xfId="22470" xr:uid="{00000000-0005-0000-0000-0000B0570000}"/>
    <cellStyle name="Normal 26 4 2 3" xfId="22471" xr:uid="{00000000-0005-0000-0000-0000B1570000}"/>
    <cellStyle name="Normal 26 4 2 3 2" xfId="22472" xr:uid="{00000000-0005-0000-0000-0000B2570000}"/>
    <cellStyle name="Normal 26 4 2 3 2 2" xfId="22473" xr:uid="{00000000-0005-0000-0000-0000B3570000}"/>
    <cellStyle name="Normal 26 4 2 3 3" xfId="22474" xr:uid="{00000000-0005-0000-0000-0000B4570000}"/>
    <cellStyle name="Normal 26 4 2 4" xfId="22475" xr:uid="{00000000-0005-0000-0000-0000B5570000}"/>
    <cellStyle name="Normal 26 4 2 4 2" xfId="22476" xr:uid="{00000000-0005-0000-0000-0000B6570000}"/>
    <cellStyle name="Normal 26 4 2 4 2 2" xfId="22477" xr:uid="{00000000-0005-0000-0000-0000B7570000}"/>
    <cellStyle name="Normal 26 4 2 4 3" xfId="22478" xr:uid="{00000000-0005-0000-0000-0000B8570000}"/>
    <cellStyle name="Normal 26 4 2 5" xfId="22479" xr:uid="{00000000-0005-0000-0000-0000B9570000}"/>
    <cellStyle name="Normal 26 4 2 5 2" xfId="22480" xr:uid="{00000000-0005-0000-0000-0000BA570000}"/>
    <cellStyle name="Normal 26 4 2 6" xfId="22481" xr:uid="{00000000-0005-0000-0000-0000BB570000}"/>
    <cellStyle name="Normal 26 4 2 6 2" xfId="22482" xr:uid="{00000000-0005-0000-0000-0000BC570000}"/>
    <cellStyle name="Normal 26 4 2 7" xfId="22483" xr:uid="{00000000-0005-0000-0000-0000BD570000}"/>
    <cellStyle name="Normal 26 4 3" xfId="22484" xr:uid="{00000000-0005-0000-0000-0000BE570000}"/>
    <cellStyle name="Normal 26 4 3 2" xfId="22485" xr:uid="{00000000-0005-0000-0000-0000BF570000}"/>
    <cellStyle name="Normal 26 4 3 2 2" xfId="22486" xr:uid="{00000000-0005-0000-0000-0000C0570000}"/>
    <cellStyle name="Normal 26 4 3 2 2 2" xfId="22487" xr:uid="{00000000-0005-0000-0000-0000C1570000}"/>
    <cellStyle name="Normal 26 4 3 2 3" xfId="22488" xr:uid="{00000000-0005-0000-0000-0000C2570000}"/>
    <cellStyle name="Normal 26 4 3 3" xfId="22489" xr:uid="{00000000-0005-0000-0000-0000C3570000}"/>
    <cellStyle name="Normal 26 4 3 3 2" xfId="22490" xr:uid="{00000000-0005-0000-0000-0000C4570000}"/>
    <cellStyle name="Normal 26 4 3 3 2 2" xfId="22491" xr:uid="{00000000-0005-0000-0000-0000C5570000}"/>
    <cellStyle name="Normal 26 4 3 3 3" xfId="22492" xr:uid="{00000000-0005-0000-0000-0000C6570000}"/>
    <cellStyle name="Normal 26 4 3 4" xfId="22493" xr:uid="{00000000-0005-0000-0000-0000C7570000}"/>
    <cellStyle name="Normal 26 4 3 4 2" xfId="22494" xr:uid="{00000000-0005-0000-0000-0000C8570000}"/>
    <cellStyle name="Normal 26 4 3 4 2 2" xfId="22495" xr:uid="{00000000-0005-0000-0000-0000C9570000}"/>
    <cellStyle name="Normal 26 4 3 4 3" xfId="22496" xr:uid="{00000000-0005-0000-0000-0000CA570000}"/>
    <cellStyle name="Normal 26 4 3 5" xfId="22497" xr:uid="{00000000-0005-0000-0000-0000CB570000}"/>
    <cellStyle name="Normal 26 4 3 5 2" xfId="22498" xr:uid="{00000000-0005-0000-0000-0000CC570000}"/>
    <cellStyle name="Normal 26 4 3 6" xfId="22499" xr:uid="{00000000-0005-0000-0000-0000CD570000}"/>
    <cellStyle name="Normal 26 4 3 6 2" xfId="22500" xr:uid="{00000000-0005-0000-0000-0000CE570000}"/>
    <cellStyle name="Normal 26 4 3 7" xfId="22501" xr:uid="{00000000-0005-0000-0000-0000CF570000}"/>
    <cellStyle name="Normal 26 4 4" xfId="22502" xr:uid="{00000000-0005-0000-0000-0000D0570000}"/>
    <cellStyle name="Normal 26 4 4 2" xfId="22503" xr:uid="{00000000-0005-0000-0000-0000D1570000}"/>
    <cellStyle name="Normal 26 4 4 2 2" xfId="22504" xr:uid="{00000000-0005-0000-0000-0000D2570000}"/>
    <cellStyle name="Normal 26 4 4 3" xfId="22505" xr:uid="{00000000-0005-0000-0000-0000D3570000}"/>
    <cellStyle name="Normal 26 4 5" xfId="22506" xr:uid="{00000000-0005-0000-0000-0000D4570000}"/>
    <cellStyle name="Normal 26 4 5 2" xfId="22507" xr:uid="{00000000-0005-0000-0000-0000D5570000}"/>
    <cellStyle name="Normal 26 4 5 2 2" xfId="22508" xr:uid="{00000000-0005-0000-0000-0000D6570000}"/>
    <cellStyle name="Normal 26 4 5 3" xfId="22509" xr:uid="{00000000-0005-0000-0000-0000D7570000}"/>
    <cellStyle name="Normal 26 4 6" xfId="22510" xr:uid="{00000000-0005-0000-0000-0000D8570000}"/>
    <cellStyle name="Normal 26 4 6 2" xfId="22511" xr:uid="{00000000-0005-0000-0000-0000D9570000}"/>
    <cellStyle name="Normal 26 4 6 2 2" xfId="22512" xr:uid="{00000000-0005-0000-0000-0000DA570000}"/>
    <cellStyle name="Normal 26 4 6 3" xfId="22513" xr:uid="{00000000-0005-0000-0000-0000DB570000}"/>
    <cellStyle name="Normal 26 4 7" xfId="22514" xr:uid="{00000000-0005-0000-0000-0000DC570000}"/>
    <cellStyle name="Normal 26 4 7 2" xfId="22515" xr:uid="{00000000-0005-0000-0000-0000DD570000}"/>
    <cellStyle name="Normal 26 4 8" xfId="22516" xr:uid="{00000000-0005-0000-0000-0000DE570000}"/>
    <cellStyle name="Normal 26 4 8 2" xfId="22517" xr:uid="{00000000-0005-0000-0000-0000DF570000}"/>
    <cellStyle name="Normal 26 4 9" xfId="22518" xr:uid="{00000000-0005-0000-0000-0000E0570000}"/>
    <cellStyle name="Normal 26 5" xfId="22519" xr:uid="{00000000-0005-0000-0000-0000E1570000}"/>
    <cellStyle name="Normal 26 5 2" xfId="22520" xr:uid="{00000000-0005-0000-0000-0000E2570000}"/>
    <cellStyle name="Normal 26 5 2 2" xfId="22521" xr:uid="{00000000-0005-0000-0000-0000E3570000}"/>
    <cellStyle name="Normal 26 5 2 2 2" xfId="22522" xr:uid="{00000000-0005-0000-0000-0000E4570000}"/>
    <cellStyle name="Normal 26 5 2 2 2 2" xfId="22523" xr:uid="{00000000-0005-0000-0000-0000E5570000}"/>
    <cellStyle name="Normal 26 5 2 2 3" xfId="22524" xr:uid="{00000000-0005-0000-0000-0000E6570000}"/>
    <cellStyle name="Normal 26 5 2 3" xfId="22525" xr:uid="{00000000-0005-0000-0000-0000E7570000}"/>
    <cellStyle name="Normal 26 5 2 3 2" xfId="22526" xr:uid="{00000000-0005-0000-0000-0000E8570000}"/>
    <cellStyle name="Normal 26 5 2 3 2 2" xfId="22527" xr:uid="{00000000-0005-0000-0000-0000E9570000}"/>
    <cellStyle name="Normal 26 5 2 3 3" xfId="22528" xr:uid="{00000000-0005-0000-0000-0000EA570000}"/>
    <cellStyle name="Normal 26 5 2 4" xfId="22529" xr:uid="{00000000-0005-0000-0000-0000EB570000}"/>
    <cellStyle name="Normal 26 5 2 4 2" xfId="22530" xr:uid="{00000000-0005-0000-0000-0000EC570000}"/>
    <cellStyle name="Normal 26 5 2 4 2 2" xfId="22531" xr:uid="{00000000-0005-0000-0000-0000ED570000}"/>
    <cellStyle name="Normal 26 5 2 4 3" xfId="22532" xr:uid="{00000000-0005-0000-0000-0000EE570000}"/>
    <cellStyle name="Normal 26 5 2 5" xfId="22533" xr:uid="{00000000-0005-0000-0000-0000EF570000}"/>
    <cellStyle name="Normal 26 5 2 5 2" xfId="22534" xr:uid="{00000000-0005-0000-0000-0000F0570000}"/>
    <cellStyle name="Normal 26 5 2 6" xfId="22535" xr:uid="{00000000-0005-0000-0000-0000F1570000}"/>
    <cellStyle name="Normal 26 5 2 6 2" xfId="22536" xr:uid="{00000000-0005-0000-0000-0000F2570000}"/>
    <cellStyle name="Normal 26 5 2 7" xfId="22537" xr:uid="{00000000-0005-0000-0000-0000F3570000}"/>
    <cellStyle name="Normal 26 5 3" xfId="22538" xr:uid="{00000000-0005-0000-0000-0000F4570000}"/>
    <cellStyle name="Normal 26 5 3 2" xfId="22539" xr:uid="{00000000-0005-0000-0000-0000F5570000}"/>
    <cellStyle name="Normal 26 5 3 2 2" xfId="22540" xr:uid="{00000000-0005-0000-0000-0000F6570000}"/>
    <cellStyle name="Normal 26 5 3 3" xfId="22541" xr:uid="{00000000-0005-0000-0000-0000F7570000}"/>
    <cellStyle name="Normal 26 5 4" xfId="22542" xr:uid="{00000000-0005-0000-0000-0000F8570000}"/>
    <cellStyle name="Normal 26 5 4 2" xfId="22543" xr:uid="{00000000-0005-0000-0000-0000F9570000}"/>
    <cellStyle name="Normal 26 5 4 2 2" xfId="22544" xr:uid="{00000000-0005-0000-0000-0000FA570000}"/>
    <cellStyle name="Normal 26 5 4 3" xfId="22545" xr:uid="{00000000-0005-0000-0000-0000FB570000}"/>
    <cellStyle name="Normal 26 5 5" xfId="22546" xr:uid="{00000000-0005-0000-0000-0000FC570000}"/>
    <cellStyle name="Normal 26 5 5 2" xfId="22547" xr:uid="{00000000-0005-0000-0000-0000FD570000}"/>
    <cellStyle name="Normal 26 5 5 2 2" xfId="22548" xr:uid="{00000000-0005-0000-0000-0000FE570000}"/>
    <cellStyle name="Normal 26 5 5 3" xfId="22549" xr:uid="{00000000-0005-0000-0000-0000FF570000}"/>
    <cellStyle name="Normal 26 5 6" xfId="22550" xr:uid="{00000000-0005-0000-0000-000000580000}"/>
    <cellStyle name="Normal 26 5 6 2" xfId="22551" xr:uid="{00000000-0005-0000-0000-000001580000}"/>
    <cellStyle name="Normal 26 5 7" xfId="22552" xr:uid="{00000000-0005-0000-0000-000002580000}"/>
    <cellStyle name="Normal 26 5 7 2" xfId="22553" xr:uid="{00000000-0005-0000-0000-000003580000}"/>
    <cellStyle name="Normal 26 5 8" xfId="22554" xr:uid="{00000000-0005-0000-0000-000004580000}"/>
    <cellStyle name="Normal 26 6" xfId="22555" xr:uid="{00000000-0005-0000-0000-000005580000}"/>
    <cellStyle name="Normal 26 6 2" xfId="22556" xr:uid="{00000000-0005-0000-0000-000006580000}"/>
    <cellStyle name="Normal 26 6 2 2" xfId="22557" xr:uid="{00000000-0005-0000-0000-000007580000}"/>
    <cellStyle name="Normal 26 6 2 2 2" xfId="22558" xr:uid="{00000000-0005-0000-0000-000008580000}"/>
    <cellStyle name="Normal 26 6 2 3" xfId="22559" xr:uid="{00000000-0005-0000-0000-000009580000}"/>
    <cellStyle name="Normal 26 6 3" xfId="22560" xr:uid="{00000000-0005-0000-0000-00000A580000}"/>
    <cellStyle name="Normal 26 6 3 2" xfId="22561" xr:uid="{00000000-0005-0000-0000-00000B580000}"/>
    <cellStyle name="Normal 26 6 3 2 2" xfId="22562" xr:uid="{00000000-0005-0000-0000-00000C580000}"/>
    <cellStyle name="Normal 26 6 3 3" xfId="22563" xr:uid="{00000000-0005-0000-0000-00000D580000}"/>
    <cellStyle name="Normal 26 6 4" xfId="22564" xr:uid="{00000000-0005-0000-0000-00000E580000}"/>
    <cellStyle name="Normal 26 6 4 2" xfId="22565" xr:uid="{00000000-0005-0000-0000-00000F580000}"/>
    <cellStyle name="Normal 26 6 4 2 2" xfId="22566" xr:uid="{00000000-0005-0000-0000-000010580000}"/>
    <cellStyle name="Normal 26 6 4 3" xfId="22567" xr:uid="{00000000-0005-0000-0000-000011580000}"/>
    <cellStyle name="Normal 26 6 5" xfId="22568" xr:uid="{00000000-0005-0000-0000-000012580000}"/>
    <cellStyle name="Normal 26 6 5 2" xfId="22569" xr:uid="{00000000-0005-0000-0000-000013580000}"/>
    <cellStyle name="Normal 26 6 6" xfId="22570" xr:uid="{00000000-0005-0000-0000-000014580000}"/>
    <cellStyle name="Normal 26 6 6 2" xfId="22571" xr:uid="{00000000-0005-0000-0000-000015580000}"/>
    <cellStyle name="Normal 26 6 7" xfId="22572" xr:uid="{00000000-0005-0000-0000-000016580000}"/>
    <cellStyle name="Normal 26 7" xfId="22573" xr:uid="{00000000-0005-0000-0000-000017580000}"/>
    <cellStyle name="Normal 26 7 2" xfId="22574" xr:uid="{00000000-0005-0000-0000-000018580000}"/>
    <cellStyle name="Normal 26 7 2 2" xfId="22575" xr:uid="{00000000-0005-0000-0000-000019580000}"/>
    <cellStyle name="Normal 26 7 2 2 2" xfId="22576" xr:uid="{00000000-0005-0000-0000-00001A580000}"/>
    <cellStyle name="Normal 26 7 2 3" xfId="22577" xr:uid="{00000000-0005-0000-0000-00001B580000}"/>
    <cellStyle name="Normal 26 7 3" xfId="22578" xr:uid="{00000000-0005-0000-0000-00001C580000}"/>
    <cellStyle name="Normal 26 7 3 2" xfId="22579" xr:uid="{00000000-0005-0000-0000-00001D580000}"/>
    <cellStyle name="Normal 26 7 3 2 2" xfId="22580" xr:uid="{00000000-0005-0000-0000-00001E580000}"/>
    <cellStyle name="Normal 26 7 3 3" xfId="22581" xr:uid="{00000000-0005-0000-0000-00001F580000}"/>
    <cellStyle name="Normal 26 7 4" xfId="22582" xr:uid="{00000000-0005-0000-0000-000020580000}"/>
    <cellStyle name="Normal 26 7 4 2" xfId="22583" xr:uid="{00000000-0005-0000-0000-000021580000}"/>
    <cellStyle name="Normal 26 7 4 2 2" xfId="22584" xr:uid="{00000000-0005-0000-0000-000022580000}"/>
    <cellStyle name="Normal 26 7 4 3" xfId="22585" xr:uid="{00000000-0005-0000-0000-000023580000}"/>
    <cellStyle name="Normal 26 7 5" xfId="22586" xr:uid="{00000000-0005-0000-0000-000024580000}"/>
    <cellStyle name="Normal 26 7 5 2" xfId="22587" xr:uid="{00000000-0005-0000-0000-000025580000}"/>
    <cellStyle name="Normal 26 7 6" xfId="22588" xr:uid="{00000000-0005-0000-0000-000026580000}"/>
    <cellStyle name="Normal 26 7 6 2" xfId="22589" xr:uid="{00000000-0005-0000-0000-000027580000}"/>
    <cellStyle name="Normal 26 7 7" xfId="22590" xr:uid="{00000000-0005-0000-0000-000028580000}"/>
    <cellStyle name="Normal 26 8" xfId="22591" xr:uid="{00000000-0005-0000-0000-000029580000}"/>
    <cellStyle name="Normal 26 8 2" xfId="22592" xr:uid="{00000000-0005-0000-0000-00002A580000}"/>
    <cellStyle name="Normal 26 8 2 2" xfId="22593" xr:uid="{00000000-0005-0000-0000-00002B580000}"/>
    <cellStyle name="Normal 26 8 3" xfId="22594" xr:uid="{00000000-0005-0000-0000-00002C580000}"/>
    <cellStyle name="Normal 26 9" xfId="22595" xr:uid="{00000000-0005-0000-0000-00002D580000}"/>
    <cellStyle name="Normal 26 9 2" xfId="22596" xr:uid="{00000000-0005-0000-0000-00002E580000}"/>
    <cellStyle name="Normal 26 9 2 2" xfId="22597" xr:uid="{00000000-0005-0000-0000-00002F580000}"/>
    <cellStyle name="Normal 26 9 3" xfId="22598" xr:uid="{00000000-0005-0000-0000-000030580000}"/>
    <cellStyle name="Normal 26_Confidential Information" xfId="22599" xr:uid="{00000000-0005-0000-0000-000031580000}"/>
    <cellStyle name="Normal 27" xfId="526" xr:uid="{00000000-0005-0000-0000-000032580000}"/>
    <cellStyle name="Normal 28" xfId="527" xr:uid="{00000000-0005-0000-0000-000033580000}"/>
    <cellStyle name="Normal 29" xfId="528" xr:uid="{00000000-0005-0000-0000-000034580000}"/>
    <cellStyle name="Normal 29 10" xfId="22600" xr:uid="{00000000-0005-0000-0000-000035580000}"/>
    <cellStyle name="Normal 29 10 2" xfId="22601" xr:uid="{00000000-0005-0000-0000-000036580000}"/>
    <cellStyle name="Normal 29 10 2 2" xfId="22602" xr:uid="{00000000-0005-0000-0000-000037580000}"/>
    <cellStyle name="Normal 29 10 3" xfId="22603" xr:uid="{00000000-0005-0000-0000-000038580000}"/>
    <cellStyle name="Normal 29 11" xfId="22604" xr:uid="{00000000-0005-0000-0000-000039580000}"/>
    <cellStyle name="Normal 29 11 2" xfId="22605" xr:uid="{00000000-0005-0000-0000-00003A580000}"/>
    <cellStyle name="Normal 29 12" xfId="22606" xr:uid="{00000000-0005-0000-0000-00003B580000}"/>
    <cellStyle name="Normal 29 12 2" xfId="22607" xr:uid="{00000000-0005-0000-0000-00003C580000}"/>
    <cellStyle name="Normal 29 13" xfId="22608" xr:uid="{00000000-0005-0000-0000-00003D580000}"/>
    <cellStyle name="Normal 29 2" xfId="529" xr:uid="{00000000-0005-0000-0000-00003E580000}"/>
    <cellStyle name="Normal 29 2 10" xfId="22609" xr:uid="{00000000-0005-0000-0000-00003F580000}"/>
    <cellStyle name="Normal 29 2 10 2" xfId="22610" xr:uid="{00000000-0005-0000-0000-000040580000}"/>
    <cellStyle name="Normal 29 2 11" xfId="22611" xr:uid="{00000000-0005-0000-0000-000041580000}"/>
    <cellStyle name="Normal 29 2 2" xfId="22612" xr:uid="{00000000-0005-0000-0000-000042580000}"/>
    <cellStyle name="Normal 29 2 2 2" xfId="22613" xr:uid="{00000000-0005-0000-0000-000043580000}"/>
    <cellStyle name="Normal 29 2 2 2 2" xfId="22614" xr:uid="{00000000-0005-0000-0000-000044580000}"/>
    <cellStyle name="Normal 29 2 2 2 2 2" xfId="22615" xr:uid="{00000000-0005-0000-0000-000045580000}"/>
    <cellStyle name="Normal 29 2 2 2 2 2 2" xfId="22616" xr:uid="{00000000-0005-0000-0000-000046580000}"/>
    <cellStyle name="Normal 29 2 2 2 2 3" xfId="22617" xr:uid="{00000000-0005-0000-0000-000047580000}"/>
    <cellStyle name="Normal 29 2 2 2 3" xfId="22618" xr:uid="{00000000-0005-0000-0000-000048580000}"/>
    <cellStyle name="Normal 29 2 2 2 3 2" xfId="22619" xr:uid="{00000000-0005-0000-0000-000049580000}"/>
    <cellStyle name="Normal 29 2 2 2 3 2 2" xfId="22620" xr:uid="{00000000-0005-0000-0000-00004A580000}"/>
    <cellStyle name="Normal 29 2 2 2 3 3" xfId="22621" xr:uid="{00000000-0005-0000-0000-00004B580000}"/>
    <cellStyle name="Normal 29 2 2 2 4" xfId="22622" xr:uid="{00000000-0005-0000-0000-00004C580000}"/>
    <cellStyle name="Normal 29 2 2 2 4 2" xfId="22623" xr:uid="{00000000-0005-0000-0000-00004D580000}"/>
    <cellStyle name="Normal 29 2 2 2 4 2 2" xfId="22624" xr:uid="{00000000-0005-0000-0000-00004E580000}"/>
    <cellStyle name="Normal 29 2 2 2 4 3" xfId="22625" xr:uid="{00000000-0005-0000-0000-00004F580000}"/>
    <cellStyle name="Normal 29 2 2 2 5" xfId="22626" xr:uid="{00000000-0005-0000-0000-000050580000}"/>
    <cellStyle name="Normal 29 2 2 2 5 2" xfId="22627" xr:uid="{00000000-0005-0000-0000-000051580000}"/>
    <cellStyle name="Normal 29 2 2 2 6" xfId="22628" xr:uid="{00000000-0005-0000-0000-000052580000}"/>
    <cellStyle name="Normal 29 2 2 2 6 2" xfId="22629" xr:uid="{00000000-0005-0000-0000-000053580000}"/>
    <cellStyle name="Normal 29 2 2 2 7" xfId="22630" xr:uid="{00000000-0005-0000-0000-000054580000}"/>
    <cellStyle name="Normal 29 2 2 3" xfId="22631" xr:uid="{00000000-0005-0000-0000-000055580000}"/>
    <cellStyle name="Normal 29 2 2 3 2" xfId="22632" xr:uid="{00000000-0005-0000-0000-000056580000}"/>
    <cellStyle name="Normal 29 2 2 3 2 2" xfId="22633" xr:uid="{00000000-0005-0000-0000-000057580000}"/>
    <cellStyle name="Normal 29 2 2 3 2 2 2" xfId="22634" xr:uid="{00000000-0005-0000-0000-000058580000}"/>
    <cellStyle name="Normal 29 2 2 3 2 3" xfId="22635" xr:uid="{00000000-0005-0000-0000-000059580000}"/>
    <cellStyle name="Normal 29 2 2 3 3" xfId="22636" xr:uid="{00000000-0005-0000-0000-00005A580000}"/>
    <cellStyle name="Normal 29 2 2 3 3 2" xfId="22637" xr:uid="{00000000-0005-0000-0000-00005B580000}"/>
    <cellStyle name="Normal 29 2 2 3 3 2 2" xfId="22638" xr:uid="{00000000-0005-0000-0000-00005C580000}"/>
    <cellStyle name="Normal 29 2 2 3 3 3" xfId="22639" xr:uid="{00000000-0005-0000-0000-00005D580000}"/>
    <cellStyle name="Normal 29 2 2 3 4" xfId="22640" xr:uid="{00000000-0005-0000-0000-00005E580000}"/>
    <cellStyle name="Normal 29 2 2 3 4 2" xfId="22641" xr:uid="{00000000-0005-0000-0000-00005F580000}"/>
    <cellStyle name="Normal 29 2 2 3 4 2 2" xfId="22642" xr:uid="{00000000-0005-0000-0000-000060580000}"/>
    <cellStyle name="Normal 29 2 2 3 4 3" xfId="22643" xr:uid="{00000000-0005-0000-0000-000061580000}"/>
    <cellStyle name="Normal 29 2 2 3 5" xfId="22644" xr:uid="{00000000-0005-0000-0000-000062580000}"/>
    <cellStyle name="Normal 29 2 2 3 5 2" xfId="22645" xr:uid="{00000000-0005-0000-0000-000063580000}"/>
    <cellStyle name="Normal 29 2 2 3 6" xfId="22646" xr:uid="{00000000-0005-0000-0000-000064580000}"/>
    <cellStyle name="Normal 29 2 2 3 6 2" xfId="22647" xr:uid="{00000000-0005-0000-0000-000065580000}"/>
    <cellStyle name="Normal 29 2 2 3 7" xfId="22648" xr:uid="{00000000-0005-0000-0000-000066580000}"/>
    <cellStyle name="Normal 29 2 2 4" xfId="22649" xr:uid="{00000000-0005-0000-0000-000067580000}"/>
    <cellStyle name="Normal 29 2 2 4 2" xfId="22650" xr:uid="{00000000-0005-0000-0000-000068580000}"/>
    <cellStyle name="Normal 29 2 2 4 2 2" xfId="22651" xr:uid="{00000000-0005-0000-0000-000069580000}"/>
    <cellStyle name="Normal 29 2 2 4 3" xfId="22652" xr:uid="{00000000-0005-0000-0000-00006A580000}"/>
    <cellStyle name="Normal 29 2 2 5" xfId="22653" xr:uid="{00000000-0005-0000-0000-00006B580000}"/>
    <cellStyle name="Normal 29 2 2 5 2" xfId="22654" xr:uid="{00000000-0005-0000-0000-00006C580000}"/>
    <cellStyle name="Normal 29 2 2 5 2 2" xfId="22655" xr:uid="{00000000-0005-0000-0000-00006D580000}"/>
    <cellStyle name="Normal 29 2 2 5 3" xfId="22656" xr:uid="{00000000-0005-0000-0000-00006E580000}"/>
    <cellStyle name="Normal 29 2 2 6" xfId="22657" xr:uid="{00000000-0005-0000-0000-00006F580000}"/>
    <cellStyle name="Normal 29 2 2 6 2" xfId="22658" xr:uid="{00000000-0005-0000-0000-000070580000}"/>
    <cellStyle name="Normal 29 2 2 6 2 2" xfId="22659" xr:uid="{00000000-0005-0000-0000-000071580000}"/>
    <cellStyle name="Normal 29 2 2 6 3" xfId="22660" xr:uid="{00000000-0005-0000-0000-000072580000}"/>
    <cellStyle name="Normal 29 2 2 7" xfId="22661" xr:uid="{00000000-0005-0000-0000-000073580000}"/>
    <cellStyle name="Normal 29 2 2 7 2" xfId="22662" xr:uid="{00000000-0005-0000-0000-000074580000}"/>
    <cellStyle name="Normal 29 2 2 8" xfId="22663" xr:uid="{00000000-0005-0000-0000-000075580000}"/>
    <cellStyle name="Normal 29 2 2 8 2" xfId="22664" xr:uid="{00000000-0005-0000-0000-000076580000}"/>
    <cellStyle name="Normal 29 2 2 9" xfId="22665" xr:uid="{00000000-0005-0000-0000-000077580000}"/>
    <cellStyle name="Normal 29 2 3" xfId="22666" xr:uid="{00000000-0005-0000-0000-000078580000}"/>
    <cellStyle name="Normal 29 2 3 2" xfId="22667" xr:uid="{00000000-0005-0000-0000-000079580000}"/>
    <cellStyle name="Normal 29 2 3 2 2" xfId="22668" xr:uid="{00000000-0005-0000-0000-00007A580000}"/>
    <cellStyle name="Normal 29 2 3 2 2 2" xfId="22669" xr:uid="{00000000-0005-0000-0000-00007B580000}"/>
    <cellStyle name="Normal 29 2 3 2 2 2 2" xfId="22670" xr:uid="{00000000-0005-0000-0000-00007C580000}"/>
    <cellStyle name="Normal 29 2 3 2 2 3" xfId="22671" xr:uid="{00000000-0005-0000-0000-00007D580000}"/>
    <cellStyle name="Normal 29 2 3 2 3" xfId="22672" xr:uid="{00000000-0005-0000-0000-00007E580000}"/>
    <cellStyle name="Normal 29 2 3 2 3 2" xfId="22673" xr:uid="{00000000-0005-0000-0000-00007F580000}"/>
    <cellStyle name="Normal 29 2 3 2 3 2 2" xfId="22674" xr:uid="{00000000-0005-0000-0000-000080580000}"/>
    <cellStyle name="Normal 29 2 3 2 3 3" xfId="22675" xr:uid="{00000000-0005-0000-0000-000081580000}"/>
    <cellStyle name="Normal 29 2 3 2 4" xfId="22676" xr:uid="{00000000-0005-0000-0000-000082580000}"/>
    <cellStyle name="Normal 29 2 3 2 4 2" xfId="22677" xr:uid="{00000000-0005-0000-0000-000083580000}"/>
    <cellStyle name="Normal 29 2 3 2 4 2 2" xfId="22678" xr:uid="{00000000-0005-0000-0000-000084580000}"/>
    <cellStyle name="Normal 29 2 3 2 4 3" xfId="22679" xr:uid="{00000000-0005-0000-0000-000085580000}"/>
    <cellStyle name="Normal 29 2 3 2 5" xfId="22680" xr:uid="{00000000-0005-0000-0000-000086580000}"/>
    <cellStyle name="Normal 29 2 3 2 5 2" xfId="22681" xr:uid="{00000000-0005-0000-0000-000087580000}"/>
    <cellStyle name="Normal 29 2 3 2 6" xfId="22682" xr:uid="{00000000-0005-0000-0000-000088580000}"/>
    <cellStyle name="Normal 29 2 3 2 6 2" xfId="22683" xr:uid="{00000000-0005-0000-0000-000089580000}"/>
    <cellStyle name="Normal 29 2 3 2 7" xfId="22684" xr:uid="{00000000-0005-0000-0000-00008A580000}"/>
    <cellStyle name="Normal 29 2 3 3" xfId="22685" xr:uid="{00000000-0005-0000-0000-00008B580000}"/>
    <cellStyle name="Normal 29 2 3 3 2" xfId="22686" xr:uid="{00000000-0005-0000-0000-00008C580000}"/>
    <cellStyle name="Normal 29 2 3 3 2 2" xfId="22687" xr:uid="{00000000-0005-0000-0000-00008D580000}"/>
    <cellStyle name="Normal 29 2 3 3 3" xfId="22688" xr:uid="{00000000-0005-0000-0000-00008E580000}"/>
    <cellStyle name="Normal 29 2 3 4" xfId="22689" xr:uid="{00000000-0005-0000-0000-00008F580000}"/>
    <cellStyle name="Normal 29 2 3 4 2" xfId="22690" xr:uid="{00000000-0005-0000-0000-000090580000}"/>
    <cellStyle name="Normal 29 2 3 4 2 2" xfId="22691" xr:uid="{00000000-0005-0000-0000-000091580000}"/>
    <cellStyle name="Normal 29 2 3 4 3" xfId="22692" xr:uid="{00000000-0005-0000-0000-000092580000}"/>
    <cellStyle name="Normal 29 2 3 5" xfId="22693" xr:uid="{00000000-0005-0000-0000-000093580000}"/>
    <cellStyle name="Normal 29 2 3 5 2" xfId="22694" xr:uid="{00000000-0005-0000-0000-000094580000}"/>
    <cellStyle name="Normal 29 2 3 5 2 2" xfId="22695" xr:uid="{00000000-0005-0000-0000-000095580000}"/>
    <cellStyle name="Normal 29 2 3 5 3" xfId="22696" xr:uid="{00000000-0005-0000-0000-000096580000}"/>
    <cellStyle name="Normal 29 2 3 6" xfId="22697" xr:uid="{00000000-0005-0000-0000-000097580000}"/>
    <cellStyle name="Normal 29 2 3 6 2" xfId="22698" xr:uid="{00000000-0005-0000-0000-000098580000}"/>
    <cellStyle name="Normal 29 2 3 7" xfId="22699" xr:uid="{00000000-0005-0000-0000-000099580000}"/>
    <cellStyle name="Normal 29 2 3 7 2" xfId="22700" xr:uid="{00000000-0005-0000-0000-00009A580000}"/>
    <cellStyle name="Normal 29 2 3 8" xfId="22701" xr:uid="{00000000-0005-0000-0000-00009B580000}"/>
    <cellStyle name="Normal 29 2 4" xfId="22702" xr:uid="{00000000-0005-0000-0000-00009C580000}"/>
    <cellStyle name="Normal 29 2 4 2" xfId="22703" xr:uid="{00000000-0005-0000-0000-00009D580000}"/>
    <cellStyle name="Normal 29 2 4 2 2" xfId="22704" xr:uid="{00000000-0005-0000-0000-00009E580000}"/>
    <cellStyle name="Normal 29 2 4 2 2 2" xfId="22705" xr:uid="{00000000-0005-0000-0000-00009F580000}"/>
    <cellStyle name="Normal 29 2 4 2 3" xfId="22706" xr:uid="{00000000-0005-0000-0000-0000A0580000}"/>
    <cellStyle name="Normal 29 2 4 3" xfId="22707" xr:uid="{00000000-0005-0000-0000-0000A1580000}"/>
    <cellStyle name="Normal 29 2 4 3 2" xfId="22708" xr:uid="{00000000-0005-0000-0000-0000A2580000}"/>
    <cellStyle name="Normal 29 2 4 3 2 2" xfId="22709" xr:uid="{00000000-0005-0000-0000-0000A3580000}"/>
    <cellStyle name="Normal 29 2 4 3 3" xfId="22710" xr:uid="{00000000-0005-0000-0000-0000A4580000}"/>
    <cellStyle name="Normal 29 2 4 4" xfId="22711" xr:uid="{00000000-0005-0000-0000-0000A5580000}"/>
    <cellStyle name="Normal 29 2 4 4 2" xfId="22712" xr:uid="{00000000-0005-0000-0000-0000A6580000}"/>
    <cellStyle name="Normal 29 2 4 4 2 2" xfId="22713" xr:uid="{00000000-0005-0000-0000-0000A7580000}"/>
    <cellStyle name="Normal 29 2 4 4 3" xfId="22714" xr:uid="{00000000-0005-0000-0000-0000A8580000}"/>
    <cellStyle name="Normal 29 2 4 5" xfId="22715" xr:uid="{00000000-0005-0000-0000-0000A9580000}"/>
    <cellStyle name="Normal 29 2 4 5 2" xfId="22716" xr:uid="{00000000-0005-0000-0000-0000AA580000}"/>
    <cellStyle name="Normal 29 2 4 6" xfId="22717" xr:uid="{00000000-0005-0000-0000-0000AB580000}"/>
    <cellStyle name="Normal 29 2 4 6 2" xfId="22718" xr:uid="{00000000-0005-0000-0000-0000AC580000}"/>
    <cellStyle name="Normal 29 2 4 7" xfId="22719" xr:uid="{00000000-0005-0000-0000-0000AD580000}"/>
    <cellStyle name="Normal 29 2 5" xfId="22720" xr:uid="{00000000-0005-0000-0000-0000AE580000}"/>
    <cellStyle name="Normal 29 2 5 2" xfId="22721" xr:uid="{00000000-0005-0000-0000-0000AF580000}"/>
    <cellStyle name="Normal 29 2 5 2 2" xfId="22722" xr:uid="{00000000-0005-0000-0000-0000B0580000}"/>
    <cellStyle name="Normal 29 2 5 2 2 2" xfId="22723" xr:uid="{00000000-0005-0000-0000-0000B1580000}"/>
    <cellStyle name="Normal 29 2 5 2 3" xfId="22724" xr:uid="{00000000-0005-0000-0000-0000B2580000}"/>
    <cellStyle name="Normal 29 2 5 3" xfId="22725" xr:uid="{00000000-0005-0000-0000-0000B3580000}"/>
    <cellStyle name="Normal 29 2 5 3 2" xfId="22726" xr:uid="{00000000-0005-0000-0000-0000B4580000}"/>
    <cellStyle name="Normal 29 2 5 3 2 2" xfId="22727" xr:uid="{00000000-0005-0000-0000-0000B5580000}"/>
    <cellStyle name="Normal 29 2 5 3 3" xfId="22728" xr:uid="{00000000-0005-0000-0000-0000B6580000}"/>
    <cellStyle name="Normal 29 2 5 4" xfId="22729" xr:uid="{00000000-0005-0000-0000-0000B7580000}"/>
    <cellStyle name="Normal 29 2 5 4 2" xfId="22730" xr:uid="{00000000-0005-0000-0000-0000B8580000}"/>
    <cellStyle name="Normal 29 2 5 4 2 2" xfId="22731" xr:uid="{00000000-0005-0000-0000-0000B9580000}"/>
    <cellStyle name="Normal 29 2 5 4 3" xfId="22732" xr:uid="{00000000-0005-0000-0000-0000BA580000}"/>
    <cellStyle name="Normal 29 2 5 5" xfId="22733" xr:uid="{00000000-0005-0000-0000-0000BB580000}"/>
    <cellStyle name="Normal 29 2 5 5 2" xfId="22734" xr:uid="{00000000-0005-0000-0000-0000BC580000}"/>
    <cellStyle name="Normal 29 2 5 6" xfId="22735" xr:uid="{00000000-0005-0000-0000-0000BD580000}"/>
    <cellStyle name="Normal 29 2 5 6 2" xfId="22736" xr:uid="{00000000-0005-0000-0000-0000BE580000}"/>
    <cellStyle name="Normal 29 2 5 7" xfId="22737" xr:uid="{00000000-0005-0000-0000-0000BF580000}"/>
    <cellStyle name="Normal 29 2 6" xfId="22738" xr:uid="{00000000-0005-0000-0000-0000C0580000}"/>
    <cellStyle name="Normal 29 2 6 2" xfId="22739" xr:uid="{00000000-0005-0000-0000-0000C1580000}"/>
    <cellStyle name="Normal 29 2 6 2 2" xfId="22740" xr:uid="{00000000-0005-0000-0000-0000C2580000}"/>
    <cellStyle name="Normal 29 2 6 3" xfId="22741" xr:uid="{00000000-0005-0000-0000-0000C3580000}"/>
    <cellStyle name="Normal 29 2 7" xfId="22742" xr:uid="{00000000-0005-0000-0000-0000C4580000}"/>
    <cellStyle name="Normal 29 2 7 2" xfId="22743" xr:uid="{00000000-0005-0000-0000-0000C5580000}"/>
    <cellStyle name="Normal 29 2 7 2 2" xfId="22744" xr:uid="{00000000-0005-0000-0000-0000C6580000}"/>
    <cellStyle name="Normal 29 2 7 3" xfId="22745" xr:uid="{00000000-0005-0000-0000-0000C7580000}"/>
    <cellStyle name="Normal 29 2 8" xfId="22746" xr:uid="{00000000-0005-0000-0000-0000C8580000}"/>
    <cellStyle name="Normal 29 2 8 2" xfId="22747" xr:uid="{00000000-0005-0000-0000-0000C9580000}"/>
    <cellStyle name="Normal 29 2 8 2 2" xfId="22748" xr:uid="{00000000-0005-0000-0000-0000CA580000}"/>
    <cellStyle name="Normal 29 2 8 3" xfId="22749" xr:uid="{00000000-0005-0000-0000-0000CB580000}"/>
    <cellStyle name="Normal 29 2 9" xfId="22750" xr:uid="{00000000-0005-0000-0000-0000CC580000}"/>
    <cellStyle name="Normal 29 2 9 2" xfId="22751" xr:uid="{00000000-0005-0000-0000-0000CD580000}"/>
    <cellStyle name="Normal 29 3" xfId="530" xr:uid="{00000000-0005-0000-0000-0000CE580000}"/>
    <cellStyle name="Normal 29 3 10" xfId="22752" xr:uid="{00000000-0005-0000-0000-0000CF580000}"/>
    <cellStyle name="Normal 29 3 10 2" xfId="22753" xr:uid="{00000000-0005-0000-0000-0000D0580000}"/>
    <cellStyle name="Normal 29 3 11" xfId="22754" xr:uid="{00000000-0005-0000-0000-0000D1580000}"/>
    <cellStyle name="Normal 29 3 2" xfId="22755" xr:uid="{00000000-0005-0000-0000-0000D2580000}"/>
    <cellStyle name="Normal 29 3 2 2" xfId="22756" xr:uid="{00000000-0005-0000-0000-0000D3580000}"/>
    <cellStyle name="Normal 29 3 2 2 2" xfId="22757" xr:uid="{00000000-0005-0000-0000-0000D4580000}"/>
    <cellStyle name="Normal 29 3 2 2 2 2" xfId="22758" xr:uid="{00000000-0005-0000-0000-0000D5580000}"/>
    <cellStyle name="Normal 29 3 2 2 2 2 2" xfId="22759" xr:uid="{00000000-0005-0000-0000-0000D6580000}"/>
    <cellStyle name="Normal 29 3 2 2 2 3" xfId="22760" xr:uid="{00000000-0005-0000-0000-0000D7580000}"/>
    <cellStyle name="Normal 29 3 2 2 3" xfId="22761" xr:uid="{00000000-0005-0000-0000-0000D8580000}"/>
    <cellStyle name="Normal 29 3 2 2 3 2" xfId="22762" xr:uid="{00000000-0005-0000-0000-0000D9580000}"/>
    <cellStyle name="Normal 29 3 2 2 3 2 2" xfId="22763" xr:uid="{00000000-0005-0000-0000-0000DA580000}"/>
    <cellStyle name="Normal 29 3 2 2 3 3" xfId="22764" xr:uid="{00000000-0005-0000-0000-0000DB580000}"/>
    <cellStyle name="Normal 29 3 2 2 4" xfId="22765" xr:uid="{00000000-0005-0000-0000-0000DC580000}"/>
    <cellStyle name="Normal 29 3 2 2 4 2" xfId="22766" xr:uid="{00000000-0005-0000-0000-0000DD580000}"/>
    <cellStyle name="Normal 29 3 2 2 4 2 2" xfId="22767" xr:uid="{00000000-0005-0000-0000-0000DE580000}"/>
    <cellStyle name="Normal 29 3 2 2 4 3" xfId="22768" xr:uid="{00000000-0005-0000-0000-0000DF580000}"/>
    <cellStyle name="Normal 29 3 2 2 5" xfId="22769" xr:uid="{00000000-0005-0000-0000-0000E0580000}"/>
    <cellStyle name="Normal 29 3 2 2 5 2" xfId="22770" xr:uid="{00000000-0005-0000-0000-0000E1580000}"/>
    <cellStyle name="Normal 29 3 2 2 6" xfId="22771" xr:uid="{00000000-0005-0000-0000-0000E2580000}"/>
    <cellStyle name="Normal 29 3 2 2 6 2" xfId="22772" xr:uid="{00000000-0005-0000-0000-0000E3580000}"/>
    <cellStyle name="Normal 29 3 2 2 7" xfId="22773" xr:uid="{00000000-0005-0000-0000-0000E4580000}"/>
    <cellStyle name="Normal 29 3 2 3" xfId="22774" xr:uid="{00000000-0005-0000-0000-0000E5580000}"/>
    <cellStyle name="Normal 29 3 2 3 2" xfId="22775" xr:uid="{00000000-0005-0000-0000-0000E6580000}"/>
    <cellStyle name="Normal 29 3 2 3 2 2" xfId="22776" xr:uid="{00000000-0005-0000-0000-0000E7580000}"/>
    <cellStyle name="Normal 29 3 2 3 2 2 2" xfId="22777" xr:uid="{00000000-0005-0000-0000-0000E8580000}"/>
    <cellStyle name="Normal 29 3 2 3 2 3" xfId="22778" xr:uid="{00000000-0005-0000-0000-0000E9580000}"/>
    <cellStyle name="Normal 29 3 2 3 3" xfId="22779" xr:uid="{00000000-0005-0000-0000-0000EA580000}"/>
    <cellStyle name="Normal 29 3 2 3 3 2" xfId="22780" xr:uid="{00000000-0005-0000-0000-0000EB580000}"/>
    <cellStyle name="Normal 29 3 2 3 3 2 2" xfId="22781" xr:uid="{00000000-0005-0000-0000-0000EC580000}"/>
    <cellStyle name="Normal 29 3 2 3 3 3" xfId="22782" xr:uid="{00000000-0005-0000-0000-0000ED580000}"/>
    <cellStyle name="Normal 29 3 2 3 4" xfId="22783" xr:uid="{00000000-0005-0000-0000-0000EE580000}"/>
    <cellStyle name="Normal 29 3 2 3 4 2" xfId="22784" xr:uid="{00000000-0005-0000-0000-0000EF580000}"/>
    <cellStyle name="Normal 29 3 2 3 4 2 2" xfId="22785" xr:uid="{00000000-0005-0000-0000-0000F0580000}"/>
    <cellStyle name="Normal 29 3 2 3 4 3" xfId="22786" xr:uid="{00000000-0005-0000-0000-0000F1580000}"/>
    <cellStyle name="Normal 29 3 2 3 5" xfId="22787" xr:uid="{00000000-0005-0000-0000-0000F2580000}"/>
    <cellStyle name="Normal 29 3 2 3 5 2" xfId="22788" xr:uid="{00000000-0005-0000-0000-0000F3580000}"/>
    <cellStyle name="Normal 29 3 2 3 6" xfId="22789" xr:uid="{00000000-0005-0000-0000-0000F4580000}"/>
    <cellStyle name="Normal 29 3 2 3 6 2" xfId="22790" xr:uid="{00000000-0005-0000-0000-0000F5580000}"/>
    <cellStyle name="Normal 29 3 2 3 7" xfId="22791" xr:uid="{00000000-0005-0000-0000-0000F6580000}"/>
    <cellStyle name="Normal 29 3 2 4" xfId="22792" xr:uid="{00000000-0005-0000-0000-0000F7580000}"/>
    <cellStyle name="Normal 29 3 2 4 2" xfId="22793" xr:uid="{00000000-0005-0000-0000-0000F8580000}"/>
    <cellStyle name="Normal 29 3 2 4 2 2" xfId="22794" xr:uid="{00000000-0005-0000-0000-0000F9580000}"/>
    <cellStyle name="Normal 29 3 2 4 3" xfId="22795" xr:uid="{00000000-0005-0000-0000-0000FA580000}"/>
    <cellStyle name="Normal 29 3 2 5" xfId="22796" xr:uid="{00000000-0005-0000-0000-0000FB580000}"/>
    <cellStyle name="Normal 29 3 2 5 2" xfId="22797" xr:uid="{00000000-0005-0000-0000-0000FC580000}"/>
    <cellStyle name="Normal 29 3 2 5 2 2" xfId="22798" xr:uid="{00000000-0005-0000-0000-0000FD580000}"/>
    <cellStyle name="Normal 29 3 2 5 3" xfId="22799" xr:uid="{00000000-0005-0000-0000-0000FE580000}"/>
    <cellStyle name="Normal 29 3 2 6" xfId="22800" xr:uid="{00000000-0005-0000-0000-0000FF580000}"/>
    <cellStyle name="Normal 29 3 2 6 2" xfId="22801" xr:uid="{00000000-0005-0000-0000-000000590000}"/>
    <cellStyle name="Normal 29 3 2 6 2 2" xfId="22802" xr:uid="{00000000-0005-0000-0000-000001590000}"/>
    <cellStyle name="Normal 29 3 2 6 3" xfId="22803" xr:uid="{00000000-0005-0000-0000-000002590000}"/>
    <cellStyle name="Normal 29 3 2 7" xfId="22804" xr:uid="{00000000-0005-0000-0000-000003590000}"/>
    <cellStyle name="Normal 29 3 2 7 2" xfId="22805" xr:uid="{00000000-0005-0000-0000-000004590000}"/>
    <cellStyle name="Normal 29 3 2 8" xfId="22806" xr:uid="{00000000-0005-0000-0000-000005590000}"/>
    <cellStyle name="Normal 29 3 2 8 2" xfId="22807" xr:uid="{00000000-0005-0000-0000-000006590000}"/>
    <cellStyle name="Normal 29 3 2 9" xfId="22808" xr:uid="{00000000-0005-0000-0000-000007590000}"/>
    <cellStyle name="Normal 29 3 3" xfId="22809" xr:uid="{00000000-0005-0000-0000-000008590000}"/>
    <cellStyle name="Normal 29 3 3 2" xfId="22810" xr:uid="{00000000-0005-0000-0000-000009590000}"/>
    <cellStyle name="Normal 29 3 3 2 2" xfId="22811" xr:uid="{00000000-0005-0000-0000-00000A590000}"/>
    <cellStyle name="Normal 29 3 3 2 2 2" xfId="22812" xr:uid="{00000000-0005-0000-0000-00000B590000}"/>
    <cellStyle name="Normal 29 3 3 2 2 2 2" xfId="22813" xr:uid="{00000000-0005-0000-0000-00000C590000}"/>
    <cellStyle name="Normal 29 3 3 2 2 3" xfId="22814" xr:uid="{00000000-0005-0000-0000-00000D590000}"/>
    <cellStyle name="Normal 29 3 3 2 3" xfId="22815" xr:uid="{00000000-0005-0000-0000-00000E590000}"/>
    <cellStyle name="Normal 29 3 3 2 3 2" xfId="22816" xr:uid="{00000000-0005-0000-0000-00000F590000}"/>
    <cellStyle name="Normal 29 3 3 2 3 2 2" xfId="22817" xr:uid="{00000000-0005-0000-0000-000010590000}"/>
    <cellStyle name="Normal 29 3 3 2 3 3" xfId="22818" xr:uid="{00000000-0005-0000-0000-000011590000}"/>
    <cellStyle name="Normal 29 3 3 2 4" xfId="22819" xr:uid="{00000000-0005-0000-0000-000012590000}"/>
    <cellStyle name="Normal 29 3 3 2 4 2" xfId="22820" xr:uid="{00000000-0005-0000-0000-000013590000}"/>
    <cellStyle name="Normal 29 3 3 2 4 2 2" xfId="22821" xr:uid="{00000000-0005-0000-0000-000014590000}"/>
    <cellStyle name="Normal 29 3 3 2 4 3" xfId="22822" xr:uid="{00000000-0005-0000-0000-000015590000}"/>
    <cellStyle name="Normal 29 3 3 2 5" xfId="22823" xr:uid="{00000000-0005-0000-0000-000016590000}"/>
    <cellStyle name="Normal 29 3 3 2 5 2" xfId="22824" xr:uid="{00000000-0005-0000-0000-000017590000}"/>
    <cellStyle name="Normal 29 3 3 2 6" xfId="22825" xr:uid="{00000000-0005-0000-0000-000018590000}"/>
    <cellStyle name="Normal 29 3 3 2 6 2" xfId="22826" xr:uid="{00000000-0005-0000-0000-000019590000}"/>
    <cellStyle name="Normal 29 3 3 2 7" xfId="22827" xr:uid="{00000000-0005-0000-0000-00001A590000}"/>
    <cellStyle name="Normal 29 3 3 3" xfId="22828" xr:uid="{00000000-0005-0000-0000-00001B590000}"/>
    <cellStyle name="Normal 29 3 3 3 2" xfId="22829" xr:uid="{00000000-0005-0000-0000-00001C590000}"/>
    <cellStyle name="Normal 29 3 3 3 2 2" xfId="22830" xr:uid="{00000000-0005-0000-0000-00001D590000}"/>
    <cellStyle name="Normal 29 3 3 3 3" xfId="22831" xr:uid="{00000000-0005-0000-0000-00001E590000}"/>
    <cellStyle name="Normal 29 3 3 4" xfId="22832" xr:uid="{00000000-0005-0000-0000-00001F590000}"/>
    <cellStyle name="Normal 29 3 3 4 2" xfId="22833" xr:uid="{00000000-0005-0000-0000-000020590000}"/>
    <cellStyle name="Normal 29 3 3 4 2 2" xfId="22834" xr:uid="{00000000-0005-0000-0000-000021590000}"/>
    <cellStyle name="Normal 29 3 3 4 3" xfId="22835" xr:uid="{00000000-0005-0000-0000-000022590000}"/>
    <cellStyle name="Normal 29 3 3 5" xfId="22836" xr:uid="{00000000-0005-0000-0000-000023590000}"/>
    <cellStyle name="Normal 29 3 3 5 2" xfId="22837" xr:uid="{00000000-0005-0000-0000-000024590000}"/>
    <cellStyle name="Normal 29 3 3 5 2 2" xfId="22838" xr:uid="{00000000-0005-0000-0000-000025590000}"/>
    <cellStyle name="Normal 29 3 3 5 3" xfId="22839" xr:uid="{00000000-0005-0000-0000-000026590000}"/>
    <cellStyle name="Normal 29 3 3 6" xfId="22840" xr:uid="{00000000-0005-0000-0000-000027590000}"/>
    <cellStyle name="Normal 29 3 3 6 2" xfId="22841" xr:uid="{00000000-0005-0000-0000-000028590000}"/>
    <cellStyle name="Normal 29 3 3 7" xfId="22842" xr:uid="{00000000-0005-0000-0000-000029590000}"/>
    <cellStyle name="Normal 29 3 3 7 2" xfId="22843" xr:uid="{00000000-0005-0000-0000-00002A590000}"/>
    <cellStyle name="Normal 29 3 3 8" xfId="22844" xr:uid="{00000000-0005-0000-0000-00002B590000}"/>
    <cellStyle name="Normal 29 3 4" xfId="22845" xr:uid="{00000000-0005-0000-0000-00002C590000}"/>
    <cellStyle name="Normal 29 3 4 2" xfId="22846" xr:uid="{00000000-0005-0000-0000-00002D590000}"/>
    <cellStyle name="Normal 29 3 4 2 2" xfId="22847" xr:uid="{00000000-0005-0000-0000-00002E590000}"/>
    <cellStyle name="Normal 29 3 4 2 2 2" xfId="22848" xr:uid="{00000000-0005-0000-0000-00002F590000}"/>
    <cellStyle name="Normal 29 3 4 2 3" xfId="22849" xr:uid="{00000000-0005-0000-0000-000030590000}"/>
    <cellStyle name="Normal 29 3 4 3" xfId="22850" xr:uid="{00000000-0005-0000-0000-000031590000}"/>
    <cellStyle name="Normal 29 3 4 3 2" xfId="22851" xr:uid="{00000000-0005-0000-0000-000032590000}"/>
    <cellStyle name="Normal 29 3 4 3 2 2" xfId="22852" xr:uid="{00000000-0005-0000-0000-000033590000}"/>
    <cellStyle name="Normal 29 3 4 3 3" xfId="22853" xr:uid="{00000000-0005-0000-0000-000034590000}"/>
    <cellStyle name="Normal 29 3 4 4" xfId="22854" xr:uid="{00000000-0005-0000-0000-000035590000}"/>
    <cellStyle name="Normal 29 3 4 4 2" xfId="22855" xr:uid="{00000000-0005-0000-0000-000036590000}"/>
    <cellStyle name="Normal 29 3 4 4 2 2" xfId="22856" xr:uid="{00000000-0005-0000-0000-000037590000}"/>
    <cellStyle name="Normal 29 3 4 4 3" xfId="22857" xr:uid="{00000000-0005-0000-0000-000038590000}"/>
    <cellStyle name="Normal 29 3 4 5" xfId="22858" xr:uid="{00000000-0005-0000-0000-000039590000}"/>
    <cellStyle name="Normal 29 3 4 5 2" xfId="22859" xr:uid="{00000000-0005-0000-0000-00003A590000}"/>
    <cellStyle name="Normal 29 3 4 6" xfId="22860" xr:uid="{00000000-0005-0000-0000-00003B590000}"/>
    <cellStyle name="Normal 29 3 4 6 2" xfId="22861" xr:uid="{00000000-0005-0000-0000-00003C590000}"/>
    <cellStyle name="Normal 29 3 4 7" xfId="22862" xr:uid="{00000000-0005-0000-0000-00003D590000}"/>
    <cellStyle name="Normal 29 3 5" xfId="22863" xr:uid="{00000000-0005-0000-0000-00003E590000}"/>
    <cellStyle name="Normal 29 3 5 2" xfId="22864" xr:uid="{00000000-0005-0000-0000-00003F590000}"/>
    <cellStyle name="Normal 29 3 5 2 2" xfId="22865" xr:uid="{00000000-0005-0000-0000-000040590000}"/>
    <cellStyle name="Normal 29 3 5 2 2 2" xfId="22866" xr:uid="{00000000-0005-0000-0000-000041590000}"/>
    <cellStyle name="Normal 29 3 5 2 3" xfId="22867" xr:uid="{00000000-0005-0000-0000-000042590000}"/>
    <cellStyle name="Normal 29 3 5 3" xfId="22868" xr:uid="{00000000-0005-0000-0000-000043590000}"/>
    <cellStyle name="Normal 29 3 5 3 2" xfId="22869" xr:uid="{00000000-0005-0000-0000-000044590000}"/>
    <cellStyle name="Normal 29 3 5 3 2 2" xfId="22870" xr:uid="{00000000-0005-0000-0000-000045590000}"/>
    <cellStyle name="Normal 29 3 5 3 3" xfId="22871" xr:uid="{00000000-0005-0000-0000-000046590000}"/>
    <cellStyle name="Normal 29 3 5 4" xfId="22872" xr:uid="{00000000-0005-0000-0000-000047590000}"/>
    <cellStyle name="Normal 29 3 5 4 2" xfId="22873" xr:uid="{00000000-0005-0000-0000-000048590000}"/>
    <cellStyle name="Normal 29 3 5 4 2 2" xfId="22874" xr:uid="{00000000-0005-0000-0000-000049590000}"/>
    <cellStyle name="Normal 29 3 5 4 3" xfId="22875" xr:uid="{00000000-0005-0000-0000-00004A590000}"/>
    <cellStyle name="Normal 29 3 5 5" xfId="22876" xr:uid="{00000000-0005-0000-0000-00004B590000}"/>
    <cellStyle name="Normal 29 3 5 5 2" xfId="22877" xr:uid="{00000000-0005-0000-0000-00004C590000}"/>
    <cellStyle name="Normal 29 3 5 6" xfId="22878" xr:uid="{00000000-0005-0000-0000-00004D590000}"/>
    <cellStyle name="Normal 29 3 5 6 2" xfId="22879" xr:uid="{00000000-0005-0000-0000-00004E590000}"/>
    <cellStyle name="Normal 29 3 5 7" xfId="22880" xr:uid="{00000000-0005-0000-0000-00004F590000}"/>
    <cellStyle name="Normal 29 3 6" xfId="22881" xr:uid="{00000000-0005-0000-0000-000050590000}"/>
    <cellStyle name="Normal 29 3 6 2" xfId="22882" xr:uid="{00000000-0005-0000-0000-000051590000}"/>
    <cellStyle name="Normal 29 3 6 2 2" xfId="22883" xr:uid="{00000000-0005-0000-0000-000052590000}"/>
    <cellStyle name="Normal 29 3 6 3" xfId="22884" xr:uid="{00000000-0005-0000-0000-000053590000}"/>
    <cellStyle name="Normal 29 3 7" xfId="22885" xr:uid="{00000000-0005-0000-0000-000054590000}"/>
    <cellStyle name="Normal 29 3 7 2" xfId="22886" xr:uid="{00000000-0005-0000-0000-000055590000}"/>
    <cellStyle name="Normal 29 3 7 2 2" xfId="22887" xr:uid="{00000000-0005-0000-0000-000056590000}"/>
    <cellStyle name="Normal 29 3 7 3" xfId="22888" xr:uid="{00000000-0005-0000-0000-000057590000}"/>
    <cellStyle name="Normal 29 3 8" xfId="22889" xr:uid="{00000000-0005-0000-0000-000058590000}"/>
    <cellStyle name="Normal 29 3 8 2" xfId="22890" xr:uid="{00000000-0005-0000-0000-000059590000}"/>
    <cellStyle name="Normal 29 3 8 2 2" xfId="22891" xr:uid="{00000000-0005-0000-0000-00005A590000}"/>
    <cellStyle name="Normal 29 3 8 3" xfId="22892" xr:uid="{00000000-0005-0000-0000-00005B590000}"/>
    <cellStyle name="Normal 29 3 9" xfId="22893" xr:uid="{00000000-0005-0000-0000-00005C590000}"/>
    <cellStyle name="Normal 29 3 9 2" xfId="22894" xr:uid="{00000000-0005-0000-0000-00005D590000}"/>
    <cellStyle name="Normal 29 4" xfId="22895" xr:uid="{00000000-0005-0000-0000-00005E590000}"/>
    <cellStyle name="Normal 29 4 2" xfId="22896" xr:uid="{00000000-0005-0000-0000-00005F590000}"/>
    <cellStyle name="Normal 29 4 2 2" xfId="22897" xr:uid="{00000000-0005-0000-0000-000060590000}"/>
    <cellStyle name="Normal 29 4 2 2 2" xfId="22898" xr:uid="{00000000-0005-0000-0000-000061590000}"/>
    <cellStyle name="Normal 29 4 2 2 2 2" xfId="22899" xr:uid="{00000000-0005-0000-0000-000062590000}"/>
    <cellStyle name="Normal 29 4 2 2 3" xfId="22900" xr:uid="{00000000-0005-0000-0000-000063590000}"/>
    <cellStyle name="Normal 29 4 2 3" xfId="22901" xr:uid="{00000000-0005-0000-0000-000064590000}"/>
    <cellStyle name="Normal 29 4 2 3 2" xfId="22902" xr:uid="{00000000-0005-0000-0000-000065590000}"/>
    <cellStyle name="Normal 29 4 2 3 2 2" xfId="22903" xr:uid="{00000000-0005-0000-0000-000066590000}"/>
    <cellStyle name="Normal 29 4 2 3 3" xfId="22904" xr:uid="{00000000-0005-0000-0000-000067590000}"/>
    <cellStyle name="Normal 29 4 2 4" xfId="22905" xr:uid="{00000000-0005-0000-0000-000068590000}"/>
    <cellStyle name="Normal 29 4 2 4 2" xfId="22906" xr:uid="{00000000-0005-0000-0000-000069590000}"/>
    <cellStyle name="Normal 29 4 2 4 2 2" xfId="22907" xr:uid="{00000000-0005-0000-0000-00006A590000}"/>
    <cellStyle name="Normal 29 4 2 4 3" xfId="22908" xr:uid="{00000000-0005-0000-0000-00006B590000}"/>
    <cellStyle name="Normal 29 4 2 5" xfId="22909" xr:uid="{00000000-0005-0000-0000-00006C590000}"/>
    <cellStyle name="Normal 29 4 2 5 2" xfId="22910" xr:uid="{00000000-0005-0000-0000-00006D590000}"/>
    <cellStyle name="Normal 29 4 2 6" xfId="22911" xr:uid="{00000000-0005-0000-0000-00006E590000}"/>
    <cellStyle name="Normal 29 4 2 6 2" xfId="22912" xr:uid="{00000000-0005-0000-0000-00006F590000}"/>
    <cellStyle name="Normal 29 4 2 7" xfId="22913" xr:uid="{00000000-0005-0000-0000-000070590000}"/>
    <cellStyle name="Normal 29 4 3" xfId="22914" xr:uid="{00000000-0005-0000-0000-000071590000}"/>
    <cellStyle name="Normal 29 4 3 2" xfId="22915" xr:uid="{00000000-0005-0000-0000-000072590000}"/>
    <cellStyle name="Normal 29 4 3 2 2" xfId="22916" xr:uid="{00000000-0005-0000-0000-000073590000}"/>
    <cellStyle name="Normal 29 4 3 2 2 2" xfId="22917" xr:uid="{00000000-0005-0000-0000-000074590000}"/>
    <cellStyle name="Normal 29 4 3 2 3" xfId="22918" xr:uid="{00000000-0005-0000-0000-000075590000}"/>
    <cellStyle name="Normal 29 4 3 3" xfId="22919" xr:uid="{00000000-0005-0000-0000-000076590000}"/>
    <cellStyle name="Normal 29 4 3 3 2" xfId="22920" xr:uid="{00000000-0005-0000-0000-000077590000}"/>
    <cellStyle name="Normal 29 4 3 3 2 2" xfId="22921" xr:uid="{00000000-0005-0000-0000-000078590000}"/>
    <cellStyle name="Normal 29 4 3 3 3" xfId="22922" xr:uid="{00000000-0005-0000-0000-000079590000}"/>
    <cellStyle name="Normal 29 4 3 4" xfId="22923" xr:uid="{00000000-0005-0000-0000-00007A590000}"/>
    <cellStyle name="Normal 29 4 3 4 2" xfId="22924" xr:uid="{00000000-0005-0000-0000-00007B590000}"/>
    <cellStyle name="Normal 29 4 3 4 2 2" xfId="22925" xr:uid="{00000000-0005-0000-0000-00007C590000}"/>
    <cellStyle name="Normal 29 4 3 4 3" xfId="22926" xr:uid="{00000000-0005-0000-0000-00007D590000}"/>
    <cellStyle name="Normal 29 4 3 5" xfId="22927" xr:uid="{00000000-0005-0000-0000-00007E590000}"/>
    <cellStyle name="Normal 29 4 3 5 2" xfId="22928" xr:uid="{00000000-0005-0000-0000-00007F590000}"/>
    <cellStyle name="Normal 29 4 3 6" xfId="22929" xr:uid="{00000000-0005-0000-0000-000080590000}"/>
    <cellStyle name="Normal 29 4 3 6 2" xfId="22930" xr:uid="{00000000-0005-0000-0000-000081590000}"/>
    <cellStyle name="Normal 29 4 3 7" xfId="22931" xr:uid="{00000000-0005-0000-0000-000082590000}"/>
    <cellStyle name="Normal 29 4 4" xfId="22932" xr:uid="{00000000-0005-0000-0000-000083590000}"/>
    <cellStyle name="Normal 29 4 4 2" xfId="22933" xr:uid="{00000000-0005-0000-0000-000084590000}"/>
    <cellStyle name="Normal 29 4 4 2 2" xfId="22934" xr:uid="{00000000-0005-0000-0000-000085590000}"/>
    <cellStyle name="Normal 29 4 4 3" xfId="22935" xr:uid="{00000000-0005-0000-0000-000086590000}"/>
    <cellStyle name="Normal 29 4 5" xfId="22936" xr:uid="{00000000-0005-0000-0000-000087590000}"/>
    <cellStyle name="Normal 29 4 5 2" xfId="22937" xr:uid="{00000000-0005-0000-0000-000088590000}"/>
    <cellStyle name="Normal 29 4 5 2 2" xfId="22938" xr:uid="{00000000-0005-0000-0000-000089590000}"/>
    <cellStyle name="Normal 29 4 5 3" xfId="22939" xr:uid="{00000000-0005-0000-0000-00008A590000}"/>
    <cellStyle name="Normal 29 4 6" xfId="22940" xr:uid="{00000000-0005-0000-0000-00008B590000}"/>
    <cellStyle name="Normal 29 4 6 2" xfId="22941" xr:uid="{00000000-0005-0000-0000-00008C590000}"/>
    <cellStyle name="Normal 29 4 6 2 2" xfId="22942" xr:uid="{00000000-0005-0000-0000-00008D590000}"/>
    <cellStyle name="Normal 29 4 6 3" xfId="22943" xr:uid="{00000000-0005-0000-0000-00008E590000}"/>
    <cellStyle name="Normal 29 4 7" xfId="22944" xr:uid="{00000000-0005-0000-0000-00008F590000}"/>
    <cellStyle name="Normal 29 4 7 2" xfId="22945" xr:uid="{00000000-0005-0000-0000-000090590000}"/>
    <cellStyle name="Normal 29 4 8" xfId="22946" xr:uid="{00000000-0005-0000-0000-000091590000}"/>
    <cellStyle name="Normal 29 4 8 2" xfId="22947" xr:uid="{00000000-0005-0000-0000-000092590000}"/>
    <cellStyle name="Normal 29 4 9" xfId="22948" xr:uid="{00000000-0005-0000-0000-000093590000}"/>
    <cellStyle name="Normal 29 5" xfId="22949" xr:uid="{00000000-0005-0000-0000-000094590000}"/>
    <cellStyle name="Normal 29 5 2" xfId="22950" xr:uid="{00000000-0005-0000-0000-000095590000}"/>
    <cellStyle name="Normal 29 5 2 2" xfId="22951" xr:uid="{00000000-0005-0000-0000-000096590000}"/>
    <cellStyle name="Normal 29 5 2 2 2" xfId="22952" xr:uid="{00000000-0005-0000-0000-000097590000}"/>
    <cellStyle name="Normal 29 5 2 2 2 2" xfId="22953" xr:uid="{00000000-0005-0000-0000-000098590000}"/>
    <cellStyle name="Normal 29 5 2 2 3" xfId="22954" xr:uid="{00000000-0005-0000-0000-000099590000}"/>
    <cellStyle name="Normal 29 5 2 3" xfId="22955" xr:uid="{00000000-0005-0000-0000-00009A590000}"/>
    <cellStyle name="Normal 29 5 2 3 2" xfId="22956" xr:uid="{00000000-0005-0000-0000-00009B590000}"/>
    <cellStyle name="Normal 29 5 2 3 2 2" xfId="22957" xr:uid="{00000000-0005-0000-0000-00009C590000}"/>
    <cellStyle name="Normal 29 5 2 3 3" xfId="22958" xr:uid="{00000000-0005-0000-0000-00009D590000}"/>
    <cellStyle name="Normal 29 5 2 4" xfId="22959" xr:uid="{00000000-0005-0000-0000-00009E590000}"/>
    <cellStyle name="Normal 29 5 2 4 2" xfId="22960" xr:uid="{00000000-0005-0000-0000-00009F590000}"/>
    <cellStyle name="Normal 29 5 2 4 2 2" xfId="22961" xr:uid="{00000000-0005-0000-0000-0000A0590000}"/>
    <cellStyle name="Normal 29 5 2 4 3" xfId="22962" xr:uid="{00000000-0005-0000-0000-0000A1590000}"/>
    <cellStyle name="Normal 29 5 2 5" xfId="22963" xr:uid="{00000000-0005-0000-0000-0000A2590000}"/>
    <cellStyle name="Normal 29 5 2 5 2" xfId="22964" xr:uid="{00000000-0005-0000-0000-0000A3590000}"/>
    <cellStyle name="Normal 29 5 2 6" xfId="22965" xr:uid="{00000000-0005-0000-0000-0000A4590000}"/>
    <cellStyle name="Normal 29 5 2 6 2" xfId="22966" xr:uid="{00000000-0005-0000-0000-0000A5590000}"/>
    <cellStyle name="Normal 29 5 2 7" xfId="22967" xr:uid="{00000000-0005-0000-0000-0000A6590000}"/>
    <cellStyle name="Normal 29 5 3" xfId="22968" xr:uid="{00000000-0005-0000-0000-0000A7590000}"/>
    <cellStyle name="Normal 29 5 3 2" xfId="22969" xr:uid="{00000000-0005-0000-0000-0000A8590000}"/>
    <cellStyle name="Normal 29 5 3 2 2" xfId="22970" xr:uid="{00000000-0005-0000-0000-0000A9590000}"/>
    <cellStyle name="Normal 29 5 3 3" xfId="22971" xr:uid="{00000000-0005-0000-0000-0000AA590000}"/>
    <cellStyle name="Normal 29 5 4" xfId="22972" xr:uid="{00000000-0005-0000-0000-0000AB590000}"/>
    <cellStyle name="Normal 29 5 4 2" xfId="22973" xr:uid="{00000000-0005-0000-0000-0000AC590000}"/>
    <cellStyle name="Normal 29 5 4 2 2" xfId="22974" xr:uid="{00000000-0005-0000-0000-0000AD590000}"/>
    <cellStyle name="Normal 29 5 4 3" xfId="22975" xr:uid="{00000000-0005-0000-0000-0000AE590000}"/>
    <cellStyle name="Normal 29 5 5" xfId="22976" xr:uid="{00000000-0005-0000-0000-0000AF590000}"/>
    <cellStyle name="Normal 29 5 5 2" xfId="22977" xr:uid="{00000000-0005-0000-0000-0000B0590000}"/>
    <cellStyle name="Normal 29 5 5 2 2" xfId="22978" xr:uid="{00000000-0005-0000-0000-0000B1590000}"/>
    <cellStyle name="Normal 29 5 5 3" xfId="22979" xr:uid="{00000000-0005-0000-0000-0000B2590000}"/>
    <cellStyle name="Normal 29 5 6" xfId="22980" xr:uid="{00000000-0005-0000-0000-0000B3590000}"/>
    <cellStyle name="Normal 29 5 6 2" xfId="22981" xr:uid="{00000000-0005-0000-0000-0000B4590000}"/>
    <cellStyle name="Normal 29 5 7" xfId="22982" xr:uid="{00000000-0005-0000-0000-0000B5590000}"/>
    <cellStyle name="Normal 29 5 7 2" xfId="22983" xr:uid="{00000000-0005-0000-0000-0000B6590000}"/>
    <cellStyle name="Normal 29 5 8" xfId="22984" xr:uid="{00000000-0005-0000-0000-0000B7590000}"/>
    <cellStyle name="Normal 29 6" xfId="22985" xr:uid="{00000000-0005-0000-0000-0000B8590000}"/>
    <cellStyle name="Normal 29 6 2" xfId="22986" xr:uid="{00000000-0005-0000-0000-0000B9590000}"/>
    <cellStyle name="Normal 29 6 2 2" xfId="22987" xr:uid="{00000000-0005-0000-0000-0000BA590000}"/>
    <cellStyle name="Normal 29 6 2 2 2" xfId="22988" xr:uid="{00000000-0005-0000-0000-0000BB590000}"/>
    <cellStyle name="Normal 29 6 2 3" xfId="22989" xr:uid="{00000000-0005-0000-0000-0000BC590000}"/>
    <cellStyle name="Normal 29 6 3" xfId="22990" xr:uid="{00000000-0005-0000-0000-0000BD590000}"/>
    <cellStyle name="Normal 29 6 3 2" xfId="22991" xr:uid="{00000000-0005-0000-0000-0000BE590000}"/>
    <cellStyle name="Normal 29 6 3 2 2" xfId="22992" xr:uid="{00000000-0005-0000-0000-0000BF590000}"/>
    <cellStyle name="Normal 29 6 3 3" xfId="22993" xr:uid="{00000000-0005-0000-0000-0000C0590000}"/>
    <cellStyle name="Normal 29 6 4" xfId="22994" xr:uid="{00000000-0005-0000-0000-0000C1590000}"/>
    <cellStyle name="Normal 29 6 4 2" xfId="22995" xr:uid="{00000000-0005-0000-0000-0000C2590000}"/>
    <cellStyle name="Normal 29 6 4 2 2" xfId="22996" xr:uid="{00000000-0005-0000-0000-0000C3590000}"/>
    <cellStyle name="Normal 29 6 4 3" xfId="22997" xr:uid="{00000000-0005-0000-0000-0000C4590000}"/>
    <cellStyle name="Normal 29 6 5" xfId="22998" xr:uid="{00000000-0005-0000-0000-0000C5590000}"/>
    <cellStyle name="Normal 29 6 5 2" xfId="22999" xr:uid="{00000000-0005-0000-0000-0000C6590000}"/>
    <cellStyle name="Normal 29 6 6" xfId="23000" xr:uid="{00000000-0005-0000-0000-0000C7590000}"/>
    <cellStyle name="Normal 29 6 6 2" xfId="23001" xr:uid="{00000000-0005-0000-0000-0000C8590000}"/>
    <cellStyle name="Normal 29 6 7" xfId="23002" xr:uid="{00000000-0005-0000-0000-0000C9590000}"/>
    <cellStyle name="Normal 29 7" xfId="23003" xr:uid="{00000000-0005-0000-0000-0000CA590000}"/>
    <cellStyle name="Normal 29 7 2" xfId="23004" xr:uid="{00000000-0005-0000-0000-0000CB590000}"/>
    <cellStyle name="Normal 29 7 2 2" xfId="23005" xr:uid="{00000000-0005-0000-0000-0000CC590000}"/>
    <cellStyle name="Normal 29 7 2 2 2" xfId="23006" xr:uid="{00000000-0005-0000-0000-0000CD590000}"/>
    <cellStyle name="Normal 29 7 2 3" xfId="23007" xr:uid="{00000000-0005-0000-0000-0000CE590000}"/>
    <cellStyle name="Normal 29 7 3" xfId="23008" xr:uid="{00000000-0005-0000-0000-0000CF590000}"/>
    <cellStyle name="Normal 29 7 3 2" xfId="23009" xr:uid="{00000000-0005-0000-0000-0000D0590000}"/>
    <cellStyle name="Normal 29 7 3 2 2" xfId="23010" xr:uid="{00000000-0005-0000-0000-0000D1590000}"/>
    <cellStyle name="Normal 29 7 3 3" xfId="23011" xr:uid="{00000000-0005-0000-0000-0000D2590000}"/>
    <cellStyle name="Normal 29 7 4" xfId="23012" xr:uid="{00000000-0005-0000-0000-0000D3590000}"/>
    <cellStyle name="Normal 29 7 4 2" xfId="23013" xr:uid="{00000000-0005-0000-0000-0000D4590000}"/>
    <cellStyle name="Normal 29 7 4 2 2" xfId="23014" xr:uid="{00000000-0005-0000-0000-0000D5590000}"/>
    <cellStyle name="Normal 29 7 4 3" xfId="23015" xr:uid="{00000000-0005-0000-0000-0000D6590000}"/>
    <cellStyle name="Normal 29 7 5" xfId="23016" xr:uid="{00000000-0005-0000-0000-0000D7590000}"/>
    <cellStyle name="Normal 29 7 5 2" xfId="23017" xr:uid="{00000000-0005-0000-0000-0000D8590000}"/>
    <cellStyle name="Normal 29 7 6" xfId="23018" xr:uid="{00000000-0005-0000-0000-0000D9590000}"/>
    <cellStyle name="Normal 29 7 6 2" xfId="23019" xr:uid="{00000000-0005-0000-0000-0000DA590000}"/>
    <cellStyle name="Normal 29 7 7" xfId="23020" xr:uid="{00000000-0005-0000-0000-0000DB590000}"/>
    <cellStyle name="Normal 29 8" xfId="23021" xr:uid="{00000000-0005-0000-0000-0000DC590000}"/>
    <cellStyle name="Normal 29 8 2" xfId="23022" xr:uid="{00000000-0005-0000-0000-0000DD590000}"/>
    <cellStyle name="Normal 29 8 2 2" xfId="23023" xr:uid="{00000000-0005-0000-0000-0000DE590000}"/>
    <cellStyle name="Normal 29 8 3" xfId="23024" xr:uid="{00000000-0005-0000-0000-0000DF590000}"/>
    <cellStyle name="Normal 29 9" xfId="23025" xr:uid="{00000000-0005-0000-0000-0000E0590000}"/>
    <cellStyle name="Normal 29 9 2" xfId="23026" xr:uid="{00000000-0005-0000-0000-0000E1590000}"/>
    <cellStyle name="Normal 29 9 2 2" xfId="23027" xr:uid="{00000000-0005-0000-0000-0000E2590000}"/>
    <cellStyle name="Normal 29 9 3" xfId="23028" xr:uid="{00000000-0005-0000-0000-0000E3590000}"/>
    <cellStyle name="Normal 29_Confidential Information" xfId="23029" xr:uid="{00000000-0005-0000-0000-0000E4590000}"/>
    <cellStyle name="Normal 3" xfId="531" xr:uid="{00000000-0005-0000-0000-0000E5590000}"/>
    <cellStyle name="Normal 3 10" xfId="23030" xr:uid="{00000000-0005-0000-0000-0000E6590000}"/>
    <cellStyle name="Normal 3 11" xfId="23031" xr:uid="{00000000-0005-0000-0000-0000E7590000}"/>
    <cellStyle name="Normal 3 2" xfId="532" xr:uid="{00000000-0005-0000-0000-0000E8590000}"/>
    <cellStyle name="Normal 3 2 2" xfId="23032" xr:uid="{00000000-0005-0000-0000-0000E9590000}"/>
    <cellStyle name="Normal 3 2 2 2" xfId="23033" xr:uid="{00000000-0005-0000-0000-0000EA590000}"/>
    <cellStyle name="Normal 3 2 2 2 2" xfId="23034" xr:uid="{00000000-0005-0000-0000-0000EB590000}"/>
    <cellStyle name="Normal 3 2 2 3" xfId="23035" xr:uid="{00000000-0005-0000-0000-0000EC590000}"/>
    <cellStyle name="Normal 3 3" xfId="533" xr:uid="{00000000-0005-0000-0000-0000ED590000}"/>
    <cellStyle name="Normal 3 3 2" xfId="23036" xr:uid="{00000000-0005-0000-0000-0000EE590000}"/>
    <cellStyle name="Normal 3 3 2 2" xfId="23037" xr:uid="{00000000-0005-0000-0000-0000EF590000}"/>
    <cellStyle name="Normal 3 3 2 2 2" xfId="23038" xr:uid="{00000000-0005-0000-0000-0000F0590000}"/>
    <cellStyle name="Normal 3 3 2 3" xfId="23039" xr:uid="{00000000-0005-0000-0000-0000F1590000}"/>
    <cellStyle name="Normal 3 4" xfId="23040" xr:uid="{00000000-0005-0000-0000-0000F2590000}"/>
    <cellStyle name="Normal 3 4 2" xfId="23041" xr:uid="{00000000-0005-0000-0000-0000F3590000}"/>
    <cellStyle name="Normal 3 4 2 2" xfId="23042" xr:uid="{00000000-0005-0000-0000-0000F4590000}"/>
    <cellStyle name="Normal 3 4 2 2 2" xfId="23043" xr:uid="{00000000-0005-0000-0000-0000F5590000}"/>
    <cellStyle name="Normal 3 4 2 3" xfId="23044" xr:uid="{00000000-0005-0000-0000-0000F6590000}"/>
    <cellStyle name="Normal 3 4 3" xfId="23045" xr:uid="{00000000-0005-0000-0000-0000F7590000}"/>
    <cellStyle name="Normal 3 4 3 2" xfId="23046" xr:uid="{00000000-0005-0000-0000-0000F8590000}"/>
    <cellStyle name="Normal 3 4 3 2 2" xfId="23047" xr:uid="{00000000-0005-0000-0000-0000F9590000}"/>
    <cellStyle name="Normal 3 4 3 3" xfId="23048" xr:uid="{00000000-0005-0000-0000-0000FA590000}"/>
    <cellStyle name="Normal 3 4 4" xfId="23049" xr:uid="{00000000-0005-0000-0000-0000FB590000}"/>
    <cellStyle name="Normal 3 5" xfId="23050" xr:uid="{00000000-0005-0000-0000-0000FC590000}"/>
    <cellStyle name="Normal 3 5 2" xfId="23051" xr:uid="{00000000-0005-0000-0000-0000FD590000}"/>
    <cellStyle name="Normal 3 5 2 2" xfId="23052" xr:uid="{00000000-0005-0000-0000-0000FE590000}"/>
    <cellStyle name="Normal 3 5 3" xfId="23053" xr:uid="{00000000-0005-0000-0000-0000FF590000}"/>
    <cellStyle name="Normal 3 6" xfId="23054" xr:uid="{00000000-0005-0000-0000-0000005A0000}"/>
    <cellStyle name="Normal 3 6 2" xfId="23055" xr:uid="{00000000-0005-0000-0000-0000015A0000}"/>
    <cellStyle name="Normal 3 6 2 2" xfId="23056" xr:uid="{00000000-0005-0000-0000-0000025A0000}"/>
    <cellStyle name="Normal 3 6 3" xfId="23057" xr:uid="{00000000-0005-0000-0000-0000035A0000}"/>
    <cellStyle name="Normal 3 7" xfId="23058" xr:uid="{00000000-0005-0000-0000-0000045A0000}"/>
    <cellStyle name="Normal 3 7 2" xfId="23059" xr:uid="{00000000-0005-0000-0000-0000055A0000}"/>
    <cellStyle name="Normal 3 8" xfId="23060" xr:uid="{00000000-0005-0000-0000-0000065A0000}"/>
    <cellStyle name="Normal 3 8 2" xfId="23061" xr:uid="{00000000-0005-0000-0000-0000075A0000}"/>
    <cellStyle name="Normal 3 9" xfId="23062" xr:uid="{00000000-0005-0000-0000-0000085A0000}"/>
    <cellStyle name="Normal 30" xfId="534" xr:uid="{00000000-0005-0000-0000-0000095A0000}"/>
    <cellStyle name="Normal 30 2" xfId="535" xr:uid="{00000000-0005-0000-0000-00000A5A0000}"/>
    <cellStyle name="Normal 31" xfId="536" xr:uid="{00000000-0005-0000-0000-00000B5A0000}"/>
    <cellStyle name="Normal 31 2" xfId="537" xr:uid="{00000000-0005-0000-0000-00000C5A0000}"/>
    <cellStyle name="Normal 32" xfId="538" xr:uid="{00000000-0005-0000-0000-00000D5A0000}"/>
    <cellStyle name="Normal 32 2" xfId="539" xr:uid="{00000000-0005-0000-0000-00000E5A0000}"/>
    <cellStyle name="Normal 33" xfId="540" xr:uid="{00000000-0005-0000-0000-00000F5A0000}"/>
    <cellStyle name="Normal 33 2" xfId="541" xr:uid="{00000000-0005-0000-0000-0000105A0000}"/>
    <cellStyle name="Normal 34" xfId="542" xr:uid="{00000000-0005-0000-0000-0000115A0000}"/>
    <cellStyle name="Normal 34 2" xfId="543" xr:uid="{00000000-0005-0000-0000-0000125A0000}"/>
    <cellStyle name="Normal 35" xfId="544" xr:uid="{00000000-0005-0000-0000-0000135A0000}"/>
    <cellStyle name="Normal 36" xfId="545" xr:uid="{00000000-0005-0000-0000-0000145A0000}"/>
    <cellStyle name="Normal 37" xfId="546" xr:uid="{00000000-0005-0000-0000-0000155A0000}"/>
    <cellStyle name="Normal 38" xfId="547" xr:uid="{00000000-0005-0000-0000-0000165A0000}"/>
    <cellStyle name="Normal 38 2" xfId="548" xr:uid="{00000000-0005-0000-0000-0000175A0000}"/>
    <cellStyle name="Normal 39" xfId="549" xr:uid="{00000000-0005-0000-0000-0000185A0000}"/>
    <cellStyle name="Normal 4" xfId="550" xr:uid="{00000000-0005-0000-0000-0000195A0000}"/>
    <cellStyle name="Normal 4 2" xfId="551" xr:uid="{00000000-0005-0000-0000-00001A5A0000}"/>
    <cellStyle name="Normal 4 2 2" xfId="23063" xr:uid="{00000000-0005-0000-0000-00001B5A0000}"/>
    <cellStyle name="Normal 4 2 2 2" xfId="23064" xr:uid="{00000000-0005-0000-0000-00001C5A0000}"/>
    <cellStyle name="Normal 4 2 2 2 2" xfId="23065" xr:uid="{00000000-0005-0000-0000-00001D5A0000}"/>
    <cellStyle name="Normal 4 2 2 3" xfId="23066" xr:uid="{00000000-0005-0000-0000-00001E5A0000}"/>
    <cellStyle name="Normal 4 2 3" xfId="23067" xr:uid="{00000000-0005-0000-0000-00001F5A0000}"/>
    <cellStyle name="Normal 4 3" xfId="552" xr:uid="{00000000-0005-0000-0000-0000205A0000}"/>
    <cellStyle name="Normal 4 4" xfId="553" xr:uid="{00000000-0005-0000-0000-0000215A0000}"/>
    <cellStyle name="Normal 4 5" xfId="23068" xr:uid="{00000000-0005-0000-0000-0000225A0000}"/>
    <cellStyle name="Normal 4 5 2" xfId="23069" xr:uid="{00000000-0005-0000-0000-0000235A0000}"/>
    <cellStyle name="Normal 4 5 3" xfId="23070" xr:uid="{00000000-0005-0000-0000-0000245A0000}"/>
    <cellStyle name="Normal 4 5 4" xfId="23071" xr:uid="{00000000-0005-0000-0000-0000255A0000}"/>
    <cellStyle name="Normal 4 6" xfId="23072" xr:uid="{00000000-0005-0000-0000-0000265A0000}"/>
    <cellStyle name="Normal 4 6 2" xfId="23073" xr:uid="{00000000-0005-0000-0000-0000275A0000}"/>
    <cellStyle name="Normal 4 6 2 2" xfId="23074" xr:uid="{00000000-0005-0000-0000-0000285A0000}"/>
    <cellStyle name="Normal 4 6 3" xfId="23075" xr:uid="{00000000-0005-0000-0000-0000295A0000}"/>
    <cellStyle name="Normal 4 7" xfId="23076" xr:uid="{00000000-0005-0000-0000-00002A5A0000}"/>
    <cellStyle name="Normal 40" xfId="554" xr:uid="{00000000-0005-0000-0000-00002B5A0000}"/>
    <cellStyle name="Normal 40 2" xfId="555" xr:uid="{00000000-0005-0000-0000-00002C5A0000}"/>
    <cellStyle name="Normal 40 3" xfId="556" xr:uid="{00000000-0005-0000-0000-00002D5A0000}"/>
    <cellStyle name="Normal 41" xfId="557" xr:uid="{00000000-0005-0000-0000-00002E5A0000}"/>
    <cellStyle name="Normal 42" xfId="558" xr:uid="{00000000-0005-0000-0000-00002F5A0000}"/>
    <cellStyle name="Normal 43" xfId="559" xr:uid="{00000000-0005-0000-0000-0000305A0000}"/>
    <cellStyle name="Normal 44" xfId="560" xr:uid="{00000000-0005-0000-0000-0000315A0000}"/>
    <cellStyle name="Normal 45" xfId="561" xr:uid="{00000000-0005-0000-0000-0000325A0000}"/>
    <cellStyle name="Normal 46" xfId="562" xr:uid="{00000000-0005-0000-0000-0000335A0000}"/>
    <cellStyle name="Normal 47" xfId="563" xr:uid="{00000000-0005-0000-0000-0000345A0000}"/>
    <cellStyle name="Normal 48" xfId="564" xr:uid="{00000000-0005-0000-0000-0000355A0000}"/>
    <cellStyle name="Normal 49" xfId="565" xr:uid="{00000000-0005-0000-0000-0000365A0000}"/>
    <cellStyle name="Normal 5" xfId="566" xr:uid="{00000000-0005-0000-0000-0000375A0000}"/>
    <cellStyle name="Normal 5 2" xfId="567" xr:uid="{00000000-0005-0000-0000-0000385A0000}"/>
    <cellStyle name="Normal 5 3" xfId="568" xr:uid="{00000000-0005-0000-0000-0000395A0000}"/>
    <cellStyle name="Normal 5 4" xfId="569" xr:uid="{00000000-0005-0000-0000-00003A5A0000}"/>
    <cellStyle name="Normal 5 5" xfId="23077" xr:uid="{00000000-0005-0000-0000-00003B5A0000}"/>
    <cellStyle name="Normal 5 5 2" xfId="23078" xr:uid="{00000000-0005-0000-0000-00003C5A0000}"/>
    <cellStyle name="Normal 5 5 2 2" xfId="23079" xr:uid="{00000000-0005-0000-0000-00003D5A0000}"/>
    <cellStyle name="Normal 5 5 3" xfId="23080" xr:uid="{00000000-0005-0000-0000-00003E5A0000}"/>
    <cellStyle name="Normal 5_Preliminary financial statement_June 11_updated Aug  24_11" xfId="570" xr:uid="{00000000-0005-0000-0000-00003F5A0000}"/>
    <cellStyle name="Normal 50" xfId="571" xr:uid="{00000000-0005-0000-0000-0000405A0000}"/>
    <cellStyle name="Normal 51" xfId="572" xr:uid="{00000000-0005-0000-0000-0000415A0000}"/>
    <cellStyle name="Normal 52" xfId="573" xr:uid="{00000000-0005-0000-0000-0000425A0000}"/>
    <cellStyle name="Normal 53" xfId="574" xr:uid="{00000000-0005-0000-0000-0000435A0000}"/>
    <cellStyle name="Normal 54" xfId="575" xr:uid="{00000000-0005-0000-0000-0000445A0000}"/>
    <cellStyle name="Normal 55" xfId="576" xr:uid="{00000000-0005-0000-0000-0000455A0000}"/>
    <cellStyle name="Normal 56" xfId="577" xr:uid="{00000000-0005-0000-0000-0000465A0000}"/>
    <cellStyle name="Normal 57" xfId="578" xr:uid="{00000000-0005-0000-0000-0000475A0000}"/>
    <cellStyle name="Normal 58" xfId="579" xr:uid="{00000000-0005-0000-0000-0000485A0000}"/>
    <cellStyle name="Normal 59" xfId="580" xr:uid="{00000000-0005-0000-0000-0000495A0000}"/>
    <cellStyle name="Normal 6" xfId="581" xr:uid="{00000000-0005-0000-0000-00004A5A0000}"/>
    <cellStyle name="Normal 6 2" xfId="582" xr:uid="{00000000-0005-0000-0000-00004B5A0000}"/>
    <cellStyle name="Normal 6 3" xfId="583" xr:uid="{00000000-0005-0000-0000-00004C5A0000}"/>
    <cellStyle name="Normal 6 4" xfId="23081" xr:uid="{00000000-0005-0000-0000-00004D5A0000}"/>
    <cellStyle name="Normal 6 4 2" xfId="23082" xr:uid="{00000000-0005-0000-0000-00004E5A0000}"/>
    <cellStyle name="Normal 6 4 2 2" xfId="23083" xr:uid="{00000000-0005-0000-0000-00004F5A0000}"/>
    <cellStyle name="Normal 6 4 3" xfId="23084" xr:uid="{00000000-0005-0000-0000-0000505A0000}"/>
    <cellStyle name="Normal 6 5" xfId="23085" xr:uid="{00000000-0005-0000-0000-0000515A0000}"/>
    <cellStyle name="Normal 60" xfId="584" xr:uid="{00000000-0005-0000-0000-0000525A0000}"/>
    <cellStyle name="Normal 61" xfId="585" xr:uid="{00000000-0005-0000-0000-0000535A0000}"/>
    <cellStyle name="Normal 62" xfId="586" xr:uid="{00000000-0005-0000-0000-0000545A0000}"/>
    <cellStyle name="Normal 63" xfId="587" xr:uid="{00000000-0005-0000-0000-0000555A0000}"/>
    <cellStyle name="Normal 64" xfId="588" xr:uid="{00000000-0005-0000-0000-0000565A0000}"/>
    <cellStyle name="Normal 64 2" xfId="589" xr:uid="{00000000-0005-0000-0000-0000575A0000}"/>
    <cellStyle name="Normal 64 2 2" xfId="23086" xr:uid="{00000000-0005-0000-0000-0000585A0000}"/>
    <cellStyle name="Normal 64 3" xfId="23087" xr:uid="{00000000-0005-0000-0000-0000595A0000}"/>
    <cellStyle name="Normal 65" xfId="590" xr:uid="{00000000-0005-0000-0000-00005A5A0000}"/>
    <cellStyle name="Normal 65 2" xfId="591" xr:uid="{00000000-0005-0000-0000-00005B5A0000}"/>
    <cellStyle name="Normal 65 2 2" xfId="23088" xr:uid="{00000000-0005-0000-0000-00005C5A0000}"/>
    <cellStyle name="Normal 65 3" xfId="23089" xr:uid="{00000000-0005-0000-0000-00005D5A0000}"/>
    <cellStyle name="Normal 66" xfId="592" xr:uid="{00000000-0005-0000-0000-00005E5A0000}"/>
    <cellStyle name="Normal 66 2" xfId="593" xr:uid="{00000000-0005-0000-0000-00005F5A0000}"/>
    <cellStyle name="Normal 66 2 2" xfId="23090" xr:uid="{00000000-0005-0000-0000-0000605A0000}"/>
    <cellStyle name="Normal 66 3" xfId="23091" xr:uid="{00000000-0005-0000-0000-0000615A0000}"/>
    <cellStyle name="Normal 67" xfId="594" xr:uid="{00000000-0005-0000-0000-0000625A0000}"/>
    <cellStyle name="Normal 67 2" xfId="595" xr:uid="{00000000-0005-0000-0000-0000635A0000}"/>
    <cellStyle name="Normal 67 2 2" xfId="23092" xr:uid="{00000000-0005-0000-0000-0000645A0000}"/>
    <cellStyle name="Normal 67 3" xfId="23093" xr:uid="{00000000-0005-0000-0000-0000655A0000}"/>
    <cellStyle name="Normal 68" xfId="596" xr:uid="{00000000-0005-0000-0000-0000665A0000}"/>
    <cellStyle name="Normal 68 2" xfId="597" xr:uid="{00000000-0005-0000-0000-0000675A0000}"/>
    <cellStyle name="Normal 68 2 2" xfId="23094" xr:uid="{00000000-0005-0000-0000-0000685A0000}"/>
    <cellStyle name="Normal 68 3" xfId="23095" xr:uid="{00000000-0005-0000-0000-0000695A0000}"/>
    <cellStyle name="Normal 69" xfId="598" xr:uid="{00000000-0005-0000-0000-00006A5A0000}"/>
    <cellStyle name="Normal 69 2" xfId="599" xr:uid="{00000000-0005-0000-0000-00006B5A0000}"/>
    <cellStyle name="Normal 69 2 2" xfId="23096" xr:uid="{00000000-0005-0000-0000-00006C5A0000}"/>
    <cellStyle name="Normal 69 3" xfId="23097" xr:uid="{00000000-0005-0000-0000-00006D5A0000}"/>
    <cellStyle name="Normal 7" xfId="600" xr:uid="{00000000-0005-0000-0000-00006E5A0000}"/>
    <cellStyle name="Normal 7 2" xfId="601" xr:uid="{00000000-0005-0000-0000-00006F5A0000}"/>
    <cellStyle name="Normal 70" xfId="23098" xr:uid="{00000000-0005-0000-0000-0000705A0000}"/>
    <cellStyle name="Normal 70 2" xfId="23099" xr:uid="{00000000-0005-0000-0000-0000715A0000}"/>
    <cellStyle name="Normal 70 2 2" xfId="23100" xr:uid="{00000000-0005-0000-0000-0000725A0000}"/>
    <cellStyle name="Normal 70 3" xfId="23101" xr:uid="{00000000-0005-0000-0000-0000735A0000}"/>
    <cellStyle name="Normal 70 4" xfId="25594" xr:uid="{00000000-0005-0000-0000-0000745A0000}"/>
    <cellStyle name="Normal 71" xfId="23102" xr:uid="{00000000-0005-0000-0000-0000755A0000}"/>
    <cellStyle name="Normal 71 2" xfId="23103" xr:uid="{00000000-0005-0000-0000-0000765A0000}"/>
    <cellStyle name="Normal 71 2 2" xfId="23104" xr:uid="{00000000-0005-0000-0000-0000775A0000}"/>
    <cellStyle name="Normal 71 3" xfId="23105" xr:uid="{00000000-0005-0000-0000-0000785A0000}"/>
    <cellStyle name="Normal 72" xfId="23106" xr:uid="{00000000-0005-0000-0000-0000795A0000}"/>
    <cellStyle name="Normal 72 2" xfId="23107" xr:uid="{00000000-0005-0000-0000-00007A5A0000}"/>
    <cellStyle name="Normal 72 2 2" xfId="23108" xr:uid="{00000000-0005-0000-0000-00007B5A0000}"/>
    <cellStyle name="Normal 72 3" xfId="23109" xr:uid="{00000000-0005-0000-0000-00007C5A0000}"/>
    <cellStyle name="Normal 73" xfId="23110" xr:uid="{00000000-0005-0000-0000-00007D5A0000}"/>
    <cellStyle name="Normal 73 2" xfId="23111" xr:uid="{00000000-0005-0000-0000-00007E5A0000}"/>
    <cellStyle name="Normal 73 2 2" xfId="23112" xr:uid="{00000000-0005-0000-0000-00007F5A0000}"/>
    <cellStyle name="Normal 73 3" xfId="23113" xr:uid="{00000000-0005-0000-0000-0000805A0000}"/>
    <cellStyle name="Normal 74" xfId="23114" xr:uid="{00000000-0005-0000-0000-0000815A0000}"/>
    <cellStyle name="Normal 74 2" xfId="23115" xr:uid="{00000000-0005-0000-0000-0000825A0000}"/>
    <cellStyle name="Normal 74 2 2" xfId="23116" xr:uid="{00000000-0005-0000-0000-0000835A0000}"/>
    <cellStyle name="Normal 74 3" xfId="23117" xr:uid="{00000000-0005-0000-0000-0000845A0000}"/>
    <cellStyle name="Normal 75" xfId="23118" xr:uid="{00000000-0005-0000-0000-0000855A0000}"/>
    <cellStyle name="Normal 75 2" xfId="23119" xr:uid="{00000000-0005-0000-0000-0000865A0000}"/>
    <cellStyle name="Normal 75 2 2" xfId="23120" xr:uid="{00000000-0005-0000-0000-0000875A0000}"/>
    <cellStyle name="Normal 75 3" xfId="23121" xr:uid="{00000000-0005-0000-0000-0000885A0000}"/>
    <cellStyle name="Normal 76" xfId="23122" xr:uid="{00000000-0005-0000-0000-0000895A0000}"/>
    <cellStyle name="Normal 76 2" xfId="23123" xr:uid="{00000000-0005-0000-0000-00008A5A0000}"/>
    <cellStyle name="Normal 76 2 2" xfId="23124" xr:uid="{00000000-0005-0000-0000-00008B5A0000}"/>
    <cellStyle name="Normal 76 3" xfId="23125" xr:uid="{00000000-0005-0000-0000-00008C5A0000}"/>
    <cellStyle name="Normal 77" xfId="23126" xr:uid="{00000000-0005-0000-0000-00008D5A0000}"/>
    <cellStyle name="Normal 77 2" xfId="23127" xr:uid="{00000000-0005-0000-0000-00008E5A0000}"/>
    <cellStyle name="Normal 77 2 2" xfId="23128" xr:uid="{00000000-0005-0000-0000-00008F5A0000}"/>
    <cellStyle name="Normal 77 3" xfId="23129" xr:uid="{00000000-0005-0000-0000-0000905A0000}"/>
    <cellStyle name="Normal 78" xfId="23130" xr:uid="{00000000-0005-0000-0000-0000915A0000}"/>
    <cellStyle name="Normal 78 2" xfId="23131" xr:uid="{00000000-0005-0000-0000-0000925A0000}"/>
    <cellStyle name="Normal 78 2 2" xfId="23132" xr:uid="{00000000-0005-0000-0000-0000935A0000}"/>
    <cellStyle name="Normal 78 3" xfId="23133" xr:uid="{00000000-0005-0000-0000-0000945A0000}"/>
    <cellStyle name="Normal 79" xfId="23134" xr:uid="{00000000-0005-0000-0000-0000955A0000}"/>
    <cellStyle name="Normal 79 2" xfId="23135" xr:uid="{00000000-0005-0000-0000-0000965A0000}"/>
    <cellStyle name="Normal 79 2 2" xfId="23136" xr:uid="{00000000-0005-0000-0000-0000975A0000}"/>
    <cellStyle name="Normal 79 3" xfId="23137" xr:uid="{00000000-0005-0000-0000-0000985A0000}"/>
    <cellStyle name="Normal 8" xfId="602" xr:uid="{00000000-0005-0000-0000-0000995A0000}"/>
    <cellStyle name="Normal 8 2" xfId="603" xr:uid="{00000000-0005-0000-0000-00009A5A0000}"/>
    <cellStyle name="Normal 80" xfId="23138" xr:uid="{00000000-0005-0000-0000-00009B5A0000}"/>
    <cellStyle name="Normal 80 2" xfId="23139" xr:uid="{00000000-0005-0000-0000-00009C5A0000}"/>
    <cellStyle name="Normal 80 2 2" xfId="23140" xr:uid="{00000000-0005-0000-0000-00009D5A0000}"/>
    <cellStyle name="Normal 80 3" xfId="23141" xr:uid="{00000000-0005-0000-0000-00009E5A0000}"/>
    <cellStyle name="Normal 81" xfId="23142" xr:uid="{00000000-0005-0000-0000-00009F5A0000}"/>
    <cellStyle name="Normal 81 2" xfId="23143" xr:uid="{00000000-0005-0000-0000-0000A05A0000}"/>
    <cellStyle name="Normal 81 2 2" xfId="23144" xr:uid="{00000000-0005-0000-0000-0000A15A0000}"/>
    <cellStyle name="Normal 81 3" xfId="23145" xr:uid="{00000000-0005-0000-0000-0000A25A0000}"/>
    <cellStyle name="Normal 82" xfId="23146" xr:uid="{00000000-0005-0000-0000-0000A35A0000}"/>
    <cellStyle name="Normal 82 2" xfId="23147" xr:uid="{00000000-0005-0000-0000-0000A45A0000}"/>
    <cellStyle name="Normal 82 2 2" xfId="23148" xr:uid="{00000000-0005-0000-0000-0000A55A0000}"/>
    <cellStyle name="Normal 82 3" xfId="23149" xr:uid="{00000000-0005-0000-0000-0000A65A0000}"/>
    <cellStyle name="Normal 83" xfId="23150" xr:uid="{00000000-0005-0000-0000-0000A75A0000}"/>
    <cellStyle name="Normal 83 2" xfId="23151" xr:uid="{00000000-0005-0000-0000-0000A85A0000}"/>
    <cellStyle name="Normal 83 2 2" xfId="23152" xr:uid="{00000000-0005-0000-0000-0000A95A0000}"/>
    <cellStyle name="Normal 83 3" xfId="23153" xr:uid="{00000000-0005-0000-0000-0000AA5A0000}"/>
    <cellStyle name="Normal 84" xfId="23154" xr:uid="{00000000-0005-0000-0000-0000AB5A0000}"/>
    <cellStyle name="Normal 84 2" xfId="23155" xr:uid="{00000000-0005-0000-0000-0000AC5A0000}"/>
    <cellStyle name="Normal 84 2 2" xfId="23156" xr:uid="{00000000-0005-0000-0000-0000AD5A0000}"/>
    <cellStyle name="Normal 84 3" xfId="23157" xr:uid="{00000000-0005-0000-0000-0000AE5A0000}"/>
    <cellStyle name="Normal 85" xfId="23158" xr:uid="{00000000-0005-0000-0000-0000AF5A0000}"/>
    <cellStyle name="Normal 85 2" xfId="23159" xr:uid="{00000000-0005-0000-0000-0000B05A0000}"/>
    <cellStyle name="Normal 85 2 2" xfId="23160" xr:uid="{00000000-0005-0000-0000-0000B15A0000}"/>
    <cellStyle name="Normal 85 3" xfId="23161" xr:uid="{00000000-0005-0000-0000-0000B25A0000}"/>
    <cellStyle name="Normal 86" xfId="23162" xr:uid="{00000000-0005-0000-0000-0000B35A0000}"/>
    <cellStyle name="Normal 86 2" xfId="23163" xr:uid="{00000000-0005-0000-0000-0000B45A0000}"/>
    <cellStyle name="Normal 86 2 2" xfId="23164" xr:uid="{00000000-0005-0000-0000-0000B55A0000}"/>
    <cellStyle name="Normal 86 3" xfId="23165" xr:uid="{00000000-0005-0000-0000-0000B65A0000}"/>
    <cellStyle name="Normal 87" xfId="23166" xr:uid="{00000000-0005-0000-0000-0000B75A0000}"/>
    <cellStyle name="Normal 87 2" xfId="23167" xr:uid="{00000000-0005-0000-0000-0000B85A0000}"/>
    <cellStyle name="Normal 87 2 2" xfId="23168" xr:uid="{00000000-0005-0000-0000-0000B95A0000}"/>
    <cellStyle name="Normal 87 3" xfId="23169" xr:uid="{00000000-0005-0000-0000-0000BA5A0000}"/>
    <cellStyle name="Normal 88" xfId="23170" xr:uid="{00000000-0005-0000-0000-0000BB5A0000}"/>
    <cellStyle name="Normal 88 2" xfId="23171" xr:uid="{00000000-0005-0000-0000-0000BC5A0000}"/>
    <cellStyle name="Normal 88 2 2" xfId="23172" xr:uid="{00000000-0005-0000-0000-0000BD5A0000}"/>
    <cellStyle name="Normal 88 3" xfId="23173" xr:uid="{00000000-0005-0000-0000-0000BE5A0000}"/>
    <cellStyle name="Normal 89" xfId="23174" xr:uid="{00000000-0005-0000-0000-0000BF5A0000}"/>
    <cellStyle name="Normal 89 2" xfId="23175" xr:uid="{00000000-0005-0000-0000-0000C05A0000}"/>
    <cellStyle name="Normal 89 2 2" xfId="23176" xr:uid="{00000000-0005-0000-0000-0000C15A0000}"/>
    <cellStyle name="Normal 89 3" xfId="23177" xr:uid="{00000000-0005-0000-0000-0000C25A0000}"/>
    <cellStyle name="Normal 9" xfId="604" xr:uid="{00000000-0005-0000-0000-0000C35A0000}"/>
    <cellStyle name="Normal 9 2" xfId="605" xr:uid="{00000000-0005-0000-0000-0000C45A0000}"/>
    <cellStyle name="Normal 90" xfId="23178" xr:uid="{00000000-0005-0000-0000-0000C55A0000}"/>
    <cellStyle name="Normal 90 2" xfId="23179" xr:uid="{00000000-0005-0000-0000-0000C65A0000}"/>
    <cellStyle name="Normal 90 2 2" xfId="23180" xr:uid="{00000000-0005-0000-0000-0000C75A0000}"/>
    <cellStyle name="Normal 90 3" xfId="23181" xr:uid="{00000000-0005-0000-0000-0000C85A0000}"/>
    <cellStyle name="Normal 91" xfId="23182" xr:uid="{00000000-0005-0000-0000-0000C95A0000}"/>
    <cellStyle name="Normal 91 2" xfId="23183" xr:uid="{00000000-0005-0000-0000-0000CA5A0000}"/>
    <cellStyle name="Normal 91 2 2" xfId="23184" xr:uid="{00000000-0005-0000-0000-0000CB5A0000}"/>
    <cellStyle name="Normal 91 3" xfId="23185" xr:uid="{00000000-0005-0000-0000-0000CC5A0000}"/>
    <cellStyle name="Normal 92" xfId="23186" xr:uid="{00000000-0005-0000-0000-0000CD5A0000}"/>
    <cellStyle name="Normal 92 2" xfId="23187" xr:uid="{00000000-0005-0000-0000-0000CE5A0000}"/>
    <cellStyle name="Normal 92 2 2" xfId="23188" xr:uid="{00000000-0005-0000-0000-0000CF5A0000}"/>
    <cellStyle name="Normal 92 3" xfId="23189" xr:uid="{00000000-0005-0000-0000-0000D05A0000}"/>
    <cellStyle name="Normal 93" xfId="23190" xr:uid="{00000000-0005-0000-0000-0000D15A0000}"/>
    <cellStyle name="Normal 94" xfId="23191" xr:uid="{00000000-0005-0000-0000-0000D25A0000}"/>
    <cellStyle name="Normal 95" xfId="23192" xr:uid="{00000000-0005-0000-0000-0000D35A0000}"/>
    <cellStyle name="Normal 96" xfId="23193" xr:uid="{00000000-0005-0000-0000-0000D45A0000}"/>
    <cellStyle name="Normal 97" xfId="23194" xr:uid="{00000000-0005-0000-0000-0000D55A0000}"/>
    <cellStyle name="Normal 98" xfId="23195" xr:uid="{00000000-0005-0000-0000-0000D65A0000}"/>
    <cellStyle name="Normal 99" xfId="23196" xr:uid="{00000000-0005-0000-0000-0000D75A0000}"/>
    <cellStyle name="Note 2" xfId="606" xr:uid="{00000000-0005-0000-0000-0000D85A0000}"/>
    <cellStyle name="Note 2 10" xfId="23197" xr:uid="{00000000-0005-0000-0000-0000D95A0000}"/>
    <cellStyle name="Note 2 10 2" xfId="23198" xr:uid="{00000000-0005-0000-0000-0000DA5A0000}"/>
    <cellStyle name="Note 2 10 3" xfId="23199" xr:uid="{00000000-0005-0000-0000-0000DB5A0000}"/>
    <cellStyle name="Note 2 10 4" xfId="23200" xr:uid="{00000000-0005-0000-0000-0000DC5A0000}"/>
    <cellStyle name="Note 2 10 5" xfId="23201" xr:uid="{00000000-0005-0000-0000-0000DD5A0000}"/>
    <cellStyle name="Note 2 10 5 2" xfId="23202" xr:uid="{00000000-0005-0000-0000-0000DE5A0000}"/>
    <cellStyle name="Note 2 10 6" xfId="23203" xr:uid="{00000000-0005-0000-0000-0000DF5A0000}"/>
    <cellStyle name="Note 2 10 7" xfId="23204" xr:uid="{00000000-0005-0000-0000-0000E05A0000}"/>
    <cellStyle name="Note 2 11" xfId="23205" xr:uid="{00000000-0005-0000-0000-0000E15A0000}"/>
    <cellStyle name="Note 2 12" xfId="23206" xr:uid="{00000000-0005-0000-0000-0000E25A0000}"/>
    <cellStyle name="Note 2 12 2" xfId="23207" xr:uid="{00000000-0005-0000-0000-0000E35A0000}"/>
    <cellStyle name="Note 2 12 2 2" xfId="23208" xr:uid="{00000000-0005-0000-0000-0000E45A0000}"/>
    <cellStyle name="Note 2 12 3" xfId="23209" xr:uid="{00000000-0005-0000-0000-0000E55A0000}"/>
    <cellStyle name="Note 2 12 4" xfId="23210" xr:uid="{00000000-0005-0000-0000-0000E65A0000}"/>
    <cellStyle name="Note 2 12 5" xfId="23211" xr:uid="{00000000-0005-0000-0000-0000E75A0000}"/>
    <cellStyle name="Note 2 13" xfId="23212" xr:uid="{00000000-0005-0000-0000-0000E85A0000}"/>
    <cellStyle name="Note 2 13 2" xfId="23213" xr:uid="{00000000-0005-0000-0000-0000E95A0000}"/>
    <cellStyle name="Note 2 13 2 2" xfId="23214" xr:uid="{00000000-0005-0000-0000-0000EA5A0000}"/>
    <cellStyle name="Note 2 13 3" xfId="23215" xr:uid="{00000000-0005-0000-0000-0000EB5A0000}"/>
    <cellStyle name="Note 2 14" xfId="23216" xr:uid="{00000000-0005-0000-0000-0000EC5A0000}"/>
    <cellStyle name="Note 2 14 2" xfId="23217" xr:uid="{00000000-0005-0000-0000-0000ED5A0000}"/>
    <cellStyle name="Note 2 14 2 2" xfId="23218" xr:uid="{00000000-0005-0000-0000-0000EE5A0000}"/>
    <cellStyle name="Note 2 14 3" xfId="23219" xr:uid="{00000000-0005-0000-0000-0000EF5A0000}"/>
    <cellStyle name="Note 2 15" xfId="23220" xr:uid="{00000000-0005-0000-0000-0000F05A0000}"/>
    <cellStyle name="Note 2 15 2" xfId="23221" xr:uid="{00000000-0005-0000-0000-0000F15A0000}"/>
    <cellStyle name="Note 2 16" xfId="23222" xr:uid="{00000000-0005-0000-0000-0000F25A0000}"/>
    <cellStyle name="Note 2 16 2" xfId="23223" xr:uid="{00000000-0005-0000-0000-0000F35A0000}"/>
    <cellStyle name="Note 2 17" xfId="23224" xr:uid="{00000000-0005-0000-0000-0000F45A0000}"/>
    <cellStyle name="Note 2 17 2" xfId="23225" xr:uid="{00000000-0005-0000-0000-0000F55A0000}"/>
    <cellStyle name="Note 2 18" xfId="23226" xr:uid="{00000000-0005-0000-0000-0000F65A0000}"/>
    <cellStyle name="Note 2 19" xfId="23227" xr:uid="{00000000-0005-0000-0000-0000F75A0000}"/>
    <cellStyle name="Note 2 2" xfId="607" xr:uid="{00000000-0005-0000-0000-0000F85A0000}"/>
    <cellStyle name="Note 2 2 10" xfId="23228" xr:uid="{00000000-0005-0000-0000-0000F95A0000}"/>
    <cellStyle name="Note 2 2 10 2" xfId="23229" xr:uid="{00000000-0005-0000-0000-0000FA5A0000}"/>
    <cellStyle name="Note 2 2 10 2 2" xfId="23230" xr:uid="{00000000-0005-0000-0000-0000FB5A0000}"/>
    <cellStyle name="Note 2 2 10 3" xfId="23231" xr:uid="{00000000-0005-0000-0000-0000FC5A0000}"/>
    <cellStyle name="Note 2 2 10 4" xfId="23232" xr:uid="{00000000-0005-0000-0000-0000FD5A0000}"/>
    <cellStyle name="Note 2 2 10 5" xfId="23233" xr:uid="{00000000-0005-0000-0000-0000FE5A0000}"/>
    <cellStyle name="Note 2 2 11" xfId="23234" xr:uid="{00000000-0005-0000-0000-0000FF5A0000}"/>
    <cellStyle name="Note 2 2 11 2" xfId="23235" xr:uid="{00000000-0005-0000-0000-0000005B0000}"/>
    <cellStyle name="Note 2 2 11 2 2" xfId="23236" xr:uid="{00000000-0005-0000-0000-0000015B0000}"/>
    <cellStyle name="Note 2 2 11 3" xfId="23237" xr:uid="{00000000-0005-0000-0000-0000025B0000}"/>
    <cellStyle name="Note 2 2 12" xfId="23238" xr:uid="{00000000-0005-0000-0000-0000035B0000}"/>
    <cellStyle name="Note 2 2 12 2" xfId="23239" xr:uid="{00000000-0005-0000-0000-0000045B0000}"/>
    <cellStyle name="Note 2 2 12 2 2" xfId="23240" xr:uid="{00000000-0005-0000-0000-0000055B0000}"/>
    <cellStyle name="Note 2 2 12 3" xfId="23241" xr:uid="{00000000-0005-0000-0000-0000065B0000}"/>
    <cellStyle name="Note 2 2 13" xfId="23242" xr:uid="{00000000-0005-0000-0000-0000075B0000}"/>
    <cellStyle name="Note 2 2 13 2" xfId="23243" xr:uid="{00000000-0005-0000-0000-0000085B0000}"/>
    <cellStyle name="Note 2 2 14" xfId="23244" xr:uid="{00000000-0005-0000-0000-0000095B0000}"/>
    <cellStyle name="Note 2 2 14 2" xfId="23245" xr:uid="{00000000-0005-0000-0000-00000A5B0000}"/>
    <cellStyle name="Note 2 2 15" xfId="23246" xr:uid="{00000000-0005-0000-0000-00000B5B0000}"/>
    <cellStyle name="Note 2 2 16" xfId="23247" xr:uid="{00000000-0005-0000-0000-00000C5B0000}"/>
    <cellStyle name="Note 2 2 17" xfId="23248" xr:uid="{00000000-0005-0000-0000-00000D5B0000}"/>
    <cellStyle name="Note 2 2 2" xfId="608" xr:uid="{00000000-0005-0000-0000-00000E5B0000}"/>
    <cellStyle name="Note 2 2 2 10" xfId="23249" xr:uid="{00000000-0005-0000-0000-00000F5B0000}"/>
    <cellStyle name="Note 2 2 2 10 2" xfId="23250" xr:uid="{00000000-0005-0000-0000-0000105B0000}"/>
    <cellStyle name="Note 2 2 2 10 2 2" xfId="23251" xr:uid="{00000000-0005-0000-0000-0000115B0000}"/>
    <cellStyle name="Note 2 2 2 10 3" xfId="23252" xr:uid="{00000000-0005-0000-0000-0000125B0000}"/>
    <cellStyle name="Note 2 2 2 11" xfId="23253" xr:uid="{00000000-0005-0000-0000-0000135B0000}"/>
    <cellStyle name="Note 2 2 2 11 2" xfId="23254" xr:uid="{00000000-0005-0000-0000-0000145B0000}"/>
    <cellStyle name="Note 2 2 2 12" xfId="23255" xr:uid="{00000000-0005-0000-0000-0000155B0000}"/>
    <cellStyle name="Note 2 2 2 12 2" xfId="23256" xr:uid="{00000000-0005-0000-0000-0000165B0000}"/>
    <cellStyle name="Note 2 2 2 13" xfId="23257" xr:uid="{00000000-0005-0000-0000-0000175B0000}"/>
    <cellStyle name="Note 2 2 2 14" xfId="23258" xr:uid="{00000000-0005-0000-0000-0000185B0000}"/>
    <cellStyle name="Note 2 2 2 15" xfId="23259" xr:uid="{00000000-0005-0000-0000-0000195B0000}"/>
    <cellStyle name="Note 2 2 2 2" xfId="609" xr:uid="{00000000-0005-0000-0000-00001A5B0000}"/>
    <cellStyle name="Note 2 2 2 2 2" xfId="23260" xr:uid="{00000000-0005-0000-0000-00001B5B0000}"/>
    <cellStyle name="Note 2 2 2 2 2 2" xfId="23261" xr:uid="{00000000-0005-0000-0000-00001C5B0000}"/>
    <cellStyle name="Note 2 2 2 2 2 3" xfId="23262" xr:uid="{00000000-0005-0000-0000-00001D5B0000}"/>
    <cellStyle name="Note 2 2 2 2 2 3 2" xfId="23263" xr:uid="{00000000-0005-0000-0000-00001E5B0000}"/>
    <cellStyle name="Note 2 2 2 2 2 3 3" xfId="23264" xr:uid="{00000000-0005-0000-0000-00001F5B0000}"/>
    <cellStyle name="Note 2 2 2 2 2 4" xfId="23265" xr:uid="{00000000-0005-0000-0000-0000205B0000}"/>
    <cellStyle name="Note 2 2 2 2 2 4 2" xfId="23266" xr:uid="{00000000-0005-0000-0000-0000215B0000}"/>
    <cellStyle name="Note 2 2 2 2 2 4 2 2" xfId="23267" xr:uid="{00000000-0005-0000-0000-0000225B0000}"/>
    <cellStyle name="Note 2 2 2 2 2 4 3" xfId="23268" xr:uid="{00000000-0005-0000-0000-0000235B0000}"/>
    <cellStyle name="Note 2 2 2 2 2 5" xfId="23269" xr:uid="{00000000-0005-0000-0000-0000245B0000}"/>
    <cellStyle name="Note 2 2 2 2 2 5 2" xfId="23270" xr:uid="{00000000-0005-0000-0000-0000255B0000}"/>
    <cellStyle name="Note 2 2 2 2 2 5 2 2" xfId="23271" xr:uid="{00000000-0005-0000-0000-0000265B0000}"/>
    <cellStyle name="Note 2 2 2 2 2 5 3" xfId="23272" xr:uid="{00000000-0005-0000-0000-0000275B0000}"/>
    <cellStyle name="Note 2 2 2 2 2 6" xfId="23273" xr:uid="{00000000-0005-0000-0000-0000285B0000}"/>
    <cellStyle name="Note 2 2 2 2 2 6 2" xfId="23274" xr:uid="{00000000-0005-0000-0000-0000295B0000}"/>
    <cellStyle name="Note 2 2 2 2 2 6 2 2" xfId="23275" xr:uid="{00000000-0005-0000-0000-00002A5B0000}"/>
    <cellStyle name="Note 2 2 2 2 2 6 3" xfId="23276" xr:uid="{00000000-0005-0000-0000-00002B5B0000}"/>
    <cellStyle name="Note 2 2 2 2 2 7" xfId="23277" xr:uid="{00000000-0005-0000-0000-00002C5B0000}"/>
    <cellStyle name="Note 2 2 2 2 2 7 2" xfId="23278" xr:uid="{00000000-0005-0000-0000-00002D5B0000}"/>
    <cellStyle name="Note 2 2 2 2 2 8" xfId="23279" xr:uid="{00000000-0005-0000-0000-00002E5B0000}"/>
    <cellStyle name="Note 2 2 2 2 2 8 2" xfId="23280" xr:uid="{00000000-0005-0000-0000-00002F5B0000}"/>
    <cellStyle name="Note 2 2 2 2 2 9" xfId="23281" xr:uid="{00000000-0005-0000-0000-0000305B0000}"/>
    <cellStyle name="Note 2 2 2 2 3" xfId="23282" xr:uid="{00000000-0005-0000-0000-0000315B0000}"/>
    <cellStyle name="Note 2 2 2 2 3 2" xfId="23283" xr:uid="{00000000-0005-0000-0000-0000325B0000}"/>
    <cellStyle name="Note 2 2 2 2 3 3" xfId="23284" xr:uid="{00000000-0005-0000-0000-0000335B0000}"/>
    <cellStyle name="Note 2 2 2 2 3 3 2" xfId="23285" xr:uid="{00000000-0005-0000-0000-0000345B0000}"/>
    <cellStyle name="Note 2 2 2 2 3 3 3" xfId="23286" xr:uid="{00000000-0005-0000-0000-0000355B0000}"/>
    <cellStyle name="Note 2 2 2 2 3 4" xfId="23287" xr:uid="{00000000-0005-0000-0000-0000365B0000}"/>
    <cellStyle name="Note 2 2 2 2 3 4 2" xfId="23288" xr:uid="{00000000-0005-0000-0000-0000375B0000}"/>
    <cellStyle name="Note 2 2 2 2 3 4 2 2" xfId="23289" xr:uid="{00000000-0005-0000-0000-0000385B0000}"/>
    <cellStyle name="Note 2 2 2 2 3 4 3" xfId="23290" xr:uid="{00000000-0005-0000-0000-0000395B0000}"/>
    <cellStyle name="Note 2 2 2 2 3 5" xfId="23291" xr:uid="{00000000-0005-0000-0000-00003A5B0000}"/>
    <cellStyle name="Note 2 2 2 2 3 5 2" xfId="23292" xr:uid="{00000000-0005-0000-0000-00003B5B0000}"/>
    <cellStyle name="Note 2 2 2 2 3 5 2 2" xfId="23293" xr:uid="{00000000-0005-0000-0000-00003C5B0000}"/>
    <cellStyle name="Note 2 2 2 2 3 5 3" xfId="23294" xr:uid="{00000000-0005-0000-0000-00003D5B0000}"/>
    <cellStyle name="Note 2 2 2 2 3 6" xfId="23295" xr:uid="{00000000-0005-0000-0000-00003E5B0000}"/>
    <cellStyle name="Note 2 2 2 2 3 6 2" xfId="23296" xr:uid="{00000000-0005-0000-0000-00003F5B0000}"/>
    <cellStyle name="Note 2 2 2 2 3 6 2 2" xfId="23297" xr:uid="{00000000-0005-0000-0000-0000405B0000}"/>
    <cellStyle name="Note 2 2 2 2 3 6 3" xfId="23298" xr:uid="{00000000-0005-0000-0000-0000415B0000}"/>
    <cellStyle name="Note 2 2 2 2 3 7" xfId="23299" xr:uid="{00000000-0005-0000-0000-0000425B0000}"/>
    <cellStyle name="Note 2 2 2 2 3 7 2" xfId="23300" xr:uid="{00000000-0005-0000-0000-0000435B0000}"/>
    <cellStyle name="Note 2 2 2 2 3 8" xfId="23301" xr:uid="{00000000-0005-0000-0000-0000445B0000}"/>
    <cellStyle name="Note 2 2 2 2 3 8 2" xfId="23302" xr:uid="{00000000-0005-0000-0000-0000455B0000}"/>
    <cellStyle name="Note 2 2 2 2 3 9" xfId="23303" xr:uid="{00000000-0005-0000-0000-0000465B0000}"/>
    <cellStyle name="Note 2 2 2 2 4" xfId="23304" xr:uid="{00000000-0005-0000-0000-0000475B0000}"/>
    <cellStyle name="Note 2 2 2 2 4 2" xfId="23305" xr:uid="{00000000-0005-0000-0000-0000485B0000}"/>
    <cellStyle name="Note 2 2 2 2 4 3" xfId="23306" xr:uid="{00000000-0005-0000-0000-0000495B0000}"/>
    <cellStyle name="Note 2 2 2 2 4 3 2" xfId="23307" xr:uid="{00000000-0005-0000-0000-00004A5B0000}"/>
    <cellStyle name="Note 2 2 2 2 4 3 2 2" xfId="23308" xr:uid="{00000000-0005-0000-0000-00004B5B0000}"/>
    <cellStyle name="Note 2 2 2 2 4 3 3" xfId="23309" xr:uid="{00000000-0005-0000-0000-00004C5B0000}"/>
    <cellStyle name="Note 2 2 2 2 4 4" xfId="23310" xr:uid="{00000000-0005-0000-0000-00004D5B0000}"/>
    <cellStyle name="Note 2 2 2 2 4 4 2" xfId="23311" xr:uid="{00000000-0005-0000-0000-00004E5B0000}"/>
    <cellStyle name="Note 2 2 2 2 4 4 2 2" xfId="23312" xr:uid="{00000000-0005-0000-0000-00004F5B0000}"/>
    <cellStyle name="Note 2 2 2 2 4 4 3" xfId="23313" xr:uid="{00000000-0005-0000-0000-0000505B0000}"/>
    <cellStyle name="Note 2 2 2 2 4 5" xfId="23314" xr:uid="{00000000-0005-0000-0000-0000515B0000}"/>
    <cellStyle name="Note 2 2 2 2 4 5 2" xfId="23315" xr:uid="{00000000-0005-0000-0000-0000525B0000}"/>
    <cellStyle name="Note 2 2 2 2 4 5 2 2" xfId="23316" xr:uid="{00000000-0005-0000-0000-0000535B0000}"/>
    <cellStyle name="Note 2 2 2 2 4 5 3" xfId="23317" xr:uid="{00000000-0005-0000-0000-0000545B0000}"/>
    <cellStyle name="Note 2 2 2 2 4 6" xfId="23318" xr:uid="{00000000-0005-0000-0000-0000555B0000}"/>
    <cellStyle name="Note 2 2 2 2 4 6 2" xfId="23319" xr:uid="{00000000-0005-0000-0000-0000565B0000}"/>
    <cellStyle name="Note 2 2 2 2 4 7" xfId="23320" xr:uid="{00000000-0005-0000-0000-0000575B0000}"/>
    <cellStyle name="Note 2 2 2 2 4 7 2" xfId="23321" xr:uid="{00000000-0005-0000-0000-0000585B0000}"/>
    <cellStyle name="Note 2 2 2 2 4 8" xfId="23322" xr:uid="{00000000-0005-0000-0000-0000595B0000}"/>
    <cellStyle name="Note 2 2 2 2 4 9" xfId="23323" xr:uid="{00000000-0005-0000-0000-00005A5B0000}"/>
    <cellStyle name="Note 2 2 2 2 5" xfId="23324" xr:uid="{00000000-0005-0000-0000-00005B5B0000}"/>
    <cellStyle name="Note 2 2 2 2 5 2" xfId="23325" xr:uid="{00000000-0005-0000-0000-00005C5B0000}"/>
    <cellStyle name="Note 2 2 2 2 5 3" xfId="23326" xr:uid="{00000000-0005-0000-0000-00005D5B0000}"/>
    <cellStyle name="Note 2 2 2 2 6" xfId="23327" xr:uid="{00000000-0005-0000-0000-00005E5B0000}"/>
    <cellStyle name="Note 2 2 2 2 6 2" xfId="23328" xr:uid="{00000000-0005-0000-0000-00005F5B0000}"/>
    <cellStyle name="Note 2 2 2 2 6 2 2" xfId="23329" xr:uid="{00000000-0005-0000-0000-0000605B0000}"/>
    <cellStyle name="Note 2 2 2 2 6 2 2 2" xfId="23330" xr:uid="{00000000-0005-0000-0000-0000615B0000}"/>
    <cellStyle name="Note 2 2 2 2 6 2 3" xfId="23331" xr:uid="{00000000-0005-0000-0000-0000625B0000}"/>
    <cellStyle name="Note 2 2 2 2 6 3" xfId="23332" xr:uid="{00000000-0005-0000-0000-0000635B0000}"/>
    <cellStyle name="Note 2 2 2 2 6 3 2" xfId="23333" xr:uid="{00000000-0005-0000-0000-0000645B0000}"/>
    <cellStyle name="Note 2 2 2 2 6 3 2 2" xfId="23334" xr:uid="{00000000-0005-0000-0000-0000655B0000}"/>
    <cellStyle name="Note 2 2 2 2 6 3 3" xfId="23335" xr:uid="{00000000-0005-0000-0000-0000665B0000}"/>
    <cellStyle name="Note 2 2 2 2 6 4" xfId="23336" xr:uid="{00000000-0005-0000-0000-0000675B0000}"/>
    <cellStyle name="Note 2 2 2 2 6 4 2" xfId="23337" xr:uid="{00000000-0005-0000-0000-0000685B0000}"/>
    <cellStyle name="Note 2 2 2 2 6 4 2 2" xfId="23338" xr:uid="{00000000-0005-0000-0000-0000695B0000}"/>
    <cellStyle name="Note 2 2 2 2 6 4 3" xfId="23339" xr:uid="{00000000-0005-0000-0000-00006A5B0000}"/>
    <cellStyle name="Note 2 2 2 2 6 5" xfId="23340" xr:uid="{00000000-0005-0000-0000-00006B5B0000}"/>
    <cellStyle name="Note 2 2 2 2 6 5 2" xfId="23341" xr:uid="{00000000-0005-0000-0000-00006C5B0000}"/>
    <cellStyle name="Note 2 2 2 2 6 6" xfId="23342" xr:uid="{00000000-0005-0000-0000-00006D5B0000}"/>
    <cellStyle name="Note 2 2 2 2 6 6 2" xfId="23343" xr:uid="{00000000-0005-0000-0000-00006E5B0000}"/>
    <cellStyle name="Note 2 2 2 2 6 7" xfId="23344" xr:uid="{00000000-0005-0000-0000-00006F5B0000}"/>
    <cellStyle name="Note 2 2 2 2 7" xfId="23345" xr:uid="{00000000-0005-0000-0000-0000705B0000}"/>
    <cellStyle name="Note 2 2 2 2 7 2" xfId="23346" xr:uid="{00000000-0005-0000-0000-0000715B0000}"/>
    <cellStyle name="Note 2 2 2 2 7 2 2" xfId="23347" xr:uid="{00000000-0005-0000-0000-0000725B0000}"/>
    <cellStyle name="Note 2 2 2 2 7 3" xfId="23348" xr:uid="{00000000-0005-0000-0000-0000735B0000}"/>
    <cellStyle name="Note 2 2 2 2 8" xfId="23349" xr:uid="{00000000-0005-0000-0000-0000745B0000}"/>
    <cellStyle name="Note 2 2 2 2 8 2" xfId="23350" xr:uid="{00000000-0005-0000-0000-0000755B0000}"/>
    <cellStyle name="Note 2 2 2 2 8 2 2" xfId="23351" xr:uid="{00000000-0005-0000-0000-0000765B0000}"/>
    <cellStyle name="Note 2 2 2 2 8 3" xfId="23352" xr:uid="{00000000-0005-0000-0000-0000775B0000}"/>
    <cellStyle name="Note 2 2 2 3" xfId="610" xr:uid="{00000000-0005-0000-0000-0000785B0000}"/>
    <cellStyle name="Note 2 2 2 3 10" xfId="23353" xr:uid="{00000000-0005-0000-0000-0000795B0000}"/>
    <cellStyle name="Note 2 2 2 3 2" xfId="611" xr:uid="{00000000-0005-0000-0000-00007A5B0000}"/>
    <cellStyle name="Note 2 2 2 3 2 2" xfId="23354" xr:uid="{00000000-0005-0000-0000-00007B5B0000}"/>
    <cellStyle name="Note 2 2 2 3 2 3" xfId="23355" xr:uid="{00000000-0005-0000-0000-00007C5B0000}"/>
    <cellStyle name="Note 2 2 2 3 2 3 2" xfId="23356" xr:uid="{00000000-0005-0000-0000-00007D5B0000}"/>
    <cellStyle name="Note 2 2 2 3 2 3 3" xfId="23357" xr:uid="{00000000-0005-0000-0000-00007E5B0000}"/>
    <cellStyle name="Note 2 2 2 3 2 4" xfId="23358" xr:uid="{00000000-0005-0000-0000-00007F5B0000}"/>
    <cellStyle name="Note 2 2 2 3 2 4 2" xfId="23359" xr:uid="{00000000-0005-0000-0000-0000805B0000}"/>
    <cellStyle name="Note 2 2 2 3 2 4 2 2" xfId="23360" xr:uid="{00000000-0005-0000-0000-0000815B0000}"/>
    <cellStyle name="Note 2 2 2 3 2 4 3" xfId="23361" xr:uid="{00000000-0005-0000-0000-0000825B0000}"/>
    <cellStyle name="Note 2 2 2 3 2 5" xfId="23362" xr:uid="{00000000-0005-0000-0000-0000835B0000}"/>
    <cellStyle name="Note 2 2 2 3 2 5 2" xfId="23363" xr:uid="{00000000-0005-0000-0000-0000845B0000}"/>
    <cellStyle name="Note 2 2 2 3 2 5 2 2" xfId="23364" xr:uid="{00000000-0005-0000-0000-0000855B0000}"/>
    <cellStyle name="Note 2 2 2 3 2 5 3" xfId="23365" xr:uid="{00000000-0005-0000-0000-0000865B0000}"/>
    <cellStyle name="Note 2 2 2 3 2 6" xfId="23366" xr:uid="{00000000-0005-0000-0000-0000875B0000}"/>
    <cellStyle name="Note 2 2 2 3 2 6 2" xfId="23367" xr:uid="{00000000-0005-0000-0000-0000885B0000}"/>
    <cellStyle name="Note 2 2 2 3 2 6 2 2" xfId="23368" xr:uid="{00000000-0005-0000-0000-0000895B0000}"/>
    <cellStyle name="Note 2 2 2 3 2 6 3" xfId="23369" xr:uid="{00000000-0005-0000-0000-00008A5B0000}"/>
    <cellStyle name="Note 2 2 2 3 2 7" xfId="23370" xr:uid="{00000000-0005-0000-0000-00008B5B0000}"/>
    <cellStyle name="Note 2 2 2 3 2 7 2" xfId="23371" xr:uid="{00000000-0005-0000-0000-00008C5B0000}"/>
    <cellStyle name="Note 2 2 2 3 2 8" xfId="23372" xr:uid="{00000000-0005-0000-0000-00008D5B0000}"/>
    <cellStyle name="Note 2 2 2 3 2 8 2" xfId="23373" xr:uid="{00000000-0005-0000-0000-00008E5B0000}"/>
    <cellStyle name="Note 2 2 2 3 2 9" xfId="23374" xr:uid="{00000000-0005-0000-0000-00008F5B0000}"/>
    <cellStyle name="Note 2 2 2 3 3" xfId="612" xr:uid="{00000000-0005-0000-0000-0000905B0000}"/>
    <cellStyle name="Note 2 2 2 3 4" xfId="23375" xr:uid="{00000000-0005-0000-0000-0000915B0000}"/>
    <cellStyle name="Note 2 2 2 3 4 2" xfId="23376" xr:uid="{00000000-0005-0000-0000-0000925B0000}"/>
    <cellStyle name="Note 2 2 2 3 4 3" xfId="23377" xr:uid="{00000000-0005-0000-0000-0000935B0000}"/>
    <cellStyle name="Note 2 2 2 3 5" xfId="23378" xr:uid="{00000000-0005-0000-0000-0000945B0000}"/>
    <cellStyle name="Note 2 2 2 3 5 2" xfId="23379" xr:uid="{00000000-0005-0000-0000-0000955B0000}"/>
    <cellStyle name="Note 2 2 2 3 5 2 2" xfId="23380" xr:uid="{00000000-0005-0000-0000-0000965B0000}"/>
    <cellStyle name="Note 2 2 2 3 5 3" xfId="23381" xr:uid="{00000000-0005-0000-0000-0000975B0000}"/>
    <cellStyle name="Note 2 2 2 3 6" xfId="23382" xr:uid="{00000000-0005-0000-0000-0000985B0000}"/>
    <cellStyle name="Note 2 2 2 3 6 2" xfId="23383" xr:uid="{00000000-0005-0000-0000-0000995B0000}"/>
    <cellStyle name="Note 2 2 2 3 6 2 2" xfId="23384" xr:uid="{00000000-0005-0000-0000-00009A5B0000}"/>
    <cellStyle name="Note 2 2 2 3 6 3" xfId="23385" xr:uid="{00000000-0005-0000-0000-00009B5B0000}"/>
    <cellStyle name="Note 2 2 2 3 7" xfId="23386" xr:uid="{00000000-0005-0000-0000-00009C5B0000}"/>
    <cellStyle name="Note 2 2 2 3 7 2" xfId="23387" xr:uid="{00000000-0005-0000-0000-00009D5B0000}"/>
    <cellStyle name="Note 2 2 2 3 7 2 2" xfId="23388" xr:uid="{00000000-0005-0000-0000-00009E5B0000}"/>
    <cellStyle name="Note 2 2 2 3 7 3" xfId="23389" xr:uid="{00000000-0005-0000-0000-00009F5B0000}"/>
    <cellStyle name="Note 2 2 2 3 8" xfId="23390" xr:uid="{00000000-0005-0000-0000-0000A05B0000}"/>
    <cellStyle name="Note 2 2 2 3 8 2" xfId="23391" xr:uid="{00000000-0005-0000-0000-0000A15B0000}"/>
    <cellStyle name="Note 2 2 2 3 9" xfId="23392" xr:uid="{00000000-0005-0000-0000-0000A25B0000}"/>
    <cellStyle name="Note 2 2 2 3 9 2" xfId="23393" xr:uid="{00000000-0005-0000-0000-0000A35B0000}"/>
    <cellStyle name="Note 2 2 2 4" xfId="613" xr:uid="{00000000-0005-0000-0000-0000A45B0000}"/>
    <cellStyle name="Note 2 2 2 4 2" xfId="614" xr:uid="{00000000-0005-0000-0000-0000A55B0000}"/>
    <cellStyle name="Note 2 2 2 4 2 10" xfId="23394" xr:uid="{00000000-0005-0000-0000-0000A65B0000}"/>
    <cellStyle name="Note 2 2 2 4 2 2" xfId="23395" xr:uid="{00000000-0005-0000-0000-0000A75B0000}"/>
    <cellStyle name="Note 2 2 2 4 2 3" xfId="23396" xr:uid="{00000000-0005-0000-0000-0000A85B0000}"/>
    <cellStyle name="Note 2 2 2 4 2 4" xfId="23397" xr:uid="{00000000-0005-0000-0000-0000A95B0000}"/>
    <cellStyle name="Note 2 2 2 4 2 4 2" xfId="23398" xr:uid="{00000000-0005-0000-0000-0000AA5B0000}"/>
    <cellStyle name="Note 2 2 2 4 2 4 2 2" xfId="23399" xr:uid="{00000000-0005-0000-0000-0000AB5B0000}"/>
    <cellStyle name="Note 2 2 2 4 2 4 3" xfId="23400" xr:uid="{00000000-0005-0000-0000-0000AC5B0000}"/>
    <cellStyle name="Note 2 2 2 4 2 5" xfId="23401" xr:uid="{00000000-0005-0000-0000-0000AD5B0000}"/>
    <cellStyle name="Note 2 2 2 4 2 5 2" xfId="23402" xr:uid="{00000000-0005-0000-0000-0000AE5B0000}"/>
    <cellStyle name="Note 2 2 2 4 2 5 2 2" xfId="23403" xr:uid="{00000000-0005-0000-0000-0000AF5B0000}"/>
    <cellStyle name="Note 2 2 2 4 2 5 3" xfId="23404" xr:uid="{00000000-0005-0000-0000-0000B05B0000}"/>
    <cellStyle name="Note 2 2 2 4 2 6" xfId="23405" xr:uid="{00000000-0005-0000-0000-0000B15B0000}"/>
    <cellStyle name="Note 2 2 2 4 2 6 2" xfId="23406" xr:uid="{00000000-0005-0000-0000-0000B25B0000}"/>
    <cellStyle name="Note 2 2 2 4 2 6 2 2" xfId="23407" xr:uid="{00000000-0005-0000-0000-0000B35B0000}"/>
    <cellStyle name="Note 2 2 2 4 2 6 3" xfId="23408" xr:uid="{00000000-0005-0000-0000-0000B45B0000}"/>
    <cellStyle name="Note 2 2 2 4 2 7" xfId="23409" xr:uid="{00000000-0005-0000-0000-0000B55B0000}"/>
    <cellStyle name="Note 2 2 2 4 2 7 2" xfId="23410" xr:uid="{00000000-0005-0000-0000-0000B65B0000}"/>
    <cellStyle name="Note 2 2 2 4 2 8" xfId="23411" xr:uid="{00000000-0005-0000-0000-0000B75B0000}"/>
    <cellStyle name="Note 2 2 2 4 2 8 2" xfId="23412" xr:uid="{00000000-0005-0000-0000-0000B85B0000}"/>
    <cellStyle name="Note 2 2 2 4 2 9" xfId="23413" xr:uid="{00000000-0005-0000-0000-0000B95B0000}"/>
    <cellStyle name="Note 2 2 2 4 3" xfId="615" xr:uid="{00000000-0005-0000-0000-0000BA5B0000}"/>
    <cellStyle name="Note 2 2 2 4 4" xfId="23414" xr:uid="{00000000-0005-0000-0000-0000BB5B0000}"/>
    <cellStyle name="Note 2 2 2 4 4 2" xfId="23415" xr:uid="{00000000-0005-0000-0000-0000BC5B0000}"/>
    <cellStyle name="Note 2 2 2 4 4 2 2" xfId="23416" xr:uid="{00000000-0005-0000-0000-0000BD5B0000}"/>
    <cellStyle name="Note 2 2 2 4 4 3" xfId="23417" xr:uid="{00000000-0005-0000-0000-0000BE5B0000}"/>
    <cellStyle name="Note 2 2 2 4 5" xfId="23418" xr:uid="{00000000-0005-0000-0000-0000BF5B0000}"/>
    <cellStyle name="Note 2 2 2 4 5 2" xfId="23419" xr:uid="{00000000-0005-0000-0000-0000C05B0000}"/>
    <cellStyle name="Note 2 2 2 4 5 2 2" xfId="23420" xr:uid="{00000000-0005-0000-0000-0000C15B0000}"/>
    <cellStyle name="Note 2 2 2 4 5 3" xfId="23421" xr:uid="{00000000-0005-0000-0000-0000C25B0000}"/>
    <cellStyle name="Note 2 2 2 5" xfId="23422" xr:uid="{00000000-0005-0000-0000-0000C35B0000}"/>
    <cellStyle name="Note 2 2 2 5 2" xfId="23423" xr:uid="{00000000-0005-0000-0000-0000C45B0000}"/>
    <cellStyle name="Note 2 2 2 5 3" xfId="23424" xr:uid="{00000000-0005-0000-0000-0000C55B0000}"/>
    <cellStyle name="Note 2 2 2 5 3 2" xfId="23425" xr:uid="{00000000-0005-0000-0000-0000C65B0000}"/>
    <cellStyle name="Note 2 2 2 5 3 3" xfId="23426" xr:uid="{00000000-0005-0000-0000-0000C75B0000}"/>
    <cellStyle name="Note 2 2 2 5 4" xfId="23427" xr:uid="{00000000-0005-0000-0000-0000C85B0000}"/>
    <cellStyle name="Note 2 2 2 5 4 2" xfId="23428" xr:uid="{00000000-0005-0000-0000-0000C95B0000}"/>
    <cellStyle name="Note 2 2 2 5 4 2 2" xfId="23429" xr:uid="{00000000-0005-0000-0000-0000CA5B0000}"/>
    <cellStyle name="Note 2 2 2 5 4 3" xfId="23430" xr:uid="{00000000-0005-0000-0000-0000CB5B0000}"/>
    <cellStyle name="Note 2 2 2 5 5" xfId="23431" xr:uid="{00000000-0005-0000-0000-0000CC5B0000}"/>
    <cellStyle name="Note 2 2 2 5 5 2" xfId="23432" xr:uid="{00000000-0005-0000-0000-0000CD5B0000}"/>
    <cellStyle name="Note 2 2 2 5 5 2 2" xfId="23433" xr:uid="{00000000-0005-0000-0000-0000CE5B0000}"/>
    <cellStyle name="Note 2 2 2 5 5 3" xfId="23434" xr:uid="{00000000-0005-0000-0000-0000CF5B0000}"/>
    <cellStyle name="Note 2 2 2 5 6" xfId="23435" xr:uid="{00000000-0005-0000-0000-0000D05B0000}"/>
    <cellStyle name="Note 2 2 2 5 6 2" xfId="23436" xr:uid="{00000000-0005-0000-0000-0000D15B0000}"/>
    <cellStyle name="Note 2 2 2 5 6 2 2" xfId="23437" xr:uid="{00000000-0005-0000-0000-0000D25B0000}"/>
    <cellStyle name="Note 2 2 2 5 6 3" xfId="23438" xr:uid="{00000000-0005-0000-0000-0000D35B0000}"/>
    <cellStyle name="Note 2 2 2 5 7" xfId="23439" xr:uid="{00000000-0005-0000-0000-0000D45B0000}"/>
    <cellStyle name="Note 2 2 2 5 7 2" xfId="23440" xr:uid="{00000000-0005-0000-0000-0000D55B0000}"/>
    <cellStyle name="Note 2 2 2 5 8" xfId="23441" xr:uid="{00000000-0005-0000-0000-0000D65B0000}"/>
    <cellStyle name="Note 2 2 2 5 8 2" xfId="23442" xr:uid="{00000000-0005-0000-0000-0000D75B0000}"/>
    <cellStyle name="Note 2 2 2 5 9" xfId="23443" xr:uid="{00000000-0005-0000-0000-0000D85B0000}"/>
    <cellStyle name="Note 2 2 2 6" xfId="23444" xr:uid="{00000000-0005-0000-0000-0000D95B0000}"/>
    <cellStyle name="Note 2 2 2 6 2" xfId="23445" xr:uid="{00000000-0005-0000-0000-0000DA5B0000}"/>
    <cellStyle name="Note 2 2 2 6 3" xfId="23446" xr:uid="{00000000-0005-0000-0000-0000DB5B0000}"/>
    <cellStyle name="Note 2 2 2 7" xfId="23447" xr:uid="{00000000-0005-0000-0000-0000DC5B0000}"/>
    <cellStyle name="Note 2 2 2 8" xfId="23448" xr:uid="{00000000-0005-0000-0000-0000DD5B0000}"/>
    <cellStyle name="Note 2 2 2 8 2" xfId="23449" xr:uid="{00000000-0005-0000-0000-0000DE5B0000}"/>
    <cellStyle name="Note 2 2 2 8 2 2" xfId="23450" xr:uid="{00000000-0005-0000-0000-0000DF5B0000}"/>
    <cellStyle name="Note 2 2 2 8 3" xfId="23451" xr:uid="{00000000-0005-0000-0000-0000E05B0000}"/>
    <cellStyle name="Note 2 2 2 8 4" xfId="23452" xr:uid="{00000000-0005-0000-0000-0000E15B0000}"/>
    <cellStyle name="Note 2 2 2 8 5" xfId="23453" xr:uid="{00000000-0005-0000-0000-0000E25B0000}"/>
    <cellStyle name="Note 2 2 2 9" xfId="23454" xr:uid="{00000000-0005-0000-0000-0000E35B0000}"/>
    <cellStyle name="Note 2 2 2 9 2" xfId="23455" xr:uid="{00000000-0005-0000-0000-0000E45B0000}"/>
    <cellStyle name="Note 2 2 2 9 2 2" xfId="23456" xr:uid="{00000000-0005-0000-0000-0000E55B0000}"/>
    <cellStyle name="Note 2 2 2 9 3" xfId="23457" xr:uid="{00000000-0005-0000-0000-0000E65B0000}"/>
    <cellStyle name="Note 2 2 3" xfId="616" xr:uid="{00000000-0005-0000-0000-0000E75B0000}"/>
    <cellStyle name="Note 2 2 3 10" xfId="23458" xr:uid="{00000000-0005-0000-0000-0000E85B0000}"/>
    <cellStyle name="Note 2 2 3 10 2" xfId="23459" xr:uid="{00000000-0005-0000-0000-0000E95B0000}"/>
    <cellStyle name="Note 2 2 3 10 2 2" xfId="23460" xr:uid="{00000000-0005-0000-0000-0000EA5B0000}"/>
    <cellStyle name="Note 2 2 3 10 3" xfId="23461" xr:uid="{00000000-0005-0000-0000-0000EB5B0000}"/>
    <cellStyle name="Note 2 2 3 11" xfId="23462" xr:uid="{00000000-0005-0000-0000-0000EC5B0000}"/>
    <cellStyle name="Note 2 2 3 11 2" xfId="23463" xr:uid="{00000000-0005-0000-0000-0000ED5B0000}"/>
    <cellStyle name="Note 2 2 3 12" xfId="23464" xr:uid="{00000000-0005-0000-0000-0000EE5B0000}"/>
    <cellStyle name="Note 2 2 3 12 2" xfId="23465" xr:uid="{00000000-0005-0000-0000-0000EF5B0000}"/>
    <cellStyle name="Note 2 2 3 13" xfId="23466" xr:uid="{00000000-0005-0000-0000-0000F05B0000}"/>
    <cellStyle name="Note 2 2 3 14" xfId="23467" xr:uid="{00000000-0005-0000-0000-0000F15B0000}"/>
    <cellStyle name="Note 2 2 3 15" xfId="23468" xr:uid="{00000000-0005-0000-0000-0000F25B0000}"/>
    <cellStyle name="Note 2 2 3 2" xfId="617" xr:uid="{00000000-0005-0000-0000-0000F35B0000}"/>
    <cellStyle name="Note 2 2 3 2 2" xfId="23469" xr:uid="{00000000-0005-0000-0000-0000F45B0000}"/>
    <cellStyle name="Note 2 2 3 2 2 2" xfId="23470" xr:uid="{00000000-0005-0000-0000-0000F55B0000}"/>
    <cellStyle name="Note 2 2 3 2 2 3" xfId="23471" xr:uid="{00000000-0005-0000-0000-0000F65B0000}"/>
    <cellStyle name="Note 2 2 3 2 2 3 2" xfId="23472" xr:uid="{00000000-0005-0000-0000-0000F75B0000}"/>
    <cellStyle name="Note 2 2 3 2 2 3 3" xfId="23473" xr:uid="{00000000-0005-0000-0000-0000F85B0000}"/>
    <cellStyle name="Note 2 2 3 2 2 4" xfId="23474" xr:uid="{00000000-0005-0000-0000-0000F95B0000}"/>
    <cellStyle name="Note 2 2 3 2 2 4 2" xfId="23475" xr:uid="{00000000-0005-0000-0000-0000FA5B0000}"/>
    <cellStyle name="Note 2 2 3 2 2 4 2 2" xfId="23476" xr:uid="{00000000-0005-0000-0000-0000FB5B0000}"/>
    <cellStyle name="Note 2 2 3 2 2 4 3" xfId="23477" xr:uid="{00000000-0005-0000-0000-0000FC5B0000}"/>
    <cellStyle name="Note 2 2 3 2 2 5" xfId="23478" xr:uid="{00000000-0005-0000-0000-0000FD5B0000}"/>
    <cellStyle name="Note 2 2 3 2 2 5 2" xfId="23479" xr:uid="{00000000-0005-0000-0000-0000FE5B0000}"/>
    <cellStyle name="Note 2 2 3 2 2 5 2 2" xfId="23480" xr:uid="{00000000-0005-0000-0000-0000FF5B0000}"/>
    <cellStyle name="Note 2 2 3 2 2 5 3" xfId="23481" xr:uid="{00000000-0005-0000-0000-0000005C0000}"/>
    <cellStyle name="Note 2 2 3 2 2 6" xfId="23482" xr:uid="{00000000-0005-0000-0000-0000015C0000}"/>
    <cellStyle name="Note 2 2 3 2 2 6 2" xfId="23483" xr:uid="{00000000-0005-0000-0000-0000025C0000}"/>
    <cellStyle name="Note 2 2 3 2 2 6 2 2" xfId="23484" xr:uid="{00000000-0005-0000-0000-0000035C0000}"/>
    <cellStyle name="Note 2 2 3 2 2 6 3" xfId="23485" xr:uid="{00000000-0005-0000-0000-0000045C0000}"/>
    <cellStyle name="Note 2 2 3 2 2 7" xfId="23486" xr:uid="{00000000-0005-0000-0000-0000055C0000}"/>
    <cellStyle name="Note 2 2 3 2 2 7 2" xfId="23487" xr:uid="{00000000-0005-0000-0000-0000065C0000}"/>
    <cellStyle name="Note 2 2 3 2 2 8" xfId="23488" xr:uid="{00000000-0005-0000-0000-0000075C0000}"/>
    <cellStyle name="Note 2 2 3 2 2 8 2" xfId="23489" xr:uid="{00000000-0005-0000-0000-0000085C0000}"/>
    <cellStyle name="Note 2 2 3 2 2 9" xfId="23490" xr:uid="{00000000-0005-0000-0000-0000095C0000}"/>
    <cellStyle name="Note 2 2 3 2 3" xfId="23491" xr:uid="{00000000-0005-0000-0000-00000A5C0000}"/>
    <cellStyle name="Note 2 2 3 2 3 2" xfId="23492" xr:uid="{00000000-0005-0000-0000-00000B5C0000}"/>
    <cellStyle name="Note 2 2 3 2 3 3" xfId="23493" xr:uid="{00000000-0005-0000-0000-00000C5C0000}"/>
    <cellStyle name="Note 2 2 3 2 3 3 2" xfId="23494" xr:uid="{00000000-0005-0000-0000-00000D5C0000}"/>
    <cellStyle name="Note 2 2 3 2 3 3 3" xfId="23495" xr:uid="{00000000-0005-0000-0000-00000E5C0000}"/>
    <cellStyle name="Note 2 2 3 2 3 4" xfId="23496" xr:uid="{00000000-0005-0000-0000-00000F5C0000}"/>
    <cellStyle name="Note 2 2 3 2 3 4 2" xfId="23497" xr:uid="{00000000-0005-0000-0000-0000105C0000}"/>
    <cellStyle name="Note 2 2 3 2 3 4 2 2" xfId="23498" xr:uid="{00000000-0005-0000-0000-0000115C0000}"/>
    <cellStyle name="Note 2 2 3 2 3 4 3" xfId="23499" xr:uid="{00000000-0005-0000-0000-0000125C0000}"/>
    <cellStyle name="Note 2 2 3 2 3 5" xfId="23500" xr:uid="{00000000-0005-0000-0000-0000135C0000}"/>
    <cellStyle name="Note 2 2 3 2 3 5 2" xfId="23501" xr:uid="{00000000-0005-0000-0000-0000145C0000}"/>
    <cellStyle name="Note 2 2 3 2 3 5 2 2" xfId="23502" xr:uid="{00000000-0005-0000-0000-0000155C0000}"/>
    <cellStyle name="Note 2 2 3 2 3 5 3" xfId="23503" xr:uid="{00000000-0005-0000-0000-0000165C0000}"/>
    <cellStyle name="Note 2 2 3 2 3 6" xfId="23504" xr:uid="{00000000-0005-0000-0000-0000175C0000}"/>
    <cellStyle name="Note 2 2 3 2 3 6 2" xfId="23505" xr:uid="{00000000-0005-0000-0000-0000185C0000}"/>
    <cellStyle name="Note 2 2 3 2 3 6 2 2" xfId="23506" xr:uid="{00000000-0005-0000-0000-0000195C0000}"/>
    <cellStyle name="Note 2 2 3 2 3 6 3" xfId="23507" xr:uid="{00000000-0005-0000-0000-00001A5C0000}"/>
    <cellStyle name="Note 2 2 3 2 3 7" xfId="23508" xr:uid="{00000000-0005-0000-0000-00001B5C0000}"/>
    <cellStyle name="Note 2 2 3 2 3 7 2" xfId="23509" xr:uid="{00000000-0005-0000-0000-00001C5C0000}"/>
    <cellStyle name="Note 2 2 3 2 3 8" xfId="23510" xr:uid="{00000000-0005-0000-0000-00001D5C0000}"/>
    <cellStyle name="Note 2 2 3 2 3 8 2" xfId="23511" xr:uid="{00000000-0005-0000-0000-00001E5C0000}"/>
    <cellStyle name="Note 2 2 3 2 3 9" xfId="23512" xr:uid="{00000000-0005-0000-0000-00001F5C0000}"/>
    <cellStyle name="Note 2 2 3 2 4" xfId="23513" xr:uid="{00000000-0005-0000-0000-0000205C0000}"/>
    <cellStyle name="Note 2 2 3 2 4 2" xfId="23514" xr:uid="{00000000-0005-0000-0000-0000215C0000}"/>
    <cellStyle name="Note 2 2 3 2 4 3" xfId="23515" xr:uid="{00000000-0005-0000-0000-0000225C0000}"/>
    <cellStyle name="Note 2 2 3 2 4 3 2" xfId="23516" xr:uid="{00000000-0005-0000-0000-0000235C0000}"/>
    <cellStyle name="Note 2 2 3 2 4 3 2 2" xfId="23517" xr:uid="{00000000-0005-0000-0000-0000245C0000}"/>
    <cellStyle name="Note 2 2 3 2 4 3 3" xfId="23518" xr:uid="{00000000-0005-0000-0000-0000255C0000}"/>
    <cellStyle name="Note 2 2 3 2 4 4" xfId="23519" xr:uid="{00000000-0005-0000-0000-0000265C0000}"/>
    <cellStyle name="Note 2 2 3 2 4 4 2" xfId="23520" xr:uid="{00000000-0005-0000-0000-0000275C0000}"/>
    <cellStyle name="Note 2 2 3 2 4 4 2 2" xfId="23521" xr:uid="{00000000-0005-0000-0000-0000285C0000}"/>
    <cellStyle name="Note 2 2 3 2 4 4 3" xfId="23522" xr:uid="{00000000-0005-0000-0000-0000295C0000}"/>
    <cellStyle name="Note 2 2 3 2 4 5" xfId="23523" xr:uid="{00000000-0005-0000-0000-00002A5C0000}"/>
    <cellStyle name="Note 2 2 3 2 4 5 2" xfId="23524" xr:uid="{00000000-0005-0000-0000-00002B5C0000}"/>
    <cellStyle name="Note 2 2 3 2 4 5 2 2" xfId="23525" xr:uid="{00000000-0005-0000-0000-00002C5C0000}"/>
    <cellStyle name="Note 2 2 3 2 4 5 3" xfId="23526" xr:uid="{00000000-0005-0000-0000-00002D5C0000}"/>
    <cellStyle name="Note 2 2 3 2 4 6" xfId="23527" xr:uid="{00000000-0005-0000-0000-00002E5C0000}"/>
    <cellStyle name="Note 2 2 3 2 4 6 2" xfId="23528" xr:uid="{00000000-0005-0000-0000-00002F5C0000}"/>
    <cellStyle name="Note 2 2 3 2 4 7" xfId="23529" xr:uid="{00000000-0005-0000-0000-0000305C0000}"/>
    <cellStyle name="Note 2 2 3 2 4 7 2" xfId="23530" xr:uid="{00000000-0005-0000-0000-0000315C0000}"/>
    <cellStyle name="Note 2 2 3 2 4 8" xfId="23531" xr:uid="{00000000-0005-0000-0000-0000325C0000}"/>
    <cellStyle name="Note 2 2 3 2 4 9" xfId="23532" xr:uid="{00000000-0005-0000-0000-0000335C0000}"/>
    <cellStyle name="Note 2 2 3 2 5" xfId="23533" xr:uid="{00000000-0005-0000-0000-0000345C0000}"/>
    <cellStyle name="Note 2 2 3 2 5 2" xfId="23534" xr:uid="{00000000-0005-0000-0000-0000355C0000}"/>
    <cellStyle name="Note 2 2 3 2 5 3" xfId="23535" xr:uid="{00000000-0005-0000-0000-0000365C0000}"/>
    <cellStyle name="Note 2 2 3 2 6" xfId="23536" xr:uid="{00000000-0005-0000-0000-0000375C0000}"/>
    <cellStyle name="Note 2 2 3 2 6 2" xfId="23537" xr:uid="{00000000-0005-0000-0000-0000385C0000}"/>
    <cellStyle name="Note 2 2 3 2 6 2 2" xfId="23538" xr:uid="{00000000-0005-0000-0000-0000395C0000}"/>
    <cellStyle name="Note 2 2 3 2 6 2 2 2" xfId="23539" xr:uid="{00000000-0005-0000-0000-00003A5C0000}"/>
    <cellStyle name="Note 2 2 3 2 6 2 3" xfId="23540" xr:uid="{00000000-0005-0000-0000-00003B5C0000}"/>
    <cellStyle name="Note 2 2 3 2 6 3" xfId="23541" xr:uid="{00000000-0005-0000-0000-00003C5C0000}"/>
    <cellStyle name="Note 2 2 3 2 6 3 2" xfId="23542" xr:uid="{00000000-0005-0000-0000-00003D5C0000}"/>
    <cellStyle name="Note 2 2 3 2 6 3 2 2" xfId="23543" xr:uid="{00000000-0005-0000-0000-00003E5C0000}"/>
    <cellStyle name="Note 2 2 3 2 6 3 3" xfId="23544" xr:uid="{00000000-0005-0000-0000-00003F5C0000}"/>
    <cellStyle name="Note 2 2 3 2 6 4" xfId="23545" xr:uid="{00000000-0005-0000-0000-0000405C0000}"/>
    <cellStyle name="Note 2 2 3 2 6 4 2" xfId="23546" xr:uid="{00000000-0005-0000-0000-0000415C0000}"/>
    <cellStyle name="Note 2 2 3 2 6 4 2 2" xfId="23547" xr:uid="{00000000-0005-0000-0000-0000425C0000}"/>
    <cellStyle name="Note 2 2 3 2 6 4 3" xfId="23548" xr:uid="{00000000-0005-0000-0000-0000435C0000}"/>
    <cellStyle name="Note 2 2 3 2 6 5" xfId="23549" xr:uid="{00000000-0005-0000-0000-0000445C0000}"/>
    <cellStyle name="Note 2 2 3 2 6 5 2" xfId="23550" xr:uid="{00000000-0005-0000-0000-0000455C0000}"/>
    <cellStyle name="Note 2 2 3 2 6 6" xfId="23551" xr:uid="{00000000-0005-0000-0000-0000465C0000}"/>
    <cellStyle name="Note 2 2 3 2 6 6 2" xfId="23552" xr:uid="{00000000-0005-0000-0000-0000475C0000}"/>
    <cellStyle name="Note 2 2 3 2 6 7" xfId="23553" xr:uid="{00000000-0005-0000-0000-0000485C0000}"/>
    <cellStyle name="Note 2 2 3 2 7" xfId="23554" xr:uid="{00000000-0005-0000-0000-0000495C0000}"/>
    <cellStyle name="Note 2 2 3 2 7 2" xfId="23555" xr:uid="{00000000-0005-0000-0000-00004A5C0000}"/>
    <cellStyle name="Note 2 2 3 2 7 2 2" xfId="23556" xr:uid="{00000000-0005-0000-0000-00004B5C0000}"/>
    <cellStyle name="Note 2 2 3 2 7 3" xfId="23557" xr:uid="{00000000-0005-0000-0000-00004C5C0000}"/>
    <cellStyle name="Note 2 2 3 2 8" xfId="23558" xr:uid="{00000000-0005-0000-0000-00004D5C0000}"/>
    <cellStyle name="Note 2 2 3 2 8 2" xfId="23559" xr:uid="{00000000-0005-0000-0000-00004E5C0000}"/>
    <cellStyle name="Note 2 2 3 2 8 2 2" xfId="23560" xr:uid="{00000000-0005-0000-0000-00004F5C0000}"/>
    <cellStyle name="Note 2 2 3 2 8 3" xfId="23561" xr:uid="{00000000-0005-0000-0000-0000505C0000}"/>
    <cellStyle name="Note 2 2 3 3" xfId="618" xr:uid="{00000000-0005-0000-0000-0000515C0000}"/>
    <cellStyle name="Note 2 2 3 3 10" xfId="23562" xr:uid="{00000000-0005-0000-0000-0000525C0000}"/>
    <cellStyle name="Note 2 2 3 3 2" xfId="619" xr:uid="{00000000-0005-0000-0000-0000535C0000}"/>
    <cellStyle name="Note 2 2 3 3 2 2" xfId="23563" xr:uid="{00000000-0005-0000-0000-0000545C0000}"/>
    <cellStyle name="Note 2 2 3 3 2 3" xfId="23564" xr:uid="{00000000-0005-0000-0000-0000555C0000}"/>
    <cellStyle name="Note 2 2 3 3 2 3 2" xfId="23565" xr:uid="{00000000-0005-0000-0000-0000565C0000}"/>
    <cellStyle name="Note 2 2 3 3 2 3 3" xfId="23566" xr:uid="{00000000-0005-0000-0000-0000575C0000}"/>
    <cellStyle name="Note 2 2 3 3 2 4" xfId="23567" xr:uid="{00000000-0005-0000-0000-0000585C0000}"/>
    <cellStyle name="Note 2 2 3 3 2 4 2" xfId="23568" xr:uid="{00000000-0005-0000-0000-0000595C0000}"/>
    <cellStyle name="Note 2 2 3 3 2 4 2 2" xfId="23569" xr:uid="{00000000-0005-0000-0000-00005A5C0000}"/>
    <cellStyle name="Note 2 2 3 3 2 4 3" xfId="23570" xr:uid="{00000000-0005-0000-0000-00005B5C0000}"/>
    <cellStyle name="Note 2 2 3 3 2 5" xfId="23571" xr:uid="{00000000-0005-0000-0000-00005C5C0000}"/>
    <cellStyle name="Note 2 2 3 3 2 5 2" xfId="23572" xr:uid="{00000000-0005-0000-0000-00005D5C0000}"/>
    <cellStyle name="Note 2 2 3 3 2 5 2 2" xfId="23573" xr:uid="{00000000-0005-0000-0000-00005E5C0000}"/>
    <cellStyle name="Note 2 2 3 3 2 5 3" xfId="23574" xr:uid="{00000000-0005-0000-0000-00005F5C0000}"/>
    <cellStyle name="Note 2 2 3 3 2 6" xfId="23575" xr:uid="{00000000-0005-0000-0000-0000605C0000}"/>
    <cellStyle name="Note 2 2 3 3 2 6 2" xfId="23576" xr:uid="{00000000-0005-0000-0000-0000615C0000}"/>
    <cellStyle name="Note 2 2 3 3 2 6 2 2" xfId="23577" xr:uid="{00000000-0005-0000-0000-0000625C0000}"/>
    <cellStyle name="Note 2 2 3 3 2 6 3" xfId="23578" xr:uid="{00000000-0005-0000-0000-0000635C0000}"/>
    <cellStyle name="Note 2 2 3 3 2 7" xfId="23579" xr:uid="{00000000-0005-0000-0000-0000645C0000}"/>
    <cellStyle name="Note 2 2 3 3 2 7 2" xfId="23580" xr:uid="{00000000-0005-0000-0000-0000655C0000}"/>
    <cellStyle name="Note 2 2 3 3 2 8" xfId="23581" xr:uid="{00000000-0005-0000-0000-0000665C0000}"/>
    <cellStyle name="Note 2 2 3 3 2 8 2" xfId="23582" xr:uid="{00000000-0005-0000-0000-0000675C0000}"/>
    <cellStyle name="Note 2 2 3 3 2 9" xfId="23583" xr:uid="{00000000-0005-0000-0000-0000685C0000}"/>
    <cellStyle name="Note 2 2 3 3 3" xfId="620" xr:uid="{00000000-0005-0000-0000-0000695C0000}"/>
    <cellStyle name="Note 2 2 3 3 4" xfId="23584" xr:uid="{00000000-0005-0000-0000-00006A5C0000}"/>
    <cellStyle name="Note 2 2 3 3 4 2" xfId="23585" xr:uid="{00000000-0005-0000-0000-00006B5C0000}"/>
    <cellStyle name="Note 2 2 3 3 4 3" xfId="23586" xr:uid="{00000000-0005-0000-0000-00006C5C0000}"/>
    <cellStyle name="Note 2 2 3 3 5" xfId="23587" xr:uid="{00000000-0005-0000-0000-00006D5C0000}"/>
    <cellStyle name="Note 2 2 3 3 5 2" xfId="23588" xr:uid="{00000000-0005-0000-0000-00006E5C0000}"/>
    <cellStyle name="Note 2 2 3 3 5 2 2" xfId="23589" xr:uid="{00000000-0005-0000-0000-00006F5C0000}"/>
    <cellStyle name="Note 2 2 3 3 5 3" xfId="23590" xr:uid="{00000000-0005-0000-0000-0000705C0000}"/>
    <cellStyle name="Note 2 2 3 3 6" xfId="23591" xr:uid="{00000000-0005-0000-0000-0000715C0000}"/>
    <cellStyle name="Note 2 2 3 3 6 2" xfId="23592" xr:uid="{00000000-0005-0000-0000-0000725C0000}"/>
    <cellStyle name="Note 2 2 3 3 6 2 2" xfId="23593" xr:uid="{00000000-0005-0000-0000-0000735C0000}"/>
    <cellStyle name="Note 2 2 3 3 6 3" xfId="23594" xr:uid="{00000000-0005-0000-0000-0000745C0000}"/>
    <cellStyle name="Note 2 2 3 3 7" xfId="23595" xr:uid="{00000000-0005-0000-0000-0000755C0000}"/>
    <cellStyle name="Note 2 2 3 3 7 2" xfId="23596" xr:uid="{00000000-0005-0000-0000-0000765C0000}"/>
    <cellStyle name="Note 2 2 3 3 7 2 2" xfId="23597" xr:uid="{00000000-0005-0000-0000-0000775C0000}"/>
    <cellStyle name="Note 2 2 3 3 7 3" xfId="23598" xr:uid="{00000000-0005-0000-0000-0000785C0000}"/>
    <cellStyle name="Note 2 2 3 3 8" xfId="23599" xr:uid="{00000000-0005-0000-0000-0000795C0000}"/>
    <cellStyle name="Note 2 2 3 3 8 2" xfId="23600" xr:uid="{00000000-0005-0000-0000-00007A5C0000}"/>
    <cellStyle name="Note 2 2 3 3 9" xfId="23601" xr:uid="{00000000-0005-0000-0000-00007B5C0000}"/>
    <cellStyle name="Note 2 2 3 3 9 2" xfId="23602" xr:uid="{00000000-0005-0000-0000-00007C5C0000}"/>
    <cellStyle name="Note 2 2 3 4" xfId="621" xr:uid="{00000000-0005-0000-0000-00007D5C0000}"/>
    <cellStyle name="Note 2 2 3 4 2" xfId="622" xr:uid="{00000000-0005-0000-0000-00007E5C0000}"/>
    <cellStyle name="Note 2 2 3 4 2 10" xfId="23603" xr:uid="{00000000-0005-0000-0000-00007F5C0000}"/>
    <cellStyle name="Note 2 2 3 4 2 2" xfId="23604" xr:uid="{00000000-0005-0000-0000-0000805C0000}"/>
    <cellStyle name="Note 2 2 3 4 2 3" xfId="23605" xr:uid="{00000000-0005-0000-0000-0000815C0000}"/>
    <cellStyle name="Note 2 2 3 4 2 4" xfId="23606" xr:uid="{00000000-0005-0000-0000-0000825C0000}"/>
    <cellStyle name="Note 2 2 3 4 2 4 2" xfId="23607" xr:uid="{00000000-0005-0000-0000-0000835C0000}"/>
    <cellStyle name="Note 2 2 3 4 2 4 2 2" xfId="23608" xr:uid="{00000000-0005-0000-0000-0000845C0000}"/>
    <cellStyle name="Note 2 2 3 4 2 4 3" xfId="23609" xr:uid="{00000000-0005-0000-0000-0000855C0000}"/>
    <cellStyle name="Note 2 2 3 4 2 5" xfId="23610" xr:uid="{00000000-0005-0000-0000-0000865C0000}"/>
    <cellStyle name="Note 2 2 3 4 2 5 2" xfId="23611" xr:uid="{00000000-0005-0000-0000-0000875C0000}"/>
    <cellStyle name="Note 2 2 3 4 2 5 2 2" xfId="23612" xr:uid="{00000000-0005-0000-0000-0000885C0000}"/>
    <cellStyle name="Note 2 2 3 4 2 5 3" xfId="23613" xr:uid="{00000000-0005-0000-0000-0000895C0000}"/>
    <cellStyle name="Note 2 2 3 4 2 6" xfId="23614" xr:uid="{00000000-0005-0000-0000-00008A5C0000}"/>
    <cellStyle name="Note 2 2 3 4 2 6 2" xfId="23615" xr:uid="{00000000-0005-0000-0000-00008B5C0000}"/>
    <cellStyle name="Note 2 2 3 4 2 6 2 2" xfId="23616" xr:uid="{00000000-0005-0000-0000-00008C5C0000}"/>
    <cellStyle name="Note 2 2 3 4 2 6 3" xfId="23617" xr:uid="{00000000-0005-0000-0000-00008D5C0000}"/>
    <cellStyle name="Note 2 2 3 4 2 7" xfId="23618" xr:uid="{00000000-0005-0000-0000-00008E5C0000}"/>
    <cellStyle name="Note 2 2 3 4 2 7 2" xfId="23619" xr:uid="{00000000-0005-0000-0000-00008F5C0000}"/>
    <cellStyle name="Note 2 2 3 4 2 8" xfId="23620" xr:uid="{00000000-0005-0000-0000-0000905C0000}"/>
    <cellStyle name="Note 2 2 3 4 2 8 2" xfId="23621" xr:uid="{00000000-0005-0000-0000-0000915C0000}"/>
    <cellStyle name="Note 2 2 3 4 2 9" xfId="23622" xr:uid="{00000000-0005-0000-0000-0000925C0000}"/>
    <cellStyle name="Note 2 2 3 4 3" xfId="623" xr:uid="{00000000-0005-0000-0000-0000935C0000}"/>
    <cellStyle name="Note 2 2 3 4 4" xfId="23623" xr:uid="{00000000-0005-0000-0000-0000945C0000}"/>
    <cellStyle name="Note 2 2 3 4 4 2" xfId="23624" xr:uid="{00000000-0005-0000-0000-0000955C0000}"/>
    <cellStyle name="Note 2 2 3 4 4 2 2" xfId="23625" xr:uid="{00000000-0005-0000-0000-0000965C0000}"/>
    <cellStyle name="Note 2 2 3 4 4 3" xfId="23626" xr:uid="{00000000-0005-0000-0000-0000975C0000}"/>
    <cellStyle name="Note 2 2 3 4 5" xfId="23627" xr:uid="{00000000-0005-0000-0000-0000985C0000}"/>
    <cellStyle name="Note 2 2 3 4 5 2" xfId="23628" xr:uid="{00000000-0005-0000-0000-0000995C0000}"/>
    <cellStyle name="Note 2 2 3 4 5 2 2" xfId="23629" xr:uid="{00000000-0005-0000-0000-00009A5C0000}"/>
    <cellStyle name="Note 2 2 3 4 5 3" xfId="23630" xr:uid="{00000000-0005-0000-0000-00009B5C0000}"/>
    <cellStyle name="Note 2 2 3 5" xfId="23631" xr:uid="{00000000-0005-0000-0000-00009C5C0000}"/>
    <cellStyle name="Note 2 2 3 5 2" xfId="23632" xr:uid="{00000000-0005-0000-0000-00009D5C0000}"/>
    <cellStyle name="Note 2 2 3 5 3" xfId="23633" xr:uid="{00000000-0005-0000-0000-00009E5C0000}"/>
    <cellStyle name="Note 2 2 3 5 3 2" xfId="23634" xr:uid="{00000000-0005-0000-0000-00009F5C0000}"/>
    <cellStyle name="Note 2 2 3 5 3 3" xfId="23635" xr:uid="{00000000-0005-0000-0000-0000A05C0000}"/>
    <cellStyle name="Note 2 2 3 5 4" xfId="23636" xr:uid="{00000000-0005-0000-0000-0000A15C0000}"/>
    <cellStyle name="Note 2 2 3 5 4 2" xfId="23637" xr:uid="{00000000-0005-0000-0000-0000A25C0000}"/>
    <cellStyle name="Note 2 2 3 5 4 2 2" xfId="23638" xr:uid="{00000000-0005-0000-0000-0000A35C0000}"/>
    <cellStyle name="Note 2 2 3 5 4 3" xfId="23639" xr:uid="{00000000-0005-0000-0000-0000A45C0000}"/>
    <cellStyle name="Note 2 2 3 5 5" xfId="23640" xr:uid="{00000000-0005-0000-0000-0000A55C0000}"/>
    <cellStyle name="Note 2 2 3 5 5 2" xfId="23641" xr:uid="{00000000-0005-0000-0000-0000A65C0000}"/>
    <cellStyle name="Note 2 2 3 5 5 2 2" xfId="23642" xr:uid="{00000000-0005-0000-0000-0000A75C0000}"/>
    <cellStyle name="Note 2 2 3 5 5 3" xfId="23643" xr:uid="{00000000-0005-0000-0000-0000A85C0000}"/>
    <cellStyle name="Note 2 2 3 5 6" xfId="23644" xr:uid="{00000000-0005-0000-0000-0000A95C0000}"/>
    <cellStyle name="Note 2 2 3 5 6 2" xfId="23645" xr:uid="{00000000-0005-0000-0000-0000AA5C0000}"/>
    <cellStyle name="Note 2 2 3 5 6 2 2" xfId="23646" xr:uid="{00000000-0005-0000-0000-0000AB5C0000}"/>
    <cellStyle name="Note 2 2 3 5 6 3" xfId="23647" xr:uid="{00000000-0005-0000-0000-0000AC5C0000}"/>
    <cellStyle name="Note 2 2 3 5 7" xfId="23648" xr:uid="{00000000-0005-0000-0000-0000AD5C0000}"/>
    <cellStyle name="Note 2 2 3 5 7 2" xfId="23649" xr:uid="{00000000-0005-0000-0000-0000AE5C0000}"/>
    <cellStyle name="Note 2 2 3 5 8" xfId="23650" xr:uid="{00000000-0005-0000-0000-0000AF5C0000}"/>
    <cellStyle name="Note 2 2 3 5 8 2" xfId="23651" xr:uid="{00000000-0005-0000-0000-0000B05C0000}"/>
    <cellStyle name="Note 2 2 3 5 9" xfId="23652" xr:uid="{00000000-0005-0000-0000-0000B15C0000}"/>
    <cellStyle name="Note 2 2 3 6" xfId="23653" xr:uid="{00000000-0005-0000-0000-0000B25C0000}"/>
    <cellStyle name="Note 2 2 3 6 2" xfId="23654" xr:uid="{00000000-0005-0000-0000-0000B35C0000}"/>
    <cellStyle name="Note 2 2 3 6 3" xfId="23655" xr:uid="{00000000-0005-0000-0000-0000B45C0000}"/>
    <cellStyle name="Note 2 2 3 7" xfId="23656" xr:uid="{00000000-0005-0000-0000-0000B55C0000}"/>
    <cellStyle name="Note 2 2 3 8" xfId="23657" xr:uid="{00000000-0005-0000-0000-0000B65C0000}"/>
    <cellStyle name="Note 2 2 3 8 2" xfId="23658" xr:uid="{00000000-0005-0000-0000-0000B75C0000}"/>
    <cellStyle name="Note 2 2 3 8 2 2" xfId="23659" xr:uid="{00000000-0005-0000-0000-0000B85C0000}"/>
    <cellStyle name="Note 2 2 3 8 3" xfId="23660" xr:uid="{00000000-0005-0000-0000-0000B95C0000}"/>
    <cellStyle name="Note 2 2 3 8 4" xfId="23661" xr:uid="{00000000-0005-0000-0000-0000BA5C0000}"/>
    <cellStyle name="Note 2 2 3 8 5" xfId="23662" xr:uid="{00000000-0005-0000-0000-0000BB5C0000}"/>
    <cellStyle name="Note 2 2 3 9" xfId="23663" xr:uid="{00000000-0005-0000-0000-0000BC5C0000}"/>
    <cellStyle name="Note 2 2 3 9 2" xfId="23664" xr:uid="{00000000-0005-0000-0000-0000BD5C0000}"/>
    <cellStyle name="Note 2 2 3 9 2 2" xfId="23665" xr:uid="{00000000-0005-0000-0000-0000BE5C0000}"/>
    <cellStyle name="Note 2 2 3 9 3" xfId="23666" xr:uid="{00000000-0005-0000-0000-0000BF5C0000}"/>
    <cellStyle name="Note 2 2 4" xfId="624" xr:uid="{00000000-0005-0000-0000-0000C05C0000}"/>
    <cellStyle name="Note 2 2 4 2" xfId="23667" xr:uid="{00000000-0005-0000-0000-0000C15C0000}"/>
    <cellStyle name="Note 2 2 4 2 2" xfId="23668" xr:uid="{00000000-0005-0000-0000-0000C25C0000}"/>
    <cellStyle name="Note 2 2 4 2 3" xfId="23669" xr:uid="{00000000-0005-0000-0000-0000C35C0000}"/>
    <cellStyle name="Note 2 2 4 2 3 2" xfId="23670" xr:uid="{00000000-0005-0000-0000-0000C45C0000}"/>
    <cellStyle name="Note 2 2 4 2 3 3" xfId="23671" xr:uid="{00000000-0005-0000-0000-0000C55C0000}"/>
    <cellStyle name="Note 2 2 4 2 4" xfId="23672" xr:uid="{00000000-0005-0000-0000-0000C65C0000}"/>
    <cellStyle name="Note 2 2 4 2 4 2" xfId="23673" xr:uid="{00000000-0005-0000-0000-0000C75C0000}"/>
    <cellStyle name="Note 2 2 4 2 4 2 2" xfId="23674" xr:uid="{00000000-0005-0000-0000-0000C85C0000}"/>
    <cellStyle name="Note 2 2 4 2 4 3" xfId="23675" xr:uid="{00000000-0005-0000-0000-0000C95C0000}"/>
    <cellStyle name="Note 2 2 4 2 5" xfId="23676" xr:uid="{00000000-0005-0000-0000-0000CA5C0000}"/>
    <cellStyle name="Note 2 2 4 2 5 2" xfId="23677" xr:uid="{00000000-0005-0000-0000-0000CB5C0000}"/>
    <cellStyle name="Note 2 2 4 2 5 2 2" xfId="23678" xr:uid="{00000000-0005-0000-0000-0000CC5C0000}"/>
    <cellStyle name="Note 2 2 4 2 5 3" xfId="23679" xr:uid="{00000000-0005-0000-0000-0000CD5C0000}"/>
    <cellStyle name="Note 2 2 4 2 6" xfId="23680" xr:uid="{00000000-0005-0000-0000-0000CE5C0000}"/>
    <cellStyle name="Note 2 2 4 2 6 2" xfId="23681" xr:uid="{00000000-0005-0000-0000-0000CF5C0000}"/>
    <cellStyle name="Note 2 2 4 2 6 2 2" xfId="23682" xr:uid="{00000000-0005-0000-0000-0000D05C0000}"/>
    <cellStyle name="Note 2 2 4 2 6 3" xfId="23683" xr:uid="{00000000-0005-0000-0000-0000D15C0000}"/>
    <cellStyle name="Note 2 2 4 2 7" xfId="23684" xr:uid="{00000000-0005-0000-0000-0000D25C0000}"/>
    <cellStyle name="Note 2 2 4 2 7 2" xfId="23685" xr:uid="{00000000-0005-0000-0000-0000D35C0000}"/>
    <cellStyle name="Note 2 2 4 2 8" xfId="23686" xr:uid="{00000000-0005-0000-0000-0000D45C0000}"/>
    <cellStyle name="Note 2 2 4 2 8 2" xfId="23687" xr:uid="{00000000-0005-0000-0000-0000D55C0000}"/>
    <cellStyle name="Note 2 2 4 2 9" xfId="23688" xr:uid="{00000000-0005-0000-0000-0000D65C0000}"/>
    <cellStyle name="Note 2 2 4 3" xfId="23689" xr:uid="{00000000-0005-0000-0000-0000D75C0000}"/>
    <cellStyle name="Note 2 2 4 3 2" xfId="23690" xr:uid="{00000000-0005-0000-0000-0000D85C0000}"/>
    <cellStyle name="Note 2 2 4 3 3" xfId="23691" xr:uid="{00000000-0005-0000-0000-0000D95C0000}"/>
    <cellStyle name="Note 2 2 4 3 3 2" xfId="23692" xr:uid="{00000000-0005-0000-0000-0000DA5C0000}"/>
    <cellStyle name="Note 2 2 4 3 3 3" xfId="23693" xr:uid="{00000000-0005-0000-0000-0000DB5C0000}"/>
    <cellStyle name="Note 2 2 4 3 4" xfId="23694" xr:uid="{00000000-0005-0000-0000-0000DC5C0000}"/>
    <cellStyle name="Note 2 2 4 3 4 2" xfId="23695" xr:uid="{00000000-0005-0000-0000-0000DD5C0000}"/>
    <cellStyle name="Note 2 2 4 3 4 2 2" xfId="23696" xr:uid="{00000000-0005-0000-0000-0000DE5C0000}"/>
    <cellStyle name="Note 2 2 4 3 4 3" xfId="23697" xr:uid="{00000000-0005-0000-0000-0000DF5C0000}"/>
    <cellStyle name="Note 2 2 4 3 5" xfId="23698" xr:uid="{00000000-0005-0000-0000-0000E05C0000}"/>
    <cellStyle name="Note 2 2 4 3 5 2" xfId="23699" xr:uid="{00000000-0005-0000-0000-0000E15C0000}"/>
    <cellStyle name="Note 2 2 4 3 5 2 2" xfId="23700" xr:uid="{00000000-0005-0000-0000-0000E25C0000}"/>
    <cellStyle name="Note 2 2 4 3 5 3" xfId="23701" xr:uid="{00000000-0005-0000-0000-0000E35C0000}"/>
    <cellStyle name="Note 2 2 4 3 6" xfId="23702" xr:uid="{00000000-0005-0000-0000-0000E45C0000}"/>
    <cellStyle name="Note 2 2 4 3 6 2" xfId="23703" xr:uid="{00000000-0005-0000-0000-0000E55C0000}"/>
    <cellStyle name="Note 2 2 4 3 6 2 2" xfId="23704" xr:uid="{00000000-0005-0000-0000-0000E65C0000}"/>
    <cellStyle name="Note 2 2 4 3 6 3" xfId="23705" xr:uid="{00000000-0005-0000-0000-0000E75C0000}"/>
    <cellStyle name="Note 2 2 4 3 7" xfId="23706" xr:uid="{00000000-0005-0000-0000-0000E85C0000}"/>
    <cellStyle name="Note 2 2 4 3 7 2" xfId="23707" xr:uid="{00000000-0005-0000-0000-0000E95C0000}"/>
    <cellStyle name="Note 2 2 4 3 8" xfId="23708" xr:uid="{00000000-0005-0000-0000-0000EA5C0000}"/>
    <cellStyle name="Note 2 2 4 3 8 2" xfId="23709" xr:uid="{00000000-0005-0000-0000-0000EB5C0000}"/>
    <cellStyle name="Note 2 2 4 3 9" xfId="23710" xr:uid="{00000000-0005-0000-0000-0000EC5C0000}"/>
    <cellStyle name="Note 2 2 4 4" xfId="23711" xr:uid="{00000000-0005-0000-0000-0000ED5C0000}"/>
    <cellStyle name="Note 2 2 4 4 2" xfId="23712" xr:uid="{00000000-0005-0000-0000-0000EE5C0000}"/>
    <cellStyle name="Note 2 2 4 4 3" xfId="23713" xr:uid="{00000000-0005-0000-0000-0000EF5C0000}"/>
    <cellStyle name="Note 2 2 4 4 3 2" xfId="23714" xr:uid="{00000000-0005-0000-0000-0000F05C0000}"/>
    <cellStyle name="Note 2 2 4 4 3 2 2" xfId="23715" xr:uid="{00000000-0005-0000-0000-0000F15C0000}"/>
    <cellStyle name="Note 2 2 4 4 3 3" xfId="23716" xr:uid="{00000000-0005-0000-0000-0000F25C0000}"/>
    <cellStyle name="Note 2 2 4 4 4" xfId="23717" xr:uid="{00000000-0005-0000-0000-0000F35C0000}"/>
    <cellStyle name="Note 2 2 4 4 4 2" xfId="23718" xr:uid="{00000000-0005-0000-0000-0000F45C0000}"/>
    <cellStyle name="Note 2 2 4 4 4 2 2" xfId="23719" xr:uid="{00000000-0005-0000-0000-0000F55C0000}"/>
    <cellStyle name="Note 2 2 4 4 4 3" xfId="23720" xr:uid="{00000000-0005-0000-0000-0000F65C0000}"/>
    <cellStyle name="Note 2 2 4 4 5" xfId="23721" xr:uid="{00000000-0005-0000-0000-0000F75C0000}"/>
    <cellStyle name="Note 2 2 4 4 5 2" xfId="23722" xr:uid="{00000000-0005-0000-0000-0000F85C0000}"/>
    <cellStyle name="Note 2 2 4 4 5 2 2" xfId="23723" xr:uid="{00000000-0005-0000-0000-0000F95C0000}"/>
    <cellStyle name="Note 2 2 4 4 5 3" xfId="23724" xr:uid="{00000000-0005-0000-0000-0000FA5C0000}"/>
    <cellStyle name="Note 2 2 4 4 6" xfId="23725" xr:uid="{00000000-0005-0000-0000-0000FB5C0000}"/>
    <cellStyle name="Note 2 2 4 4 6 2" xfId="23726" xr:uid="{00000000-0005-0000-0000-0000FC5C0000}"/>
    <cellStyle name="Note 2 2 4 4 7" xfId="23727" xr:uid="{00000000-0005-0000-0000-0000FD5C0000}"/>
    <cellStyle name="Note 2 2 4 4 7 2" xfId="23728" xr:uid="{00000000-0005-0000-0000-0000FE5C0000}"/>
    <cellStyle name="Note 2 2 4 4 8" xfId="23729" xr:uid="{00000000-0005-0000-0000-0000FF5C0000}"/>
    <cellStyle name="Note 2 2 4 4 9" xfId="23730" xr:uid="{00000000-0005-0000-0000-0000005D0000}"/>
    <cellStyle name="Note 2 2 4 5" xfId="23731" xr:uid="{00000000-0005-0000-0000-0000015D0000}"/>
    <cellStyle name="Note 2 2 4 5 2" xfId="23732" xr:uid="{00000000-0005-0000-0000-0000025D0000}"/>
    <cellStyle name="Note 2 2 4 5 3" xfId="23733" xr:uid="{00000000-0005-0000-0000-0000035D0000}"/>
    <cellStyle name="Note 2 2 4 6" xfId="23734" xr:uid="{00000000-0005-0000-0000-0000045D0000}"/>
    <cellStyle name="Note 2 2 4 6 2" xfId="23735" xr:uid="{00000000-0005-0000-0000-0000055D0000}"/>
    <cellStyle name="Note 2 2 4 6 2 2" xfId="23736" xr:uid="{00000000-0005-0000-0000-0000065D0000}"/>
    <cellStyle name="Note 2 2 4 6 2 2 2" xfId="23737" xr:uid="{00000000-0005-0000-0000-0000075D0000}"/>
    <cellStyle name="Note 2 2 4 6 2 3" xfId="23738" xr:uid="{00000000-0005-0000-0000-0000085D0000}"/>
    <cellStyle name="Note 2 2 4 6 3" xfId="23739" xr:uid="{00000000-0005-0000-0000-0000095D0000}"/>
    <cellStyle name="Note 2 2 4 6 3 2" xfId="23740" xr:uid="{00000000-0005-0000-0000-00000A5D0000}"/>
    <cellStyle name="Note 2 2 4 6 3 2 2" xfId="23741" xr:uid="{00000000-0005-0000-0000-00000B5D0000}"/>
    <cellStyle name="Note 2 2 4 6 3 3" xfId="23742" xr:uid="{00000000-0005-0000-0000-00000C5D0000}"/>
    <cellStyle name="Note 2 2 4 6 4" xfId="23743" xr:uid="{00000000-0005-0000-0000-00000D5D0000}"/>
    <cellStyle name="Note 2 2 4 6 4 2" xfId="23744" xr:uid="{00000000-0005-0000-0000-00000E5D0000}"/>
    <cellStyle name="Note 2 2 4 6 4 2 2" xfId="23745" xr:uid="{00000000-0005-0000-0000-00000F5D0000}"/>
    <cellStyle name="Note 2 2 4 6 4 3" xfId="23746" xr:uid="{00000000-0005-0000-0000-0000105D0000}"/>
    <cellStyle name="Note 2 2 4 6 5" xfId="23747" xr:uid="{00000000-0005-0000-0000-0000115D0000}"/>
    <cellStyle name="Note 2 2 4 6 5 2" xfId="23748" xr:uid="{00000000-0005-0000-0000-0000125D0000}"/>
    <cellStyle name="Note 2 2 4 6 6" xfId="23749" xr:uid="{00000000-0005-0000-0000-0000135D0000}"/>
    <cellStyle name="Note 2 2 4 6 6 2" xfId="23750" xr:uid="{00000000-0005-0000-0000-0000145D0000}"/>
    <cellStyle name="Note 2 2 4 6 7" xfId="23751" xr:uid="{00000000-0005-0000-0000-0000155D0000}"/>
    <cellStyle name="Note 2 2 4 7" xfId="23752" xr:uid="{00000000-0005-0000-0000-0000165D0000}"/>
    <cellStyle name="Note 2 2 4 7 2" xfId="23753" xr:uid="{00000000-0005-0000-0000-0000175D0000}"/>
    <cellStyle name="Note 2 2 4 7 2 2" xfId="23754" xr:uid="{00000000-0005-0000-0000-0000185D0000}"/>
    <cellStyle name="Note 2 2 4 7 3" xfId="23755" xr:uid="{00000000-0005-0000-0000-0000195D0000}"/>
    <cellStyle name="Note 2 2 4 8" xfId="23756" xr:uid="{00000000-0005-0000-0000-00001A5D0000}"/>
    <cellStyle name="Note 2 2 4 8 2" xfId="23757" xr:uid="{00000000-0005-0000-0000-00001B5D0000}"/>
    <cellStyle name="Note 2 2 4 8 2 2" xfId="23758" xr:uid="{00000000-0005-0000-0000-00001C5D0000}"/>
    <cellStyle name="Note 2 2 4 8 3" xfId="23759" xr:uid="{00000000-0005-0000-0000-00001D5D0000}"/>
    <cellStyle name="Note 2 2 5" xfId="625" xr:uid="{00000000-0005-0000-0000-00001E5D0000}"/>
    <cellStyle name="Note 2 2 5 10" xfId="23760" xr:uid="{00000000-0005-0000-0000-00001F5D0000}"/>
    <cellStyle name="Note 2 2 5 2" xfId="626" xr:uid="{00000000-0005-0000-0000-0000205D0000}"/>
    <cellStyle name="Note 2 2 5 2 2" xfId="23761" xr:uid="{00000000-0005-0000-0000-0000215D0000}"/>
    <cellStyle name="Note 2 2 5 2 3" xfId="23762" xr:uid="{00000000-0005-0000-0000-0000225D0000}"/>
    <cellStyle name="Note 2 2 5 2 3 2" xfId="23763" xr:uid="{00000000-0005-0000-0000-0000235D0000}"/>
    <cellStyle name="Note 2 2 5 2 3 3" xfId="23764" xr:uid="{00000000-0005-0000-0000-0000245D0000}"/>
    <cellStyle name="Note 2 2 5 2 4" xfId="23765" xr:uid="{00000000-0005-0000-0000-0000255D0000}"/>
    <cellStyle name="Note 2 2 5 2 4 2" xfId="23766" xr:uid="{00000000-0005-0000-0000-0000265D0000}"/>
    <cellStyle name="Note 2 2 5 2 4 2 2" xfId="23767" xr:uid="{00000000-0005-0000-0000-0000275D0000}"/>
    <cellStyle name="Note 2 2 5 2 4 3" xfId="23768" xr:uid="{00000000-0005-0000-0000-0000285D0000}"/>
    <cellStyle name="Note 2 2 5 2 5" xfId="23769" xr:uid="{00000000-0005-0000-0000-0000295D0000}"/>
    <cellStyle name="Note 2 2 5 2 5 2" xfId="23770" xr:uid="{00000000-0005-0000-0000-00002A5D0000}"/>
    <cellStyle name="Note 2 2 5 2 5 2 2" xfId="23771" xr:uid="{00000000-0005-0000-0000-00002B5D0000}"/>
    <cellStyle name="Note 2 2 5 2 5 3" xfId="23772" xr:uid="{00000000-0005-0000-0000-00002C5D0000}"/>
    <cellStyle name="Note 2 2 5 2 6" xfId="23773" xr:uid="{00000000-0005-0000-0000-00002D5D0000}"/>
    <cellStyle name="Note 2 2 5 2 6 2" xfId="23774" xr:uid="{00000000-0005-0000-0000-00002E5D0000}"/>
    <cellStyle name="Note 2 2 5 2 6 2 2" xfId="23775" xr:uid="{00000000-0005-0000-0000-00002F5D0000}"/>
    <cellStyle name="Note 2 2 5 2 6 3" xfId="23776" xr:uid="{00000000-0005-0000-0000-0000305D0000}"/>
    <cellStyle name="Note 2 2 5 2 7" xfId="23777" xr:uid="{00000000-0005-0000-0000-0000315D0000}"/>
    <cellStyle name="Note 2 2 5 2 7 2" xfId="23778" xr:uid="{00000000-0005-0000-0000-0000325D0000}"/>
    <cellStyle name="Note 2 2 5 2 8" xfId="23779" xr:uid="{00000000-0005-0000-0000-0000335D0000}"/>
    <cellStyle name="Note 2 2 5 2 8 2" xfId="23780" xr:uid="{00000000-0005-0000-0000-0000345D0000}"/>
    <cellStyle name="Note 2 2 5 2 9" xfId="23781" xr:uid="{00000000-0005-0000-0000-0000355D0000}"/>
    <cellStyle name="Note 2 2 5 3" xfId="627" xr:uid="{00000000-0005-0000-0000-0000365D0000}"/>
    <cellStyle name="Note 2 2 5 4" xfId="23782" xr:uid="{00000000-0005-0000-0000-0000375D0000}"/>
    <cellStyle name="Note 2 2 5 4 2" xfId="23783" xr:uid="{00000000-0005-0000-0000-0000385D0000}"/>
    <cellStyle name="Note 2 2 5 4 3" xfId="23784" xr:uid="{00000000-0005-0000-0000-0000395D0000}"/>
    <cellStyle name="Note 2 2 5 5" xfId="23785" xr:uid="{00000000-0005-0000-0000-00003A5D0000}"/>
    <cellStyle name="Note 2 2 5 5 2" xfId="23786" xr:uid="{00000000-0005-0000-0000-00003B5D0000}"/>
    <cellStyle name="Note 2 2 5 5 2 2" xfId="23787" xr:uid="{00000000-0005-0000-0000-00003C5D0000}"/>
    <cellStyle name="Note 2 2 5 5 3" xfId="23788" xr:uid="{00000000-0005-0000-0000-00003D5D0000}"/>
    <cellStyle name="Note 2 2 5 6" xfId="23789" xr:uid="{00000000-0005-0000-0000-00003E5D0000}"/>
    <cellStyle name="Note 2 2 5 6 2" xfId="23790" xr:uid="{00000000-0005-0000-0000-00003F5D0000}"/>
    <cellStyle name="Note 2 2 5 6 2 2" xfId="23791" xr:uid="{00000000-0005-0000-0000-0000405D0000}"/>
    <cellStyle name="Note 2 2 5 6 3" xfId="23792" xr:uid="{00000000-0005-0000-0000-0000415D0000}"/>
    <cellStyle name="Note 2 2 5 7" xfId="23793" xr:uid="{00000000-0005-0000-0000-0000425D0000}"/>
    <cellStyle name="Note 2 2 5 7 2" xfId="23794" xr:uid="{00000000-0005-0000-0000-0000435D0000}"/>
    <cellStyle name="Note 2 2 5 7 2 2" xfId="23795" xr:uid="{00000000-0005-0000-0000-0000445D0000}"/>
    <cellStyle name="Note 2 2 5 7 3" xfId="23796" xr:uid="{00000000-0005-0000-0000-0000455D0000}"/>
    <cellStyle name="Note 2 2 5 8" xfId="23797" xr:uid="{00000000-0005-0000-0000-0000465D0000}"/>
    <cellStyle name="Note 2 2 5 8 2" xfId="23798" xr:uid="{00000000-0005-0000-0000-0000475D0000}"/>
    <cellStyle name="Note 2 2 5 9" xfId="23799" xr:uid="{00000000-0005-0000-0000-0000485D0000}"/>
    <cellStyle name="Note 2 2 5 9 2" xfId="23800" xr:uid="{00000000-0005-0000-0000-0000495D0000}"/>
    <cellStyle name="Note 2 2 6" xfId="628" xr:uid="{00000000-0005-0000-0000-00004A5D0000}"/>
    <cellStyle name="Note 2 2 6 2" xfId="629" xr:uid="{00000000-0005-0000-0000-00004B5D0000}"/>
    <cellStyle name="Note 2 2 6 2 10" xfId="23801" xr:uid="{00000000-0005-0000-0000-00004C5D0000}"/>
    <cellStyle name="Note 2 2 6 2 2" xfId="23802" xr:uid="{00000000-0005-0000-0000-00004D5D0000}"/>
    <cellStyle name="Note 2 2 6 2 3" xfId="23803" xr:uid="{00000000-0005-0000-0000-00004E5D0000}"/>
    <cellStyle name="Note 2 2 6 2 4" xfId="23804" xr:uid="{00000000-0005-0000-0000-00004F5D0000}"/>
    <cellStyle name="Note 2 2 6 2 4 2" xfId="23805" xr:uid="{00000000-0005-0000-0000-0000505D0000}"/>
    <cellStyle name="Note 2 2 6 2 4 2 2" xfId="23806" xr:uid="{00000000-0005-0000-0000-0000515D0000}"/>
    <cellStyle name="Note 2 2 6 2 4 3" xfId="23807" xr:uid="{00000000-0005-0000-0000-0000525D0000}"/>
    <cellStyle name="Note 2 2 6 2 5" xfId="23808" xr:uid="{00000000-0005-0000-0000-0000535D0000}"/>
    <cellStyle name="Note 2 2 6 2 5 2" xfId="23809" xr:uid="{00000000-0005-0000-0000-0000545D0000}"/>
    <cellStyle name="Note 2 2 6 2 5 2 2" xfId="23810" xr:uid="{00000000-0005-0000-0000-0000555D0000}"/>
    <cellStyle name="Note 2 2 6 2 5 3" xfId="23811" xr:uid="{00000000-0005-0000-0000-0000565D0000}"/>
    <cellStyle name="Note 2 2 6 2 6" xfId="23812" xr:uid="{00000000-0005-0000-0000-0000575D0000}"/>
    <cellStyle name="Note 2 2 6 2 6 2" xfId="23813" xr:uid="{00000000-0005-0000-0000-0000585D0000}"/>
    <cellStyle name="Note 2 2 6 2 6 2 2" xfId="23814" xr:uid="{00000000-0005-0000-0000-0000595D0000}"/>
    <cellStyle name="Note 2 2 6 2 6 3" xfId="23815" xr:uid="{00000000-0005-0000-0000-00005A5D0000}"/>
    <cellStyle name="Note 2 2 6 2 7" xfId="23816" xr:uid="{00000000-0005-0000-0000-00005B5D0000}"/>
    <cellStyle name="Note 2 2 6 2 7 2" xfId="23817" xr:uid="{00000000-0005-0000-0000-00005C5D0000}"/>
    <cellStyle name="Note 2 2 6 2 8" xfId="23818" xr:uid="{00000000-0005-0000-0000-00005D5D0000}"/>
    <cellStyle name="Note 2 2 6 2 8 2" xfId="23819" xr:uid="{00000000-0005-0000-0000-00005E5D0000}"/>
    <cellStyle name="Note 2 2 6 2 9" xfId="23820" xr:uid="{00000000-0005-0000-0000-00005F5D0000}"/>
    <cellStyle name="Note 2 2 6 3" xfId="630" xr:uid="{00000000-0005-0000-0000-0000605D0000}"/>
    <cellStyle name="Note 2 2 6 4" xfId="23821" xr:uid="{00000000-0005-0000-0000-0000615D0000}"/>
    <cellStyle name="Note 2 2 6 4 2" xfId="23822" xr:uid="{00000000-0005-0000-0000-0000625D0000}"/>
    <cellStyle name="Note 2 2 6 4 2 2" xfId="23823" xr:uid="{00000000-0005-0000-0000-0000635D0000}"/>
    <cellStyle name="Note 2 2 6 4 3" xfId="23824" xr:uid="{00000000-0005-0000-0000-0000645D0000}"/>
    <cellStyle name="Note 2 2 6 5" xfId="23825" xr:uid="{00000000-0005-0000-0000-0000655D0000}"/>
    <cellStyle name="Note 2 2 6 5 2" xfId="23826" xr:uid="{00000000-0005-0000-0000-0000665D0000}"/>
    <cellStyle name="Note 2 2 6 5 2 2" xfId="23827" xr:uid="{00000000-0005-0000-0000-0000675D0000}"/>
    <cellStyle name="Note 2 2 6 5 3" xfId="23828" xr:uid="{00000000-0005-0000-0000-0000685D0000}"/>
    <cellStyle name="Note 2 2 7" xfId="23829" xr:uid="{00000000-0005-0000-0000-0000695D0000}"/>
    <cellStyle name="Note 2 2 7 2" xfId="23830" xr:uid="{00000000-0005-0000-0000-00006A5D0000}"/>
    <cellStyle name="Note 2 2 7 3" xfId="23831" xr:uid="{00000000-0005-0000-0000-00006B5D0000}"/>
    <cellStyle name="Note 2 2 7 3 2" xfId="23832" xr:uid="{00000000-0005-0000-0000-00006C5D0000}"/>
    <cellStyle name="Note 2 2 7 3 3" xfId="23833" xr:uid="{00000000-0005-0000-0000-00006D5D0000}"/>
    <cellStyle name="Note 2 2 7 4" xfId="23834" xr:uid="{00000000-0005-0000-0000-00006E5D0000}"/>
    <cellStyle name="Note 2 2 7 4 2" xfId="23835" xr:uid="{00000000-0005-0000-0000-00006F5D0000}"/>
    <cellStyle name="Note 2 2 7 4 2 2" xfId="23836" xr:uid="{00000000-0005-0000-0000-0000705D0000}"/>
    <cellStyle name="Note 2 2 7 4 3" xfId="23837" xr:uid="{00000000-0005-0000-0000-0000715D0000}"/>
    <cellStyle name="Note 2 2 7 5" xfId="23838" xr:uid="{00000000-0005-0000-0000-0000725D0000}"/>
    <cellStyle name="Note 2 2 7 5 2" xfId="23839" xr:uid="{00000000-0005-0000-0000-0000735D0000}"/>
    <cellStyle name="Note 2 2 7 5 2 2" xfId="23840" xr:uid="{00000000-0005-0000-0000-0000745D0000}"/>
    <cellStyle name="Note 2 2 7 5 3" xfId="23841" xr:uid="{00000000-0005-0000-0000-0000755D0000}"/>
    <cellStyle name="Note 2 2 7 6" xfId="23842" xr:uid="{00000000-0005-0000-0000-0000765D0000}"/>
    <cellStyle name="Note 2 2 7 6 2" xfId="23843" xr:uid="{00000000-0005-0000-0000-0000775D0000}"/>
    <cellStyle name="Note 2 2 7 6 2 2" xfId="23844" xr:uid="{00000000-0005-0000-0000-0000785D0000}"/>
    <cellStyle name="Note 2 2 7 6 3" xfId="23845" xr:uid="{00000000-0005-0000-0000-0000795D0000}"/>
    <cellStyle name="Note 2 2 7 7" xfId="23846" xr:uid="{00000000-0005-0000-0000-00007A5D0000}"/>
    <cellStyle name="Note 2 2 7 7 2" xfId="23847" xr:uid="{00000000-0005-0000-0000-00007B5D0000}"/>
    <cellStyle name="Note 2 2 7 8" xfId="23848" xr:uid="{00000000-0005-0000-0000-00007C5D0000}"/>
    <cellStyle name="Note 2 2 7 8 2" xfId="23849" xr:uid="{00000000-0005-0000-0000-00007D5D0000}"/>
    <cellStyle name="Note 2 2 7 9" xfId="23850" xr:uid="{00000000-0005-0000-0000-00007E5D0000}"/>
    <cellStyle name="Note 2 2 8" xfId="23851" xr:uid="{00000000-0005-0000-0000-00007F5D0000}"/>
    <cellStyle name="Note 2 2 8 2" xfId="23852" xr:uid="{00000000-0005-0000-0000-0000805D0000}"/>
    <cellStyle name="Note 2 2 8 3" xfId="23853" xr:uid="{00000000-0005-0000-0000-0000815D0000}"/>
    <cellStyle name="Note 2 2 8 4" xfId="23854" xr:uid="{00000000-0005-0000-0000-0000825D0000}"/>
    <cellStyle name="Note 2 2 8 5" xfId="23855" xr:uid="{00000000-0005-0000-0000-0000835D0000}"/>
    <cellStyle name="Note 2 2 8 5 2" xfId="23856" xr:uid="{00000000-0005-0000-0000-0000845D0000}"/>
    <cellStyle name="Note 2 2 8 6" xfId="23857" xr:uid="{00000000-0005-0000-0000-0000855D0000}"/>
    <cellStyle name="Note 2 2 8 7" xfId="23858" xr:uid="{00000000-0005-0000-0000-0000865D0000}"/>
    <cellStyle name="Note 2 2 9" xfId="23859" xr:uid="{00000000-0005-0000-0000-0000875D0000}"/>
    <cellStyle name="Note 2 20" xfId="23860" xr:uid="{00000000-0005-0000-0000-0000885D0000}"/>
    <cellStyle name="Note 2 21" xfId="23861" xr:uid="{00000000-0005-0000-0000-0000895D0000}"/>
    <cellStyle name="Note 2 3" xfId="631" xr:uid="{00000000-0005-0000-0000-00008A5D0000}"/>
    <cellStyle name="Note 2 3 10" xfId="23862" xr:uid="{00000000-0005-0000-0000-00008B5D0000}"/>
    <cellStyle name="Note 2 3 10 2" xfId="23863" xr:uid="{00000000-0005-0000-0000-00008C5D0000}"/>
    <cellStyle name="Note 2 3 10 2 2" xfId="23864" xr:uid="{00000000-0005-0000-0000-00008D5D0000}"/>
    <cellStyle name="Note 2 3 10 3" xfId="23865" xr:uid="{00000000-0005-0000-0000-00008E5D0000}"/>
    <cellStyle name="Note 2 3 10 4" xfId="23866" xr:uid="{00000000-0005-0000-0000-00008F5D0000}"/>
    <cellStyle name="Note 2 3 10 5" xfId="23867" xr:uid="{00000000-0005-0000-0000-0000905D0000}"/>
    <cellStyle name="Note 2 3 11" xfId="23868" xr:uid="{00000000-0005-0000-0000-0000915D0000}"/>
    <cellStyle name="Note 2 3 11 2" xfId="23869" xr:uid="{00000000-0005-0000-0000-0000925D0000}"/>
    <cellStyle name="Note 2 3 11 2 2" xfId="23870" xr:uid="{00000000-0005-0000-0000-0000935D0000}"/>
    <cellStyle name="Note 2 3 11 3" xfId="23871" xr:uid="{00000000-0005-0000-0000-0000945D0000}"/>
    <cellStyle name="Note 2 3 12" xfId="23872" xr:uid="{00000000-0005-0000-0000-0000955D0000}"/>
    <cellStyle name="Note 2 3 12 2" xfId="23873" xr:uid="{00000000-0005-0000-0000-0000965D0000}"/>
    <cellStyle name="Note 2 3 12 2 2" xfId="23874" xr:uid="{00000000-0005-0000-0000-0000975D0000}"/>
    <cellStyle name="Note 2 3 12 3" xfId="23875" xr:uid="{00000000-0005-0000-0000-0000985D0000}"/>
    <cellStyle name="Note 2 3 13" xfId="23876" xr:uid="{00000000-0005-0000-0000-0000995D0000}"/>
    <cellStyle name="Note 2 3 13 2" xfId="23877" xr:uid="{00000000-0005-0000-0000-00009A5D0000}"/>
    <cellStyle name="Note 2 3 14" xfId="23878" xr:uid="{00000000-0005-0000-0000-00009B5D0000}"/>
    <cellStyle name="Note 2 3 14 2" xfId="23879" xr:uid="{00000000-0005-0000-0000-00009C5D0000}"/>
    <cellStyle name="Note 2 3 15" xfId="23880" xr:uid="{00000000-0005-0000-0000-00009D5D0000}"/>
    <cellStyle name="Note 2 3 16" xfId="23881" xr:uid="{00000000-0005-0000-0000-00009E5D0000}"/>
    <cellStyle name="Note 2 3 17" xfId="23882" xr:uid="{00000000-0005-0000-0000-00009F5D0000}"/>
    <cellStyle name="Note 2 3 2" xfId="632" xr:uid="{00000000-0005-0000-0000-0000A05D0000}"/>
    <cellStyle name="Note 2 3 2 10" xfId="23883" xr:uid="{00000000-0005-0000-0000-0000A15D0000}"/>
    <cellStyle name="Note 2 3 2 10 2" xfId="23884" xr:uid="{00000000-0005-0000-0000-0000A25D0000}"/>
    <cellStyle name="Note 2 3 2 10 2 2" xfId="23885" xr:uid="{00000000-0005-0000-0000-0000A35D0000}"/>
    <cellStyle name="Note 2 3 2 10 3" xfId="23886" xr:uid="{00000000-0005-0000-0000-0000A45D0000}"/>
    <cellStyle name="Note 2 3 2 11" xfId="23887" xr:uid="{00000000-0005-0000-0000-0000A55D0000}"/>
    <cellStyle name="Note 2 3 2 11 2" xfId="23888" xr:uid="{00000000-0005-0000-0000-0000A65D0000}"/>
    <cellStyle name="Note 2 3 2 12" xfId="23889" xr:uid="{00000000-0005-0000-0000-0000A75D0000}"/>
    <cellStyle name="Note 2 3 2 12 2" xfId="23890" xr:uid="{00000000-0005-0000-0000-0000A85D0000}"/>
    <cellStyle name="Note 2 3 2 13" xfId="23891" xr:uid="{00000000-0005-0000-0000-0000A95D0000}"/>
    <cellStyle name="Note 2 3 2 14" xfId="23892" xr:uid="{00000000-0005-0000-0000-0000AA5D0000}"/>
    <cellStyle name="Note 2 3 2 15" xfId="23893" xr:uid="{00000000-0005-0000-0000-0000AB5D0000}"/>
    <cellStyle name="Note 2 3 2 2" xfId="633" xr:uid="{00000000-0005-0000-0000-0000AC5D0000}"/>
    <cellStyle name="Note 2 3 2 2 2" xfId="23894" xr:uid="{00000000-0005-0000-0000-0000AD5D0000}"/>
    <cellStyle name="Note 2 3 2 2 2 2" xfId="23895" xr:uid="{00000000-0005-0000-0000-0000AE5D0000}"/>
    <cellStyle name="Note 2 3 2 2 2 3" xfId="23896" xr:uid="{00000000-0005-0000-0000-0000AF5D0000}"/>
    <cellStyle name="Note 2 3 2 2 2 3 2" xfId="23897" xr:uid="{00000000-0005-0000-0000-0000B05D0000}"/>
    <cellStyle name="Note 2 3 2 2 2 3 3" xfId="23898" xr:uid="{00000000-0005-0000-0000-0000B15D0000}"/>
    <cellStyle name="Note 2 3 2 2 2 4" xfId="23899" xr:uid="{00000000-0005-0000-0000-0000B25D0000}"/>
    <cellStyle name="Note 2 3 2 2 2 4 2" xfId="23900" xr:uid="{00000000-0005-0000-0000-0000B35D0000}"/>
    <cellStyle name="Note 2 3 2 2 2 4 2 2" xfId="23901" xr:uid="{00000000-0005-0000-0000-0000B45D0000}"/>
    <cellStyle name="Note 2 3 2 2 2 4 3" xfId="23902" xr:uid="{00000000-0005-0000-0000-0000B55D0000}"/>
    <cellStyle name="Note 2 3 2 2 2 5" xfId="23903" xr:uid="{00000000-0005-0000-0000-0000B65D0000}"/>
    <cellStyle name="Note 2 3 2 2 2 5 2" xfId="23904" xr:uid="{00000000-0005-0000-0000-0000B75D0000}"/>
    <cellStyle name="Note 2 3 2 2 2 5 2 2" xfId="23905" xr:uid="{00000000-0005-0000-0000-0000B85D0000}"/>
    <cellStyle name="Note 2 3 2 2 2 5 3" xfId="23906" xr:uid="{00000000-0005-0000-0000-0000B95D0000}"/>
    <cellStyle name="Note 2 3 2 2 2 6" xfId="23907" xr:uid="{00000000-0005-0000-0000-0000BA5D0000}"/>
    <cellStyle name="Note 2 3 2 2 2 6 2" xfId="23908" xr:uid="{00000000-0005-0000-0000-0000BB5D0000}"/>
    <cellStyle name="Note 2 3 2 2 2 6 2 2" xfId="23909" xr:uid="{00000000-0005-0000-0000-0000BC5D0000}"/>
    <cellStyle name="Note 2 3 2 2 2 6 3" xfId="23910" xr:uid="{00000000-0005-0000-0000-0000BD5D0000}"/>
    <cellStyle name="Note 2 3 2 2 2 7" xfId="23911" xr:uid="{00000000-0005-0000-0000-0000BE5D0000}"/>
    <cellStyle name="Note 2 3 2 2 2 7 2" xfId="23912" xr:uid="{00000000-0005-0000-0000-0000BF5D0000}"/>
    <cellStyle name="Note 2 3 2 2 2 8" xfId="23913" xr:uid="{00000000-0005-0000-0000-0000C05D0000}"/>
    <cellStyle name="Note 2 3 2 2 2 8 2" xfId="23914" xr:uid="{00000000-0005-0000-0000-0000C15D0000}"/>
    <cellStyle name="Note 2 3 2 2 2 9" xfId="23915" xr:uid="{00000000-0005-0000-0000-0000C25D0000}"/>
    <cellStyle name="Note 2 3 2 2 3" xfId="23916" xr:uid="{00000000-0005-0000-0000-0000C35D0000}"/>
    <cellStyle name="Note 2 3 2 2 3 2" xfId="23917" xr:uid="{00000000-0005-0000-0000-0000C45D0000}"/>
    <cellStyle name="Note 2 3 2 2 3 3" xfId="23918" xr:uid="{00000000-0005-0000-0000-0000C55D0000}"/>
    <cellStyle name="Note 2 3 2 2 3 3 2" xfId="23919" xr:uid="{00000000-0005-0000-0000-0000C65D0000}"/>
    <cellStyle name="Note 2 3 2 2 3 3 3" xfId="23920" xr:uid="{00000000-0005-0000-0000-0000C75D0000}"/>
    <cellStyle name="Note 2 3 2 2 3 4" xfId="23921" xr:uid="{00000000-0005-0000-0000-0000C85D0000}"/>
    <cellStyle name="Note 2 3 2 2 3 4 2" xfId="23922" xr:uid="{00000000-0005-0000-0000-0000C95D0000}"/>
    <cellStyle name="Note 2 3 2 2 3 4 2 2" xfId="23923" xr:uid="{00000000-0005-0000-0000-0000CA5D0000}"/>
    <cellStyle name="Note 2 3 2 2 3 4 3" xfId="23924" xr:uid="{00000000-0005-0000-0000-0000CB5D0000}"/>
    <cellStyle name="Note 2 3 2 2 3 5" xfId="23925" xr:uid="{00000000-0005-0000-0000-0000CC5D0000}"/>
    <cellStyle name="Note 2 3 2 2 3 5 2" xfId="23926" xr:uid="{00000000-0005-0000-0000-0000CD5D0000}"/>
    <cellStyle name="Note 2 3 2 2 3 5 2 2" xfId="23927" xr:uid="{00000000-0005-0000-0000-0000CE5D0000}"/>
    <cellStyle name="Note 2 3 2 2 3 5 3" xfId="23928" xr:uid="{00000000-0005-0000-0000-0000CF5D0000}"/>
    <cellStyle name="Note 2 3 2 2 3 6" xfId="23929" xr:uid="{00000000-0005-0000-0000-0000D05D0000}"/>
    <cellStyle name="Note 2 3 2 2 3 6 2" xfId="23930" xr:uid="{00000000-0005-0000-0000-0000D15D0000}"/>
    <cellStyle name="Note 2 3 2 2 3 6 2 2" xfId="23931" xr:uid="{00000000-0005-0000-0000-0000D25D0000}"/>
    <cellStyle name="Note 2 3 2 2 3 6 3" xfId="23932" xr:uid="{00000000-0005-0000-0000-0000D35D0000}"/>
    <cellStyle name="Note 2 3 2 2 3 7" xfId="23933" xr:uid="{00000000-0005-0000-0000-0000D45D0000}"/>
    <cellStyle name="Note 2 3 2 2 3 7 2" xfId="23934" xr:uid="{00000000-0005-0000-0000-0000D55D0000}"/>
    <cellStyle name="Note 2 3 2 2 3 8" xfId="23935" xr:uid="{00000000-0005-0000-0000-0000D65D0000}"/>
    <cellStyle name="Note 2 3 2 2 3 8 2" xfId="23936" xr:uid="{00000000-0005-0000-0000-0000D75D0000}"/>
    <cellStyle name="Note 2 3 2 2 3 9" xfId="23937" xr:uid="{00000000-0005-0000-0000-0000D85D0000}"/>
    <cellStyle name="Note 2 3 2 2 4" xfId="23938" xr:uid="{00000000-0005-0000-0000-0000D95D0000}"/>
    <cellStyle name="Note 2 3 2 2 4 2" xfId="23939" xr:uid="{00000000-0005-0000-0000-0000DA5D0000}"/>
    <cellStyle name="Note 2 3 2 2 4 3" xfId="23940" xr:uid="{00000000-0005-0000-0000-0000DB5D0000}"/>
    <cellStyle name="Note 2 3 2 2 4 3 2" xfId="23941" xr:uid="{00000000-0005-0000-0000-0000DC5D0000}"/>
    <cellStyle name="Note 2 3 2 2 4 3 2 2" xfId="23942" xr:uid="{00000000-0005-0000-0000-0000DD5D0000}"/>
    <cellStyle name="Note 2 3 2 2 4 3 3" xfId="23943" xr:uid="{00000000-0005-0000-0000-0000DE5D0000}"/>
    <cellStyle name="Note 2 3 2 2 4 4" xfId="23944" xr:uid="{00000000-0005-0000-0000-0000DF5D0000}"/>
    <cellStyle name="Note 2 3 2 2 4 4 2" xfId="23945" xr:uid="{00000000-0005-0000-0000-0000E05D0000}"/>
    <cellStyle name="Note 2 3 2 2 4 4 2 2" xfId="23946" xr:uid="{00000000-0005-0000-0000-0000E15D0000}"/>
    <cellStyle name="Note 2 3 2 2 4 4 3" xfId="23947" xr:uid="{00000000-0005-0000-0000-0000E25D0000}"/>
    <cellStyle name="Note 2 3 2 2 4 5" xfId="23948" xr:uid="{00000000-0005-0000-0000-0000E35D0000}"/>
    <cellStyle name="Note 2 3 2 2 4 5 2" xfId="23949" xr:uid="{00000000-0005-0000-0000-0000E45D0000}"/>
    <cellStyle name="Note 2 3 2 2 4 5 2 2" xfId="23950" xr:uid="{00000000-0005-0000-0000-0000E55D0000}"/>
    <cellStyle name="Note 2 3 2 2 4 5 3" xfId="23951" xr:uid="{00000000-0005-0000-0000-0000E65D0000}"/>
    <cellStyle name="Note 2 3 2 2 4 6" xfId="23952" xr:uid="{00000000-0005-0000-0000-0000E75D0000}"/>
    <cellStyle name="Note 2 3 2 2 4 6 2" xfId="23953" xr:uid="{00000000-0005-0000-0000-0000E85D0000}"/>
    <cellStyle name="Note 2 3 2 2 4 7" xfId="23954" xr:uid="{00000000-0005-0000-0000-0000E95D0000}"/>
    <cellStyle name="Note 2 3 2 2 4 7 2" xfId="23955" xr:uid="{00000000-0005-0000-0000-0000EA5D0000}"/>
    <cellStyle name="Note 2 3 2 2 4 8" xfId="23956" xr:uid="{00000000-0005-0000-0000-0000EB5D0000}"/>
    <cellStyle name="Note 2 3 2 2 4 9" xfId="23957" xr:uid="{00000000-0005-0000-0000-0000EC5D0000}"/>
    <cellStyle name="Note 2 3 2 2 5" xfId="23958" xr:uid="{00000000-0005-0000-0000-0000ED5D0000}"/>
    <cellStyle name="Note 2 3 2 2 5 2" xfId="23959" xr:uid="{00000000-0005-0000-0000-0000EE5D0000}"/>
    <cellStyle name="Note 2 3 2 2 5 3" xfId="23960" xr:uid="{00000000-0005-0000-0000-0000EF5D0000}"/>
    <cellStyle name="Note 2 3 2 2 6" xfId="23961" xr:uid="{00000000-0005-0000-0000-0000F05D0000}"/>
    <cellStyle name="Note 2 3 2 2 6 2" xfId="23962" xr:uid="{00000000-0005-0000-0000-0000F15D0000}"/>
    <cellStyle name="Note 2 3 2 2 6 2 2" xfId="23963" xr:uid="{00000000-0005-0000-0000-0000F25D0000}"/>
    <cellStyle name="Note 2 3 2 2 6 2 2 2" xfId="23964" xr:uid="{00000000-0005-0000-0000-0000F35D0000}"/>
    <cellStyle name="Note 2 3 2 2 6 2 3" xfId="23965" xr:uid="{00000000-0005-0000-0000-0000F45D0000}"/>
    <cellStyle name="Note 2 3 2 2 6 3" xfId="23966" xr:uid="{00000000-0005-0000-0000-0000F55D0000}"/>
    <cellStyle name="Note 2 3 2 2 6 3 2" xfId="23967" xr:uid="{00000000-0005-0000-0000-0000F65D0000}"/>
    <cellStyle name="Note 2 3 2 2 6 3 2 2" xfId="23968" xr:uid="{00000000-0005-0000-0000-0000F75D0000}"/>
    <cellStyle name="Note 2 3 2 2 6 3 3" xfId="23969" xr:uid="{00000000-0005-0000-0000-0000F85D0000}"/>
    <cellStyle name="Note 2 3 2 2 6 4" xfId="23970" xr:uid="{00000000-0005-0000-0000-0000F95D0000}"/>
    <cellStyle name="Note 2 3 2 2 6 4 2" xfId="23971" xr:uid="{00000000-0005-0000-0000-0000FA5D0000}"/>
    <cellStyle name="Note 2 3 2 2 6 4 2 2" xfId="23972" xr:uid="{00000000-0005-0000-0000-0000FB5D0000}"/>
    <cellStyle name="Note 2 3 2 2 6 4 3" xfId="23973" xr:uid="{00000000-0005-0000-0000-0000FC5D0000}"/>
    <cellStyle name="Note 2 3 2 2 6 5" xfId="23974" xr:uid="{00000000-0005-0000-0000-0000FD5D0000}"/>
    <cellStyle name="Note 2 3 2 2 6 5 2" xfId="23975" xr:uid="{00000000-0005-0000-0000-0000FE5D0000}"/>
    <cellStyle name="Note 2 3 2 2 6 6" xfId="23976" xr:uid="{00000000-0005-0000-0000-0000FF5D0000}"/>
    <cellStyle name="Note 2 3 2 2 6 6 2" xfId="23977" xr:uid="{00000000-0005-0000-0000-0000005E0000}"/>
    <cellStyle name="Note 2 3 2 2 6 7" xfId="23978" xr:uid="{00000000-0005-0000-0000-0000015E0000}"/>
    <cellStyle name="Note 2 3 2 2 7" xfId="23979" xr:uid="{00000000-0005-0000-0000-0000025E0000}"/>
    <cellStyle name="Note 2 3 2 2 7 2" xfId="23980" xr:uid="{00000000-0005-0000-0000-0000035E0000}"/>
    <cellStyle name="Note 2 3 2 2 7 2 2" xfId="23981" xr:uid="{00000000-0005-0000-0000-0000045E0000}"/>
    <cellStyle name="Note 2 3 2 2 7 3" xfId="23982" xr:uid="{00000000-0005-0000-0000-0000055E0000}"/>
    <cellStyle name="Note 2 3 2 2 8" xfId="23983" xr:uid="{00000000-0005-0000-0000-0000065E0000}"/>
    <cellStyle name="Note 2 3 2 2 8 2" xfId="23984" xr:uid="{00000000-0005-0000-0000-0000075E0000}"/>
    <cellStyle name="Note 2 3 2 2 8 2 2" xfId="23985" xr:uid="{00000000-0005-0000-0000-0000085E0000}"/>
    <cellStyle name="Note 2 3 2 2 8 3" xfId="23986" xr:uid="{00000000-0005-0000-0000-0000095E0000}"/>
    <cellStyle name="Note 2 3 2 3" xfId="634" xr:uid="{00000000-0005-0000-0000-00000A5E0000}"/>
    <cellStyle name="Note 2 3 2 3 10" xfId="23987" xr:uid="{00000000-0005-0000-0000-00000B5E0000}"/>
    <cellStyle name="Note 2 3 2 3 2" xfId="635" xr:uid="{00000000-0005-0000-0000-00000C5E0000}"/>
    <cellStyle name="Note 2 3 2 3 2 2" xfId="23988" xr:uid="{00000000-0005-0000-0000-00000D5E0000}"/>
    <cellStyle name="Note 2 3 2 3 2 3" xfId="23989" xr:uid="{00000000-0005-0000-0000-00000E5E0000}"/>
    <cellStyle name="Note 2 3 2 3 2 3 2" xfId="23990" xr:uid="{00000000-0005-0000-0000-00000F5E0000}"/>
    <cellStyle name="Note 2 3 2 3 2 3 3" xfId="23991" xr:uid="{00000000-0005-0000-0000-0000105E0000}"/>
    <cellStyle name="Note 2 3 2 3 2 4" xfId="23992" xr:uid="{00000000-0005-0000-0000-0000115E0000}"/>
    <cellStyle name="Note 2 3 2 3 2 4 2" xfId="23993" xr:uid="{00000000-0005-0000-0000-0000125E0000}"/>
    <cellStyle name="Note 2 3 2 3 2 4 2 2" xfId="23994" xr:uid="{00000000-0005-0000-0000-0000135E0000}"/>
    <cellStyle name="Note 2 3 2 3 2 4 3" xfId="23995" xr:uid="{00000000-0005-0000-0000-0000145E0000}"/>
    <cellStyle name="Note 2 3 2 3 2 5" xfId="23996" xr:uid="{00000000-0005-0000-0000-0000155E0000}"/>
    <cellStyle name="Note 2 3 2 3 2 5 2" xfId="23997" xr:uid="{00000000-0005-0000-0000-0000165E0000}"/>
    <cellStyle name="Note 2 3 2 3 2 5 2 2" xfId="23998" xr:uid="{00000000-0005-0000-0000-0000175E0000}"/>
    <cellStyle name="Note 2 3 2 3 2 5 3" xfId="23999" xr:uid="{00000000-0005-0000-0000-0000185E0000}"/>
    <cellStyle name="Note 2 3 2 3 2 6" xfId="24000" xr:uid="{00000000-0005-0000-0000-0000195E0000}"/>
    <cellStyle name="Note 2 3 2 3 2 6 2" xfId="24001" xr:uid="{00000000-0005-0000-0000-00001A5E0000}"/>
    <cellStyle name="Note 2 3 2 3 2 6 2 2" xfId="24002" xr:uid="{00000000-0005-0000-0000-00001B5E0000}"/>
    <cellStyle name="Note 2 3 2 3 2 6 3" xfId="24003" xr:uid="{00000000-0005-0000-0000-00001C5E0000}"/>
    <cellStyle name="Note 2 3 2 3 2 7" xfId="24004" xr:uid="{00000000-0005-0000-0000-00001D5E0000}"/>
    <cellStyle name="Note 2 3 2 3 2 7 2" xfId="24005" xr:uid="{00000000-0005-0000-0000-00001E5E0000}"/>
    <cellStyle name="Note 2 3 2 3 2 8" xfId="24006" xr:uid="{00000000-0005-0000-0000-00001F5E0000}"/>
    <cellStyle name="Note 2 3 2 3 2 8 2" xfId="24007" xr:uid="{00000000-0005-0000-0000-0000205E0000}"/>
    <cellStyle name="Note 2 3 2 3 2 9" xfId="24008" xr:uid="{00000000-0005-0000-0000-0000215E0000}"/>
    <cellStyle name="Note 2 3 2 3 3" xfId="636" xr:uid="{00000000-0005-0000-0000-0000225E0000}"/>
    <cellStyle name="Note 2 3 2 3 4" xfId="24009" xr:uid="{00000000-0005-0000-0000-0000235E0000}"/>
    <cellStyle name="Note 2 3 2 3 4 2" xfId="24010" xr:uid="{00000000-0005-0000-0000-0000245E0000}"/>
    <cellStyle name="Note 2 3 2 3 4 3" xfId="24011" xr:uid="{00000000-0005-0000-0000-0000255E0000}"/>
    <cellStyle name="Note 2 3 2 3 5" xfId="24012" xr:uid="{00000000-0005-0000-0000-0000265E0000}"/>
    <cellStyle name="Note 2 3 2 3 5 2" xfId="24013" xr:uid="{00000000-0005-0000-0000-0000275E0000}"/>
    <cellStyle name="Note 2 3 2 3 5 2 2" xfId="24014" xr:uid="{00000000-0005-0000-0000-0000285E0000}"/>
    <cellStyle name="Note 2 3 2 3 5 3" xfId="24015" xr:uid="{00000000-0005-0000-0000-0000295E0000}"/>
    <cellStyle name="Note 2 3 2 3 6" xfId="24016" xr:uid="{00000000-0005-0000-0000-00002A5E0000}"/>
    <cellStyle name="Note 2 3 2 3 6 2" xfId="24017" xr:uid="{00000000-0005-0000-0000-00002B5E0000}"/>
    <cellStyle name="Note 2 3 2 3 6 2 2" xfId="24018" xr:uid="{00000000-0005-0000-0000-00002C5E0000}"/>
    <cellStyle name="Note 2 3 2 3 6 3" xfId="24019" xr:uid="{00000000-0005-0000-0000-00002D5E0000}"/>
    <cellStyle name="Note 2 3 2 3 7" xfId="24020" xr:uid="{00000000-0005-0000-0000-00002E5E0000}"/>
    <cellStyle name="Note 2 3 2 3 7 2" xfId="24021" xr:uid="{00000000-0005-0000-0000-00002F5E0000}"/>
    <cellStyle name="Note 2 3 2 3 7 2 2" xfId="24022" xr:uid="{00000000-0005-0000-0000-0000305E0000}"/>
    <cellStyle name="Note 2 3 2 3 7 3" xfId="24023" xr:uid="{00000000-0005-0000-0000-0000315E0000}"/>
    <cellStyle name="Note 2 3 2 3 8" xfId="24024" xr:uid="{00000000-0005-0000-0000-0000325E0000}"/>
    <cellStyle name="Note 2 3 2 3 8 2" xfId="24025" xr:uid="{00000000-0005-0000-0000-0000335E0000}"/>
    <cellStyle name="Note 2 3 2 3 9" xfId="24026" xr:uid="{00000000-0005-0000-0000-0000345E0000}"/>
    <cellStyle name="Note 2 3 2 3 9 2" xfId="24027" xr:uid="{00000000-0005-0000-0000-0000355E0000}"/>
    <cellStyle name="Note 2 3 2 4" xfId="637" xr:uid="{00000000-0005-0000-0000-0000365E0000}"/>
    <cellStyle name="Note 2 3 2 4 2" xfId="638" xr:uid="{00000000-0005-0000-0000-0000375E0000}"/>
    <cellStyle name="Note 2 3 2 4 2 10" xfId="24028" xr:uid="{00000000-0005-0000-0000-0000385E0000}"/>
    <cellStyle name="Note 2 3 2 4 2 2" xfId="24029" xr:uid="{00000000-0005-0000-0000-0000395E0000}"/>
    <cellStyle name="Note 2 3 2 4 2 3" xfId="24030" xr:uid="{00000000-0005-0000-0000-00003A5E0000}"/>
    <cellStyle name="Note 2 3 2 4 2 4" xfId="24031" xr:uid="{00000000-0005-0000-0000-00003B5E0000}"/>
    <cellStyle name="Note 2 3 2 4 2 4 2" xfId="24032" xr:uid="{00000000-0005-0000-0000-00003C5E0000}"/>
    <cellStyle name="Note 2 3 2 4 2 4 2 2" xfId="24033" xr:uid="{00000000-0005-0000-0000-00003D5E0000}"/>
    <cellStyle name="Note 2 3 2 4 2 4 3" xfId="24034" xr:uid="{00000000-0005-0000-0000-00003E5E0000}"/>
    <cellStyle name="Note 2 3 2 4 2 5" xfId="24035" xr:uid="{00000000-0005-0000-0000-00003F5E0000}"/>
    <cellStyle name="Note 2 3 2 4 2 5 2" xfId="24036" xr:uid="{00000000-0005-0000-0000-0000405E0000}"/>
    <cellStyle name="Note 2 3 2 4 2 5 2 2" xfId="24037" xr:uid="{00000000-0005-0000-0000-0000415E0000}"/>
    <cellStyle name="Note 2 3 2 4 2 5 3" xfId="24038" xr:uid="{00000000-0005-0000-0000-0000425E0000}"/>
    <cellStyle name="Note 2 3 2 4 2 6" xfId="24039" xr:uid="{00000000-0005-0000-0000-0000435E0000}"/>
    <cellStyle name="Note 2 3 2 4 2 6 2" xfId="24040" xr:uid="{00000000-0005-0000-0000-0000445E0000}"/>
    <cellStyle name="Note 2 3 2 4 2 6 2 2" xfId="24041" xr:uid="{00000000-0005-0000-0000-0000455E0000}"/>
    <cellStyle name="Note 2 3 2 4 2 6 3" xfId="24042" xr:uid="{00000000-0005-0000-0000-0000465E0000}"/>
    <cellStyle name="Note 2 3 2 4 2 7" xfId="24043" xr:uid="{00000000-0005-0000-0000-0000475E0000}"/>
    <cellStyle name="Note 2 3 2 4 2 7 2" xfId="24044" xr:uid="{00000000-0005-0000-0000-0000485E0000}"/>
    <cellStyle name="Note 2 3 2 4 2 8" xfId="24045" xr:uid="{00000000-0005-0000-0000-0000495E0000}"/>
    <cellStyle name="Note 2 3 2 4 2 8 2" xfId="24046" xr:uid="{00000000-0005-0000-0000-00004A5E0000}"/>
    <cellStyle name="Note 2 3 2 4 2 9" xfId="24047" xr:uid="{00000000-0005-0000-0000-00004B5E0000}"/>
    <cellStyle name="Note 2 3 2 4 3" xfId="639" xr:uid="{00000000-0005-0000-0000-00004C5E0000}"/>
    <cellStyle name="Note 2 3 2 4 4" xfId="24048" xr:uid="{00000000-0005-0000-0000-00004D5E0000}"/>
    <cellStyle name="Note 2 3 2 4 4 2" xfId="24049" xr:uid="{00000000-0005-0000-0000-00004E5E0000}"/>
    <cellStyle name="Note 2 3 2 4 4 2 2" xfId="24050" xr:uid="{00000000-0005-0000-0000-00004F5E0000}"/>
    <cellStyle name="Note 2 3 2 4 4 3" xfId="24051" xr:uid="{00000000-0005-0000-0000-0000505E0000}"/>
    <cellStyle name="Note 2 3 2 4 5" xfId="24052" xr:uid="{00000000-0005-0000-0000-0000515E0000}"/>
    <cellStyle name="Note 2 3 2 4 5 2" xfId="24053" xr:uid="{00000000-0005-0000-0000-0000525E0000}"/>
    <cellStyle name="Note 2 3 2 4 5 2 2" xfId="24054" xr:uid="{00000000-0005-0000-0000-0000535E0000}"/>
    <cellStyle name="Note 2 3 2 4 5 3" xfId="24055" xr:uid="{00000000-0005-0000-0000-0000545E0000}"/>
    <cellStyle name="Note 2 3 2 5" xfId="24056" xr:uid="{00000000-0005-0000-0000-0000555E0000}"/>
    <cellStyle name="Note 2 3 2 5 2" xfId="24057" xr:uid="{00000000-0005-0000-0000-0000565E0000}"/>
    <cellStyle name="Note 2 3 2 5 3" xfId="24058" xr:uid="{00000000-0005-0000-0000-0000575E0000}"/>
    <cellStyle name="Note 2 3 2 5 3 2" xfId="24059" xr:uid="{00000000-0005-0000-0000-0000585E0000}"/>
    <cellStyle name="Note 2 3 2 5 3 3" xfId="24060" xr:uid="{00000000-0005-0000-0000-0000595E0000}"/>
    <cellStyle name="Note 2 3 2 5 4" xfId="24061" xr:uid="{00000000-0005-0000-0000-00005A5E0000}"/>
    <cellStyle name="Note 2 3 2 5 4 2" xfId="24062" xr:uid="{00000000-0005-0000-0000-00005B5E0000}"/>
    <cellStyle name="Note 2 3 2 5 4 2 2" xfId="24063" xr:uid="{00000000-0005-0000-0000-00005C5E0000}"/>
    <cellStyle name="Note 2 3 2 5 4 3" xfId="24064" xr:uid="{00000000-0005-0000-0000-00005D5E0000}"/>
    <cellStyle name="Note 2 3 2 5 5" xfId="24065" xr:uid="{00000000-0005-0000-0000-00005E5E0000}"/>
    <cellStyle name="Note 2 3 2 5 5 2" xfId="24066" xr:uid="{00000000-0005-0000-0000-00005F5E0000}"/>
    <cellStyle name="Note 2 3 2 5 5 2 2" xfId="24067" xr:uid="{00000000-0005-0000-0000-0000605E0000}"/>
    <cellStyle name="Note 2 3 2 5 5 3" xfId="24068" xr:uid="{00000000-0005-0000-0000-0000615E0000}"/>
    <cellStyle name="Note 2 3 2 5 6" xfId="24069" xr:uid="{00000000-0005-0000-0000-0000625E0000}"/>
    <cellStyle name="Note 2 3 2 5 6 2" xfId="24070" xr:uid="{00000000-0005-0000-0000-0000635E0000}"/>
    <cellStyle name="Note 2 3 2 5 6 2 2" xfId="24071" xr:uid="{00000000-0005-0000-0000-0000645E0000}"/>
    <cellStyle name="Note 2 3 2 5 6 3" xfId="24072" xr:uid="{00000000-0005-0000-0000-0000655E0000}"/>
    <cellStyle name="Note 2 3 2 5 7" xfId="24073" xr:uid="{00000000-0005-0000-0000-0000665E0000}"/>
    <cellStyle name="Note 2 3 2 5 7 2" xfId="24074" xr:uid="{00000000-0005-0000-0000-0000675E0000}"/>
    <cellStyle name="Note 2 3 2 5 8" xfId="24075" xr:uid="{00000000-0005-0000-0000-0000685E0000}"/>
    <cellStyle name="Note 2 3 2 5 8 2" xfId="24076" xr:uid="{00000000-0005-0000-0000-0000695E0000}"/>
    <cellStyle name="Note 2 3 2 5 9" xfId="24077" xr:uid="{00000000-0005-0000-0000-00006A5E0000}"/>
    <cellStyle name="Note 2 3 2 6" xfId="24078" xr:uid="{00000000-0005-0000-0000-00006B5E0000}"/>
    <cellStyle name="Note 2 3 2 6 2" xfId="24079" xr:uid="{00000000-0005-0000-0000-00006C5E0000}"/>
    <cellStyle name="Note 2 3 2 6 3" xfId="24080" xr:uid="{00000000-0005-0000-0000-00006D5E0000}"/>
    <cellStyle name="Note 2 3 2 7" xfId="24081" xr:uid="{00000000-0005-0000-0000-00006E5E0000}"/>
    <cellStyle name="Note 2 3 2 8" xfId="24082" xr:uid="{00000000-0005-0000-0000-00006F5E0000}"/>
    <cellStyle name="Note 2 3 2 8 2" xfId="24083" xr:uid="{00000000-0005-0000-0000-0000705E0000}"/>
    <cellStyle name="Note 2 3 2 8 2 2" xfId="24084" xr:uid="{00000000-0005-0000-0000-0000715E0000}"/>
    <cellStyle name="Note 2 3 2 8 3" xfId="24085" xr:uid="{00000000-0005-0000-0000-0000725E0000}"/>
    <cellStyle name="Note 2 3 2 8 4" xfId="24086" xr:uid="{00000000-0005-0000-0000-0000735E0000}"/>
    <cellStyle name="Note 2 3 2 8 5" xfId="24087" xr:uid="{00000000-0005-0000-0000-0000745E0000}"/>
    <cellStyle name="Note 2 3 2 9" xfId="24088" xr:uid="{00000000-0005-0000-0000-0000755E0000}"/>
    <cellStyle name="Note 2 3 2 9 2" xfId="24089" xr:uid="{00000000-0005-0000-0000-0000765E0000}"/>
    <cellStyle name="Note 2 3 2 9 2 2" xfId="24090" xr:uid="{00000000-0005-0000-0000-0000775E0000}"/>
    <cellStyle name="Note 2 3 2 9 3" xfId="24091" xr:uid="{00000000-0005-0000-0000-0000785E0000}"/>
    <cellStyle name="Note 2 3 3" xfId="640" xr:uid="{00000000-0005-0000-0000-0000795E0000}"/>
    <cellStyle name="Note 2 3 3 10" xfId="24092" xr:uid="{00000000-0005-0000-0000-00007A5E0000}"/>
    <cellStyle name="Note 2 3 3 10 2" xfId="24093" xr:uid="{00000000-0005-0000-0000-00007B5E0000}"/>
    <cellStyle name="Note 2 3 3 10 2 2" xfId="24094" xr:uid="{00000000-0005-0000-0000-00007C5E0000}"/>
    <cellStyle name="Note 2 3 3 10 3" xfId="24095" xr:uid="{00000000-0005-0000-0000-00007D5E0000}"/>
    <cellStyle name="Note 2 3 3 11" xfId="24096" xr:uid="{00000000-0005-0000-0000-00007E5E0000}"/>
    <cellStyle name="Note 2 3 3 11 2" xfId="24097" xr:uid="{00000000-0005-0000-0000-00007F5E0000}"/>
    <cellStyle name="Note 2 3 3 12" xfId="24098" xr:uid="{00000000-0005-0000-0000-0000805E0000}"/>
    <cellStyle name="Note 2 3 3 12 2" xfId="24099" xr:uid="{00000000-0005-0000-0000-0000815E0000}"/>
    <cellStyle name="Note 2 3 3 13" xfId="24100" xr:uid="{00000000-0005-0000-0000-0000825E0000}"/>
    <cellStyle name="Note 2 3 3 14" xfId="24101" xr:uid="{00000000-0005-0000-0000-0000835E0000}"/>
    <cellStyle name="Note 2 3 3 15" xfId="24102" xr:uid="{00000000-0005-0000-0000-0000845E0000}"/>
    <cellStyle name="Note 2 3 3 2" xfId="641" xr:uid="{00000000-0005-0000-0000-0000855E0000}"/>
    <cellStyle name="Note 2 3 3 2 2" xfId="24103" xr:uid="{00000000-0005-0000-0000-0000865E0000}"/>
    <cellStyle name="Note 2 3 3 2 2 2" xfId="24104" xr:uid="{00000000-0005-0000-0000-0000875E0000}"/>
    <cellStyle name="Note 2 3 3 2 2 3" xfId="24105" xr:uid="{00000000-0005-0000-0000-0000885E0000}"/>
    <cellStyle name="Note 2 3 3 2 2 3 2" xfId="24106" xr:uid="{00000000-0005-0000-0000-0000895E0000}"/>
    <cellStyle name="Note 2 3 3 2 2 3 3" xfId="24107" xr:uid="{00000000-0005-0000-0000-00008A5E0000}"/>
    <cellStyle name="Note 2 3 3 2 2 4" xfId="24108" xr:uid="{00000000-0005-0000-0000-00008B5E0000}"/>
    <cellStyle name="Note 2 3 3 2 2 4 2" xfId="24109" xr:uid="{00000000-0005-0000-0000-00008C5E0000}"/>
    <cellStyle name="Note 2 3 3 2 2 4 2 2" xfId="24110" xr:uid="{00000000-0005-0000-0000-00008D5E0000}"/>
    <cellStyle name="Note 2 3 3 2 2 4 3" xfId="24111" xr:uid="{00000000-0005-0000-0000-00008E5E0000}"/>
    <cellStyle name="Note 2 3 3 2 2 5" xfId="24112" xr:uid="{00000000-0005-0000-0000-00008F5E0000}"/>
    <cellStyle name="Note 2 3 3 2 2 5 2" xfId="24113" xr:uid="{00000000-0005-0000-0000-0000905E0000}"/>
    <cellStyle name="Note 2 3 3 2 2 5 2 2" xfId="24114" xr:uid="{00000000-0005-0000-0000-0000915E0000}"/>
    <cellStyle name="Note 2 3 3 2 2 5 3" xfId="24115" xr:uid="{00000000-0005-0000-0000-0000925E0000}"/>
    <cellStyle name="Note 2 3 3 2 2 6" xfId="24116" xr:uid="{00000000-0005-0000-0000-0000935E0000}"/>
    <cellStyle name="Note 2 3 3 2 2 6 2" xfId="24117" xr:uid="{00000000-0005-0000-0000-0000945E0000}"/>
    <cellStyle name="Note 2 3 3 2 2 6 2 2" xfId="24118" xr:uid="{00000000-0005-0000-0000-0000955E0000}"/>
    <cellStyle name="Note 2 3 3 2 2 6 3" xfId="24119" xr:uid="{00000000-0005-0000-0000-0000965E0000}"/>
    <cellStyle name="Note 2 3 3 2 2 7" xfId="24120" xr:uid="{00000000-0005-0000-0000-0000975E0000}"/>
    <cellStyle name="Note 2 3 3 2 2 7 2" xfId="24121" xr:uid="{00000000-0005-0000-0000-0000985E0000}"/>
    <cellStyle name="Note 2 3 3 2 2 8" xfId="24122" xr:uid="{00000000-0005-0000-0000-0000995E0000}"/>
    <cellStyle name="Note 2 3 3 2 2 8 2" xfId="24123" xr:uid="{00000000-0005-0000-0000-00009A5E0000}"/>
    <cellStyle name="Note 2 3 3 2 2 9" xfId="24124" xr:uid="{00000000-0005-0000-0000-00009B5E0000}"/>
    <cellStyle name="Note 2 3 3 2 3" xfId="24125" xr:uid="{00000000-0005-0000-0000-00009C5E0000}"/>
    <cellStyle name="Note 2 3 3 2 3 2" xfId="24126" xr:uid="{00000000-0005-0000-0000-00009D5E0000}"/>
    <cellStyle name="Note 2 3 3 2 3 3" xfId="24127" xr:uid="{00000000-0005-0000-0000-00009E5E0000}"/>
    <cellStyle name="Note 2 3 3 2 3 3 2" xfId="24128" xr:uid="{00000000-0005-0000-0000-00009F5E0000}"/>
    <cellStyle name="Note 2 3 3 2 3 3 3" xfId="24129" xr:uid="{00000000-0005-0000-0000-0000A05E0000}"/>
    <cellStyle name="Note 2 3 3 2 3 4" xfId="24130" xr:uid="{00000000-0005-0000-0000-0000A15E0000}"/>
    <cellStyle name="Note 2 3 3 2 3 4 2" xfId="24131" xr:uid="{00000000-0005-0000-0000-0000A25E0000}"/>
    <cellStyle name="Note 2 3 3 2 3 4 2 2" xfId="24132" xr:uid="{00000000-0005-0000-0000-0000A35E0000}"/>
    <cellStyle name="Note 2 3 3 2 3 4 3" xfId="24133" xr:uid="{00000000-0005-0000-0000-0000A45E0000}"/>
    <cellStyle name="Note 2 3 3 2 3 5" xfId="24134" xr:uid="{00000000-0005-0000-0000-0000A55E0000}"/>
    <cellStyle name="Note 2 3 3 2 3 5 2" xfId="24135" xr:uid="{00000000-0005-0000-0000-0000A65E0000}"/>
    <cellStyle name="Note 2 3 3 2 3 5 2 2" xfId="24136" xr:uid="{00000000-0005-0000-0000-0000A75E0000}"/>
    <cellStyle name="Note 2 3 3 2 3 5 3" xfId="24137" xr:uid="{00000000-0005-0000-0000-0000A85E0000}"/>
    <cellStyle name="Note 2 3 3 2 3 6" xfId="24138" xr:uid="{00000000-0005-0000-0000-0000A95E0000}"/>
    <cellStyle name="Note 2 3 3 2 3 6 2" xfId="24139" xr:uid="{00000000-0005-0000-0000-0000AA5E0000}"/>
    <cellStyle name="Note 2 3 3 2 3 6 2 2" xfId="24140" xr:uid="{00000000-0005-0000-0000-0000AB5E0000}"/>
    <cellStyle name="Note 2 3 3 2 3 6 3" xfId="24141" xr:uid="{00000000-0005-0000-0000-0000AC5E0000}"/>
    <cellStyle name="Note 2 3 3 2 3 7" xfId="24142" xr:uid="{00000000-0005-0000-0000-0000AD5E0000}"/>
    <cellStyle name="Note 2 3 3 2 3 7 2" xfId="24143" xr:uid="{00000000-0005-0000-0000-0000AE5E0000}"/>
    <cellStyle name="Note 2 3 3 2 3 8" xfId="24144" xr:uid="{00000000-0005-0000-0000-0000AF5E0000}"/>
    <cellStyle name="Note 2 3 3 2 3 8 2" xfId="24145" xr:uid="{00000000-0005-0000-0000-0000B05E0000}"/>
    <cellStyle name="Note 2 3 3 2 3 9" xfId="24146" xr:uid="{00000000-0005-0000-0000-0000B15E0000}"/>
    <cellStyle name="Note 2 3 3 2 4" xfId="24147" xr:uid="{00000000-0005-0000-0000-0000B25E0000}"/>
    <cellStyle name="Note 2 3 3 2 4 2" xfId="24148" xr:uid="{00000000-0005-0000-0000-0000B35E0000}"/>
    <cellStyle name="Note 2 3 3 2 4 3" xfId="24149" xr:uid="{00000000-0005-0000-0000-0000B45E0000}"/>
    <cellStyle name="Note 2 3 3 2 4 3 2" xfId="24150" xr:uid="{00000000-0005-0000-0000-0000B55E0000}"/>
    <cellStyle name="Note 2 3 3 2 4 3 2 2" xfId="24151" xr:uid="{00000000-0005-0000-0000-0000B65E0000}"/>
    <cellStyle name="Note 2 3 3 2 4 3 3" xfId="24152" xr:uid="{00000000-0005-0000-0000-0000B75E0000}"/>
    <cellStyle name="Note 2 3 3 2 4 4" xfId="24153" xr:uid="{00000000-0005-0000-0000-0000B85E0000}"/>
    <cellStyle name="Note 2 3 3 2 4 4 2" xfId="24154" xr:uid="{00000000-0005-0000-0000-0000B95E0000}"/>
    <cellStyle name="Note 2 3 3 2 4 4 2 2" xfId="24155" xr:uid="{00000000-0005-0000-0000-0000BA5E0000}"/>
    <cellStyle name="Note 2 3 3 2 4 4 3" xfId="24156" xr:uid="{00000000-0005-0000-0000-0000BB5E0000}"/>
    <cellStyle name="Note 2 3 3 2 4 5" xfId="24157" xr:uid="{00000000-0005-0000-0000-0000BC5E0000}"/>
    <cellStyle name="Note 2 3 3 2 4 5 2" xfId="24158" xr:uid="{00000000-0005-0000-0000-0000BD5E0000}"/>
    <cellStyle name="Note 2 3 3 2 4 5 2 2" xfId="24159" xr:uid="{00000000-0005-0000-0000-0000BE5E0000}"/>
    <cellStyle name="Note 2 3 3 2 4 5 3" xfId="24160" xr:uid="{00000000-0005-0000-0000-0000BF5E0000}"/>
    <cellStyle name="Note 2 3 3 2 4 6" xfId="24161" xr:uid="{00000000-0005-0000-0000-0000C05E0000}"/>
    <cellStyle name="Note 2 3 3 2 4 6 2" xfId="24162" xr:uid="{00000000-0005-0000-0000-0000C15E0000}"/>
    <cellStyle name="Note 2 3 3 2 4 7" xfId="24163" xr:uid="{00000000-0005-0000-0000-0000C25E0000}"/>
    <cellStyle name="Note 2 3 3 2 4 7 2" xfId="24164" xr:uid="{00000000-0005-0000-0000-0000C35E0000}"/>
    <cellStyle name="Note 2 3 3 2 4 8" xfId="24165" xr:uid="{00000000-0005-0000-0000-0000C45E0000}"/>
    <cellStyle name="Note 2 3 3 2 4 9" xfId="24166" xr:uid="{00000000-0005-0000-0000-0000C55E0000}"/>
    <cellStyle name="Note 2 3 3 2 5" xfId="24167" xr:uid="{00000000-0005-0000-0000-0000C65E0000}"/>
    <cellStyle name="Note 2 3 3 2 5 2" xfId="24168" xr:uid="{00000000-0005-0000-0000-0000C75E0000}"/>
    <cellStyle name="Note 2 3 3 2 5 3" xfId="24169" xr:uid="{00000000-0005-0000-0000-0000C85E0000}"/>
    <cellStyle name="Note 2 3 3 2 6" xfId="24170" xr:uid="{00000000-0005-0000-0000-0000C95E0000}"/>
    <cellStyle name="Note 2 3 3 2 6 2" xfId="24171" xr:uid="{00000000-0005-0000-0000-0000CA5E0000}"/>
    <cellStyle name="Note 2 3 3 2 6 2 2" xfId="24172" xr:uid="{00000000-0005-0000-0000-0000CB5E0000}"/>
    <cellStyle name="Note 2 3 3 2 6 2 2 2" xfId="24173" xr:uid="{00000000-0005-0000-0000-0000CC5E0000}"/>
    <cellStyle name="Note 2 3 3 2 6 2 3" xfId="24174" xr:uid="{00000000-0005-0000-0000-0000CD5E0000}"/>
    <cellStyle name="Note 2 3 3 2 6 3" xfId="24175" xr:uid="{00000000-0005-0000-0000-0000CE5E0000}"/>
    <cellStyle name="Note 2 3 3 2 6 3 2" xfId="24176" xr:uid="{00000000-0005-0000-0000-0000CF5E0000}"/>
    <cellStyle name="Note 2 3 3 2 6 3 2 2" xfId="24177" xr:uid="{00000000-0005-0000-0000-0000D05E0000}"/>
    <cellStyle name="Note 2 3 3 2 6 3 3" xfId="24178" xr:uid="{00000000-0005-0000-0000-0000D15E0000}"/>
    <cellStyle name="Note 2 3 3 2 6 4" xfId="24179" xr:uid="{00000000-0005-0000-0000-0000D25E0000}"/>
    <cellStyle name="Note 2 3 3 2 6 4 2" xfId="24180" xr:uid="{00000000-0005-0000-0000-0000D35E0000}"/>
    <cellStyle name="Note 2 3 3 2 6 4 2 2" xfId="24181" xr:uid="{00000000-0005-0000-0000-0000D45E0000}"/>
    <cellStyle name="Note 2 3 3 2 6 4 3" xfId="24182" xr:uid="{00000000-0005-0000-0000-0000D55E0000}"/>
    <cellStyle name="Note 2 3 3 2 6 5" xfId="24183" xr:uid="{00000000-0005-0000-0000-0000D65E0000}"/>
    <cellStyle name="Note 2 3 3 2 6 5 2" xfId="24184" xr:uid="{00000000-0005-0000-0000-0000D75E0000}"/>
    <cellStyle name="Note 2 3 3 2 6 6" xfId="24185" xr:uid="{00000000-0005-0000-0000-0000D85E0000}"/>
    <cellStyle name="Note 2 3 3 2 6 6 2" xfId="24186" xr:uid="{00000000-0005-0000-0000-0000D95E0000}"/>
    <cellStyle name="Note 2 3 3 2 6 7" xfId="24187" xr:uid="{00000000-0005-0000-0000-0000DA5E0000}"/>
    <cellStyle name="Note 2 3 3 2 7" xfId="24188" xr:uid="{00000000-0005-0000-0000-0000DB5E0000}"/>
    <cellStyle name="Note 2 3 3 2 7 2" xfId="24189" xr:uid="{00000000-0005-0000-0000-0000DC5E0000}"/>
    <cellStyle name="Note 2 3 3 2 7 2 2" xfId="24190" xr:uid="{00000000-0005-0000-0000-0000DD5E0000}"/>
    <cellStyle name="Note 2 3 3 2 7 3" xfId="24191" xr:uid="{00000000-0005-0000-0000-0000DE5E0000}"/>
    <cellStyle name="Note 2 3 3 2 8" xfId="24192" xr:uid="{00000000-0005-0000-0000-0000DF5E0000}"/>
    <cellStyle name="Note 2 3 3 2 8 2" xfId="24193" xr:uid="{00000000-0005-0000-0000-0000E05E0000}"/>
    <cellStyle name="Note 2 3 3 2 8 2 2" xfId="24194" xr:uid="{00000000-0005-0000-0000-0000E15E0000}"/>
    <cellStyle name="Note 2 3 3 2 8 3" xfId="24195" xr:uid="{00000000-0005-0000-0000-0000E25E0000}"/>
    <cellStyle name="Note 2 3 3 3" xfId="642" xr:uid="{00000000-0005-0000-0000-0000E35E0000}"/>
    <cellStyle name="Note 2 3 3 3 10" xfId="24196" xr:uid="{00000000-0005-0000-0000-0000E45E0000}"/>
    <cellStyle name="Note 2 3 3 3 2" xfId="643" xr:uid="{00000000-0005-0000-0000-0000E55E0000}"/>
    <cellStyle name="Note 2 3 3 3 2 2" xfId="24197" xr:uid="{00000000-0005-0000-0000-0000E65E0000}"/>
    <cellStyle name="Note 2 3 3 3 2 3" xfId="24198" xr:uid="{00000000-0005-0000-0000-0000E75E0000}"/>
    <cellStyle name="Note 2 3 3 3 2 3 2" xfId="24199" xr:uid="{00000000-0005-0000-0000-0000E85E0000}"/>
    <cellStyle name="Note 2 3 3 3 2 3 3" xfId="24200" xr:uid="{00000000-0005-0000-0000-0000E95E0000}"/>
    <cellStyle name="Note 2 3 3 3 2 4" xfId="24201" xr:uid="{00000000-0005-0000-0000-0000EA5E0000}"/>
    <cellStyle name="Note 2 3 3 3 2 4 2" xfId="24202" xr:uid="{00000000-0005-0000-0000-0000EB5E0000}"/>
    <cellStyle name="Note 2 3 3 3 2 4 2 2" xfId="24203" xr:uid="{00000000-0005-0000-0000-0000EC5E0000}"/>
    <cellStyle name="Note 2 3 3 3 2 4 3" xfId="24204" xr:uid="{00000000-0005-0000-0000-0000ED5E0000}"/>
    <cellStyle name="Note 2 3 3 3 2 5" xfId="24205" xr:uid="{00000000-0005-0000-0000-0000EE5E0000}"/>
    <cellStyle name="Note 2 3 3 3 2 5 2" xfId="24206" xr:uid="{00000000-0005-0000-0000-0000EF5E0000}"/>
    <cellStyle name="Note 2 3 3 3 2 5 2 2" xfId="24207" xr:uid="{00000000-0005-0000-0000-0000F05E0000}"/>
    <cellStyle name="Note 2 3 3 3 2 5 3" xfId="24208" xr:uid="{00000000-0005-0000-0000-0000F15E0000}"/>
    <cellStyle name="Note 2 3 3 3 2 6" xfId="24209" xr:uid="{00000000-0005-0000-0000-0000F25E0000}"/>
    <cellStyle name="Note 2 3 3 3 2 6 2" xfId="24210" xr:uid="{00000000-0005-0000-0000-0000F35E0000}"/>
    <cellStyle name="Note 2 3 3 3 2 6 2 2" xfId="24211" xr:uid="{00000000-0005-0000-0000-0000F45E0000}"/>
    <cellStyle name="Note 2 3 3 3 2 6 3" xfId="24212" xr:uid="{00000000-0005-0000-0000-0000F55E0000}"/>
    <cellStyle name="Note 2 3 3 3 2 7" xfId="24213" xr:uid="{00000000-0005-0000-0000-0000F65E0000}"/>
    <cellStyle name="Note 2 3 3 3 2 7 2" xfId="24214" xr:uid="{00000000-0005-0000-0000-0000F75E0000}"/>
    <cellStyle name="Note 2 3 3 3 2 8" xfId="24215" xr:uid="{00000000-0005-0000-0000-0000F85E0000}"/>
    <cellStyle name="Note 2 3 3 3 2 8 2" xfId="24216" xr:uid="{00000000-0005-0000-0000-0000F95E0000}"/>
    <cellStyle name="Note 2 3 3 3 2 9" xfId="24217" xr:uid="{00000000-0005-0000-0000-0000FA5E0000}"/>
    <cellStyle name="Note 2 3 3 3 3" xfId="644" xr:uid="{00000000-0005-0000-0000-0000FB5E0000}"/>
    <cellStyle name="Note 2 3 3 3 4" xfId="24218" xr:uid="{00000000-0005-0000-0000-0000FC5E0000}"/>
    <cellStyle name="Note 2 3 3 3 4 2" xfId="24219" xr:uid="{00000000-0005-0000-0000-0000FD5E0000}"/>
    <cellStyle name="Note 2 3 3 3 4 3" xfId="24220" xr:uid="{00000000-0005-0000-0000-0000FE5E0000}"/>
    <cellStyle name="Note 2 3 3 3 5" xfId="24221" xr:uid="{00000000-0005-0000-0000-0000FF5E0000}"/>
    <cellStyle name="Note 2 3 3 3 5 2" xfId="24222" xr:uid="{00000000-0005-0000-0000-0000005F0000}"/>
    <cellStyle name="Note 2 3 3 3 5 2 2" xfId="24223" xr:uid="{00000000-0005-0000-0000-0000015F0000}"/>
    <cellStyle name="Note 2 3 3 3 5 3" xfId="24224" xr:uid="{00000000-0005-0000-0000-0000025F0000}"/>
    <cellStyle name="Note 2 3 3 3 6" xfId="24225" xr:uid="{00000000-0005-0000-0000-0000035F0000}"/>
    <cellStyle name="Note 2 3 3 3 6 2" xfId="24226" xr:uid="{00000000-0005-0000-0000-0000045F0000}"/>
    <cellStyle name="Note 2 3 3 3 6 2 2" xfId="24227" xr:uid="{00000000-0005-0000-0000-0000055F0000}"/>
    <cellStyle name="Note 2 3 3 3 6 3" xfId="24228" xr:uid="{00000000-0005-0000-0000-0000065F0000}"/>
    <cellStyle name="Note 2 3 3 3 7" xfId="24229" xr:uid="{00000000-0005-0000-0000-0000075F0000}"/>
    <cellStyle name="Note 2 3 3 3 7 2" xfId="24230" xr:uid="{00000000-0005-0000-0000-0000085F0000}"/>
    <cellStyle name="Note 2 3 3 3 7 2 2" xfId="24231" xr:uid="{00000000-0005-0000-0000-0000095F0000}"/>
    <cellStyle name="Note 2 3 3 3 7 3" xfId="24232" xr:uid="{00000000-0005-0000-0000-00000A5F0000}"/>
    <cellStyle name="Note 2 3 3 3 8" xfId="24233" xr:uid="{00000000-0005-0000-0000-00000B5F0000}"/>
    <cellStyle name="Note 2 3 3 3 8 2" xfId="24234" xr:uid="{00000000-0005-0000-0000-00000C5F0000}"/>
    <cellStyle name="Note 2 3 3 3 9" xfId="24235" xr:uid="{00000000-0005-0000-0000-00000D5F0000}"/>
    <cellStyle name="Note 2 3 3 3 9 2" xfId="24236" xr:uid="{00000000-0005-0000-0000-00000E5F0000}"/>
    <cellStyle name="Note 2 3 3 4" xfId="645" xr:uid="{00000000-0005-0000-0000-00000F5F0000}"/>
    <cellStyle name="Note 2 3 3 4 2" xfId="646" xr:uid="{00000000-0005-0000-0000-0000105F0000}"/>
    <cellStyle name="Note 2 3 3 4 2 10" xfId="24237" xr:uid="{00000000-0005-0000-0000-0000115F0000}"/>
    <cellStyle name="Note 2 3 3 4 2 2" xfId="24238" xr:uid="{00000000-0005-0000-0000-0000125F0000}"/>
    <cellStyle name="Note 2 3 3 4 2 3" xfId="24239" xr:uid="{00000000-0005-0000-0000-0000135F0000}"/>
    <cellStyle name="Note 2 3 3 4 2 4" xfId="24240" xr:uid="{00000000-0005-0000-0000-0000145F0000}"/>
    <cellStyle name="Note 2 3 3 4 2 4 2" xfId="24241" xr:uid="{00000000-0005-0000-0000-0000155F0000}"/>
    <cellStyle name="Note 2 3 3 4 2 4 2 2" xfId="24242" xr:uid="{00000000-0005-0000-0000-0000165F0000}"/>
    <cellStyle name="Note 2 3 3 4 2 4 3" xfId="24243" xr:uid="{00000000-0005-0000-0000-0000175F0000}"/>
    <cellStyle name="Note 2 3 3 4 2 5" xfId="24244" xr:uid="{00000000-0005-0000-0000-0000185F0000}"/>
    <cellStyle name="Note 2 3 3 4 2 5 2" xfId="24245" xr:uid="{00000000-0005-0000-0000-0000195F0000}"/>
    <cellStyle name="Note 2 3 3 4 2 5 2 2" xfId="24246" xr:uid="{00000000-0005-0000-0000-00001A5F0000}"/>
    <cellStyle name="Note 2 3 3 4 2 5 3" xfId="24247" xr:uid="{00000000-0005-0000-0000-00001B5F0000}"/>
    <cellStyle name="Note 2 3 3 4 2 6" xfId="24248" xr:uid="{00000000-0005-0000-0000-00001C5F0000}"/>
    <cellStyle name="Note 2 3 3 4 2 6 2" xfId="24249" xr:uid="{00000000-0005-0000-0000-00001D5F0000}"/>
    <cellStyle name="Note 2 3 3 4 2 6 2 2" xfId="24250" xr:uid="{00000000-0005-0000-0000-00001E5F0000}"/>
    <cellStyle name="Note 2 3 3 4 2 6 3" xfId="24251" xr:uid="{00000000-0005-0000-0000-00001F5F0000}"/>
    <cellStyle name="Note 2 3 3 4 2 7" xfId="24252" xr:uid="{00000000-0005-0000-0000-0000205F0000}"/>
    <cellStyle name="Note 2 3 3 4 2 7 2" xfId="24253" xr:uid="{00000000-0005-0000-0000-0000215F0000}"/>
    <cellStyle name="Note 2 3 3 4 2 8" xfId="24254" xr:uid="{00000000-0005-0000-0000-0000225F0000}"/>
    <cellStyle name="Note 2 3 3 4 2 8 2" xfId="24255" xr:uid="{00000000-0005-0000-0000-0000235F0000}"/>
    <cellStyle name="Note 2 3 3 4 2 9" xfId="24256" xr:uid="{00000000-0005-0000-0000-0000245F0000}"/>
    <cellStyle name="Note 2 3 3 4 3" xfId="647" xr:uid="{00000000-0005-0000-0000-0000255F0000}"/>
    <cellStyle name="Note 2 3 3 4 4" xfId="24257" xr:uid="{00000000-0005-0000-0000-0000265F0000}"/>
    <cellStyle name="Note 2 3 3 4 4 2" xfId="24258" xr:uid="{00000000-0005-0000-0000-0000275F0000}"/>
    <cellStyle name="Note 2 3 3 4 4 2 2" xfId="24259" xr:uid="{00000000-0005-0000-0000-0000285F0000}"/>
    <cellStyle name="Note 2 3 3 4 4 3" xfId="24260" xr:uid="{00000000-0005-0000-0000-0000295F0000}"/>
    <cellStyle name="Note 2 3 3 4 5" xfId="24261" xr:uid="{00000000-0005-0000-0000-00002A5F0000}"/>
    <cellStyle name="Note 2 3 3 4 5 2" xfId="24262" xr:uid="{00000000-0005-0000-0000-00002B5F0000}"/>
    <cellStyle name="Note 2 3 3 4 5 2 2" xfId="24263" xr:uid="{00000000-0005-0000-0000-00002C5F0000}"/>
    <cellStyle name="Note 2 3 3 4 5 3" xfId="24264" xr:uid="{00000000-0005-0000-0000-00002D5F0000}"/>
    <cellStyle name="Note 2 3 3 5" xfId="24265" xr:uid="{00000000-0005-0000-0000-00002E5F0000}"/>
    <cellStyle name="Note 2 3 3 5 2" xfId="24266" xr:uid="{00000000-0005-0000-0000-00002F5F0000}"/>
    <cellStyle name="Note 2 3 3 5 3" xfId="24267" xr:uid="{00000000-0005-0000-0000-0000305F0000}"/>
    <cellStyle name="Note 2 3 3 5 3 2" xfId="24268" xr:uid="{00000000-0005-0000-0000-0000315F0000}"/>
    <cellStyle name="Note 2 3 3 5 3 3" xfId="24269" xr:uid="{00000000-0005-0000-0000-0000325F0000}"/>
    <cellStyle name="Note 2 3 3 5 4" xfId="24270" xr:uid="{00000000-0005-0000-0000-0000335F0000}"/>
    <cellStyle name="Note 2 3 3 5 4 2" xfId="24271" xr:uid="{00000000-0005-0000-0000-0000345F0000}"/>
    <cellStyle name="Note 2 3 3 5 4 2 2" xfId="24272" xr:uid="{00000000-0005-0000-0000-0000355F0000}"/>
    <cellStyle name="Note 2 3 3 5 4 3" xfId="24273" xr:uid="{00000000-0005-0000-0000-0000365F0000}"/>
    <cellStyle name="Note 2 3 3 5 5" xfId="24274" xr:uid="{00000000-0005-0000-0000-0000375F0000}"/>
    <cellStyle name="Note 2 3 3 5 5 2" xfId="24275" xr:uid="{00000000-0005-0000-0000-0000385F0000}"/>
    <cellStyle name="Note 2 3 3 5 5 2 2" xfId="24276" xr:uid="{00000000-0005-0000-0000-0000395F0000}"/>
    <cellStyle name="Note 2 3 3 5 5 3" xfId="24277" xr:uid="{00000000-0005-0000-0000-00003A5F0000}"/>
    <cellStyle name="Note 2 3 3 5 6" xfId="24278" xr:uid="{00000000-0005-0000-0000-00003B5F0000}"/>
    <cellStyle name="Note 2 3 3 5 6 2" xfId="24279" xr:uid="{00000000-0005-0000-0000-00003C5F0000}"/>
    <cellStyle name="Note 2 3 3 5 6 2 2" xfId="24280" xr:uid="{00000000-0005-0000-0000-00003D5F0000}"/>
    <cellStyle name="Note 2 3 3 5 6 3" xfId="24281" xr:uid="{00000000-0005-0000-0000-00003E5F0000}"/>
    <cellStyle name="Note 2 3 3 5 7" xfId="24282" xr:uid="{00000000-0005-0000-0000-00003F5F0000}"/>
    <cellStyle name="Note 2 3 3 5 7 2" xfId="24283" xr:uid="{00000000-0005-0000-0000-0000405F0000}"/>
    <cellStyle name="Note 2 3 3 5 8" xfId="24284" xr:uid="{00000000-0005-0000-0000-0000415F0000}"/>
    <cellStyle name="Note 2 3 3 5 8 2" xfId="24285" xr:uid="{00000000-0005-0000-0000-0000425F0000}"/>
    <cellStyle name="Note 2 3 3 5 9" xfId="24286" xr:uid="{00000000-0005-0000-0000-0000435F0000}"/>
    <cellStyle name="Note 2 3 3 6" xfId="24287" xr:uid="{00000000-0005-0000-0000-0000445F0000}"/>
    <cellStyle name="Note 2 3 3 6 2" xfId="24288" xr:uid="{00000000-0005-0000-0000-0000455F0000}"/>
    <cellStyle name="Note 2 3 3 6 3" xfId="24289" xr:uid="{00000000-0005-0000-0000-0000465F0000}"/>
    <cellStyle name="Note 2 3 3 7" xfId="24290" xr:uid="{00000000-0005-0000-0000-0000475F0000}"/>
    <cellStyle name="Note 2 3 3 8" xfId="24291" xr:uid="{00000000-0005-0000-0000-0000485F0000}"/>
    <cellStyle name="Note 2 3 3 8 2" xfId="24292" xr:uid="{00000000-0005-0000-0000-0000495F0000}"/>
    <cellStyle name="Note 2 3 3 8 2 2" xfId="24293" xr:uid="{00000000-0005-0000-0000-00004A5F0000}"/>
    <cellStyle name="Note 2 3 3 8 3" xfId="24294" xr:uid="{00000000-0005-0000-0000-00004B5F0000}"/>
    <cellStyle name="Note 2 3 3 8 4" xfId="24295" xr:uid="{00000000-0005-0000-0000-00004C5F0000}"/>
    <cellStyle name="Note 2 3 3 8 5" xfId="24296" xr:uid="{00000000-0005-0000-0000-00004D5F0000}"/>
    <cellStyle name="Note 2 3 3 9" xfId="24297" xr:uid="{00000000-0005-0000-0000-00004E5F0000}"/>
    <cellStyle name="Note 2 3 3 9 2" xfId="24298" xr:uid="{00000000-0005-0000-0000-00004F5F0000}"/>
    <cellStyle name="Note 2 3 3 9 2 2" xfId="24299" xr:uid="{00000000-0005-0000-0000-0000505F0000}"/>
    <cellStyle name="Note 2 3 3 9 3" xfId="24300" xr:uid="{00000000-0005-0000-0000-0000515F0000}"/>
    <cellStyle name="Note 2 3 4" xfId="648" xr:uid="{00000000-0005-0000-0000-0000525F0000}"/>
    <cellStyle name="Note 2 3 4 2" xfId="24301" xr:uid="{00000000-0005-0000-0000-0000535F0000}"/>
    <cellStyle name="Note 2 3 4 2 2" xfId="24302" xr:uid="{00000000-0005-0000-0000-0000545F0000}"/>
    <cellStyle name="Note 2 3 4 2 3" xfId="24303" xr:uid="{00000000-0005-0000-0000-0000555F0000}"/>
    <cellStyle name="Note 2 3 4 2 3 2" xfId="24304" xr:uid="{00000000-0005-0000-0000-0000565F0000}"/>
    <cellStyle name="Note 2 3 4 2 3 3" xfId="24305" xr:uid="{00000000-0005-0000-0000-0000575F0000}"/>
    <cellStyle name="Note 2 3 4 2 4" xfId="24306" xr:uid="{00000000-0005-0000-0000-0000585F0000}"/>
    <cellStyle name="Note 2 3 4 2 4 2" xfId="24307" xr:uid="{00000000-0005-0000-0000-0000595F0000}"/>
    <cellStyle name="Note 2 3 4 2 4 2 2" xfId="24308" xr:uid="{00000000-0005-0000-0000-00005A5F0000}"/>
    <cellStyle name="Note 2 3 4 2 4 3" xfId="24309" xr:uid="{00000000-0005-0000-0000-00005B5F0000}"/>
    <cellStyle name="Note 2 3 4 2 5" xfId="24310" xr:uid="{00000000-0005-0000-0000-00005C5F0000}"/>
    <cellStyle name="Note 2 3 4 2 5 2" xfId="24311" xr:uid="{00000000-0005-0000-0000-00005D5F0000}"/>
    <cellStyle name="Note 2 3 4 2 5 2 2" xfId="24312" xr:uid="{00000000-0005-0000-0000-00005E5F0000}"/>
    <cellStyle name="Note 2 3 4 2 5 3" xfId="24313" xr:uid="{00000000-0005-0000-0000-00005F5F0000}"/>
    <cellStyle name="Note 2 3 4 2 6" xfId="24314" xr:uid="{00000000-0005-0000-0000-0000605F0000}"/>
    <cellStyle name="Note 2 3 4 2 6 2" xfId="24315" xr:uid="{00000000-0005-0000-0000-0000615F0000}"/>
    <cellStyle name="Note 2 3 4 2 6 2 2" xfId="24316" xr:uid="{00000000-0005-0000-0000-0000625F0000}"/>
    <cellStyle name="Note 2 3 4 2 6 3" xfId="24317" xr:uid="{00000000-0005-0000-0000-0000635F0000}"/>
    <cellStyle name="Note 2 3 4 2 7" xfId="24318" xr:uid="{00000000-0005-0000-0000-0000645F0000}"/>
    <cellStyle name="Note 2 3 4 2 7 2" xfId="24319" xr:uid="{00000000-0005-0000-0000-0000655F0000}"/>
    <cellStyle name="Note 2 3 4 2 8" xfId="24320" xr:uid="{00000000-0005-0000-0000-0000665F0000}"/>
    <cellStyle name="Note 2 3 4 2 8 2" xfId="24321" xr:uid="{00000000-0005-0000-0000-0000675F0000}"/>
    <cellStyle name="Note 2 3 4 2 9" xfId="24322" xr:uid="{00000000-0005-0000-0000-0000685F0000}"/>
    <cellStyle name="Note 2 3 4 3" xfId="24323" xr:uid="{00000000-0005-0000-0000-0000695F0000}"/>
    <cellStyle name="Note 2 3 4 3 2" xfId="24324" xr:uid="{00000000-0005-0000-0000-00006A5F0000}"/>
    <cellStyle name="Note 2 3 4 3 3" xfId="24325" xr:uid="{00000000-0005-0000-0000-00006B5F0000}"/>
    <cellStyle name="Note 2 3 4 3 3 2" xfId="24326" xr:uid="{00000000-0005-0000-0000-00006C5F0000}"/>
    <cellStyle name="Note 2 3 4 3 3 3" xfId="24327" xr:uid="{00000000-0005-0000-0000-00006D5F0000}"/>
    <cellStyle name="Note 2 3 4 3 4" xfId="24328" xr:uid="{00000000-0005-0000-0000-00006E5F0000}"/>
    <cellStyle name="Note 2 3 4 3 4 2" xfId="24329" xr:uid="{00000000-0005-0000-0000-00006F5F0000}"/>
    <cellStyle name="Note 2 3 4 3 4 2 2" xfId="24330" xr:uid="{00000000-0005-0000-0000-0000705F0000}"/>
    <cellStyle name="Note 2 3 4 3 4 3" xfId="24331" xr:uid="{00000000-0005-0000-0000-0000715F0000}"/>
    <cellStyle name="Note 2 3 4 3 5" xfId="24332" xr:uid="{00000000-0005-0000-0000-0000725F0000}"/>
    <cellStyle name="Note 2 3 4 3 5 2" xfId="24333" xr:uid="{00000000-0005-0000-0000-0000735F0000}"/>
    <cellStyle name="Note 2 3 4 3 5 2 2" xfId="24334" xr:uid="{00000000-0005-0000-0000-0000745F0000}"/>
    <cellStyle name="Note 2 3 4 3 5 3" xfId="24335" xr:uid="{00000000-0005-0000-0000-0000755F0000}"/>
    <cellStyle name="Note 2 3 4 3 6" xfId="24336" xr:uid="{00000000-0005-0000-0000-0000765F0000}"/>
    <cellStyle name="Note 2 3 4 3 6 2" xfId="24337" xr:uid="{00000000-0005-0000-0000-0000775F0000}"/>
    <cellStyle name="Note 2 3 4 3 6 2 2" xfId="24338" xr:uid="{00000000-0005-0000-0000-0000785F0000}"/>
    <cellStyle name="Note 2 3 4 3 6 3" xfId="24339" xr:uid="{00000000-0005-0000-0000-0000795F0000}"/>
    <cellStyle name="Note 2 3 4 3 7" xfId="24340" xr:uid="{00000000-0005-0000-0000-00007A5F0000}"/>
    <cellStyle name="Note 2 3 4 3 7 2" xfId="24341" xr:uid="{00000000-0005-0000-0000-00007B5F0000}"/>
    <cellStyle name="Note 2 3 4 3 8" xfId="24342" xr:uid="{00000000-0005-0000-0000-00007C5F0000}"/>
    <cellStyle name="Note 2 3 4 3 8 2" xfId="24343" xr:uid="{00000000-0005-0000-0000-00007D5F0000}"/>
    <cellStyle name="Note 2 3 4 3 9" xfId="24344" xr:uid="{00000000-0005-0000-0000-00007E5F0000}"/>
    <cellStyle name="Note 2 3 4 4" xfId="24345" xr:uid="{00000000-0005-0000-0000-00007F5F0000}"/>
    <cellStyle name="Note 2 3 4 4 2" xfId="24346" xr:uid="{00000000-0005-0000-0000-0000805F0000}"/>
    <cellStyle name="Note 2 3 4 4 3" xfId="24347" xr:uid="{00000000-0005-0000-0000-0000815F0000}"/>
    <cellStyle name="Note 2 3 4 4 3 2" xfId="24348" xr:uid="{00000000-0005-0000-0000-0000825F0000}"/>
    <cellStyle name="Note 2 3 4 4 3 2 2" xfId="24349" xr:uid="{00000000-0005-0000-0000-0000835F0000}"/>
    <cellStyle name="Note 2 3 4 4 3 3" xfId="24350" xr:uid="{00000000-0005-0000-0000-0000845F0000}"/>
    <cellStyle name="Note 2 3 4 4 4" xfId="24351" xr:uid="{00000000-0005-0000-0000-0000855F0000}"/>
    <cellStyle name="Note 2 3 4 4 4 2" xfId="24352" xr:uid="{00000000-0005-0000-0000-0000865F0000}"/>
    <cellStyle name="Note 2 3 4 4 4 2 2" xfId="24353" xr:uid="{00000000-0005-0000-0000-0000875F0000}"/>
    <cellStyle name="Note 2 3 4 4 4 3" xfId="24354" xr:uid="{00000000-0005-0000-0000-0000885F0000}"/>
    <cellStyle name="Note 2 3 4 4 5" xfId="24355" xr:uid="{00000000-0005-0000-0000-0000895F0000}"/>
    <cellStyle name="Note 2 3 4 4 5 2" xfId="24356" xr:uid="{00000000-0005-0000-0000-00008A5F0000}"/>
    <cellStyle name="Note 2 3 4 4 5 2 2" xfId="24357" xr:uid="{00000000-0005-0000-0000-00008B5F0000}"/>
    <cellStyle name="Note 2 3 4 4 5 3" xfId="24358" xr:uid="{00000000-0005-0000-0000-00008C5F0000}"/>
    <cellStyle name="Note 2 3 4 4 6" xfId="24359" xr:uid="{00000000-0005-0000-0000-00008D5F0000}"/>
    <cellStyle name="Note 2 3 4 4 6 2" xfId="24360" xr:uid="{00000000-0005-0000-0000-00008E5F0000}"/>
    <cellStyle name="Note 2 3 4 4 7" xfId="24361" xr:uid="{00000000-0005-0000-0000-00008F5F0000}"/>
    <cellStyle name="Note 2 3 4 4 7 2" xfId="24362" xr:uid="{00000000-0005-0000-0000-0000905F0000}"/>
    <cellStyle name="Note 2 3 4 4 8" xfId="24363" xr:uid="{00000000-0005-0000-0000-0000915F0000}"/>
    <cellStyle name="Note 2 3 4 4 9" xfId="24364" xr:uid="{00000000-0005-0000-0000-0000925F0000}"/>
    <cellStyle name="Note 2 3 4 5" xfId="24365" xr:uid="{00000000-0005-0000-0000-0000935F0000}"/>
    <cellStyle name="Note 2 3 4 5 2" xfId="24366" xr:uid="{00000000-0005-0000-0000-0000945F0000}"/>
    <cellStyle name="Note 2 3 4 5 3" xfId="24367" xr:uid="{00000000-0005-0000-0000-0000955F0000}"/>
    <cellStyle name="Note 2 3 4 6" xfId="24368" xr:uid="{00000000-0005-0000-0000-0000965F0000}"/>
    <cellStyle name="Note 2 3 4 6 2" xfId="24369" xr:uid="{00000000-0005-0000-0000-0000975F0000}"/>
    <cellStyle name="Note 2 3 4 6 2 2" xfId="24370" xr:uid="{00000000-0005-0000-0000-0000985F0000}"/>
    <cellStyle name="Note 2 3 4 6 2 2 2" xfId="24371" xr:uid="{00000000-0005-0000-0000-0000995F0000}"/>
    <cellStyle name="Note 2 3 4 6 2 3" xfId="24372" xr:uid="{00000000-0005-0000-0000-00009A5F0000}"/>
    <cellStyle name="Note 2 3 4 6 3" xfId="24373" xr:uid="{00000000-0005-0000-0000-00009B5F0000}"/>
    <cellStyle name="Note 2 3 4 6 3 2" xfId="24374" xr:uid="{00000000-0005-0000-0000-00009C5F0000}"/>
    <cellStyle name="Note 2 3 4 6 3 2 2" xfId="24375" xr:uid="{00000000-0005-0000-0000-00009D5F0000}"/>
    <cellStyle name="Note 2 3 4 6 3 3" xfId="24376" xr:uid="{00000000-0005-0000-0000-00009E5F0000}"/>
    <cellStyle name="Note 2 3 4 6 4" xfId="24377" xr:uid="{00000000-0005-0000-0000-00009F5F0000}"/>
    <cellStyle name="Note 2 3 4 6 4 2" xfId="24378" xr:uid="{00000000-0005-0000-0000-0000A05F0000}"/>
    <cellStyle name="Note 2 3 4 6 4 2 2" xfId="24379" xr:uid="{00000000-0005-0000-0000-0000A15F0000}"/>
    <cellStyle name="Note 2 3 4 6 4 3" xfId="24380" xr:uid="{00000000-0005-0000-0000-0000A25F0000}"/>
    <cellStyle name="Note 2 3 4 6 5" xfId="24381" xr:uid="{00000000-0005-0000-0000-0000A35F0000}"/>
    <cellStyle name="Note 2 3 4 6 5 2" xfId="24382" xr:uid="{00000000-0005-0000-0000-0000A45F0000}"/>
    <cellStyle name="Note 2 3 4 6 6" xfId="24383" xr:uid="{00000000-0005-0000-0000-0000A55F0000}"/>
    <cellStyle name="Note 2 3 4 6 6 2" xfId="24384" xr:uid="{00000000-0005-0000-0000-0000A65F0000}"/>
    <cellStyle name="Note 2 3 4 6 7" xfId="24385" xr:uid="{00000000-0005-0000-0000-0000A75F0000}"/>
    <cellStyle name="Note 2 3 4 7" xfId="24386" xr:uid="{00000000-0005-0000-0000-0000A85F0000}"/>
    <cellStyle name="Note 2 3 4 7 2" xfId="24387" xr:uid="{00000000-0005-0000-0000-0000A95F0000}"/>
    <cellStyle name="Note 2 3 4 7 2 2" xfId="24388" xr:uid="{00000000-0005-0000-0000-0000AA5F0000}"/>
    <cellStyle name="Note 2 3 4 7 3" xfId="24389" xr:uid="{00000000-0005-0000-0000-0000AB5F0000}"/>
    <cellStyle name="Note 2 3 4 8" xfId="24390" xr:uid="{00000000-0005-0000-0000-0000AC5F0000}"/>
    <cellStyle name="Note 2 3 4 8 2" xfId="24391" xr:uid="{00000000-0005-0000-0000-0000AD5F0000}"/>
    <cellStyle name="Note 2 3 4 8 2 2" xfId="24392" xr:uid="{00000000-0005-0000-0000-0000AE5F0000}"/>
    <cellStyle name="Note 2 3 4 8 3" xfId="24393" xr:uid="{00000000-0005-0000-0000-0000AF5F0000}"/>
    <cellStyle name="Note 2 3 5" xfId="649" xr:uid="{00000000-0005-0000-0000-0000B05F0000}"/>
    <cellStyle name="Note 2 3 5 10" xfId="24394" xr:uid="{00000000-0005-0000-0000-0000B15F0000}"/>
    <cellStyle name="Note 2 3 5 2" xfId="650" xr:uid="{00000000-0005-0000-0000-0000B25F0000}"/>
    <cellStyle name="Note 2 3 5 2 2" xfId="24395" xr:uid="{00000000-0005-0000-0000-0000B35F0000}"/>
    <cellStyle name="Note 2 3 5 2 3" xfId="24396" xr:uid="{00000000-0005-0000-0000-0000B45F0000}"/>
    <cellStyle name="Note 2 3 5 2 3 2" xfId="24397" xr:uid="{00000000-0005-0000-0000-0000B55F0000}"/>
    <cellStyle name="Note 2 3 5 2 3 3" xfId="24398" xr:uid="{00000000-0005-0000-0000-0000B65F0000}"/>
    <cellStyle name="Note 2 3 5 2 4" xfId="24399" xr:uid="{00000000-0005-0000-0000-0000B75F0000}"/>
    <cellStyle name="Note 2 3 5 2 4 2" xfId="24400" xr:uid="{00000000-0005-0000-0000-0000B85F0000}"/>
    <cellStyle name="Note 2 3 5 2 4 2 2" xfId="24401" xr:uid="{00000000-0005-0000-0000-0000B95F0000}"/>
    <cellStyle name="Note 2 3 5 2 4 3" xfId="24402" xr:uid="{00000000-0005-0000-0000-0000BA5F0000}"/>
    <cellStyle name="Note 2 3 5 2 5" xfId="24403" xr:uid="{00000000-0005-0000-0000-0000BB5F0000}"/>
    <cellStyle name="Note 2 3 5 2 5 2" xfId="24404" xr:uid="{00000000-0005-0000-0000-0000BC5F0000}"/>
    <cellStyle name="Note 2 3 5 2 5 2 2" xfId="24405" xr:uid="{00000000-0005-0000-0000-0000BD5F0000}"/>
    <cellStyle name="Note 2 3 5 2 5 3" xfId="24406" xr:uid="{00000000-0005-0000-0000-0000BE5F0000}"/>
    <cellStyle name="Note 2 3 5 2 6" xfId="24407" xr:uid="{00000000-0005-0000-0000-0000BF5F0000}"/>
    <cellStyle name="Note 2 3 5 2 6 2" xfId="24408" xr:uid="{00000000-0005-0000-0000-0000C05F0000}"/>
    <cellStyle name="Note 2 3 5 2 6 2 2" xfId="24409" xr:uid="{00000000-0005-0000-0000-0000C15F0000}"/>
    <cellStyle name="Note 2 3 5 2 6 3" xfId="24410" xr:uid="{00000000-0005-0000-0000-0000C25F0000}"/>
    <cellStyle name="Note 2 3 5 2 7" xfId="24411" xr:uid="{00000000-0005-0000-0000-0000C35F0000}"/>
    <cellStyle name="Note 2 3 5 2 7 2" xfId="24412" xr:uid="{00000000-0005-0000-0000-0000C45F0000}"/>
    <cellStyle name="Note 2 3 5 2 8" xfId="24413" xr:uid="{00000000-0005-0000-0000-0000C55F0000}"/>
    <cellStyle name="Note 2 3 5 2 8 2" xfId="24414" xr:uid="{00000000-0005-0000-0000-0000C65F0000}"/>
    <cellStyle name="Note 2 3 5 2 9" xfId="24415" xr:uid="{00000000-0005-0000-0000-0000C75F0000}"/>
    <cellStyle name="Note 2 3 5 3" xfId="651" xr:uid="{00000000-0005-0000-0000-0000C85F0000}"/>
    <cellStyle name="Note 2 3 5 4" xfId="24416" xr:uid="{00000000-0005-0000-0000-0000C95F0000}"/>
    <cellStyle name="Note 2 3 5 4 2" xfId="24417" xr:uid="{00000000-0005-0000-0000-0000CA5F0000}"/>
    <cellStyle name="Note 2 3 5 4 3" xfId="24418" xr:uid="{00000000-0005-0000-0000-0000CB5F0000}"/>
    <cellStyle name="Note 2 3 5 5" xfId="24419" xr:uid="{00000000-0005-0000-0000-0000CC5F0000}"/>
    <cellStyle name="Note 2 3 5 5 2" xfId="24420" xr:uid="{00000000-0005-0000-0000-0000CD5F0000}"/>
    <cellStyle name="Note 2 3 5 5 2 2" xfId="24421" xr:uid="{00000000-0005-0000-0000-0000CE5F0000}"/>
    <cellStyle name="Note 2 3 5 5 3" xfId="24422" xr:uid="{00000000-0005-0000-0000-0000CF5F0000}"/>
    <cellStyle name="Note 2 3 5 6" xfId="24423" xr:uid="{00000000-0005-0000-0000-0000D05F0000}"/>
    <cellStyle name="Note 2 3 5 6 2" xfId="24424" xr:uid="{00000000-0005-0000-0000-0000D15F0000}"/>
    <cellStyle name="Note 2 3 5 6 2 2" xfId="24425" xr:uid="{00000000-0005-0000-0000-0000D25F0000}"/>
    <cellStyle name="Note 2 3 5 6 3" xfId="24426" xr:uid="{00000000-0005-0000-0000-0000D35F0000}"/>
    <cellStyle name="Note 2 3 5 7" xfId="24427" xr:uid="{00000000-0005-0000-0000-0000D45F0000}"/>
    <cellStyle name="Note 2 3 5 7 2" xfId="24428" xr:uid="{00000000-0005-0000-0000-0000D55F0000}"/>
    <cellStyle name="Note 2 3 5 7 2 2" xfId="24429" xr:uid="{00000000-0005-0000-0000-0000D65F0000}"/>
    <cellStyle name="Note 2 3 5 7 3" xfId="24430" xr:uid="{00000000-0005-0000-0000-0000D75F0000}"/>
    <cellStyle name="Note 2 3 5 8" xfId="24431" xr:uid="{00000000-0005-0000-0000-0000D85F0000}"/>
    <cellStyle name="Note 2 3 5 8 2" xfId="24432" xr:uid="{00000000-0005-0000-0000-0000D95F0000}"/>
    <cellStyle name="Note 2 3 5 9" xfId="24433" xr:uid="{00000000-0005-0000-0000-0000DA5F0000}"/>
    <cellStyle name="Note 2 3 5 9 2" xfId="24434" xr:uid="{00000000-0005-0000-0000-0000DB5F0000}"/>
    <cellStyle name="Note 2 3 6" xfId="652" xr:uid="{00000000-0005-0000-0000-0000DC5F0000}"/>
    <cellStyle name="Note 2 3 6 2" xfId="653" xr:uid="{00000000-0005-0000-0000-0000DD5F0000}"/>
    <cellStyle name="Note 2 3 6 2 10" xfId="24435" xr:uid="{00000000-0005-0000-0000-0000DE5F0000}"/>
    <cellStyle name="Note 2 3 6 2 2" xfId="24436" xr:uid="{00000000-0005-0000-0000-0000DF5F0000}"/>
    <cellStyle name="Note 2 3 6 2 3" xfId="24437" xr:uid="{00000000-0005-0000-0000-0000E05F0000}"/>
    <cellStyle name="Note 2 3 6 2 4" xfId="24438" xr:uid="{00000000-0005-0000-0000-0000E15F0000}"/>
    <cellStyle name="Note 2 3 6 2 4 2" xfId="24439" xr:uid="{00000000-0005-0000-0000-0000E25F0000}"/>
    <cellStyle name="Note 2 3 6 2 4 2 2" xfId="24440" xr:uid="{00000000-0005-0000-0000-0000E35F0000}"/>
    <cellStyle name="Note 2 3 6 2 4 3" xfId="24441" xr:uid="{00000000-0005-0000-0000-0000E45F0000}"/>
    <cellStyle name="Note 2 3 6 2 5" xfId="24442" xr:uid="{00000000-0005-0000-0000-0000E55F0000}"/>
    <cellStyle name="Note 2 3 6 2 5 2" xfId="24443" xr:uid="{00000000-0005-0000-0000-0000E65F0000}"/>
    <cellStyle name="Note 2 3 6 2 5 2 2" xfId="24444" xr:uid="{00000000-0005-0000-0000-0000E75F0000}"/>
    <cellStyle name="Note 2 3 6 2 5 3" xfId="24445" xr:uid="{00000000-0005-0000-0000-0000E85F0000}"/>
    <cellStyle name="Note 2 3 6 2 6" xfId="24446" xr:uid="{00000000-0005-0000-0000-0000E95F0000}"/>
    <cellStyle name="Note 2 3 6 2 6 2" xfId="24447" xr:uid="{00000000-0005-0000-0000-0000EA5F0000}"/>
    <cellStyle name="Note 2 3 6 2 6 2 2" xfId="24448" xr:uid="{00000000-0005-0000-0000-0000EB5F0000}"/>
    <cellStyle name="Note 2 3 6 2 6 3" xfId="24449" xr:uid="{00000000-0005-0000-0000-0000EC5F0000}"/>
    <cellStyle name="Note 2 3 6 2 7" xfId="24450" xr:uid="{00000000-0005-0000-0000-0000ED5F0000}"/>
    <cellStyle name="Note 2 3 6 2 7 2" xfId="24451" xr:uid="{00000000-0005-0000-0000-0000EE5F0000}"/>
    <cellStyle name="Note 2 3 6 2 8" xfId="24452" xr:uid="{00000000-0005-0000-0000-0000EF5F0000}"/>
    <cellStyle name="Note 2 3 6 2 8 2" xfId="24453" xr:uid="{00000000-0005-0000-0000-0000F05F0000}"/>
    <cellStyle name="Note 2 3 6 2 9" xfId="24454" xr:uid="{00000000-0005-0000-0000-0000F15F0000}"/>
    <cellStyle name="Note 2 3 6 3" xfId="654" xr:uid="{00000000-0005-0000-0000-0000F25F0000}"/>
    <cellStyle name="Note 2 3 6 4" xfId="24455" xr:uid="{00000000-0005-0000-0000-0000F35F0000}"/>
    <cellStyle name="Note 2 3 6 4 2" xfId="24456" xr:uid="{00000000-0005-0000-0000-0000F45F0000}"/>
    <cellStyle name="Note 2 3 6 4 2 2" xfId="24457" xr:uid="{00000000-0005-0000-0000-0000F55F0000}"/>
    <cellStyle name="Note 2 3 6 4 3" xfId="24458" xr:uid="{00000000-0005-0000-0000-0000F65F0000}"/>
    <cellStyle name="Note 2 3 6 5" xfId="24459" xr:uid="{00000000-0005-0000-0000-0000F75F0000}"/>
    <cellStyle name="Note 2 3 6 5 2" xfId="24460" xr:uid="{00000000-0005-0000-0000-0000F85F0000}"/>
    <cellStyle name="Note 2 3 6 5 2 2" xfId="24461" xr:uid="{00000000-0005-0000-0000-0000F95F0000}"/>
    <cellStyle name="Note 2 3 6 5 3" xfId="24462" xr:uid="{00000000-0005-0000-0000-0000FA5F0000}"/>
    <cellStyle name="Note 2 3 7" xfId="24463" xr:uid="{00000000-0005-0000-0000-0000FB5F0000}"/>
    <cellStyle name="Note 2 3 7 2" xfId="24464" xr:uid="{00000000-0005-0000-0000-0000FC5F0000}"/>
    <cellStyle name="Note 2 3 7 3" xfId="24465" xr:uid="{00000000-0005-0000-0000-0000FD5F0000}"/>
    <cellStyle name="Note 2 3 7 3 2" xfId="24466" xr:uid="{00000000-0005-0000-0000-0000FE5F0000}"/>
    <cellStyle name="Note 2 3 7 3 3" xfId="24467" xr:uid="{00000000-0005-0000-0000-0000FF5F0000}"/>
    <cellStyle name="Note 2 3 7 4" xfId="24468" xr:uid="{00000000-0005-0000-0000-000000600000}"/>
    <cellStyle name="Note 2 3 7 4 2" xfId="24469" xr:uid="{00000000-0005-0000-0000-000001600000}"/>
    <cellStyle name="Note 2 3 7 4 2 2" xfId="24470" xr:uid="{00000000-0005-0000-0000-000002600000}"/>
    <cellStyle name="Note 2 3 7 4 3" xfId="24471" xr:uid="{00000000-0005-0000-0000-000003600000}"/>
    <cellStyle name="Note 2 3 7 5" xfId="24472" xr:uid="{00000000-0005-0000-0000-000004600000}"/>
    <cellStyle name="Note 2 3 7 5 2" xfId="24473" xr:uid="{00000000-0005-0000-0000-000005600000}"/>
    <cellStyle name="Note 2 3 7 5 2 2" xfId="24474" xr:uid="{00000000-0005-0000-0000-000006600000}"/>
    <cellStyle name="Note 2 3 7 5 3" xfId="24475" xr:uid="{00000000-0005-0000-0000-000007600000}"/>
    <cellStyle name="Note 2 3 7 6" xfId="24476" xr:uid="{00000000-0005-0000-0000-000008600000}"/>
    <cellStyle name="Note 2 3 7 6 2" xfId="24477" xr:uid="{00000000-0005-0000-0000-000009600000}"/>
    <cellStyle name="Note 2 3 7 6 2 2" xfId="24478" xr:uid="{00000000-0005-0000-0000-00000A600000}"/>
    <cellStyle name="Note 2 3 7 6 3" xfId="24479" xr:uid="{00000000-0005-0000-0000-00000B600000}"/>
    <cellStyle name="Note 2 3 7 7" xfId="24480" xr:uid="{00000000-0005-0000-0000-00000C600000}"/>
    <cellStyle name="Note 2 3 7 7 2" xfId="24481" xr:uid="{00000000-0005-0000-0000-00000D600000}"/>
    <cellStyle name="Note 2 3 7 8" xfId="24482" xr:uid="{00000000-0005-0000-0000-00000E600000}"/>
    <cellStyle name="Note 2 3 7 8 2" xfId="24483" xr:uid="{00000000-0005-0000-0000-00000F600000}"/>
    <cellStyle name="Note 2 3 7 9" xfId="24484" xr:uid="{00000000-0005-0000-0000-000010600000}"/>
    <cellStyle name="Note 2 3 8" xfId="24485" xr:uid="{00000000-0005-0000-0000-000011600000}"/>
    <cellStyle name="Note 2 3 8 2" xfId="24486" xr:uid="{00000000-0005-0000-0000-000012600000}"/>
    <cellStyle name="Note 2 3 8 3" xfId="24487" xr:uid="{00000000-0005-0000-0000-000013600000}"/>
    <cellStyle name="Note 2 3 9" xfId="24488" xr:uid="{00000000-0005-0000-0000-000014600000}"/>
    <cellStyle name="Note 2 4" xfId="655" xr:uid="{00000000-0005-0000-0000-000015600000}"/>
    <cellStyle name="Note 2 4 10" xfId="24489" xr:uid="{00000000-0005-0000-0000-000016600000}"/>
    <cellStyle name="Note 2 4 10 2" xfId="24490" xr:uid="{00000000-0005-0000-0000-000017600000}"/>
    <cellStyle name="Note 2 4 10 2 2" xfId="24491" xr:uid="{00000000-0005-0000-0000-000018600000}"/>
    <cellStyle name="Note 2 4 10 3" xfId="24492" xr:uid="{00000000-0005-0000-0000-000019600000}"/>
    <cellStyle name="Note 2 4 11" xfId="24493" xr:uid="{00000000-0005-0000-0000-00001A600000}"/>
    <cellStyle name="Note 2 4 11 2" xfId="24494" xr:uid="{00000000-0005-0000-0000-00001B600000}"/>
    <cellStyle name="Note 2 4 12" xfId="24495" xr:uid="{00000000-0005-0000-0000-00001C600000}"/>
    <cellStyle name="Note 2 4 12 2" xfId="24496" xr:uid="{00000000-0005-0000-0000-00001D600000}"/>
    <cellStyle name="Note 2 4 13" xfId="24497" xr:uid="{00000000-0005-0000-0000-00001E600000}"/>
    <cellStyle name="Note 2 4 14" xfId="24498" xr:uid="{00000000-0005-0000-0000-00001F600000}"/>
    <cellStyle name="Note 2 4 15" xfId="24499" xr:uid="{00000000-0005-0000-0000-000020600000}"/>
    <cellStyle name="Note 2 4 2" xfId="656" xr:uid="{00000000-0005-0000-0000-000021600000}"/>
    <cellStyle name="Note 2 4 2 2" xfId="24500" xr:uid="{00000000-0005-0000-0000-000022600000}"/>
    <cellStyle name="Note 2 4 2 2 2" xfId="24501" xr:uid="{00000000-0005-0000-0000-000023600000}"/>
    <cellStyle name="Note 2 4 2 2 3" xfId="24502" xr:uid="{00000000-0005-0000-0000-000024600000}"/>
    <cellStyle name="Note 2 4 2 2 3 2" xfId="24503" xr:uid="{00000000-0005-0000-0000-000025600000}"/>
    <cellStyle name="Note 2 4 2 2 3 3" xfId="24504" xr:uid="{00000000-0005-0000-0000-000026600000}"/>
    <cellStyle name="Note 2 4 2 2 4" xfId="24505" xr:uid="{00000000-0005-0000-0000-000027600000}"/>
    <cellStyle name="Note 2 4 2 2 4 2" xfId="24506" xr:uid="{00000000-0005-0000-0000-000028600000}"/>
    <cellStyle name="Note 2 4 2 2 4 2 2" xfId="24507" xr:uid="{00000000-0005-0000-0000-000029600000}"/>
    <cellStyle name="Note 2 4 2 2 4 3" xfId="24508" xr:uid="{00000000-0005-0000-0000-00002A600000}"/>
    <cellStyle name="Note 2 4 2 2 5" xfId="24509" xr:uid="{00000000-0005-0000-0000-00002B600000}"/>
    <cellStyle name="Note 2 4 2 2 5 2" xfId="24510" xr:uid="{00000000-0005-0000-0000-00002C600000}"/>
    <cellStyle name="Note 2 4 2 2 5 2 2" xfId="24511" xr:uid="{00000000-0005-0000-0000-00002D600000}"/>
    <cellStyle name="Note 2 4 2 2 5 3" xfId="24512" xr:uid="{00000000-0005-0000-0000-00002E600000}"/>
    <cellStyle name="Note 2 4 2 2 6" xfId="24513" xr:uid="{00000000-0005-0000-0000-00002F600000}"/>
    <cellStyle name="Note 2 4 2 2 6 2" xfId="24514" xr:uid="{00000000-0005-0000-0000-000030600000}"/>
    <cellStyle name="Note 2 4 2 2 6 2 2" xfId="24515" xr:uid="{00000000-0005-0000-0000-000031600000}"/>
    <cellStyle name="Note 2 4 2 2 6 3" xfId="24516" xr:uid="{00000000-0005-0000-0000-000032600000}"/>
    <cellStyle name="Note 2 4 2 2 7" xfId="24517" xr:uid="{00000000-0005-0000-0000-000033600000}"/>
    <cellStyle name="Note 2 4 2 2 7 2" xfId="24518" xr:uid="{00000000-0005-0000-0000-000034600000}"/>
    <cellStyle name="Note 2 4 2 2 8" xfId="24519" xr:uid="{00000000-0005-0000-0000-000035600000}"/>
    <cellStyle name="Note 2 4 2 2 8 2" xfId="24520" xr:uid="{00000000-0005-0000-0000-000036600000}"/>
    <cellStyle name="Note 2 4 2 2 9" xfId="24521" xr:uid="{00000000-0005-0000-0000-000037600000}"/>
    <cellStyle name="Note 2 4 2 3" xfId="24522" xr:uid="{00000000-0005-0000-0000-000038600000}"/>
    <cellStyle name="Note 2 4 2 3 2" xfId="24523" xr:uid="{00000000-0005-0000-0000-000039600000}"/>
    <cellStyle name="Note 2 4 2 3 3" xfId="24524" xr:uid="{00000000-0005-0000-0000-00003A600000}"/>
    <cellStyle name="Note 2 4 2 3 3 2" xfId="24525" xr:uid="{00000000-0005-0000-0000-00003B600000}"/>
    <cellStyle name="Note 2 4 2 3 3 3" xfId="24526" xr:uid="{00000000-0005-0000-0000-00003C600000}"/>
    <cellStyle name="Note 2 4 2 3 4" xfId="24527" xr:uid="{00000000-0005-0000-0000-00003D600000}"/>
    <cellStyle name="Note 2 4 2 3 4 2" xfId="24528" xr:uid="{00000000-0005-0000-0000-00003E600000}"/>
    <cellStyle name="Note 2 4 2 3 4 2 2" xfId="24529" xr:uid="{00000000-0005-0000-0000-00003F600000}"/>
    <cellStyle name="Note 2 4 2 3 4 3" xfId="24530" xr:uid="{00000000-0005-0000-0000-000040600000}"/>
    <cellStyle name="Note 2 4 2 3 5" xfId="24531" xr:uid="{00000000-0005-0000-0000-000041600000}"/>
    <cellStyle name="Note 2 4 2 3 5 2" xfId="24532" xr:uid="{00000000-0005-0000-0000-000042600000}"/>
    <cellStyle name="Note 2 4 2 3 5 2 2" xfId="24533" xr:uid="{00000000-0005-0000-0000-000043600000}"/>
    <cellStyle name="Note 2 4 2 3 5 3" xfId="24534" xr:uid="{00000000-0005-0000-0000-000044600000}"/>
    <cellStyle name="Note 2 4 2 3 6" xfId="24535" xr:uid="{00000000-0005-0000-0000-000045600000}"/>
    <cellStyle name="Note 2 4 2 3 6 2" xfId="24536" xr:uid="{00000000-0005-0000-0000-000046600000}"/>
    <cellStyle name="Note 2 4 2 3 6 2 2" xfId="24537" xr:uid="{00000000-0005-0000-0000-000047600000}"/>
    <cellStyle name="Note 2 4 2 3 6 3" xfId="24538" xr:uid="{00000000-0005-0000-0000-000048600000}"/>
    <cellStyle name="Note 2 4 2 3 7" xfId="24539" xr:uid="{00000000-0005-0000-0000-000049600000}"/>
    <cellStyle name="Note 2 4 2 3 7 2" xfId="24540" xr:uid="{00000000-0005-0000-0000-00004A600000}"/>
    <cellStyle name="Note 2 4 2 3 8" xfId="24541" xr:uid="{00000000-0005-0000-0000-00004B600000}"/>
    <cellStyle name="Note 2 4 2 3 8 2" xfId="24542" xr:uid="{00000000-0005-0000-0000-00004C600000}"/>
    <cellStyle name="Note 2 4 2 3 9" xfId="24543" xr:uid="{00000000-0005-0000-0000-00004D600000}"/>
    <cellStyle name="Note 2 4 2 4" xfId="24544" xr:uid="{00000000-0005-0000-0000-00004E600000}"/>
    <cellStyle name="Note 2 4 2 4 2" xfId="24545" xr:uid="{00000000-0005-0000-0000-00004F600000}"/>
    <cellStyle name="Note 2 4 2 4 3" xfId="24546" xr:uid="{00000000-0005-0000-0000-000050600000}"/>
    <cellStyle name="Note 2 4 2 4 3 2" xfId="24547" xr:uid="{00000000-0005-0000-0000-000051600000}"/>
    <cellStyle name="Note 2 4 2 4 3 2 2" xfId="24548" xr:uid="{00000000-0005-0000-0000-000052600000}"/>
    <cellStyle name="Note 2 4 2 4 3 3" xfId="24549" xr:uid="{00000000-0005-0000-0000-000053600000}"/>
    <cellStyle name="Note 2 4 2 4 4" xfId="24550" xr:uid="{00000000-0005-0000-0000-000054600000}"/>
    <cellStyle name="Note 2 4 2 4 4 2" xfId="24551" xr:uid="{00000000-0005-0000-0000-000055600000}"/>
    <cellStyle name="Note 2 4 2 4 4 2 2" xfId="24552" xr:uid="{00000000-0005-0000-0000-000056600000}"/>
    <cellStyle name="Note 2 4 2 4 4 3" xfId="24553" xr:uid="{00000000-0005-0000-0000-000057600000}"/>
    <cellStyle name="Note 2 4 2 4 5" xfId="24554" xr:uid="{00000000-0005-0000-0000-000058600000}"/>
    <cellStyle name="Note 2 4 2 4 5 2" xfId="24555" xr:uid="{00000000-0005-0000-0000-000059600000}"/>
    <cellStyle name="Note 2 4 2 4 5 2 2" xfId="24556" xr:uid="{00000000-0005-0000-0000-00005A600000}"/>
    <cellStyle name="Note 2 4 2 4 5 3" xfId="24557" xr:uid="{00000000-0005-0000-0000-00005B600000}"/>
    <cellStyle name="Note 2 4 2 4 6" xfId="24558" xr:uid="{00000000-0005-0000-0000-00005C600000}"/>
    <cellStyle name="Note 2 4 2 4 6 2" xfId="24559" xr:uid="{00000000-0005-0000-0000-00005D600000}"/>
    <cellStyle name="Note 2 4 2 4 7" xfId="24560" xr:uid="{00000000-0005-0000-0000-00005E600000}"/>
    <cellStyle name="Note 2 4 2 4 7 2" xfId="24561" xr:uid="{00000000-0005-0000-0000-00005F600000}"/>
    <cellStyle name="Note 2 4 2 4 8" xfId="24562" xr:uid="{00000000-0005-0000-0000-000060600000}"/>
    <cellStyle name="Note 2 4 2 4 9" xfId="24563" xr:uid="{00000000-0005-0000-0000-000061600000}"/>
    <cellStyle name="Note 2 4 2 5" xfId="24564" xr:uid="{00000000-0005-0000-0000-000062600000}"/>
    <cellStyle name="Note 2 4 2 5 2" xfId="24565" xr:uid="{00000000-0005-0000-0000-000063600000}"/>
    <cellStyle name="Note 2 4 2 5 3" xfId="24566" xr:uid="{00000000-0005-0000-0000-000064600000}"/>
    <cellStyle name="Note 2 4 2 6" xfId="24567" xr:uid="{00000000-0005-0000-0000-000065600000}"/>
    <cellStyle name="Note 2 4 2 6 2" xfId="24568" xr:uid="{00000000-0005-0000-0000-000066600000}"/>
    <cellStyle name="Note 2 4 2 6 2 2" xfId="24569" xr:uid="{00000000-0005-0000-0000-000067600000}"/>
    <cellStyle name="Note 2 4 2 6 2 2 2" xfId="24570" xr:uid="{00000000-0005-0000-0000-000068600000}"/>
    <cellStyle name="Note 2 4 2 6 2 3" xfId="24571" xr:uid="{00000000-0005-0000-0000-000069600000}"/>
    <cellStyle name="Note 2 4 2 6 3" xfId="24572" xr:uid="{00000000-0005-0000-0000-00006A600000}"/>
    <cellStyle name="Note 2 4 2 6 3 2" xfId="24573" xr:uid="{00000000-0005-0000-0000-00006B600000}"/>
    <cellStyle name="Note 2 4 2 6 3 2 2" xfId="24574" xr:uid="{00000000-0005-0000-0000-00006C600000}"/>
    <cellStyle name="Note 2 4 2 6 3 3" xfId="24575" xr:uid="{00000000-0005-0000-0000-00006D600000}"/>
    <cellStyle name="Note 2 4 2 6 4" xfId="24576" xr:uid="{00000000-0005-0000-0000-00006E600000}"/>
    <cellStyle name="Note 2 4 2 6 4 2" xfId="24577" xr:uid="{00000000-0005-0000-0000-00006F600000}"/>
    <cellStyle name="Note 2 4 2 6 4 2 2" xfId="24578" xr:uid="{00000000-0005-0000-0000-000070600000}"/>
    <cellStyle name="Note 2 4 2 6 4 3" xfId="24579" xr:uid="{00000000-0005-0000-0000-000071600000}"/>
    <cellStyle name="Note 2 4 2 6 5" xfId="24580" xr:uid="{00000000-0005-0000-0000-000072600000}"/>
    <cellStyle name="Note 2 4 2 6 5 2" xfId="24581" xr:uid="{00000000-0005-0000-0000-000073600000}"/>
    <cellStyle name="Note 2 4 2 6 6" xfId="24582" xr:uid="{00000000-0005-0000-0000-000074600000}"/>
    <cellStyle name="Note 2 4 2 6 6 2" xfId="24583" xr:uid="{00000000-0005-0000-0000-000075600000}"/>
    <cellStyle name="Note 2 4 2 6 7" xfId="24584" xr:uid="{00000000-0005-0000-0000-000076600000}"/>
    <cellStyle name="Note 2 4 2 7" xfId="24585" xr:uid="{00000000-0005-0000-0000-000077600000}"/>
    <cellStyle name="Note 2 4 2 7 2" xfId="24586" xr:uid="{00000000-0005-0000-0000-000078600000}"/>
    <cellStyle name="Note 2 4 2 7 2 2" xfId="24587" xr:uid="{00000000-0005-0000-0000-000079600000}"/>
    <cellStyle name="Note 2 4 2 7 3" xfId="24588" xr:uid="{00000000-0005-0000-0000-00007A600000}"/>
    <cellStyle name="Note 2 4 2 8" xfId="24589" xr:uid="{00000000-0005-0000-0000-00007B600000}"/>
    <cellStyle name="Note 2 4 2 8 2" xfId="24590" xr:uid="{00000000-0005-0000-0000-00007C600000}"/>
    <cellStyle name="Note 2 4 2 8 2 2" xfId="24591" xr:uid="{00000000-0005-0000-0000-00007D600000}"/>
    <cellStyle name="Note 2 4 2 8 3" xfId="24592" xr:uid="{00000000-0005-0000-0000-00007E600000}"/>
    <cellStyle name="Note 2 4 3" xfId="657" xr:uid="{00000000-0005-0000-0000-00007F600000}"/>
    <cellStyle name="Note 2 4 3 10" xfId="24593" xr:uid="{00000000-0005-0000-0000-000080600000}"/>
    <cellStyle name="Note 2 4 3 2" xfId="658" xr:uid="{00000000-0005-0000-0000-000081600000}"/>
    <cellStyle name="Note 2 4 3 2 2" xfId="24594" xr:uid="{00000000-0005-0000-0000-000082600000}"/>
    <cellStyle name="Note 2 4 3 2 3" xfId="24595" xr:uid="{00000000-0005-0000-0000-000083600000}"/>
    <cellStyle name="Note 2 4 3 2 3 2" xfId="24596" xr:uid="{00000000-0005-0000-0000-000084600000}"/>
    <cellStyle name="Note 2 4 3 2 3 3" xfId="24597" xr:uid="{00000000-0005-0000-0000-000085600000}"/>
    <cellStyle name="Note 2 4 3 2 4" xfId="24598" xr:uid="{00000000-0005-0000-0000-000086600000}"/>
    <cellStyle name="Note 2 4 3 2 4 2" xfId="24599" xr:uid="{00000000-0005-0000-0000-000087600000}"/>
    <cellStyle name="Note 2 4 3 2 4 2 2" xfId="24600" xr:uid="{00000000-0005-0000-0000-000088600000}"/>
    <cellStyle name="Note 2 4 3 2 4 3" xfId="24601" xr:uid="{00000000-0005-0000-0000-000089600000}"/>
    <cellStyle name="Note 2 4 3 2 5" xfId="24602" xr:uid="{00000000-0005-0000-0000-00008A600000}"/>
    <cellStyle name="Note 2 4 3 2 5 2" xfId="24603" xr:uid="{00000000-0005-0000-0000-00008B600000}"/>
    <cellStyle name="Note 2 4 3 2 5 2 2" xfId="24604" xr:uid="{00000000-0005-0000-0000-00008C600000}"/>
    <cellStyle name="Note 2 4 3 2 5 3" xfId="24605" xr:uid="{00000000-0005-0000-0000-00008D600000}"/>
    <cellStyle name="Note 2 4 3 2 6" xfId="24606" xr:uid="{00000000-0005-0000-0000-00008E600000}"/>
    <cellStyle name="Note 2 4 3 2 6 2" xfId="24607" xr:uid="{00000000-0005-0000-0000-00008F600000}"/>
    <cellStyle name="Note 2 4 3 2 6 2 2" xfId="24608" xr:uid="{00000000-0005-0000-0000-000090600000}"/>
    <cellStyle name="Note 2 4 3 2 6 3" xfId="24609" xr:uid="{00000000-0005-0000-0000-000091600000}"/>
    <cellStyle name="Note 2 4 3 2 7" xfId="24610" xr:uid="{00000000-0005-0000-0000-000092600000}"/>
    <cellStyle name="Note 2 4 3 2 7 2" xfId="24611" xr:uid="{00000000-0005-0000-0000-000093600000}"/>
    <cellStyle name="Note 2 4 3 2 8" xfId="24612" xr:uid="{00000000-0005-0000-0000-000094600000}"/>
    <cellStyle name="Note 2 4 3 2 8 2" xfId="24613" xr:uid="{00000000-0005-0000-0000-000095600000}"/>
    <cellStyle name="Note 2 4 3 2 9" xfId="24614" xr:uid="{00000000-0005-0000-0000-000096600000}"/>
    <cellStyle name="Note 2 4 3 3" xfId="659" xr:uid="{00000000-0005-0000-0000-000097600000}"/>
    <cellStyle name="Note 2 4 3 4" xfId="24615" xr:uid="{00000000-0005-0000-0000-000098600000}"/>
    <cellStyle name="Note 2 4 3 4 2" xfId="24616" xr:uid="{00000000-0005-0000-0000-000099600000}"/>
    <cellStyle name="Note 2 4 3 4 3" xfId="24617" xr:uid="{00000000-0005-0000-0000-00009A600000}"/>
    <cellStyle name="Note 2 4 3 5" xfId="24618" xr:uid="{00000000-0005-0000-0000-00009B600000}"/>
    <cellStyle name="Note 2 4 3 5 2" xfId="24619" xr:uid="{00000000-0005-0000-0000-00009C600000}"/>
    <cellStyle name="Note 2 4 3 5 2 2" xfId="24620" xr:uid="{00000000-0005-0000-0000-00009D600000}"/>
    <cellStyle name="Note 2 4 3 5 3" xfId="24621" xr:uid="{00000000-0005-0000-0000-00009E600000}"/>
    <cellStyle name="Note 2 4 3 6" xfId="24622" xr:uid="{00000000-0005-0000-0000-00009F600000}"/>
    <cellStyle name="Note 2 4 3 6 2" xfId="24623" xr:uid="{00000000-0005-0000-0000-0000A0600000}"/>
    <cellStyle name="Note 2 4 3 6 2 2" xfId="24624" xr:uid="{00000000-0005-0000-0000-0000A1600000}"/>
    <cellStyle name="Note 2 4 3 6 3" xfId="24625" xr:uid="{00000000-0005-0000-0000-0000A2600000}"/>
    <cellStyle name="Note 2 4 3 7" xfId="24626" xr:uid="{00000000-0005-0000-0000-0000A3600000}"/>
    <cellStyle name="Note 2 4 3 7 2" xfId="24627" xr:uid="{00000000-0005-0000-0000-0000A4600000}"/>
    <cellStyle name="Note 2 4 3 7 2 2" xfId="24628" xr:uid="{00000000-0005-0000-0000-0000A5600000}"/>
    <cellStyle name="Note 2 4 3 7 3" xfId="24629" xr:uid="{00000000-0005-0000-0000-0000A6600000}"/>
    <cellStyle name="Note 2 4 3 8" xfId="24630" xr:uid="{00000000-0005-0000-0000-0000A7600000}"/>
    <cellStyle name="Note 2 4 3 8 2" xfId="24631" xr:uid="{00000000-0005-0000-0000-0000A8600000}"/>
    <cellStyle name="Note 2 4 3 9" xfId="24632" xr:uid="{00000000-0005-0000-0000-0000A9600000}"/>
    <cellStyle name="Note 2 4 3 9 2" xfId="24633" xr:uid="{00000000-0005-0000-0000-0000AA600000}"/>
    <cellStyle name="Note 2 4 4" xfId="660" xr:uid="{00000000-0005-0000-0000-0000AB600000}"/>
    <cellStyle name="Note 2 4 4 2" xfId="661" xr:uid="{00000000-0005-0000-0000-0000AC600000}"/>
    <cellStyle name="Note 2 4 4 2 10" xfId="24634" xr:uid="{00000000-0005-0000-0000-0000AD600000}"/>
    <cellStyle name="Note 2 4 4 2 2" xfId="24635" xr:uid="{00000000-0005-0000-0000-0000AE600000}"/>
    <cellStyle name="Note 2 4 4 2 3" xfId="24636" xr:uid="{00000000-0005-0000-0000-0000AF600000}"/>
    <cellStyle name="Note 2 4 4 2 4" xfId="24637" xr:uid="{00000000-0005-0000-0000-0000B0600000}"/>
    <cellStyle name="Note 2 4 4 2 4 2" xfId="24638" xr:uid="{00000000-0005-0000-0000-0000B1600000}"/>
    <cellStyle name="Note 2 4 4 2 4 2 2" xfId="24639" xr:uid="{00000000-0005-0000-0000-0000B2600000}"/>
    <cellStyle name="Note 2 4 4 2 4 3" xfId="24640" xr:uid="{00000000-0005-0000-0000-0000B3600000}"/>
    <cellStyle name="Note 2 4 4 2 5" xfId="24641" xr:uid="{00000000-0005-0000-0000-0000B4600000}"/>
    <cellStyle name="Note 2 4 4 2 5 2" xfId="24642" xr:uid="{00000000-0005-0000-0000-0000B5600000}"/>
    <cellStyle name="Note 2 4 4 2 5 2 2" xfId="24643" xr:uid="{00000000-0005-0000-0000-0000B6600000}"/>
    <cellStyle name="Note 2 4 4 2 5 3" xfId="24644" xr:uid="{00000000-0005-0000-0000-0000B7600000}"/>
    <cellStyle name="Note 2 4 4 2 6" xfId="24645" xr:uid="{00000000-0005-0000-0000-0000B8600000}"/>
    <cellStyle name="Note 2 4 4 2 6 2" xfId="24646" xr:uid="{00000000-0005-0000-0000-0000B9600000}"/>
    <cellStyle name="Note 2 4 4 2 6 2 2" xfId="24647" xr:uid="{00000000-0005-0000-0000-0000BA600000}"/>
    <cellStyle name="Note 2 4 4 2 6 3" xfId="24648" xr:uid="{00000000-0005-0000-0000-0000BB600000}"/>
    <cellStyle name="Note 2 4 4 2 7" xfId="24649" xr:uid="{00000000-0005-0000-0000-0000BC600000}"/>
    <cellStyle name="Note 2 4 4 2 7 2" xfId="24650" xr:uid="{00000000-0005-0000-0000-0000BD600000}"/>
    <cellStyle name="Note 2 4 4 2 8" xfId="24651" xr:uid="{00000000-0005-0000-0000-0000BE600000}"/>
    <cellStyle name="Note 2 4 4 2 8 2" xfId="24652" xr:uid="{00000000-0005-0000-0000-0000BF600000}"/>
    <cellStyle name="Note 2 4 4 2 9" xfId="24653" xr:uid="{00000000-0005-0000-0000-0000C0600000}"/>
    <cellStyle name="Note 2 4 4 3" xfId="662" xr:uid="{00000000-0005-0000-0000-0000C1600000}"/>
    <cellStyle name="Note 2 4 4 4" xfId="24654" xr:uid="{00000000-0005-0000-0000-0000C2600000}"/>
    <cellStyle name="Note 2 4 4 4 2" xfId="24655" xr:uid="{00000000-0005-0000-0000-0000C3600000}"/>
    <cellStyle name="Note 2 4 4 4 2 2" xfId="24656" xr:uid="{00000000-0005-0000-0000-0000C4600000}"/>
    <cellStyle name="Note 2 4 4 4 3" xfId="24657" xr:uid="{00000000-0005-0000-0000-0000C5600000}"/>
    <cellStyle name="Note 2 4 4 5" xfId="24658" xr:uid="{00000000-0005-0000-0000-0000C6600000}"/>
    <cellStyle name="Note 2 4 4 5 2" xfId="24659" xr:uid="{00000000-0005-0000-0000-0000C7600000}"/>
    <cellStyle name="Note 2 4 4 5 2 2" xfId="24660" xr:uid="{00000000-0005-0000-0000-0000C8600000}"/>
    <cellStyle name="Note 2 4 4 5 3" xfId="24661" xr:uid="{00000000-0005-0000-0000-0000C9600000}"/>
    <cellStyle name="Note 2 4 5" xfId="24662" xr:uid="{00000000-0005-0000-0000-0000CA600000}"/>
    <cellStyle name="Note 2 4 5 2" xfId="24663" xr:uid="{00000000-0005-0000-0000-0000CB600000}"/>
    <cellStyle name="Note 2 4 5 3" xfId="24664" xr:uid="{00000000-0005-0000-0000-0000CC600000}"/>
    <cellStyle name="Note 2 4 5 3 2" xfId="24665" xr:uid="{00000000-0005-0000-0000-0000CD600000}"/>
    <cellStyle name="Note 2 4 5 3 3" xfId="24666" xr:uid="{00000000-0005-0000-0000-0000CE600000}"/>
    <cellStyle name="Note 2 4 5 4" xfId="24667" xr:uid="{00000000-0005-0000-0000-0000CF600000}"/>
    <cellStyle name="Note 2 4 5 4 2" xfId="24668" xr:uid="{00000000-0005-0000-0000-0000D0600000}"/>
    <cellStyle name="Note 2 4 5 4 2 2" xfId="24669" xr:uid="{00000000-0005-0000-0000-0000D1600000}"/>
    <cellStyle name="Note 2 4 5 4 3" xfId="24670" xr:uid="{00000000-0005-0000-0000-0000D2600000}"/>
    <cellStyle name="Note 2 4 5 5" xfId="24671" xr:uid="{00000000-0005-0000-0000-0000D3600000}"/>
    <cellStyle name="Note 2 4 5 5 2" xfId="24672" xr:uid="{00000000-0005-0000-0000-0000D4600000}"/>
    <cellStyle name="Note 2 4 5 5 2 2" xfId="24673" xr:uid="{00000000-0005-0000-0000-0000D5600000}"/>
    <cellStyle name="Note 2 4 5 5 3" xfId="24674" xr:uid="{00000000-0005-0000-0000-0000D6600000}"/>
    <cellStyle name="Note 2 4 5 6" xfId="24675" xr:uid="{00000000-0005-0000-0000-0000D7600000}"/>
    <cellStyle name="Note 2 4 5 6 2" xfId="24676" xr:uid="{00000000-0005-0000-0000-0000D8600000}"/>
    <cellStyle name="Note 2 4 5 6 2 2" xfId="24677" xr:uid="{00000000-0005-0000-0000-0000D9600000}"/>
    <cellStyle name="Note 2 4 5 6 3" xfId="24678" xr:uid="{00000000-0005-0000-0000-0000DA600000}"/>
    <cellStyle name="Note 2 4 5 7" xfId="24679" xr:uid="{00000000-0005-0000-0000-0000DB600000}"/>
    <cellStyle name="Note 2 4 5 7 2" xfId="24680" xr:uid="{00000000-0005-0000-0000-0000DC600000}"/>
    <cellStyle name="Note 2 4 5 8" xfId="24681" xr:uid="{00000000-0005-0000-0000-0000DD600000}"/>
    <cellStyle name="Note 2 4 5 8 2" xfId="24682" xr:uid="{00000000-0005-0000-0000-0000DE600000}"/>
    <cellStyle name="Note 2 4 5 9" xfId="24683" xr:uid="{00000000-0005-0000-0000-0000DF600000}"/>
    <cellStyle name="Note 2 4 6" xfId="24684" xr:uid="{00000000-0005-0000-0000-0000E0600000}"/>
    <cellStyle name="Note 2 4 6 2" xfId="24685" xr:uid="{00000000-0005-0000-0000-0000E1600000}"/>
    <cellStyle name="Note 2 4 6 3" xfId="24686" xr:uid="{00000000-0005-0000-0000-0000E2600000}"/>
    <cellStyle name="Note 2 4 7" xfId="24687" xr:uid="{00000000-0005-0000-0000-0000E3600000}"/>
    <cellStyle name="Note 2 4 8" xfId="24688" xr:uid="{00000000-0005-0000-0000-0000E4600000}"/>
    <cellStyle name="Note 2 4 8 2" xfId="24689" xr:uid="{00000000-0005-0000-0000-0000E5600000}"/>
    <cellStyle name="Note 2 4 8 2 2" xfId="24690" xr:uid="{00000000-0005-0000-0000-0000E6600000}"/>
    <cellStyle name="Note 2 4 8 3" xfId="24691" xr:uid="{00000000-0005-0000-0000-0000E7600000}"/>
    <cellStyle name="Note 2 4 8 4" xfId="24692" xr:uid="{00000000-0005-0000-0000-0000E8600000}"/>
    <cellStyle name="Note 2 4 8 5" xfId="24693" xr:uid="{00000000-0005-0000-0000-0000E9600000}"/>
    <cellStyle name="Note 2 4 9" xfId="24694" xr:uid="{00000000-0005-0000-0000-0000EA600000}"/>
    <cellStyle name="Note 2 4 9 2" xfId="24695" xr:uid="{00000000-0005-0000-0000-0000EB600000}"/>
    <cellStyle name="Note 2 4 9 2 2" xfId="24696" xr:uid="{00000000-0005-0000-0000-0000EC600000}"/>
    <cellStyle name="Note 2 4 9 3" xfId="24697" xr:uid="{00000000-0005-0000-0000-0000ED600000}"/>
    <cellStyle name="Note 2 5" xfId="663" xr:uid="{00000000-0005-0000-0000-0000EE600000}"/>
    <cellStyle name="Note 2 5 10" xfId="24698" xr:uid="{00000000-0005-0000-0000-0000EF600000}"/>
    <cellStyle name="Note 2 5 10 2" xfId="24699" xr:uid="{00000000-0005-0000-0000-0000F0600000}"/>
    <cellStyle name="Note 2 5 10 2 2" xfId="24700" xr:uid="{00000000-0005-0000-0000-0000F1600000}"/>
    <cellStyle name="Note 2 5 10 3" xfId="24701" xr:uid="{00000000-0005-0000-0000-0000F2600000}"/>
    <cellStyle name="Note 2 5 11" xfId="24702" xr:uid="{00000000-0005-0000-0000-0000F3600000}"/>
    <cellStyle name="Note 2 5 11 2" xfId="24703" xr:uid="{00000000-0005-0000-0000-0000F4600000}"/>
    <cellStyle name="Note 2 5 12" xfId="24704" xr:uid="{00000000-0005-0000-0000-0000F5600000}"/>
    <cellStyle name="Note 2 5 12 2" xfId="24705" xr:uid="{00000000-0005-0000-0000-0000F6600000}"/>
    <cellStyle name="Note 2 5 13" xfId="24706" xr:uid="{00000000-0005-0000-0000-0000F7600000}"/>
    <cellStyle name="Note 2 5 14" xfId="24707" xr:uid="{00000000-0005-0000-0000-0000F8600000}"/>
    <cellStyle name="Note 2 5 15" xfId="24708" xr:uid="{00000000-0005-0000-0000-0000F9600000}"/>
    <cellStyle name="Note 2 5 2" xfId="664" xr:uid="{00000000-0005-0000-0000-0000FA600000}"/>
    <cellStyle name="Note 2 5 2 2" xfId="24709" xr:uid="{00000000-0005-0000-0000-0000FB600000}"/>
    <cellStyle name="Note 2 5 2 2 2" xfId="24710" xr:uid="{00000000-0005-0000-0000-0000FC600000}"/>
    <cellStyle name="Note 2 5 2 2 3" xfId="24711" xr:uid="{00000000-0005-0000-0000-0000FD600000}"/>
    <cellStyle name="Note 2 5 2 2 3 2" xfId="24712" xr:uid="{00000000-0005-0000-0000-0000FE600000}"/>
    <cellStyle name="Note 2 5 2 2 3 3" xfId="24713" xr:uid="{00000000-0005-0000-0000-0000FF600000}"/>
    <cellStyle name="Note 2 5 2 2 4" xfId="24714" xr:uid="{00000000-0005-0000-0000-000000610000}"/>
    <cellStyle name="Note 2 5 2 2 4 2" xfId="24715" xr:uid="{00000000-0005-0000-0000-000001610000}"/>
    <cellStyle name="Note 2 5 2 2 4 2 2" xfId="24716" xr:uid="{00000000-0005-0000-0000-000002610000}"/>
    <cellStyle name="Note 2 5 2 2 4 3" xfId="24717" xr:uid="{00000000-0005-0000-0000-000003610000}"/>
    <cellStyle name="Note 2 5 2 2 5" xfId="24718" xr:uid="{00000000-0005-0000-0000-000004610000}"/>
    <cellStyle name="Note 2 5 2 2 5 2" xfId="24719" xr:uid="{00000000-0005-0000-0000-000005610000}"/>
    <cellStyle name="Note 2 5 2 2 5 2 2" xfId="24720" xr:uid="{00000000-0005-0000-0000-000006610000}"/>
    <cellStyle name="Note 2 5 2 2 5 3" xfId="24721" xr:uid="{00000000-0005-0000-0000-000007610000}"/>
    <cellStyle name="Note 2 5 2 2 6" xfId="24722" xr:uid="{00000000-0005-0000-0000-000008610000}"/>
    <cellStyle name="Note 2 5 2 2 6 2" xfId="24723" xr:uid="{00000000-0005-0000-0000-000009610000}"/>
    <cellStyle name="Note 2 5 2 2 6 2 2" xfId="24724" xr:uid="{00000000-0005-0000-0000-00000A610000}"/>
    <cellStyle name="Note 2 5 2 2 6 3" xfId="24725" xr:uid="{00000000-0005-0000-0000-00000B610000}"/>
    <cellStyle name="Note 2 5 2 2 7" xfId="24726" xr:uid="{00000000-0005-0000-0000-00000C610000}"/>
    <cellStyle name="Note 2 5 2 2 7 2" xfId="24727" xr:uid="{00000000-0005-0000-0000-00000D610000}"/>
    <cellStyle name="Note 2 5 2 2 8" xfId="24728" xr:uid="{00000000-0005-0000-0000-00000E610000}"/>
    <cellStyle name="Note 2 5 2 2 8 2" xfId="24729" xr:uid="{00000000-0005-0000-0000-00000F610000}"/>
    <cellStyle name="Note 2 5 2 2 9" xfId="24730" xr:uid="{00000000-0005-0000-0000-000010610000}"/>
    <cellStyle name="Note 2 5 2 3" xfId="24731" xr:uid="{00000000-0005-0000-0000-000011610000}"/>
    <cellStyle name="Note 2 5 2 3 2" xfId="24732" xr:uid="{00000000-0005-0000-0000-000012610000}"/>
    <cellStyle name="Note 2 5 2 3 3" xfId="24733" xr:uid="{00000000-0005-0000-0000-000013610000}"/>
    <cellStyle name="Note 2 5 2 3 3 2" xfId="24734" xr:uid="{00000000-0005-0000-0000-000014610000}"/>
    <cellStyle name="Note 2 5 2 3 3 3" xfId="24735" xr:uid="{00000000-0005-0000-0000-000015610000}"/>
    <cellStyle name="Note 2 5 2 3 4" xfId="24736" xr:uid="{00000000-0005-0000-0000-000016610000}"/>
    <cellStyle name="Note 2 5 2 3 4 2" xfId="24737" xr:uid="{00000000-0005-0000-0000-000017610000}"/>
    <cellStyle name="Note 2 5 2 3 4 2 2" xfId="24738" xr:uid="{00000000-0005-0000-0000-000018610000}"/>
    <cellStyle name="Note 2 5 2 3 4 3" xfId="24739" xr:uid="{00000000-0005-0000-0000-000019610000}"/>
    <cellStyle name="Note 2 5 2 3 5" xfId="24740" xr:uid="{00000000-0005-0000-0000-00001A610000}"/>
    <cellStyle name="Note 2 5 2 3 5 2" xfId="24741" xr:uid="{00000000-0005-0000-0000-00001B610000}"/>
    <cellStyle name="Note 2 5 2 3 5 2 2" xfId="24742" xr:uid="{00000000-0005-0000-0000-00001C610000}"/>
    <cellStyle name="Note 2 5 2 3 5 3" xfId="24743" xr:uid="{00000000-0005-0000-0000-00001D610000}"/>
    <cellStyle name="Note 2 5 2 3 6" xfId="24744" xr:uid="{00000000-0005-0000-0000-00001E610000}"/>
    <cellStyle name="Note 2 5 2 3 6 2" xfId="24745" xr:uid="{00000000-0005-0000-0000-00001F610000}"/>
    <cellStyle name="Note 2 5 2 3 6 2 2" xfId="24746" xr:uid="{00000000-0005-0000-0000-000020610000}"/>
    <cellStyle name="Note 2 5 2 3 6 3" xfId="24747" xr:uid="{00000000-0005-0000-0000-000021610000}"/>
    <cellStyle name="Note 2 5 2 3 7" xfId="24748" xr:uid="{00000000-0005-0000-0000-000022610000}"/>
    <cellStyle name="Note 2 5 2 3 7 2" xfId="24749" xr:uid="{00000000-0005-0000-0000-000023610000}"/>
    <cellStyle name="Note 2 5 2 3 8" xfId="24750" xr:uid="{00000000-0005-0000-0000-000024610000}"/>
    <cellStyle name="Note 2 5 2 3 8 2" xfId="24751" xr:uid="{00000000-0005-0000-0000-000025610000}"/>
    <cellStyle name="Note 2 5 2 3 9" xfId="24752" xr:uid="{00000000-0005-0000-0000-000026610000}"/>
    <cellStyle name="Note 2 5 2 4" xfId="24753" xr:uid="{00000000-0005-0000-0000-000027610000}"/>
    <cellStyle name="Note 2 5 2 4 2" xfId="24754" xr:uid="{00000000-0005-0000-0000-000028610000}"/>
    <cellStyle name="Note 2 5 2 4 3" xfId="24755" xr:uid="{00000000-0005-0000-0000-000029610000}"/>
    <cellStyle name="Note 2 5 2 4 3 2" xfId="24756" xr:uid="{00000000-0005-0000-0000-00002A610000}"/>
    <cellStyle name="Note 2 5 2 4 3 2 2" xfId="24757" xr:uid="{00000000-0005-0000-0000-00002B610000}"/>
    <cellStyle name="Note 2 5 2 4 3 3" xfId="24758" xr:uid="{00000000-0005-0000-0000-00002C610000}"/>
    <cellStyle name="Note 2 5 2 4 4" xfId="24759" xr:uid="{00000000-0005-0000-0000-00002D610000}"/>
    <cellStyle name="Note 2 5 2 4 4 2" xfId="24760" xr:uid="{00000000-0005-0000-0000-00002E610000}"/>
    <cellStyle name="Note 2 5 2 4 4 2 2" xfId="24761" xr:uid="{00000000-0005-0000-0000-00002F610000}"/>
    <cellStyle name="Note 2 5 2 4 4 3" xfId="24762" xr:uid="{00000000-0005-0000-0000-000030610000}"/>
    <cellStyle name="Note 2 5 2 4 5" xfId="24763" xr:uid="{00000000-0005-0000-0000-000031610000}"/>
    <cellStyle name="Note 2 5 2 4 5 2" xfId="24764" xr:uid="{00000000-0005-0000-0000-000032610000}"/>
    <cellStyle name="Note 2 5 2 4 5 2 2" xfId="24765" xr:uid="{00000000-0005-0000-0000-000033610000}"/>
    <cellStyle name="Note 2 5 2 4 5 3" xfId="24766" xr:uid="{00000000-0005-0000-0000-000034610000}"/>
    <cellStyle name="Note 2 5 2 4 6" xfId="24767" xr:uid="{00000000-0005-0000-0000-000035610000}"/>
    <cellStyle name="Note 2 5 2 4 6 2" xfId="24768" xr:uid="{00000000-0005-0000-0000-000036610000}"/>
    <cellStyle name="Note 2 5 2 4 7" xfId="24769" xr:uid="{00000000-0005-0000-0000-000037610000}"/>
    <cellStyle name="Note 2 5 2 4 7 2" xfId="24770" xr:uid="{00000000-0005-0000-0000-000038610000}"/>
    <cellStyle name="Note 2 5 2 4 8" xfId="24771" xr:uid="{00000000-0005-0000-0000-000039610000}"/>
    <cellStyle name="Note 2 5 2 4 9" xfId="24772" xr:uid="{00000000-0005-0000-0000-00003A610000}"/>
    <cellStyle name="Note 2 5 2 5" xfId="24773" xr:uid="{00000000-0005-0000-0000-00003B610000}"/>
    <cellStyle name="Note 2 5 2 5 2" xfId="24774" xr:uid="{00000000-0005-0000-0000-00003C610000}"/>
    <cellStyle name="Note 2 5 2 5 3" xfId="24775" xr:uid="{00000000-0005-0000-0000-00003D610000}"/>
    <cellStyle name="Note 2 5 2 6" xfId="24776" xr:uid="{00000000-0005-0000-0000-00003E610000}"/>
    <cellStyle name="Note 2 5 2 6 2" xfId="24777" xr:uid="{00000000-0005-0000-0000-00003F610000}"/>
    <cellStyle name="Note 2 5 2 6 2 2" xfId="24778" xr:uid="{00000000-0005-0000-0000-000040610000}"/>
    <cellStyle name="Note 2 5 2 6 2 2 2" xfId="24779" xr:uid="{00000000-0005-0000-0000-000041610000}"/>
    <cellStyle name="Note 2 5 2 6 2 3" xfId="24780" xr:uid="{00000000-0005-0000-0000-000042610000}"/>
    <cellStyle name="Note 2 5 2 6 3" xfId="24781" xr:uid="{00000000-0005-0000-0000-000043610000}"/>
    <cellStyle name="Note 2 5 2 6 3 2" xfId="24782" xr:uid="{00000000-0005-0000-0000-000044610000}"/>
    <cellStyle name="Note 2 5 2 6 3 2 2" xfId="24783" xr:uid="{00000000-0005-0000-0000-000045610000}"/>
    <cellStyle name="Note 2 5 2 6 3 3" xfId="24784" xr:uid="{00000000-0005-0000-0000-000046610000}"/>
    <cellStyle name="Note 2 5 2 6 4" xfId="24785" xr:uid="{00000000-0005-0000-0000-000047610000}"/>
    <cellStyle name="Note 2 5 2 6 4 2" xfId="24786" xr:uid="{00000000-0005-0000-0000-000048610000}"/>
    <cellStyle name="Note 2 5 2 6 4 2 2" xfId="24787" xr:uid="{00000000-0005-0000-0000-000049610000}"/>
    <cellStyle name="Note 2 5 2 6 4 3" xfId="24788" xr:uid="{00000000-0005-0000-0000-00004A610000}"/>
    <cellStyle name="Note 2 5 2 6 5" xfId="24789" xr:uid="{00000000-0005-0000-0000-00004B610000}"/>
    <cellStyle name="Note 2 5 2 6 5 2" xfId="24790" xr:uid="{00000000-0005-0000-0000-00004C610000}"/>
    <cellStyle name="Note 2 5 2 6 6" xfId="24791" xr:uid="{00000000-0005-0000-0000-00004D610000}"/>
    <cellStyle name="Note 2 5 2 6 6 2" xfId="24792" xr:uid="{00000000-0005-0000-0000-00004E610000}"/>
    <cellStyle name="Note 2 5 2 6 7" xfId="24793" xr:uid="{00000000-0005-0000-0000-00004F610000}"/>
    <cellStyle name="Note 2 5 2 7" xfId="24794" xr:uid="{00000000-0005-0000-0000-000050610000}"/>
    <cellStyle name="Note 2 5 2 7 2" xfId="24795" xr:uid="{00000000-0005-0000-0000-000051610000}"/>
    <cellStyle name="Note 2 5 2 7 2 2" xfId="24796" xr:uid="{00000000-0005-0000-0000-000052610000}"/>
    <cellStyle name="Note 2 5 2 7 3" xfId="24797" xr:uid="{00000000-0005-0000-0000-000053610000}"/>
    <cellStyle name="Note 2 5 2 8" xfId="24798" xr:uid="{00000000-0005-0000-0000-000054610000}"/>
    <cellStyle name="Note 2 5 2 8 2" xfId="24799" xr:uid="{00000000-0005-0000-0000-000055610000}"/>
    <cellStyle name="Note 2 5 2 8 2 2" xfId="24800" xr:uid="{00000000-0005-0000-0000-000056610000}"/>
    <cellStyle name="Note 2 5 2 8 3" xfId="24801" xr:uid="{00000000-0005-0000-0000-000057610000}"/>
    <cellStyle name="Note 2 5 3" xfId="665" xr:uid="{00000000-0005-0000-0000-000058610000}"/>
    <cellStyle name="Note 2 5 3 10" xfId="24802" xr:uid="{00000000-0005-0000-0000-000059610000}"/>
    <cellStyle name="Note 2 5 3 2" xfId="666" xr:uid="{00000000-0005-0000-0000-00005A610000}"/>
    <cellStyle name="Note 2 5 3 2 2" xfId="24803" xr:uid="{00000000-0005-0000-0000-00005B610000}"/>
    <cellStyle name="Note 2 5 3 2 3" xfId="24804" xr:uid="{00000000-0005-0000-0000-00005C610000}"/>
    <cellStyle name="Note 2 5 3 2 3 2" xfId="24805" xr:uid="{00000000-0005-0000-0000-00005D610000}"/>
    <cellStyle name="Note 2 5 3 2 3 3" xfId="24806" xr:uid="{00000000-0005-0000-0000-00005E610000}"/>
    <cellStyle name="Note 2 5 3 2 4" xfId="24807" xr:uid="{00000000-0005-0000-0000-00005F610000}"/>
    <cellStyle name="Note 2 5 3 2 4 2" xfId="24808" xr:uid="{00000000-0005-0000-0000-000060610000}"/>
    <cellStyle name="Note 2 5 3 2 4 2 2" xfId="24809" xr:uid="{00000000-0005-0000-0000-000061610000}"/>
    <cellStyle name="Note 2 5 3 2 4 3" xfId="24810" xr:uid="{00000000-0005-0000-0000-000062610000}"/>
    <cellStyle name="Note 2 5 3 2 5" xfId="24811" xr:uid="{00000000-0005-0000-0000-000063610000}"/>
    <cellStyle name="Note 2 5 3 2 5 2" xfId="24812" xr:uid="{00000000-0005-0000-0000-000064610000}"/>
    <cellStyle name="Note 2 5 3 2 5 2 2" xfId="24813" xr:uid="{00000000-0005-0000-0000-000065610000}"/>
    <cellStyle name="Note 2 5 3 2 5 3" xfId="24814" xr:uid="{00000000-0005-0000-0000-000066610000}"/>
    <cellStyle name="Note 2 5 3 2 6" xfId="24815" xr:uid="{00000000-0005-0000-0000-000067610000}"/>
    <cellStyle name="Note 2 5 3 2 6 2" xfId="24816" xr:uid="{00000000-0005-0000-0000-000068610000}"/>
    <cellStyle name="Note 2 5 3 2 6 2 2" xfId="24817" xr:uid="{00000000-0005-0000-0000-000069610000}"/>
    <cellStyle name="Note 2 5 3 2 6 3" xfId="24818" xr:uid="{00000000-0005-0000-0000-00006A610000}"/>
    <cellStyle name="Note 2 5 3 2 7" xfId="24819" xr:uid="{00000000-0005-0000-0000-00006B610000}"/>
    <cellStyle name="Note 2 5 3 2 7 2" xfId="24820" xr:uid="{00000000-0005-0000-0000-00006C610000}"/>
    <cellStyle name="Note 2 5 3 2 8" xfId="24821" xr:uid="{00000000-0005-0000-0000-00006D610000}"/>
    <cellStyle name="Note 2 5 3 2 8 2" xfId="24822" xr:uid="{00000000-0005-0000-0000-00006E610000}"/>
    <cellStyle name="Note 2 5 3 2 9" xfId="24823" xr:uid="{00000000-0005-0000-0000-00006F610000}"/>
    <cellStyle name="Note 2 5 3 3" xfId="667" xr:uid="{00000000-0005-0000-0000-000070610000}"/>
    <cellStyle name="Note 2 5 3 4" xfId="24824" xr:uid="{00000000-0005-0000-0000-000071610000}"/>
    <cellStyle name="Note 2 5 3 4 2" xfId="24825" xr:uid="{00000000-0005-0000-0000-000072610000}"/>
    <cellStyle name="Note 2 5 3 4 3" xfId="24826" xr:uid="{00000000-0005-0000-0000-000073610000}"/>
    <cellStyle name="Note 2 5 3 5" xfId="24827" xr:uid="{00000000-0005-0000-0000-000074610000}"/>
    <cellStyle name="Note 2 5 3 5 2" xfId="24828" xr:uid="{00000000-0005-0000-0000-000075610000}"/>
    <cellStyle name="Note 2 5 3 5 2 2" xfId="24829" xr:uid="{00000000-0005-0000-0000-000076610000}"/>
    <cellStyle name="Note 2 5 3 5 3" xfId="24830" xr:uid="{00000000-0005-0000-0000-000077610000}"/>
    <cellStyle name="Note 2 5 3 6" xfId="24831" xr:uid="{00000000-0005-0000-0000-000078610000}"/>
    <cellStyle name="Note 2 5 3 6 2" xfId="24832" xr:uid="{00000000-0005-0000-0000-000079610000}"/>
    <cellStyle name="Note 2 5 3 6 2 2" xfId="24833" xr:uid="{00000000-0005-0000-0000-00007A610000}"/>
    <cellStyle name="Note 2 5 3 6 3" xfId="24834" xr:uid="{00000000-0005-0000-0000-00007B610000}"/>
    <cellStyle name="Note 2 5 3 7" xfId="24835" xr:uid="{00000000-0005-0000-0000-00007C610000}"/>
    <cellStyle name="Note 2 5 3 7 2" xfId="24836" xr:uid="{00000000-0005-0000-0000-00007D610000}"/>
    <cellStyle name="Note 2 5 3 7 2 2" xfId="24837" xr:uid="{00000000-0005-0000-0000-00007E610000}"/>
    <cellStyle name="Note 2 5 3 7 3" xfId="24838" xr:uid="{00000000-0005-0000-0000-00007F610000}"/>
    <cellStyle name="Note 2 5 3 8" xfId="24839" xr:uid="{00000000-0005-0000-0000-000080610000}"/>
    <cellStyle name="Note 2 5 3 8 2" xfId="24840" xr:uid="{00000000-0005-0000-0000-000081610000}"/>
    <cellStyle name="Note 2 5 3 9" xfId="24841" xr:uid="{00000000-0005-0000-0000-000082610000}"/>
    <cellStyle name="Note 2 5 3 9 2" xfId="24842" xr:uid="{00000000-0005-0000-0000-000083610000}"/>
    <cellStyle name="Note 2 5 4" xfId="668" xr:uid="{00000000-0005-0000-0000-000084610000}"/>
    <cellStyle name="Note 2 5 4 2" xfId="669" xr:uid="{00000000-0005-0000-0000-000085610000}"/>
    <cellStyle name="Note 2 5 4 2 10" xfId="24843" xr:uid="{00000000-0005-0000-0000-000086610000}"/>
    <cellStyle name="Note 2 5 4 2 2" xfId="24844" xr:uid="{00000000-0005-0000-0000-000087610000}"/>
    <cellStyle name="Note 2 5 4 2 3" xfId="24845" xr:uid="{00000000-0005-0000-0000-000088610000}"/>
    <cellStyle name="Note 2 5 4 2 4" xfId="24846" xr:uid="{00000000-0005-0000-0000-000089610000}"/>
    <cellStyle name="Note 2 5 4 2 4 2" xfId="24847" xr:uid="{00000000-0005-0000-0000-00008A610000}"/>
    <cellStyle name="Note 2 5 4 2 4 2 2" xfId="24848" xr:uid="{00000000-0005-0000-0000-00008B610000}"/>
    <cellStyle name="Note 2 5 4 2 4 3" xfId="24849" xr:uid="{00000000-0005-0000-0000-00008C610000}"/>
    <cellStyle name="Note 2 5 4 2 5" xfId="24850" xr:uid="{00000000-0005-0000-0000-00008D610000}"/>
    <cellStyle name="Note 2 5 4 2 5 2" xfId="24851" xr:uid="{00000000-0005-0000-0000-00008E610000}"/>
    <cellStyle name="Note 2 5 4 2 5 2 2" xfId="24852" xr:uid="{00000000-0005-0000-0000-00008F610000}"/>
    <cellStyle name="Note 2 5 4 2 5 3" xfId="24853" xr:uid="{00000000-0005-0000-0000-000090610000}"/>
    <cellStyle name="Note 2 5 4 2 6" xfId="24854" xr:uid="{00000000-0005-0000-0000-000091610000}"/>
    <cellStyle name="Note 2 5 4 2 6 2" xfId="24855" xr:uid="{00000000-0005-0000-0000-000092610000}"/>
    <cellStyle name="Note 2 5 4 2 6 2 2" xfId="24856" xr:uid="{00000000-0005-0000-0000-000093610000}"/>
    <cellStyle name="Note 2 5 4 2 6 3" xfId="24857" xr:uid="{00000000-0005-0000-0000-000094610000}"/>
    <cellStyle name="Note 2 5 4 2 7" xfId="24858" xr:uid="{00000000-0005-0000-0000-000095610000}"/>
    <cellStyle name="Note 2 5 4 2 7 2" xfId="24859" xr:uid="{00000000-0005-0000-0000-000096610000}"/>
    <cellStyle name="Note 2 5 4 2 8" xfId="24860" xr:uid="{00000000-0005-0000-0000-000097610000}"/>
    <cellStyle name="Note 2 5 4 2 8 2" xfId="24861" xr:uid="{00000000-0005-0000-0000-000098610000}"/>
    <cellStyle name="Note 2 5 4 2 9" xfId="24862" xr:uid="{00000000-0005-0000-0000-000099610000}"/>
    <cellStyle name="Note 2 5 4 3" xfId="670" xr:uid="{00000000-0005-0000-0000-00009A610000}"/>
    <cellStyle name="Note 2 5 4 4" xfId="24863" xr:uid="{00000000-0005-0000-0000-00009B610000}"/>
    <cellStyle name="Note 2 5 4 4 2" xfId="24864" xr:uid="{00000000-0005-0000-0000-00009C610000}"/>
    <cellStyle name="Note 2 5 4 4 2 2" xfId="24865" xr:uid="{00000000-0005-0000-0000-00009D610000}"/>
    <cellStyle name="Note 2 5 4 4 3" xfId="24866" xr:uid="{00000000-0005-0000-0000-00009E610000}"/>
    <cellStyle name="Note 2 5 4 5" xfId="24867" xr:uid="{00000000-0005-0000-0000-00009F610000}"/>
    <cellStyle name="Note 2 5 4 5 2" xfId="24868" xr:uid="{00000000-0005-0000-0000-0000A0610000}"/>
    <cellStyle name="Note 2 5 4 5 2 2" xfId="24869" xr:uid="{00000000-0005-0000-0000-0000A1610000}"/>
    <cellStyle name="Note 2 5 4 5 3" xfId="24870" xr:uid="{00000000-0005-0000-0000-0000A2610000}"/>
    <cellStyle name="Note 2 5 5" xfId="24871" xr:uid="{00000000-0005-0000-0000-0000A3610000}"/>
    <cellStyle name="Note 2 5 5 2" xfId="24872" xr:uid="{00000000-0005-0000-0000-0000A4610000}"/>
    <cellStyle name="Note 2 5 5 3" xfId="24873" xr:uid="{00000000-0005-0000-0000-0000A5610000}"/>
    <cellStyle name="Note 2 5 5 3 2" xfId="24874" xr:uid="{00000000-0005-0000-0000-0000A6610000}"/>
    <cellStyle name="Note 2 5 5 3 3" xfId="24875" xr:uid="{00000000-0005-0000-0000-0000A7610000}"/>
    <cellStyle name="Note 2 5 5 4" xfId="24876" xr:uid="{00000000-0005-0000-0000-0000A8610000}"/>
    <cellStyle name="Note 2 5 5 4 2" xfId="24877" xr:uid="{00000000-0005-0000-0000-0000A9610000}"/>
    <cellStyle name="Note 2 5 5 4 2 2" xfId="24878" xr:uid="{00000000-0005-0000-0000-0000AA610000}"/>
    <cellStyle name="Note 2 5 5 4 3" xfId="24879" xr:uid="{00000000-0005-0000-0000-0000AB610000}"/>
    <cellStyle name="Note 2 5 5 5" xfId="24880" xr:uid="{00000000-0005-0000-0000-0000AC610000}"/>
    <cellStyle name="Note 2 5 5 5 2" xfId="24881" xr:uid="{00000000-0005-0000-0000-0000AD610000}"/>
    <cellStyle name="Note 2 5 5 5 2 2" xfId="24882" xr:uid="{00000000-0005-0000-0000-0000AE610000}"/>
    <cellStyle name="Note 2 5 5 5 3" xfId="24883" xr:uid="{00000000-0005-0000-0000-0000AF610000}"/>
    <cellStyle name="Note 2 5 5 6" xfId="24884" xr:uid="{00000000-0005-0000-0000-0000B0610000}"/>
    <cellStyle name="Note 2 5 5 6 2" xfId="24885" xr:uid="{00000000-0005-0000-0000-0000B1610000}"/>
    <cellStyle name="Note 2 5 5 6 2 2" xfId="24886" xr:uid="{00000000-0005-0000-0000-0000B2610000}"/>
    <cellStyle name="Note 2 5 5 6 3" xfId="24887" xr:uid="{00000000-0005-0000-0000-0000B3610000}"/>
    <cellStyle name="Note 2 5 5 7" xfId="24888" xr:uid="{00000000-0005-0000-0000-0000B4610000}"/>
    <cellStyle name="Note 2 5 5 7 2" xfId="24889" xr:uid="{00000000-0005-0000-0000-0000B5610000}"/>
    <cellStyle name="Note 2 5 5 8" xfId="24890" xr:uid="{00000000-0005-0000-0000-0000B6610000}"/>
    <cellStyle name="Note 2 5 5 8 2" xfId="24891" xr:uid="{00000000-0005-0000-0000-0000B7610000}"/>
    <cellStyle name="Note 2 5 5 9" xfId="24892" xr:uid="{00000000-0005-0000-0000-0000B8610000}"/>
    <cellStyle name="Note 2 5 6" xfId="24893" xr:uid="{00000000-0005-0000-0000-0000B9610000}"/>
    <cellStyle name="Note 2 5 6 2" xfId="24894" xr:uid="{00000000-0005-0000-0000-0000BA610000}"/>
    <cellStyle name="Note 2 5 6 3" xfId="24895" xr:uid="{00000000-0005-0000-0000-0000BB610000}"/>
    <cellStyle name="Note 2 5 7" xfId="24896" xr:uid="{00000000-0005-0000-0000-0000BC610000}"/>
    <cellStyle name="Note 2 5 8" xfId="24897" xr:uid="{00000000-0005-0000-0000-0000BD610000}"/>
    <cellStyle name="Note 2 5 8 2" xfId="24898" xr:uid="{00000000-0005-0000-0000-0000BE610000}"/>
    <cellStyle name="Note 2 5 8 2 2" xfId="24899" xr:uid="{00000000-0005-0000-0000-0000BF610000}"/>
    <cellStyle name="Note 2 5 8 3" xfId="24900" xr:uid="{00000000-0005-0000-0000-0000C0610000}"/>
    <cellStyle name="Note 2 5 8 4" xfId="24901" xr:uid="{00000000-0005-0000-0000-0000C1610000}"/>
    <cellStyle name="Note 2 5 8 5" xfId="24902" xr:uid="{00000000-0005-0000-0000-0000C2610000}"/>
    <cellStyle name="Note 2 5 9" xfId="24903" xr:uid="{00000000-0005-0000-0000-0000C3610000}"/>
    <cellStyle name="Note 2 5 9 2" xfId="24904" xr:uid="{00000000-0005-0000-0000-0000C4610000}"/>
    <cellStyle name="Note 2 5 9 2 2" xfId="24905" xr:uid="{00000000-0005-0000-0000-0000C5610000}"/>
    <cellStyle name="Note 2 5 9 3" xfId="24906" xr:uid="{00000000-0005-0000-0000-0000C6610000}"/>
    <cellStyle name="Note 2 6" xfId="671" xr:uid="{00000000-0005-0000-0000-0000C7610000}"/>
    <cellStyle name="Note 2 6 2" xfId="24907" xr:uid="{00000000-0005-0000-0000-0000C8610000}"/>
    <cellStyle name="Note 2 6 2 2" xfId="24908" xr:uid="{00000000-0005-0000-0000-0000C9610000}"/>
    <cellStyle name="Note 2 6 2 3" xfId="24909" xr:uid="{00000000-0005-0000-0000-0000CA610000}"/>
    <cellStyle name="Note 2 6 2 3 2" xfId="24910" xr:uid="{00000000-0005-0000-0000-0000CB610000}"/>
    <cellStyle name="Note 2 6 2 3 3" xfId="24911" xr:uid="{00000000-0005-0000-0000-0000CC610000}"/>
    <cellStyle name="Note 2 6 2 4" xfId="24912" xr:uid="{00000000-0005-0000-0000-0000CD610000}"/>
    <cellStyle name="Note 2 6 2 4 2" xfId="24913" xr:uid="{00000000-0005-0000-0000-0000CE610000}"/>
    <cellStyle name="Note 2 6 2 4 2 2" xfId="24914" xr:uid="{00000000-0005-0000-0000-0000CF610000}"/>
    <cellStyle name="Note 2 6 2 4 3" xfId="24915" xr:uid="{00000000-0005-0000-0000-0000D0610000}"/>
    <cellStyle name="Note 2 6 2 5" xfId="24916" xr:uid="{00000000-0005-0000-0000-0000D1610000}"/>
    <cellStyle name="Note 2 6 2 5 2" xfId="24917" xr:uid="{00000000-0005-0000-0000-0000D2610000}"/>
    <cellStyle name="Note 2 6 2 5 2 2" xfId="24918" xr:uid="{00000000-0005-0000-0000-0000D3610000}"/>
    <cellStyle name="Note 2 6 2 5 3" xfId="24919" xr:uid="{00000000-0005-0000-0000-0000D4610000}"/>
    <cellStyle name="Note 2 6 2 6" xfId="24920" xr:uid="{00000000-0005-0000-0000-0000D5610000}"/>
    <cellStyle name="Note 2 6 2 6 2" xfId="24921" xr:uid="{00000000-0005-0000-0000-0000D6610000}"/>
    <cellStyle name="Note 2 6 2 6 2 2" xfId="24922" xr:uid="{00000000-0005-0000-0000-0000D7610000}"/>
    <cellStyle name="Note 2 6 2 6 3" xfId="24923" xr:uid="{00000000-0005-0000-0000-0000D8610000}"/>
    <cellStyle name="Note 2 6 2 7" xfId="24924" xr:uid="{00000000-0005-0000-0000-0000D9610000}"/>
    <cellStyle name="Note 2 6 2 7 2" xfId="24925" xr:uid="{00000000-0005-0000-0000-0000DA610000}"/>
    <cellStyle name="Note 2 6 2 8" xfId="24926" xr:uid="{00000000-0005-0000-0000-0000DB610000}"/>
    <cellStyle name="Note 2 6 2 8 2" xfId="24927" xr:uid="{00000000-0005-0000-0000-0000DC610000}"/>
    <cellStyle name="Note 2 6 2 9" xfId="24928" xr:uid="{00000000-0005-0000-0000-0000DD610000}"/>
    <cellStyle name="Note 2 6 3" xfId="24929" xr:uid="{00000000-0005-0000-0000-0000DE610000}"/>
    <cellStyle name="Note 2 6 3 2" xfId="24930" xr:uid="{00000000-0005-0000-0000-0000DF610000}"/>
    <cellStyle name="Note 2 6 3 3" xfId="24931" xr:uid="{00000000-0005-0000-0000-0000E0610000}"/>
    <cellStyle name="Note 2 6 3 3 2" xfId="24932" xr:uid="{00000000-0005-0000-0000-0000E1610000}"/>
    <cellStyle name="Note 2 6 3 3 3" xfId="24933" xr:uid="{00000000-0005-0000-0000-0000E2610000}"/>
    <cellStyle name="Note 2 6 3 4" xfId="24934" xr:uid="{00000000-0005-0000-0000-0000E3610000}"/>
    <cellStyle name="Note 2 6 3 4 2" xfId="24935" xr:uid="{00000000-0005-0000-0000-0000E4610000}"/>
    <cellStyle name="Note 2 6 3 4 2 2" xfId="24936" xr:uid="{00000000-0005-0000-0000-0000E5610000}"/>
    <cellStyle name="Note 2 6 3 4 3" xfId="24937" xr:uid="{00000000-0005-0000-0000-0000E6610000}"/>
    <cellStyle name="Note 2 6 3 5" xfId="24938" xr:uid="{00000000-0005-0000-0000-0000E7610000}"/>
    <cellStyle name="Note 2 6 3 5 2" xfId="24939" xr:uid="{00000000-0005-0000-0000-0000E8610000}"/>
    <cellStyle name="Note 2 6 3 5 2 2" xfId="24940" xr:uid="{00000000-0005-0000-0000-0000E9610000}"/>
    <cellStyle name="Note 2 6 3 5 3" xfId="24941" xr:uid="{00000000-0005-0000-0000-0000EA610000}"/>
    <cellStyle name="Note 2 6 3 6" xfId="24942" xr:uid="{00000000-0005-0000-0000-0000EB610000}"/>
    <cellStyle name="Note 2 6 3 6 2" xfId="24943" xr:uid="{00000000-0005-0000-0000-0000EC610000}"/>
    <cellStyle name="Note 2 6 3 6 2 2" xfId="24944" xr:uid="{00000000-0005-0000-0000-0000ED610000}"/>
    <cellStyle name="Note 2 6 3 6 3" xfId="24945" xr:uid="{00000000-0005-0000-0000-0000EE610000}"/>
    <cellStyle name="Note 2 6 3 7" xfId="24946" xr:uid="{00000000-0005-0000-0000-0000EF610000}"/>
    <cellStyle name="Note 2 6 3 7 2" xfId="24947" xr:uid="{00000000-0005-0000-0000-0000F0610000}"/>
    <cellStyle name="Note 2 6 3 8" xfId="24948" xr:uid="{00000000-0005-0000-0000-0000F1610000}"/>
    <cellStyle name="Note 2 6 3 8 2" xfId="24949" xr:uid="{00000000-0005-0000-0000-0000F2610000}"/>
    <cellStyle name="Note 2 6 3 9" xfId="24950" xr:uid="{00000000-0005-0000-0000-0000F3610000}"/>
    <cellStyle name="Note 2 6 4" xfId="24951" xr:uid="{00000000-0005-0000-0000-0000F4610000}"/>
    <cellStyle name="Note 2 6 4 2" xfId="24952" xr:uid="{00000000-0005-0000-0000-0000F5610000}"/>
    <cellStyle name="Note 2 6 4 3" xfId="24953" xr:uid="{00000000-0005-0000-0000-0000F6610000}"/>
    <cellStyle name="Note 2 6 4 3 2" xfId="24954" xr:uid="{00000000-0005-0000-0000-0000F7610000}"/>
    <cellStyle name="Note 2 6 4 3 2 2" xfId="24955" xr:uid="{00000000-0005-0000-0000-0000F8610000}"/>
    <cellStyle name="Note 2 6 4 3 3" xfId="24956" xr:uid="{00000000-0005-0000-0000-0000F9610000}"/>
    <cellStyle name="Note 2 6 4 4" xfId="24957" xr:uid="{00000000-0005-0000-0000-0000FA610000}"/>
    <cellStyle name="Note 2 6 4 4 2" xfId="24958" xr:uid="{00000000-0005-0000-0000-0000FB610000}"/>
    <cellStyle name="Note 2 6 4 4 2 2" xfId="24959" xr:uid="{00000000-0005-0000-0000-0000FC610000}"/>
    <cellStyle name="Note 2 6 4 4 3" xfId="24960" xr:uid="{00000000-0005-0000-0000-0000FD610000}"/>
    <cellStyle name="Note 2 6 4 5" xfId="24961" xr:uid="{00000000-0005-0000-0000-0000FE610000}"/>
    <cellStyle name="Note 2 6 4 5 2" xfId="24962" xr:uid="{00000000-0005-0000-0000-0000FF610000}"/>
    <cellStyle name="Note 2 6 4 5 2 2" xfId="24963" xr:uid="{00000000-0005-0000-0000-000000620000}"/>
    <cellStyle name="Note 2 6 4 5 3" xfId="24964" xr:uid="{00000000-0005-0000-0000-000001620000}"/>
    <cellStyle name="Note 2 6 4 6" xfId="24965" xr:uid="{00000000-0005-0000-0000-000002620000}"/>
    <cellStyle name="Note 2 6 4 6 2" xfId="24966" xr:uid="{00000000-0005-0000-0000-000003620000}"/>
    <cellStyle name="Note 2 6 4 7" xfId="24967" xr:uid="{00000000-0005-0000-0000-000004620000}"/>
    <cellStyle name="Note 2 6 4 7 2" xfId="24968" xr:uid="{00000000-0005-0000-0000-000005620000}"/>
    <cellStyle name="Note 2 6 4 8" xfId="24969" xr:uid="{00000000-0005-0000-0000-000006620000}"/>
    <cellStyle name="Note 2 6 4 9" xfId="24970" xr:uid="{00000000-0005-0000-0000-000007620000}"/>
    <cellStyle name="Note 2 6 5" xfId="24971" xr:uid="{00000000-0005-0000-0000-000008620000}"/>
    <cellStyle name="Note 2 6 5 2" xfId="24972" xr:uid="{00000000-0005-0000-0000-000009620000}"/>
    <cellStyle name="Note 2 6 5 3" xfId="24973" xr:uid="{00000000-0005-0000-0000-00000A620000}"/>
    <cellStyle name="Note 2 6 6" xfId="24974" xr:uid="{00000000-0005-0000-0000-00000B620000}"/>
    <cellStyle name="Note 2 6 6 2" xfId="24975" xr:uid="{00000000-0005-0000-0000-00000C620000}"/>
    <cellStyle name="Note 2 6 6 2 2" xfId="24976" xr:uid="{00000000-0005-0000-0000-00000D620000}"/>
    <cellStyle name="Note 2 6 6 2 2 2" xfId="24977" xr:uid="{00000000-0005-0000-0000-00000E620000}"/>
    <cellStyle name="Note 2 6 6 2 3" xfId="24978" xr:uid="{00000000-0005-0000-0000-00000F620000}"/>
    <cellStyle name="Note 2 6 6 3" xfId="24979" xr:uid="{00000000-0005-0000-0000-000010620000}"/>
    <cellStyle name="Note 2 6 6 3 2" xfId="24980" xr:uid="{00000000-0005-0000-0000-000011620000}"/>
    <cellStyle name="Note 2 6 6 3 2 2" xfId="24981" xr:uid="{00000000-0005-0000-0000-000012620000}"/>
    <cellStyle name="Note 2 6 6 3 3" xfId="24982" xr:uid="{00000000-0005-0000-0000-000013620000}"/>
    <cellStyle name="Note 2 6 6 4" xfId="24983" xr:uid="{00000000-0005-0000-0000-000014620000}"/>
    <cellStyle name="Note 2 6 6 4 2" xfId="24984" xr:uid="{00000000-0005-0000-0000-000015620000}"/>
    <cellStyle name="Note 2 6 6 4 2 2" xfId="24985" xr:uid="{00000000-0005-0000-0000-000016620000}"/>
    <cellStyle name="Note 2 6 6 4 3" xfId="24986" xr:uid="{00000000-0005-0000-0000-000017620000}"/>
    <cellStyle name="Note 2 6 6 5" xfId="24987" xr:uid="{00000000-0005-0000-0000-000018620000}"/>
    <cellStyle name="Note 2 6 6 5 2" xfId="24988" xr:uid="{00000000-0005-0000-0000-000019620000}"/>
    <cellStyle name="Note 2 6 6 6" xfId="24989" xr:uid="{00000000-0005-0000-0000-00001A620000}"/>
    <cellStyle name="Note 2 6 6 6 2" xfId="24990" xr:uid="{00000000-0005-0000-0000-00001B620000}"/>
    <cellStyle name="Note 2 6 6 7" xfId="24991" xr:uid="{00000000-0005-0000-0000-00001C620000}"/>
    <cellStyle name="Note 2 6 7" xfId="24992" xr:uid="{00000000-0005-0000-0000-00001D620000}"/>
    <cellStyle name="Note 2 6 7 2" xfId="24993" xr:uid="{00000000-0005-0000-0000-00001E620000}"/>
    <cellStyle name="Note 2 6 7 2 2" xfId="24994" xr:uid="{00000000-0005-0000-0000-00001F620000}"/>
    <cellStyle name="Note 2 6 7 3" xfId="24995" xr:uid="{00000000-0005-0000-0000-000020620000}"/>
    <cellStyle name="Note 2 6 8" xfId="24996" xr:uid="{00000000-0005-0000-0000-000021620000}"/>
    <cellStyle name="Note 2 6 8 2" xfId="24997" xr:uid="{00000000-0005-0000-0000-000022620000}"/>
    <cellStyle name="Note 2 6 8 2 2" xfId="24998" xr:uid="{00000000-0005-0000-0000-000023620000}"/>
    <cellStyle name="Note 2 6 8 3" xfId="24999" xr:uid="{00000000-0005-0000-0000-000024620000}"/>
    <cellStyle name="Note 2 7" xfId="672" xr:uid="{00000000-0005-0000-0000-000025620000}"/>
    <cellStyle name="Note 2 7 10" xfId="25000" xr:uid="{00000000-0005-0000-0000-000026620000}"/>
    <cellStyle name="Note 2 7 2" xfId="673" xr:uid="{00000000-0005-0000-0000-000027620000}"/>
    <cellStyle name="Note 2 7 2 2" xfId="25001" xr:uid="{00000000-0005-0000-0000-000028620000}"/>
    <cellStyle name="Note 2 7 2 3" xfId="25002" xr:uid="{00000000-0005-0000-0000-000029620000}"/>
    <cellStyle name="Note 2 7 2 3 2" xfId="25003" xr:uid="{00000000-0005-0000-0000-00002A620000}"/>
    <cellStyle name="Note 2 7 2 3 3" xfId="25004" xr:uid="{00000000-0005-0000-0000-00002B620000}"/>
    <cellStyle name="Note 2 7 2 4" xfId="25005" xr:uid="{00000000-0005-0000-0000-00002C620000}"/>
    <cellStyle name="Note 2 7 2 4 2" xfId="25006" xr:uid="{00000000-0005-0000-0000-00002D620000}"/>
    <cellStyle name="Note 2 7 2 4 2 2" xfId="25007" xr:uid="{00000000-0005-0000-0000-00002E620000}"/>
    <cellStyle name="Note 2 7 2 4 3" xfId="25008" xr:uid="{00000000-0005-0000-0000-00002F620000}"/>
    <cellStyle name="Note 2 7 2 5" xfId="25009" xr:uid="{00000000-0005-0000-0000-000030620000}"/>
    <cellStyle name="Note 2 7 2 5 2" xfId="25010" xr:uid="{00000000-0005-0000-0000-000031620000}"/>
    <cellStyle name="Note 2 7 2 5 2 2" xfId="25011" xr:uid="{00000000-0005-0000-0000-000032620000}"/>
    <cellStyle name="Note 2 7 2 5 3" xfId="25012" xr:uid="{00000000-0005-0000-0000-000033620000}"/>
    <cellStyle name="Note 2 7 2 6" xfId="25013" xr:uid="{00000000-0005-0000-0000-000034620000}"/>
    <cellStyle name="Note 2 7 2 6 2" xfId="25014" xr:uid="{00000000-0005-0000-0000-000035620000}"/>
    <cellStyle name="Note 2 7 2 6 2 2" xfId="25015" xr:uid="{00000000-0005-0000-0000-000036620000}"/>
    <cellStyle name="Note 2 7 2 6 3" xfId="25016" xr:uid="{00000000-0005-0000-0000-000037620000}"/>
    <cellStyle name="Note 2 7 2 7" xfId="25017" xr:uid="{00000000-0005-0000-0000-000038620000}"/>
    <cellStyle name="Note 2 7 2 7 2" xfId="25018" xr:uid="{00000000-0005-0000-0000-000039620000}"/>
    <cellStyle name="Note 2 7 2 8" xfId="25019" xr:uid="{00000000-0005-0000-0000-00003A620000}"/>
    <cellStyle name="Note 2 7 2 8 2" xfId="25020" xr:uid="{00000000-0005-0000-0000-00003B620000}"/>
    <cellStyle name="Note 2 7 2 9" xfId="25021" xr:uid="{00000000-0005-0000-0000-00003C620000}"/>
    <cellStyle name="Note 2 7 3" xfId="674" xr:uid="{00000000-0005-0000-0000-00003D620000}"/>
    <cellStyle name="Note 2 7 4" xfId="25022" xr:uid="{00000000-0005-0000-0000-00003E620000}"/>
    <cellStyle name="Note 2 7 4 2" xfId="25023" xr:uid="{00000000-0005-0000-0000-00003F620000}"/>
    <cellStyle name="Note 2 7 4 3" xfId="25024" xr:uid="{00000000-0005-0000-0000-000040620000}"/>
    <cellStyle name="Note 2 7 5" xfId="25025" xr:uid="{00000000-0005-0000-0000-000041620000}"/>
    <cellStyle name="Note 2 7 5 2" xfId="25026" xr:uid="{00000000-0005-0000-0000-000042620000}"/>
    <cellStyle name="Note 2 7 5 2 2" xfId="25027" xr:uid="{00000000-0005-0000-0000-000043620000}"/>
    <cellStyle name="Note 2 7 5 3" xfId="25028" xr:uid="{00000000-0005-0000-0000-000044620000}"/>
    <cellStyle name="Note 2 7 6" xfId="25029" xr:uid="{00000000-0005-0000-0000-000045620000}"/>
    <cellStyle name="Note 2 7 6 2" xfId="25030" xr:uid="{00000000-0005-0000-0000-000046620000}"/>
    <cellStyle name="Note 2 7 6 2 2" xfId="25031" xr:uid="{00000000-0005-0000-0000-000047620000}"/>
    <cellStyle name="Note 2 7 6 3" xfId="25032" xr:uid="{00000000-0005-0000-0000-000048620000}"/>
    <cellStyle name="Note 2 7 7" xfId="25033" xr:uid="{00000000-0005-0000-0000-000049620000}"/>
    <cellStyle name="Note 2 7 7 2" xfId="25034" xr:uid="{00000000-0005-0000-0000-00004A620000}"/>
    <cellStyle name="Note 2 7 7 2 2" xfId="25035" xr:uid="{00000000-0005-0000-0000-00004B620000}"/>
    <cellStyle name="Note 2 7 7 3" xfId="25036" xr:uid="{00000000-0005-0000-0000-00004C620000}"/>
    <cellStyle name="Note 2 7 8" xfId="25037" xr:uid="{00000000-0005-0000-0000-00004D620000}"/>
    <cellStyle name="Note 2 7 8 2" xfId="25038" xr:uid="{00000000-0005-0000-0000-00004E620000}"/>
    <cellStyle name="Note 2 7 9" xfId="25039" xr:uid="{00000000-0005-0000-0000-00004F620000}"/>
    <cellStyle name="Note 2 7 9 2" xfId="25040" xr:uid="{00000000-0005-0000-0000-000050620000}"/>
    <cellStyle name="Note 2 8" xfId="675" xr:uid="{00000000-0005-0000-0000-000051620000}"/>
    <cellStyle name="Note 2 8 2" xfId="676" xr:uid="{00000000-0005-0000-0000-000052620000}"/>
    <cellStyle name="Note 2 8 2 10" xfId="25041" xr:uid="{00000000-0005-0000-0000-000053620000}"/>
    <cellStyle name="Note 2 8 2 2" xfId="25042" xr:uid="{00000000-0005-0000-0000-000054620000}"/>
    <cellStyle name="Note 2 8 2 3" xfId="25043" xr:uid="{00000000-0005-0000-0000-000055620000}"/>
    <cellStyle name="Note 2 8 2 4" xfId="25044" xr:uid="{00000000-0005-0000-0000-000056620000}"/>
    <cellStyle name="Note 2 8 2 4 2" xfId="25045" xr:uid="{00000000-0005-0000-0000-000057620000}"/>
    <cellStyle name="Note 2 8 2 4 2 2" xfId="25046" xr:uid="{00000000-0005-0000-0000-000058620000}"/>
    <cellStyle name="Note 2 8 2 4 3" xfId="25047" xr:uid="{00000000-0005-0000-0000-000059620000}"/>
    <cellStyle name="Note 2 8 2 5" xfId="25048" xr:uid="{00000000-0005-0000-0000-00005A620000}"/>
    <cellStyle name="Note 2 8 2 5 2" xfId="25049" xr:uid="{00000000-0005-0000-0000-00005B620000}"/>
    <cellStyle name="Note 2 8 2 5 2 2" xfId="25050" xr:uid="{00000000-0005-0000-0000-00005C620000}"/>
    <cellStyle name="Note 2 8 2 5 3" xfId="25051" xr:uid="{00000000-0005-0000-0000-00005D620000}"/>
    <cellStyle name="Note 2 8 2 6" xfId="25052" xr:uid="{00000000-0005-0000-0000-00005E620000}"/>
    <cellStyle name="Note 2 8 2 6 2" xfId="25053" xr:uid="{00000000-0005-0000-0000-00005F620000}"/>
    <cellStyle name="Note 2 8 2 6 2 2" xfId="25054" xr:uid="{00000000-0005-0000-0000-000060620000}"/>
    <cellStyle name="Note 2 8 2 6 3" xfId="25055" xr:uid="{00000000-0005-0000-0000-000061620000}"/>
    <cellStyle name="Note 2 8 2 7" xfId="25056" xr:uid="{00000000-0005-0000-0000-000062620000}"/>
    <cellStyle name="Note 2 8 2 7 2" xfId="25057" xr:uid="{00000000-0005-0000-0000-000063620000}"/>
    <cellStyle name="Note 2 8 2 8" xfId="25058" xr:uid="{00000000-0005-0000-0000-000064620000}"/>
    <cellStyle name="Note 2 8 2 8 2" xfId="25059" xr:uid="{00000000-0005-0000-0000-000065620000}"/>
    <cellStyle name="Note 2 8 2 9" xfId="25060" xr:uid="{00000000-0005-0000-0000-000066620000}"/>
    <cellStyle name="Note 2 8 3" xfId="677" xr:uid="{00000000-0005-0000-0000-000067620000}"/>
    <cellStyle name="Note 2 8 4" xfId="25061" xr:uid="{00000000-0005-0000-0000-000068620000}"/>
    <cellStyle name="Note 2 8 4 2" xfId="25062" xr:uid="{00000000-0005-0000-0000-000069620000}"/>
    <cellStyle name="Note 2 8 4 2 2" xfId="25063" xr:uid="{00000000-0005-0000-0000-00006A620000}"/>
    <cellStyle name="Note 2 8 4 3" xfId="25064" xr:uid="{00000000-0005-0000-0000-00006B620000}"/>
    <cellStyle name="Note 2 8 5" xfId="25065" xr:uid="{00000000-0005-0000-0000-00006C620000}"/>
    <cellStyle name="Note 2 8 5 2" xfId="25066" xr:uid="{00000000-0005-0000-0000-00006D620000}"/>
    <cellStyle name="Note 2 8 5 2 2" xfId="25067" xr:uid="{00000000-0005-0000-0000-00006E620000}"/>
    <cellStyle name="Note 2 8 5 3" xfId="25068" xr:uid="{00000000-0005-0000-0000-00006F620000}"/>
    <cellStyle name="Note 2 9" xfId="25069" xr:uid="{00000000-0005-0000-0000-000070620000}"/>
    <cellStyle name="Note 2 9 2" xfId="25070" xr:uid="{00000000-0005-0000-0000-000071620000}"/>
    <cellStyle name="Note 2 9 3" xfId="25071" xr:uid="{00000000-0005-0000-0000-000072620000}"/>
    <cellStyle name="Note 2 9 3 2" xfId="25072" xr:uid="{00000000-0005-0000-0000-000073620000}"/>
    <cellStyle name="Note 2 9 3 3" xfId="25073" xr:uid="{00000000-0005-0000-0000-000074620000}"/>
    <cellStyle name="Note 2 9 4" xfId="25074" xr:uid="{00000000-0005-0000-0000-000075620000}"/>
    <cellStyle name="Note 2 9 4 2" xfId="25075" xr:uid="{00000000-0005-0000-0000-000076620000}"/>
    <cellStyle name="Note 2 9 4 2 2" xfId="25076" xr:uid="{00000000-0005-0000-0000-000077620000}"/>
    <cellStyle name="Note 2 9 4 3" xfId="25077" xr:uid="{00000000-0005-0000-0000-000078620000}"/>
    <cellStyle name="Note 2 9 5" xfId="25078" xr:uid="{00000000-0005-0000-0000-000079620000}"/>
    <cellStyle name="Note 2 9 5 2" xfId="25079" xr:uid="{00000000-0005-0000-0000-00007A620000}"/>
    <cellStyle name="Note 2 9 5 2 2" xfId="25080" xr:uid="{00000000-0005-0000-0000-00007B620000}"/>
    <cellStyle name="Note 2 9 5 3" xfId="25081" xr:uid="{00000000-0005-0000-0000-00007C620000}"/>
    <cellStyle name="Note 2 9 6" xfId="25082" xr:uid="{00000000-0005-0000-0000-00007D620000}"/>
    <cellStyle name="Note 2 9 6 2" xfId="25083" xr:uid="{00000000-0005-0000-0000-00007E620000}"/>
    <cellStyle name="Note 2 9 6 2 2" xfId="25084" xr:uid="{00000000-0005-0000-0000-00007F620000}"/>
    <cellStyle name="Note 2 9 6 3" xfId="25085" xr:uid="{00000000-0005-0000-0000-000080620000}"/>
    <cellStyle name="Note 2 9 7" xfId="25086" xr:uid="{00000000-0005-0000-0000-000081620000}"/>
    <cellStyle name="Note 2 9 7 2" xfId="25087" xr:uid="{00000000-0005-0000-0000-000082620000}"/>
    <cellStyle name="Note 2 9 8" xfId="25088" xr:uid="{00000000-0005-0000-0000-000083620000}"/>
    <cellStyle name="Note 2 9 8 2" xfId="25089" xr:uid="{00000000-0005-0000-0000-000084620000}"/>
    <cellStyle name="Note 2 9 9" xfId="25090" xr:uid="{00000000-0005-0000-0000-000085620000}"/>
    <cellStyle name="Note 3" xfId="25091" xr:uid="{00000000-0005-0000-0000-000086620000}"/>
    <cellStyle name="Output" xfId="25667" builtinId="21" customBuiltin="1"/>
    <cellStyle name="Output 2" xfId="25092" xr:uid="{00000000-0005-0000-0000-000088620000}"/>
    <cellStyle name="Percent" xfId="25706" builtinId="5"/>
    <cellStyle name="Percent 10" xfId="678" xr:uid="{00000000-0005-0000-0000-000089620000}"/>
    <cellStyle name="Percent 10 2" xfId="679" xr:uid="{00000000-0005-0000-0000-00008A620000}"/>
    <cellStyle name="Percent 10 2 2" xfId="25093" xr:uid="{00000000-0005-0000-0000-00008B620000}"/>
    <cellStyle name="Percent 10 2 2 2" xfId="25094" xr:uid="{00000000-0005-0000-0000-00008C620000}"/>
    <cellStyle name="Percent 10 2 3" xfId="25095" xr:uid="{00000000-0005-0000-0000-00008D620000}"/>
    <cellStyle name="Percent 10 2 4" xfId="25096" xr:uid="{00000000-0005-0000-0000-00008E620000}"/>
    <cellStyle name="Percent 10 3" xfId="680" xr:uid="{00000000-0005-0000-0000-00008F620000}"/>
    <cellStyle name="Percent 10 3 2" xfId="681" xr:uid="{00000000-0005-0000-0000-000090620000}"/>
    <cellStyle name="Percent 10 3 2 2" xfId="25578" xr:uid="{00000000-0005-0000-0000-000091620000}"/>
    <cellStyle name="Percent 10 3 3" xfId="682" xr:uid="{00000000-0005-0000-0000-000092620000}"/>
    <cellStyle name="Percent 10 3 3 2" xfId="25097" xr:uid="{00000000-0005-0000-0000-000093620000}"/>
    <cellStyle name="Percent 10 3 4" xfId="25098" xr:uid="{00000000-0005-0000-0000-000094620000}"/>
    <cellStyle name="Percent 10 3 5" xfId="25099" xr:uid="{00000000-0005-0000-0000-000095620000}"/>
    <cellStyle name="Percent 10 3 6" xfId="25100" xr:uid="{00000000-0005-0000-0000-000096620000}"/>
    <cellStyle name="Percent 10 4" xfId="683" xr:uid="{00000000-0005-0000-0000-000097620000}"/>
    <cellStyle name="Percent 10 4 2" xfId="684" xr:uid="{00000000-0005-0000-0000-000098620000}"/>
    <cellStyle name="Percent 10 4 2 2" xfId="25579" xr:uid="{00000000-0005-0000-0000-000099620000}"/>
    <cellStyle name="Percent 10 4 3" xfId="685" xr:uid="{00000000-0005-0000-0000-00009A620000}"/>
    <cellStyle name="Percent 10 5" xfId="25101" xr:uid="{00000000-0005-0000-0000-00009B620000}"/>
    <cellStyle name="Percent 10 6" xfId="25102" xr:uid="{00000000-0005-0000-0000-00009C620000}"/>
    <cellStyle name="Percent 11" xfId="686" xr:uid="{00000000-0005-0000-0000-00009D620000}"/>
    <cellStyle name="Percent 11 2" xfId="687" xr:uid="{00000000-0005-0000-0000-00009E620000}"/>
    <cellStyle name="Percent 11 2 2" xfId="25103" xr:uid="{00000000-0005-0000-0000-00009F620000}"/>
    <cellStyle name="Percent 11 2 2 2" xfId="25104" xr:uid="{00000000-0005-0000-0000-0000A0620000}"/>
    <cellStyle name="Percent 11 2 3" xfId="25105" xr:uid="{00000000-0005-0000-0000-0000A1620000}"/>
    <cellStyle name="Percent 11 2 4" xfId="25106" xr:uid="{00000000-0005-0000-0000-0000A2620000}"/>
    <cellStyle name="Percent 11 3" xfId="688" xr:uid="{00000000-0005-0000-0000-0000A3620000}"/>
    <cellStyle name="Percent 11 3 2" xfId="689" xr:uid="{00000000-0005-0000-0000-0000A4620000}"/>
    <cellStyle name="Percent 11 3 2 2" xfId="25580" xr:uid="{00000000-0005-0000-0000-0000A5620000}"/>
    <cellStyle name="Percent 11 3 3" xfId="690" xr:uid="{00000000-0005-0000-0000-0000A6620000}"/>
    <cellStyle name="Percent 11 3 3 2" xfId="25107" xr:uid="{00000000-0005-0000-0000-0000A7620000}"/>
    <cellStyle name="Percent 11 3 4" xfId="25108" xr:uid="{00000000-0005-0000-0000-0000A8620000}"/>
    <cellStyle name="Percent 11 3 5" xfId="25109" xr:uid="{00000000-0005-0000-0000-0000A9620000}"/>
    <cellStyle name="Percent 11 3 6" xfId="25110" xr:uid="{00000000-0005-0000-0000-0000AA620000}"/>
    <cellStyle name="Percent 11 4" xfId="691" xr:uid="{00000000-0005-0000-0000-0000AB620000}"/>
    <cellStyle name="Percent 11 4 2" xfId="692" xr:uid="{00000000-0005-0000-0000-0000AC620000}"/>
    <cellStyle name="Percent 11 4 2 2" xfId="25581" xr:uid="{00000000-0005-0000-0000-0000AD620000}"/>
    <cellStyle name="Percent 11 4 3" xfId="693" xr:uid="{00000000-0005-0000-0000-0000AE620000}"/>
    <cellStyle name="Percent 11 5" xfId="25111" xr:uid="{00000000-0005-0000-0000-0000AF620000}"/>
    <cellStyle name="Percent 11 6" xfId="25112" xr:uid="{00000000-0005-0000-0000-0000B0620000}"/>
    <cellStyle name="Percent 12" xfId="694" xr:uid="{00000000-0005-0000-0000-0000B1620000}"/>
    <cellStyle name="Percent 12 10" xfId="25113" xr:uid="{00000000-0005-0000-0000-0000B2620000}"/>
    <cellStyle name="Percent 12 10 2" xfId="25114" xr:uid="{00000000-0005-0000-0000-0000B3620000}"/>
    <cellStyle name="Percent 12 10 2 2" xfId="25115" xr:uid="{00000000-0005-0000-0000-0000B4620000}"/>
    <cellStyle name="Percent 12 10 3" xfId="25116" xr:uid="{00000000-0005-0000-0000-0000B5620000}"/>
    <cellStyle name="Percent 12 11" xfId="25117" xr:uid="{00000000-0005-0000-0000-0000B6620000}"/>
    <cellStyle name="Percent 12 11 2" xfId="25118" xr:uid="{00000000-0005-0000-0000-0000B7620000}"/>
    <cellStyle name="Percent 12 11 2 2" xfId="25119" xr:uid="{00000000-0005-0000-0000-0000B8620000}"/>
    <cellStyle name="Percent 12 11 3" xfId="25120" xr:uid="{00000000-0005-0000-0000-0000B9620000}"/>
    <cellStyle name="Percent 12 2" xfId="695" xr:uid="{00000000-0005-0000-0000-0000BA620000}"/>
    <cellStyle name="Percent 12 2 2" xfId="25121" xr:uid="{00000000-0005-0000-0000-0000BB620000}"/>
    <cellStyle name="Percent 12 2 2 2" xfId="25122" xr:uid="{00000000-0005-0000-0000-0000BC620000}"/>
    <cellStyle name="Percent 12 2 2 3" xfId="25123" xr:uid="{00000000-0005-0000-0000-0000BD620000}"/>
    <cellStyle name="Percent 12 2 2 3 2" xfId="25124" xr:uid="{00000000-0005-0000-0000-0000BE620000}"/>
    <cellStyle name="Percent 12 2 2 3 3" xfId="25125" xr:uid="{00000000-0005-0000-0000-0000BF620000}"/>
    <cellStyle name="Percent 12 2 2 4" xfId="25126" xr:uid="{00000000-0005-0000-0000-0000C0620000}"/>
    <cellStyle name="Percent 12 2 2 4 2" xfId="25127" xr:uid="{00000000-0005-0000-0000-0000C1620000}"/>
    <cellStyle name="Percent 12 2 2 4 2 2" xfId="25128" xr:uid="{00000000-0005-0000-0000-0000C2620000}"/>
    <cellStyle name="Percent 12 2 2 4 3" xfId="25129" xr:uid="{00000000-0005-0000-0000-0000C3620000}"/>
    <cellStyle name="Percent 12 2 2 5" xfId="25130" xr:uid="{00000000-0005-0000-0000-0000C4620000}"/>
    <cellStyle name="Percent 12 2 2 5 2" xfId="25131" xr:uid="{00000000-0005-0000-0000-0000C5620000}"/>
    <cellStyle name="Percent 12 2 2 5 2 2" xfId="25132" xr:uid="{00000000-0005-0000-0000-0000C6620000}"/>
    <cellStyle name="Percent 12 2 2 5 3" xfId="25133" xr:uid="{00000000-0005-0000-0000-0000C7620000}"/>
    <cellStyle name="Percent 12 2 2 6" xfId="25134" xr:uid="{00000000-0005-0000-0000-0000C8620000}"/>
    <cellStyle name="Percent 12 2 2 6 2" xfId="25135" xr:uid="{00000000-0005-0000-0000-0000C9620000}"/>
    <cellStyle name="Percent 12 2 2 6 2 2" xfId="25136" xr:uid="{00000000-0005-0000-0000-0000CA620000}"/>
    <cellStyle name="Percent 12 2 2 6 3" xfId="25137" xr:uid="{00000000-0005-0000-0000-0000CB620000}"/>
    <cellStyle name="Percent 12 2 2 7" xfId="25138" xr:uid="{00000000-0005-0000-0000-0000CC620000}"/>
    <cellStyle name="Percent 12 2 2 7 2" xfId="25139" xr:uid="{00000000-0005-0000-0000-0000CD620000}"/>
    <cellStyle name="Percent 12 2 2 8" xfId="25140" xr:uid="{00000000-0005-0000-0000-0000CE620000}"/>
    <cellStyle name="Percent 12 2 2 8 2" xfId="25141" xr:uid="{00000000-0005-0000-0000-0000CF620000}"/>
    <cellStyle name="Percent 12 2 2 9" xfId="25142" xr:uid="{00000000-0005-0000-0000-0000D0620000}"/>
    <cellStyle name="Percent 12 2 3" xfId="25143" xr:uid="{00000000-0005-0000-0000-0000D1620000}"/>
    <cellStyle name="Percent 12 2 3 2" xfId="25144" xr:uid="{00000000-0005-0000-0000-0000D2620000}"/>
    <cellStyle name="Percent 12 2 3 3" xfId="25145" xr:uid="{00000000-0005-0000-0000-0000D3620000}"/>
    <cellStyle name="Percent 12 2 3 3 2" xfId="25146" xr:uid="{00000000-0005-0000-0000-0000D4620000}"/>
    <cellStyle name="Percent 12 2 3 3 3" xfId="25147" xr:uid="{00000000-0005-0000-0000-0000D5620000}"/>
    <cellStyle name="Percent 12 2 3 4" xfId="25148" xr:uid="{00000000-0005-0000-0000-0000D6620000}"/>
    <cellStyle name="Percent 12 2 3 4 2" xfId="25149" xr:uid="{00000000-0005-0000-0000-0000D7620000}"/>
    <cellStyle name="Percent 12 2 3 4 2 2" xfId="25150" xr:uid="{00000000-0005-0000-0000-0000D8620000}"/>
    <cellStyle name="Percent 12 2 3 4 3" xfId="25151" xr:uid="{00000000-0005-0000-0000-0000D9620000}"/>
    <cellStyle name="Percent 12 2 3 5" xfId="25152" xr:uid="{00000000-0005-0000-0000-0000DA620000}"/>
    <cellStyle name="Percent 12 2 3 5 2" xfId="25153" xr:uid="{00000000-0005-0000-0000-0000DB620000}"/>
    <cellStyle name="Percent 12 2 3 5 2 2" xfId="25154" xr:uid="{00000000-0005-0000-0000-0000DC620000}"/>
    <cellStyle name="Percent 12 2 3 5 3" xfId="25155" xr:uid="{00000000-0005-0000-0000-0000DD620000}"/>
    <cellStyle name="Percent 12 2 3 6" xfId="25156" xr:uid="{00000000-0005-0000-0000-0000DE620000}"/>
    <cellStyle name="Percent 12 2 3 6 2" xfId="25157" xr:uid="{00000000-0005-0000-0000-0000DF620000}"/>
    <cellStyle name="Percent 12 2 3 6 2 2" xfId="25158" xr:uid="{00000000-0005-0000-0000-0000E0620000}"/>
    <cellStyle name="Percent 12 2 3 6 3" xfId="25159" xr:uid="{00000000-0005-0000-0000-0000E1620000}"/>
    <cellStyle name="Percent 12 2 3 7" xfId="25160" xr:uid="{00000000-0005-0000-0000-0000E2620000}"/>
    <cellStyle name="Percent 12 2 3 7 2" xfId="25161" xr:uid="{00000000-0005-0000-0000-0000E3620000}"/>
    <cellStyle name="Percent 12 2 3 8" xfId="25162" xr:uid="{00000000-0005-0000-0000-0000E4620000}"/>
    <cellStyle name="Percent 12 2 3 8 2" xfId="25163" xr:uid="{00000000-0005-0000-0000-0000E5620000}"/>
    <cellStyle name="Percent 12 2 3 9" xfId="25164" xr:uid="{00000000-0005-0000-0000-0000E6620000}"/>
    <cellStyle name="Percent 12 2 4" xfId="25165" xr:uid="{00000000-0005-0000-0000-0000E7620000}"/>
    <cellStyle name="Percent 12 2 4 2" xfId="25166" xr:uid="{00000000-0005-0000-0000-0000E8620000}"/>
    <cellStyle name="Percent 12 2 4 3" xfId="25167" xr:uid="{00000000-0005-0000-0000-0000E9620000}"/>
    <cellStyle name="Percent 12 2 4 3 2" xfId="25168" xr:uid="{00000000-0005-0000-0000-0000EA620000}"/>
    <cellStyle name="Percent 12 2 4 3 2 2" xfId="25169" xr:uid="{00000000-0005-0000-0000-0000EB620000}"/>
    <cellStyle name="Percent 12 2 4 3 3" xfId="25170" xr:uid="{00000000-0005-0000-0000-0000EC620000}"/>
    <cellStyle name="Percent 12 2 4 4" xfId="25171" xr:uid="{00000000-0005-0000-0000-0000ED620000}"/>
    <cellStyle name="Percent 12 2 4 4 2" xfId="25172" xr:uid="{00000000-0005-0000-0000-0000EE620000}"/>
    <cellStyle name="Percent 12 2 4 4 2 2" xfId="25173" xr:uid="{00000000-0005-0000-0000-0000EF620000}"/>
    <cellStyle name="Percent 12 2 4 4 3" xfId="25174" xr:uid="{00000000-0005-0000-0000-0000F0620000}"/>
    <cellStyle name="Percent 12 2 4 5" xfId="25175" xr:uid="{00000000-0005-0000-0000-0000F1620000}"/>
    <cellStyle name="Percent 12 2 4 5 2" xfId="25176" xr:uid="{00000000-0005-0000-0000-0000F2620000}"/>
    <cellStyle name="Percent 12 2 4 5 2 2" xfId="25177" xr:uid="{00000000-0005-0000-0000-0000F3620000}"/>
    <cellStyle name="Percent 12 2 4 5 3" xfId="25178" xr:uid="{00000000-0005-0000-0000-0000F4620000}"/>
    <cellStyle name="Percent 12 2 4 6" xfId="25179" xr:uid="{00000000-0005-0000-0000-0000F5620000}"/>
    <cellStyle name="Percent 12 2 4 6 2" xfId="25180" xr:uid="{00000000-0005-0000-0000-0000F6620000}"/>
    <cellStyle name="Percent 12 2 4 7" xfId="25181" xr:uid="{00000000-0005-0000-0000-0000F7620000}"/>
    <cellStyle name="Percent 12 2 4 7 2" xfId="25182" xr:uid="{00000000-0005-0000-0000-0000F8620000}"/>
    <cellStyle name="Percent 12 2 4 8" xfId="25183" xr:uid="{00000000-0005-0000-0000-0000F9620000}"/>
    <cellStyle name="Percent 12 2 4 9" xfId="25184" xr:uid="{00000000-0005-0000-0000-0000FA620000}"/>
    <cellStyle name="Percent 12 2 5" xfId="25185" xr:uid="{00000000-0005-0000-0000-0000FB620000}"/>
    <cellStyle name="Percent 12 2 5 2" xfId="25186" xr:uid="{00000000-0005-0000-0000-0000FC620000}"/>
    <cellStyle name="Percent 12 2 5 3" xfId="25187" xr:uid="{00000000-0005-0000-0000-0000FD620000}"/>
    <cellStyle name="Percent 12 2 6" xfId="25188" xr:uid="{00000000-0005-0000-0000-0000FE620000}"/>
    <cellStyle name="Percent 12 2 6 2" xfId="25189" xr:uid="{00000000-0005-0000-0000-0000FF620000}"/>
    <cellStyle name="Percent 12 2 6 2 2" xfId="25190" xr:uid="{00000000-0005-0000-0000-000000630000}"/>
    <cellStyle name="Percent 12 2 6 2 2 2" xfId="25191" xr:uid="{00000000-0005-0000-0000-000001630000}"/>
    <cellStyle name="Percent 12 2 6 2 3" xfId="25192" xr:uid="{00000000-0005-0000-0000-000002630000}"/>
    <cellStyle name="Percent 12 2 6 3" xfId="25193" xr:uid="{00000000-0005-0000-0000-000003630000}"/>
    <cellStyle name="Percent 12 2 6 3 2" xfId="25194" xr:uid="{00000000-0005-0000-0000-000004630000}"/>
    <cellStyle name="Percent 12 2 6 3 2 2" xfId="25195" xr:uid="{00000000-0005-0000-0000-000005630000}"/>
    <cellStyle name="Percent 12 2 6 3 3" xfId="25196" xr:uid="{00000000-0005-0000-0000-000006630000}"/>
    <cellStyle name="Percent 12 2 6 4" xfId="25197" xr:uid="{00000000-0005-0000-0000-000007630000}"/>
    <cellStyle name="Percent 12 2 6 4 2" xfId="25198" xr:uid="{00000000-0005-0000-0000-000008630000}"/>
    <cellStyle name="Percent 12 2 6 4 2 2" xfId="25199" xr:uid="{00000000-0005-0000-0000-000009630000}"/>
    <cellStyle name="Percent 12 2 6 4 3" xfId="25200" xr:uid="{00000000-0005-0000-0000-00000A630000}"/>
    <cellStyle name="Percent 12 2 6 5" xfId="25201" xr:uid="{00000000-0005-0000-0000-00000B630000}"/>
    <cellStyle name="Percent 12 2 6 5 2" xfId="25202" xr:uid="{00000000-0005-0000-0000-00000C630000}"/>
    <cellStyle name="Percent 12 2 6 6" xfId="25203" xr:uid="{00000000-0005-0000-0000-00000D630000}"/>
    <cellStyle name="Percent 12 2 6 6 2" xfId="25204" xr:uid="{00000000-0005-0000-0000-00000E630000}"/>
    <cellStyle name="Percent 12 2 6 7" xfId="25205" xr:uid="{00000000-0005-0000-0000-00000F630000}"/>
    <cellStyle name="Percent 12 2 7" xfId="25206" xr:uid="{00000000-0005-0000-0000-000010630000}"/>
    <cellStyle name="Percent 12 2 7 2" xfId="25207" xr:uid="{00000000-0005-0000-0000-000011630000}"/>
    <cellStyle name="Percent 12 2 7 2 2" xfId="25208" xr:uid="{00000000-0005-0000-0000-000012630000}"/>
    <cellStyle name="Percent 12 2 7 3" xfId="25209" xr:uid="{00000000-0005-0000-0000-000013630000}"/>
    <cellStyle name="Percent 12 2 8" xfId="25210" xr:uid="{00000000-0005-0000-0000-000014630000}"/>
    <cellStyle name="Percent 12 2 8 2" xfId="25211" xr:uid="{00000000-0005-0000-0000-000015630000}"/>
    <cellStyle name="Percent 12 2 8 2 2" xfId="25212" xr:uid="{00000000-0005-0000-0000-000016630000}"/>
    <cellStyle name="Percent 12 2 8 3" xfId="25213" xr:uid="{00000000-0005-0000-0000-000017630000}"/>
    <cellStyle name="Percent 12 3" xfId="25214" xr:uid="{00000000-0005-0000-0000-000018630000}"/>
    <cellStyle name="Percent 12 3 10" xfId="25215" xr:uid="{00000000-0005-0000-0000-000019630000}"/>
    <cellStyle name="Percent 12 3 2" xfId="25216" xr:uid="{00000000-0005-0000-0000-00001A630000}"/>
    <cellStyle name="Percent 12 3 2 2" xfId="25217" xr:uid="{00000000-0005-0000-0000-00001B630000}"/>
    <cellStyle name="Percent 12 3 2 3" xfId="25218" xr:uid="{00000000-0005-0000-0000-00001C630000}"/>
    <cellStyle name="Percent 12 3 2 3 2" xfId="25219" xr:uid="{00000000-0005-0000-0000-00001D630000}"/>
    <cellStyle name="Percent 12 3 2 3 3" xfId="25220" xr:uid="{00000000-0005-0000-0000-00001E630000}"/>
    <cellStyle name="Percent 12 3 2 4" xfId="25221" xr:uid="{00000000-0005-0000-0000-00001F630000}"/>
    <cellStyle name="Percent 12 3 2 4 2" xfId="25222" xr:uid="{00000000-0005-0000-0000-000020630000}"/>
    <cellStyle name="Percent 12 3 2 4 2 2" xfId="25223" xr:uid="{00000000-0005-0000-0000-000021630000}"/>
    <cellStyle name="Percent 12 3 2 4 3" xfId="25224" xr:uid="{00000000-0005-0000-0000-000022630000}"/>
    <cellStyle name="Percent 12 3 2 5" xfId="25225" xr:uid="{00000000-0005-0000-0000-000023630000}"/>
    <cellStyle name="Percent 12 3 2 5 2" xfId="25226" xr:uid="{00000000-0005-0000-0000-000024630000}"/>
    <cellStyle name="Percent 12 3 2 5 2 2" xfId="25227" xr:uid="{00000000-0005-0000-0000-000025630000}"/>
    <cellStyle name="Percent 12 3 2 5 3" xfId="25228" xr:uid="{00000000-0005-0000-0000-000026630000}"/>
    <cellStyle name="Percent 12 3 2 6" xfId="25229" xr:uid="{00000000-0005-0000-0000-000027630000}"/>
    <cellStyle name="Percent 12 3 2 6 2" xfId="25230" xr:uid="{00000000-0005-0000-0000-000028630000}"/>
    <cellStyle name="Percent 12 3 2 6 2 2" xfId="25231" xr:uid="{00000000-0005-0000-0000-000029630000}"/>
    <cellStyle name="Percent 12 3 2 6 3" xfId="25232" xr:uid="{00000000-0005-0000-0000-00002A630000}"/>
    <cellStyle name="Percent 12 3 2 7" xfId="25233" xr:uid="{00000000-0005-0000-0000-00002B630000}"/>
    <cellStyle name="Percent 12 3 2 7 2" xfId="25234" xr:uid="{00000000-0005-0000-0000-00002C630000}"/>
    <cellStyle name="Percent 12 3 2 8" xfId="25235" xr:uid="{00000000-0005-0000-0000-00002D630000}"/>
    <cellStyle name="Percent 12 3 2 8 2" xfId="25236" xr:uid="{00000000-0005-0000-0000-00002E630000}"/>
    <cellStyle name="Percent 12 3 2 9" xfId="25237" xr:uid="{00000000-0005-0000-0000-00002F630000}"/>
    <cellStyle name="Percent 12 3 3" xfId="25238" xr:uid="{00000000-0005-0000-0000-000030630000}"/>
    <cellStyle name="Percent 12 3 4" xfId="25239" xr:uid="{00000000-0005-0000-0000-000031630000}"/>
    <cellStyle name="Percent 12 3 4 2" xfId="25240" xr:uid="{00000000-0005-0000-0000-000032630000}"/>
    <cellStyle name="Percent 12 3 4 3" xfId="25241" xr:uid="{00000000-0005-0000-0000-000033630000}"/>
    <cellStyle name="Percent 12 3 5" xfId="25242" xr:uid="{00000000-0005-0000-0000-000034630000}"/>
    <cellStyle name="Percent 12 3 5 2" xfId="25243" xr:uid="{00000000-0005-0000-0000-000035630000}"/>
    <cellStyle name="Percent 12 3 5 2 2" xfId="25244" xr:uid="{00000000-0005-0000-0000-000036630000}"/>
    <cellStyle name="Percent 12 3 5 3" xfId="25245" xr:uid="{00000000-0005-0000-0000-000037630000}"/>
    <cellStyle name="Percent 12 3 6" xfId="25246" xr:uid="{00000000-0005-0000-0000-000038630000}"/>
    <cellStyle name="Percent 12 3 6 2" xfId="25247" xr:uid="{00000000-0005-0000-0000-000039630000}"/>
    <cellStyle name="Percent 12 3 6 2 2" xfId="25248" xr:uid="{00000000-0005-0000-0000-00003A630000}"/>
    <cellStyle name="Percent 12 3 6 3" xfId="25249" xr:uid="{00000000-0005-0000-0000-00003B630000}"/>
    <cellStyle name="Percent 12 3 7" xfId="25250" xr:uid="{00000000-0005-0000-0000-00003C630000}"/>
    <cellStyle name="Percent 12 3 7 2" xfId="25251" xr:uid="{00000000-0005-0000-0000-00003D630000}"/>
    <cellStyle name="Percent 12 3 7 2 2" xfId="25252" xr:uid="{00000000-0005-0000-0000-00003E630000}"/>
    <cellStyle name="Percent 12 3 7 3" xfId="25253" xr:uid="{00000000-0005-0000-0000-00003F630000}"/>
    <cellStyle name="Percent 12 3 8" xfId="25254" xr:uid="{00000000-0005-0000-0000-000040630000}"/>
    <cellStyle name="Percent 12 3 8 2" xfId="25255" xr:uid="{00000000-0005-0000-0000-000041630000}"/>
    <cellStyle name="Percent 12 3 9" xfId="25256" xr:uid="{00000000-0005-0000-0000-000042630000}"/>
    <cellStyle name="Percent 12 3 9 2" xfId="25257" xr:uid="{00000000-0005-0000-0000-000043630000}"/>
    <cellStyle name="Percent 12 4" xfId="25258" xr:uid="{00000000-0005-0000-0000-000044630000}"/>
    <cellStyle name="Percent 12 4 2" xfId="25259" xr:uid="{00000000-0005-0000-0000-000045630000}"/>
    <cellStyle name="Percent 12 4 3" xfId="25260" xr:uid="{00000000-0005-0000-0000-000046630000}"/>
    <cellStyle name="Percent 12 4 3 2" xfId="25261" xr:uid="{00000000-0005-0000-0000-000047630000}"/>
    <cellStyle name="Percent 12 4 3 3" xfId="25262" xr:uid="{00000000-0005-0000-0000-000048630000}"/>
    <cellStyle name="Percent 12 4 4" xfId="25263" xr:uid="{00000000-0005-0000-0000-000049630000}"/>
    <cellStyle name="Percent 12 4 4 2" xfId="25264" xr:uid="{00000000-0005-0000-0000-00004A630000}"/>
    <cellStyle name="Percent 12 4 4 2 2" xfId="25265" xr:uid="{00000000-0005-0000-0000-00004B630000}"/>
    <cellStyle name="Percent 12 4 4 3" xfId="25266" xr:uid="{00000000-0005-0000-0000-00004C630000}"/>
    <cellStyle name="Percent 12 4 5" xfId="25267" xr:uid="{00000000-0005-0000-0000-00004D630000}"/>
    <cellStyle name="Percent 12 4 5 2" xfId="25268" xr:uid="{00000000-0005-0000-0000-00004E630000}"/>
    <cellStyle name="Percent 12 4 5 2 2" xfId="25269" xr:uid="{00000000-0005-0000-0000-00004F630000}"/>
    <cellStyle name="Percent 12 4 5 3" xfId="25270" xr:uid="{00000000-0005-0000-0000-000050630000}"/>
    <cellStyle name="Percent 12 4 6" xfId="25271" xr:uid="{00000000-0005-0000-0000-000051630000}"/>
    <cellStyle name="Percent 12 4 6 2" xfId="25272" xr:uid="{00000000-0005-0000-0000-000052630000}"/>
    <cellStyle name="Percent 12 4 6 2 2" xfId="25273" xr:uid="{00000000-0005-0000-0000-000053630000}"/>
    <cellStyle name="Percent 12 4 6 3" xfId="25274" xr:uid="{00000000-0005-0000-0000-000054630000}"/>
    <cellStyle name="Percent 12 4 7" xfId="25275" xr:uid="{00000000-0005-0000-0000-000055630000}"/>
    <cellStyle name="Percent 12 4 7 2" xfId="25276" xr:uid="{00000000-0005-0000-0000-000056630000}"/>
    <cellStyle name="Percent 12 4 8" xfId="25277" xr:uid="{00000000-0005-0000-0000-000057630000}"/>
    <cellStyle name="Percent 12 4 8 2" xfId="25278" xr:uid="{00000000-0005-0000-0000-000058630000}"/>
    <cellStyle name="Percent 12 4 9" xfId="25279" xr:uid="{00000000-0005-0000-0000-000059630000}"/>
    <cellStyle name="Percent 12 5" xfId="25280" xr:uid="{00000000-0005-0000-0000-00005A630000}"/>
    <cellStyle name="Percent 12 5 2" xfId="25281" xr:uid="{00000000-0005-0000-0000-00005B630000}"/>
    <cellStyle name="Percent 12 5 3" xfId="25282" xr:uid="{00000000-0005-0000-0000-00005C630000}"/>
    <cellStyle name="Percent 12 5 3 2" xfId="25283" xr:uid="{00000000-0005-0000-0000-00005D630000}"/>
    <cellStyle name="Percent 12 5 3 3" xfId="25284" xr:uid="{00000000-0005-0000-0000-00005E630000}"/>
    <cellStyle name="Percent 12 5 4" xfId="25285" xr:uid="{00000000-0005-0000-0000-00005F630000}"/>
    <cellStyle name="Percent 12 5 4 2" xfId="25286" xr:uid="{00000000-0005-0000-0000-000060630000}"/>
    <cellStyle name="Percent 12 5 4 2 2" xfId="25287" xr:uid="{00000000-0005-0000-0000-000061630000}"/>
    <cellStyle name="Percent 12 5 4 3" xfId="25288" xr:uid="{00000000-0005-0000-0000-000062630000}"/>
    <cellStyle name="Percent 12 5 5" xfId="25289" xr:uid="{00000000-0005-0000-0000-000063630000}"/>
    <cellStyle name="Percent 12 5 5 2" xfId="25290" xr:uid="{00000000-0005-0000-0000-000064630000}"/>
    <cellStyle name="Percent 12 5 5 2 2" xfId="25291" xr:uid="{00000000-0005-0000-0000-000065630000}"/>
    <cellStyle name="Percent 12 5 5 3" xfId="25292" xr:uid="{00000000-0005-0000-0000-000066630000}"/>
    <cellStyle name="Percent 12 5 6" xfId="25293" xr:uid="{00000000-0005-0000-0000-000067630000}"/>
    <cellStyle name="Percent 12 5 6 2" xfId="25294" xr:uid="{00000000-0005-0000-0000-000068630000}"/>
    <cellStyle name="Percent 12 5 6 2 2" xfId="25295" xr:uid="{00000000-0005-0000-0000-000069630000}"/>
    <cellStyle name="Percent 12 5 6 3" xfId="25296" xr:uid="{00000000-0005-0000-0000-00006A630000}"/>
    <cellStyle name="Percent 12 5 7" xfId="25297" xr:uid="{00000000-0005-0000-0000-00006B630000}"/>
    <cellStyle name="Percent 12 5 7 2" xfId="25298" xr:uid="{00000000-0005-0000-0000-00006C630000}"/>
    <cellStyle name="Percent 12 5 8" xfId="25299" xr:uid="{00000000-0005-0000-0000-00006D630000}"/>
    <cellStyle name="Percent 12 5 8 2" xfId="25300" xr:uid="{00000000-0005-0000-0000-00006E630000}"/>
    <cellStyle name="Percent 12 5 9" xfId="25301" xr:uid="{00000000-0005-0000-0000-00006F630000}"/>
    <cellStyle name="Percent 12 6" xfId="25302" xr:uid="{00000000-0005-0000-0000-000070630000}"/>
    <cellStyle name="Percent 12 6 2" xfId="25303" xr:uid="{00000000-0005-0000-0000-000071630000}"/>
    <cellStyle name="Percent 12 6 3" xfId="25304" xr:uid="{00000000-0005-0000-0000-000072630000}"/>
    <cellStyle name="Percent 12 6 3 2" xfId="25305" xr:uid="{00000000-0005-0000-0000-000073630000}"/>
    <cellStyle name="Percent 12 6 3 3" xfId="25306" xr:uid="{00000000-0005-0000-0000-000074630000}"/>
    <cellStyle name="Percent 12 6 4" xfId="25307" xr:uid="{00000000-0005-0000-0000-000075630000}"/>
    <cellStyle name="Percent 12 6 4 2" xfId="25308" xr:uid="{00000000-0005-0000-0000-000076630000}"/>
    <cellStyle name="Percent 12 6 4 2 2" xfId="25309" xr:uid="{00000000-0005-0000-0000-000077630000}"/>
    <cellStyle name="Percent 12 6 4 3" xfId="25310" xr:uid="{00000000-0005-0000-0000-000078630000}"/>
    <cellStyle name="Percent 12 6 5" xfId="25311" xr:uid="{00000000-0005-0000-0000-000079630000}"/>
    <cellStyle name="Percent 12 6 5 2" xfId="25312" xr:uid="{00000000-0005-0000-0000-00007A630000}"/>
    <cellStyle name="Percent 12 6 5 2 2" xfId="25313" xr:uid="{00000000-0005-0000-0000-00007B630000}"/>
    <cellStyle name="Percent 12 6 5 3" xfId="25314" xr:uid="{00000000-0005-0000-0000-00007C630000}"/>
    <cellStyle name="Percent 12 6 6" xfId="25315" xr:uid="{00000000-0005-0000-0000-00007D630000}"/>
    <cellStyle name="Percent 12 6 6 2" xfId="25316" xr:uid="{00000000-0005-0000-0000-00007E630000}"/>
    <cellStyle name="Percent 12 6 6 2 2" xfId="25317" xr:uid="{00000000-0005-0000-0000-00007F630000}"/>
    <cellStyle name="Percent 12 6 6 3" xfId="25318" xr:uid="{00000000-0005-0000-0000-000080630000}"/>
    <cellStyle name="Percent 12 6 7" xfId="25319" xr:uid="{00000000-0005-0000-0000-000081630000}"/>
    <cellStyle name="Percent 12 6 7 2" xfId="25320" xr:uid="{00000000-0005-0000-0000-000082630000}"/>
    <cellStyle name="Percent 12 6 8" xfId="25321" xr:uid="{00000000-0005-0000-0000-000083630000}"/>
    <cellStyle name="Percent 12 6 8 2" xfId="25322" xr:uid="{00000000-0005-0000-0000-000084630000}"/>
    <cellStyle name="Percent 12 6 9" xfId="25323" xr:uid="{00000000-0005-0000-0000-000085630000}"/>
    <cellStyle name="Percent 12 7" xfId="25324" xr:uid="{00000000-0005-0000-0000-000086630000}"/>
    <cellStyle name="Percent 12 7 2" xfId="25325" xr:uid="{00000000-0005-0000-0000-000087630000}"/>
    <cellStyle name="Percent 12 7 3" xfId="25326" xr:uid="{00000000-0005-0000-0000-000088630000}"/>
    <cellStyle name="Percent 12 8" xfId="25327" xr:uid="{00000000-0005-0000-0000-000089630000}"/>
    <cellStyle name="Percent 12 8 2" xfId="25328" xr:uid="{00000000-0005-0000-0000-00008A630000}"/>
    <cellStyle name="Percent 12 8 3" xfId="25329" xr:uid="{00000000-0005-0000-0000-00008B630000}"/>
    <cellStyle name="Percent 12 8 3 2" xfId="25330" xr:uid="{00000000-0005-0000-0000-00008C630000}"/>
    <cellStyle name="Percent 12 8 3 2 2" xfId="25331" xr:uid="{00000000-0005-0000-0000-00008D630000}"/>
    <cellStyle name="Percent 12 8 3 3" xfId="25332" xr:uid="{00000000-0005-0000-0000-00008E630000}"/>
    <cellStyle name="Percent 12 8 4" xfId="25333" xr:uid="{00000000-0005-0000-0000-00008F630000}"/>
    <cellStyle name="Percent 12 8 4 2" xfId="25334" xr:uid="{00000000-0005-0000-0000-000090630000}"/>
    <cellStyle name="Percent 12 8 4 2 2" xfId="25335" xr:uid="{00000000-0005-0000-0000-000091630000}"/>
    <cellStyle name="Percent 12 8 4 3" xfId="25336" xr:uid="{00000000-0005-0000-0000-000092630000}"/>
    <cellStyle name="Percent 12 8 5" xfId="25337" xr:uid="{00000000-0005-0000-0000-000093630000}"/>
    <cellStyle name="Percent 12 8 5 2" xfId="25338" xr:uid="{00000000-0005-0000-0000-000094630000}"/>
    <cellStyle name="Percent 12 8 5 2 2" xfId="25339" xr:uid="{00000000-0005-0000-0000-000095630000}"/>
    <cellStyle name="Percent 12 8 5 3" xfId="25340" xr:uid="{00000000-0005-0000-0000-000096630000}"/>
    <cellStyle name="Percent 12 8 6" xfId="25341" xr:uid="{00000000-0005-0000-0000-000097630000}"/>
    <cellStyle name="Percent 12 8 6 2" xfId="25342" xr:uid="{00000000-0005-0000-0000-000098630000}"/>
    <cellStyle name="Percent 12 8 7" xfId="25343" xr:uid="{00000000-0005-0000-0000-000099630000}"/>
    <cellStyle name="Percent 12 8 7 2" xfId="25344" xr:uid="{00000000-0005-0000-0000-00009A630000}"/>
    <cellStyle name="Percent 12 8 8" xfId="25345" xr:uid="{00000000-0005-0000-0000-00009B630000}"/>
    <cellStyle name="Percent 12 8 9" xfId="25346" xr:uid="{00000000-0005-0000-0000-00009C630000}"/>
    <cellStyle name="Percent 12 9" xfId="25347" xr:uid="{00000000-0005-0000-0000-00009D630000}"/>
    <cellStyle name="Percent 13" xfId="696" xr:uid="{00000000-0005-0000-0000-00009E630000}"/>
    <cellStyle name="Percent 13 10" xfId="25348" xr:uid="{00000000-0005-0000-0000-00009F630000}"/>
    <cellStyle name="Percent 13 2" xfId="697" xr:uid="{00000000-0005-0000-0000-0000A0630000}"/>
    <cellStyle name="Percent 13 2 2" xfId="25582" xr:uid="{00000000-0005-0000-0000-0000A1630000}"/>
    <cellStyle name="Percent 13 3" xfId="698" xr:uid="{00000000-0005-0000-0000-0000A2630000}"/>
    <cellStyle name="Percent 13 4" xfId="25349" xr:uid="{00000000-0005-0000-0000-0000A3630000}"/>
    <cellStyle name="Percent 13 4 2" xfId="25350" xr:uid="{00000000-0005-0000-0000-0000A4630000}"/>
    <cellStyle name="Percent 13 4 2 2" xfId="25351" xr:uid="{00000000-0005-0000-0000-0000A5630000}"/>
    <cellStyle name="Percent 13 4 3" xfId="25352" xr:uid="{00000000-0005-0000-0000-0000A6630000}"/>
    <cellStyle name="Percent 13 5" xfId="25353" xr:uid="{00000000-0005-0000-0000-0000A7630000}"/>
    <cellStyle name="Percent 13 5 2" xfId="25354" xr:uid="{00000000-0005-0000-0000-0000A8630000}"/>
    <cellStyle name="Percent 13 5 2 2" xfId="25355" xr:uid="{00000000-0005-0000-0000-0000A9630000}"/>
    <cellStyle name="Percent 13 5 3" xfId="25356" xr:uid="{00000000-0005-0000-0000-0000AA630000}"/>
    <cellStyle name="Percent 13 6" xfId="25357" xr:uid="{00000000-0005-0000-0000-0000AB630000}"/>
    <cellStyle name="Percent 13 6 2" xfId="25358" xr:uid="{00000000-0005-0000-0000-0000AC630000}"/>
    <cellStyle name="Percent 13 6 2 2" xfId="25359" xr:uid="{00000000-0005-0000-0000-0000AD630000}"/>
    <cellStyle name="Percent 13 6 3" xfId="25360" xr:uid="{00000000-0005-0000-0000-0000AE630000}"/>
    <cellStyle name="Percent 13 7" xfId="25361" xr:uid="{00000000-0005-0000-0000-0000AF630000}"/>
    <cellStyle name="Percent 13 7 2" xfId="25362" xr:uid="{00000000-0005-0000-0000-0000B0630000}"/>
    <cellStyle name="Percent 13 8" xfId="25363" xr:uid="{00000000-0005-0000-0000-0000B1630000}"/>
    <cellStyle name="Percent 13 8 2" xfId="25364" xr:uid="{00000000-0005-0000-0000-0000B2630000}"/>
    <cellStyle name="Percent 13 9" xfId="25365" xr:uid="{00000000-0005-0000-0000-0000B3630000}"/>
    <cellStyle name="Percent 14" xfId="699" xr:uid="{00000000-0005-0000-0000-0000B4630000}"/>
    <cellStyle name="Percent 14 2" xfId="25366" xr:uid="{00000000-0005-0000-0000-0000B5630000}"/>
    <cellStyle name="Percent 14 2 2" xfId="25367" xr:uid="{00000000-0005-0000-0000-0000B6630000}"/>
    <cellStyle name="Percent 14 2 2 2" xfId="25368" xr:uid="{00000000-0005-0000-0000-0000B7630000}"/>
    <cellStyle name="Percent 14 2 3" xfId="25369" xr:uid="{00000000-0005-0000-0000-0000B8630000}"/>
    <cellStyle name="Percent 14 3" xfId="25370" xr:uid="{00000000-0005-0000-0000-0000B9630000}"/>
    <cellStyle name="Percent 14 3 2" xfId="25371" xr:uid="{00000000-0005-0000-0000-0000BA630000}"/>
    <cellStyle name="Percent 14 4" xfId="25372" xr:uid="{00000000-0005-0000-0000-0000BB630000}"/>
    <cellStyle name="Percent 15" xfId="25373" xr:uid="{00000000-0005-0000-0000-0000BC630000}"/>
    <cellStyle name="Percent 15 2" xfId="25374" xr:uid="{00000000-0005-0000-0000-0000BD630000}"/>
    <cellStyle name="Percent 15 2 2" xfId="25375" xr:uid="{00000000-0005-0000-0000-0000BE630000}"/>
    <cellStyle name="Percent 15 3" xfId="25376" xr:uid="{00000000-0005-0000-0000-0000BF630000}"/>
    <cellStyle name="Percent 16" xfId="25377" xr:uid="{00000000-0005-0000-0000-0000C0630000}"/>
    <cellStyle name="Percent 16 2" xfId="25378" xr:uid="{00000000-0005-0000-0000-0000C1630000}"/>
    <cellStyle name="Percent 16 2 2" xfId="25379" xr:uid="{00000000-0005-0000-0000-0000C2630000}"/>
    <cellStyle name="Percent 16 3" xfId="25380" xr:uid="{00000000-0005-0000-0000-0000C3630000}"/>
    <cellStyle name="Percent 17" xfId="25381" xr:uid="{00000000-0005-0000-0000-0000C4630000}"/>
    <cellStyle name="Percent 17 2" xfId="25382" xr:uid="{00000000-0005-0000-0000-0000C5630000}"/>
    <cellStyle name="Percent 17 2 2" xfId="25383" xr:uid="{00000000-0005-0000-0000-0000C6630000}"/>
    <cellStyle name="Percent 17 3" xfId="25384" xr:uid="{00000000-0005-0000-0000-0000C7630000}"/>
    <cellStyle name="Percent 18" xfId="25385" xr:uid="{00000000-0005-0000-0000-0000C8630000}"/>
    <cellStyle name="Percent 18 2" xfId="25386" xr:uid="{00000000-0005-0000-0000-0000C9630000}"/>
    <cellStyle name="Percent 19" xfId="25387" xr:uid="{00000000-0005-0000-0000-0000CA630000}"/>
    <cellStyle name="Percent 19 2" xfId="25388" xr:uid="{00000000-0005-0000-0000-0000CB630000}"/>
    <cellStyle name="Percent 2" xfId="700" xr:uid="{00000000-0005-0000-0000-0000CC630000}"/>
    <cellStyle name="Percent 2 10" xfId="25389" xr:uid="{00000000-0005-0000-0000-0000CD630000}"/>
    <cellStyle name="Percent 2 10 2" xfId="25390" xr:uid="{00000000-0005-0000-0000-0000CE630000}"/>
    <cellStyle name="Percent 2 10 3" xfId="25391" xr:uid="{00000000-0005-0000-0000-0000CF630000}"/>
    <cellStyle name="Percent 2 11" xfId="25392" xr:uid="{00000000-0005-0000-0000-0000D0630000}"/>
    <cellStyle name="Percent 2 11 2" xfId="25393" xr:uid="{00000000-0005-0000-0000-0000D1630000}"/>
    <cellStyle name="Percent 2 12" xfId="25394" xr:uid="{00000000-0005-0000-0000-0000D2630000}"/>
    <cellStyle name="Percent 2 12 2" xfId="25395" xr:uid="{00000000-0005-0000-0000-0000D3630000}"/>
    <cellStyle name="Percent 2 13" xfId="25396" xr:uid="{00000000-0005-0000-0000-0000D4630000}"/>
    <cellStyle name="Percent 2 14" xfId="25397" xr:uid="{00000000-0005-0000-0000-0000D5630000}"/>
    <cellStyle name="Percent 2 15" xfId="25398" xr:uid="{00000000-0005-0000-0000-0000D6630000}"/>
    <cellStyle name="Percent 2 16" xfId="25399" xr:uid="{00000000-0005-0000-0000-0000D7630000}"/>
    <cellStyle name="Percent 2 2" xfId="701" xr:uid="{00000000-0005-0000-0000-0000D8630000}"/>
    <cellStyle name="Percent 2 2 2" xfId="702" xr:uid="{00000000-0005-0000-0000-0000D9630000}"/>
    <cellStyle name="Percent 2 3" xfId="703" xr:uid="{00000000-0005-0000-0000-0000DA630000}"/>
    <cellStyle name="Percent 2 3 2" xfId="704" xr:uid="{00000000-0005-0000-0000-0000DB630000}"/>
    <cellStyle name="Percent 2 4" xfId="705" xr:uid="{00000000-0005-0000-0000-0000DC630000}"/>
    <cellStyle name="Percent 2 5" xfId="706" xr:uid="{00000000-0005-0000-0000-0000DD630000}"/>
    <cellStyle name="Percent 2 5 2" xfId="707" xr:uid="{00000000-0005-0000-0000-0000DE630000}"/>
    <cellStyle name="Percent 2 5 2 2" xfId="25400" xr:uid="{00000000-0005-0000-0000-0000DF630000}"/>
    <cellStyle name="Percent 2 5 2 2 2" xfId="25401" xr:uid="{00000000-0005-0000-0000-0000E0630000}"/>
    <cellStyle name="Percent 2 5 2 3" xfId="25402" xr:uid="{00000000-0005-0000-0000-0000E1630000}"/>
    <cellStyle name="Percent 2 5 2 4" xfId="25403" xr:uid="{00000000-0005-0000-0000-0000E2630000}"/>
    <cellStyle name="Percent 2 5 3" xfId="708" xr:uid="{00000000-0005-0000-0000-0000E3630000}"/>
    <cellStyle name="Percent 2 5 3 2" xfId="709" xr:uid="{00000000-0005-0000-0000-0000E4630000}"/>
    <cellStyle name="Percent 2 5 3 2 2" xfId="25583" xr:uid="{00000000-0005-0000-0000-0000E5630000}"/>
    <cellStyle name="Percent 2 5 3 3" xfId="710" xr:uid="{00000000-0005-0000-0000-0000E6630000}"/>
    <cellStyle name="Percent 2 5 3 3 2" xfId="25404" xr:uid="{00000000-0005-0000-0000-0000E7630000}"/>
    <cellStyle name="Percent 2 5 3 4" xfId="25405" xr:uid="{00000000-0005-0000-0000-0000E8630000}"/>
    <cellStyle name="Percent 2 5 3 5" xfId="25406" xr:uid="{00000000-0005-0000-0000-0000E9630000}"/>
    <cellStyle name="Percent 2 5 3 6" xfId="25407" xr:uid="{00000000-0005-0000-0000-0000EA630000}"/>
    <cellStyle name="Percent 2 5 4" xfId="711" xr:uid="{00000000-0005-0000-0000-0000EB630000}"/>
    <cellStyle name="Percent 2 5 4 2" xfId="712" xr:uid="{00000000-0005-0000-0000-0000EC630000}"/>
    <cellStyle name="Percent 2 5 4 2 2" xfId="25584" xr:uid="{00000000-0005-0000-0000-0000ED630000}"/>
    <cellStyle name="Percent 2 5 4 3" xfId="713" xr:uid="{00000000-0005-0000-0000-0000EE630000}"/>
    <cellStyle name="Percent 2 5 5" xfId="25408" xr:uid="{00000000-0005-0000-0000-0000EF630000}"/>
    <cellStyle name="Percent 2 5 6" xfId="25409" xr:uid="{00000000-0005-0000-0000-0000F0630000}"/>
    <cellStyle name="Percent 2 6" xfId="714" xr:uid="{00000000-0005-0000-0000-0000F1630000}"/>
    <cellStyle name="Percent 2 6 2" xfId="715" xr:uid="{00000000-0005-0000-0000-0000F2630000}"/>
    <cellStyle name="Percent 2 6 2 2" xfId="25410" xr:uid="{00000000-0005-0000-0000-0000F3630000}"/>
    <cellStyle name="Percent 2 6 2 2 2" xfId="25411" xr:uid="{00000000-0005-0000-0000-0000F4630000}"/>
    <cellStyle name="Percent 2 6 2 3" xfId="25412" xr:uid="{00000000-0005-0000-0000-0000F5630000}"/>
    <cellStyle name="Percent 2 6 2 4" xfId="25413" xr:uid="{00000000-0005-0000-0000-0000F6630000}"/>
    <cellStyle name="Percent 2 6 3" xfId="716" xr:uid="{00000000-0005-0000-0000-0000F7630000}"/>
    <cellStyle name="Percent 2 6 3 2" xfId="717" xr:uid="{00000000-0005-0000-0000-0000F8630000}"/>
    <cellStyle name="Percent 2 6 3 2 2" xfId="25585" xr:uid="{00000000-0005-0000-0000-0000F9630000}"/>
    <cellStyle name="Percent 2 6 3 3" xfId="718" xr:uid="{00000000-0005-0000-0000-0000FA630000}"/>
    <cellStyle name="Percent 2 6 3 3 2" xfId="25414" xr:uid="{00000000-0005-0000-0000-0000FB630000}"/>
    <cellStyle name="Percent 2 6 3 4" xfId="25415" xr:uid="{00000000-0005-0000-0000-0000FC630000}"/>
    <cellStyle name="Percent 2 6 3 5" xfId="25416" xr:uid="{00000000-0005-0000-0000-0000FD630000}"/>
    <cellStyle name="Percent 2 6 4" xfId="719" xr:uid="{00000000-0005-0000-0000-0000FE630000}"/>
    <cellStyle name="Percent 2 6 4 2" xfId="720" xr:uid="{00000000-0005-0000-0000-0000FF630000}"/>
    <cellStyle name="Percent 2 6 4 3" xfId="721" xr:uid="{00000000-0005-0000-0000-000000640000}"/>
    <cellStyle name="Percent 2 6 5" xfId="25417" xr:uid="{00000000-0005-0000-0000-000001640000}"/>
    <cellStyle name="Percent 2 6 6" xfId="25418" xr:uid="{00000000-0005-0000-0000-000002640000}"/>
    <cellStyle name="Percent 2 7" xfId="722" xr:uid="{00000000-0005-0000-0000-000003640000}"/>
    <cellStyle name="Percent 2 7 2" xfId="25419" xr:uid="{00000000-0005-0000-0000-000004640000}"/>
    <cellStyle name="Percent 2 7 2 2" xfId="25420" xr:uid="{00000000-0005-0000-0000-000005640000}"/>
    <cellStyle name="Percent 2 7 3" xfId="25421" xr:uid="{00000000-0005-0000-0000-000006640000}"/>
    <cellStyle name="Percent 2 7 4" xfId="25422" xr:uid="{00000000-0005-0000-0000-000007640000}"/>
    <cellStyle name="Percent 2 8" xfId="723" xr:uid="{00000000-0005-0000-0000-000008640000}"/>
    <cellStyle name="Percent 2 8 2" xfId="724" xr:uid="{00000000-0005-0000-0000-000009640000}"/>
    <cellStyle name="Percent 2 8 2 2" xfId="25586" xr:uid="{00000000-0005-0000-0000-00000A640000}"/>
    <cellStyle name="Percent 2 8 3" xfId="725" xr:uid="{00000000-0005-0000-0000-00000B640000}"/>
    <cellStyle name="Percent 2 8 3 2" xfId="25423" xr:uid="{00000000-0005-0000-0000-00000C640000}"/>
    <cellStyle name="Percent 2 8 4" xfId="25424" xr:uid="{00000000-0005-0000-0000-00000D640000}"/>
    <cellStyle name="Percent 2 8 5" xfId="25425" xr:uid="{00000000-0005-0000-0000-00000E640000}"/>
    <cellStyle name="Percent 2 8 6" xfId="25426" xr:uid="{00000000-0005-0000-0000-00000F640000}"/>
    <cellStyle name="Percent 2 9" xfId="726" xr:uid="{00000000-0005-0000-0000-000010640000}"/>
    <cellStyle name="Percent 2 9 2" xfId="727" xr:uid="{00000000-0005-0000-0000-000011640000}"/>
    <cellStyle name="Percent 2 9 2 2" xfId="25587" xr:uid="{00000000-0005-0000-0000-000012640000}"/>
    <cellStyle name="Percent 2 9 3" xfId="728" xr:uid="{00000000-0005-0000-0000-000013640000}"/>
    <cellStyle name="Percent 3" xfId="729" xr:uid="{00000000-0005-0000-0000-000014640000}"/>
    <cellStyle name="Percent 3 2" xfId="730" xr:uid="{00000000-0005-0000-0000-000015640000}"/>
    <cellStyle name="Percent 3 3" xfId="731" xr:uid="{00000000-0005-0000-0000-000016640000}"/>
    <cellStyle name="Percent 3 3 2" xfId="732" xr:uid="{00000000-0005-0000-0000-000017640000}"/>
    <cellStyle name="Percent 3 3 2 2" xfId="25427" xr:uid="{00000000-0005-0000-0000-000018640000}"/>
    <cellStyle name="Percent 3 3 2 2 2" xfId="25428" xr:uid="{00000000-0005-0000-0000-000019640000}"/>
    <cellStyle name="Percent 3 3 2 3" xfId="25429" xr:uid="{00000000-0005-0000-0000-00001A640000}"/>
    <cellStyle name="Percent 3 3 2 4" xfId="25430" xr:uid="{00000000-0005-0000-0000-00001B640000}"/>
    <cellStyle name="Percent 3 3 3" xfId="733" xr:uid="{00000000-0005-0000-0000-00001C640000}"/>
    <cellStyle name="Percent 3 3 3 2" xfId="734" xr:uid="{00000000-0005-0000-0000-00001D640000}"/>
    <cellStyle name="Percent 3 3 3 2 2" xfId="25588" xr:uid="{00000000-0005-0000-0000-00001E640000}"/>
    <cellStyle name="Percent 3 3 3 3" xfId="735" xr:uid="{00000000-0005-0000-0000-00001F640000}"/>
    <cellStyle name="Percent 3 3 3 3 2" xfId="25431" xr:uid="{00000000-0005-0000-0000-000020640000}"/>
    <cellStyle name="Percent 3 3 3 4" xfId="25432" xr:uid="{00000000-0005-0000-0000-000021640000}"/>
    <cellStyle name="Percent 3 3 3 5" xfId="25433" xr:uid="{00000000-0005-0000-0000-000022640000}"/>
    <cellStyle name="Percent 3 3 4" xfId="736" xr:uid="{00000000-0005-0000-0000-000023640000}"/>
    <cellStyle name="Percent 3 3 4 2" xfId="737" xr:uid="{00000000-0005-0000-0000-000024640000}"/>
    <cellStyle name="Percent 3 3 4 3" xfId="738" xr:uid="{00000000-0005-0000-0000-000025640000}"/>
    <cellStyle name="Percent 3 3 5" xfId="25434" xr:uid="{00000000-0005-0000-0000-000026640000}"/>
    <cellStyle name="Percent 3 3 6" xfId="25435" xr:uid="{00000000-0005-0000-0000-000027640000}"/>
    <cellStyle name="Percent 4" xfId="739" xr:uid="{00000000-0005-0000-0000-000028640000}"/>
    <cellStyle name="Percent 4 2" xfId="740" xr:uid="{00000000-0005-0000-0000-000029640000}"/>
    <cellStyle name="Percent 5" xfId="741" xr:uid="{00000000-0005-0000-0000-00002A640000}"/>
    <cellStyle name="Percent 5 2" xfId="742" xr:uid="{00000000-0005-0000-0000-00002B640000}"/>
    <cellStyle name="Percent 5 2 2" xfId="743" xr:uid="{00000000-0005-0000-0000-00002C640000}"/>
    <cellStyle name="Percent 5 3" xfId="744" xr:uid="{00000000-0005-0000-0000-00002D640000}"/>
    <cellStyle name="Percent 6" xfId="745" xr:uid="{00000000-0005-0000-0000-00002E640000}"/>
    <cellStyle name="Percent 7" xfId="746" xr:uid="{00000000-0005-0000-0000-00002F640000}"/>
    <cellStyle name="Percent 7 2" xfId="747" xr:uid="{00000000-0005-0000-0000-000030640000}"/>
    <cellStyle name="Percent 7 2 2" xfId="25436" xr:uid="{00000000-0005-0000-0000-000031640000}"/>
    <cellStyle name="Percent 7 2 2 2" xfId="25437" xr:uid="{00000000-0005-0000-0000-000032640000}"/>
    <cellStyle name="Percent 7 2 3" xfId="25438" xr:uid="{00000000-0005-0000-0000-000033640000}"/>
    <cellStyle name="Percent 7 2 4" xfId="25439" xr:uid="{00000000-0005-0000-0000-000034640000}"/>
    <cellStyle name="Percent 7 3" xfId="748" xr:uid="{00000000-0005-0000-0000-000035640000}"/>
    <cellStyle name="Percent 7 3 2" xfId="749" xr:uid="{00000000-0005-0000-0000-000036640000}"/>
    <cellStyle name="Percent 7 3 2 2" xfId="25589" xr:uid="{00000000-0005-0000-0000-000037640000}"/>
    <cellStyle name="Percent 7 3 3" xfId="750" xr:uid="{00000000-0005-0000-0000-000038640000}"/>
    <cellStyle name="Percent 7 3 3 2" xfId="25440" xr:uid="{00000000-0005-0000-0000-000039640000}"/>
    <cellStyle name="Percent 7 3 4" xfId="25441" xr:uid="{00000000-0005-0000-0000-00003A640000}"/>
    <cellStyle name="Percent 7 3 5" xfId="25442" xr:uid="{00000000-0005-0000-0000-00003B640000}"/>
    <cellStyle name="Percent 7 3 6" xfId="25443" xr:uid="{00000000-0005-0000-0000-00003C640000}"/>
    <cellStyle name="Percent 7 4" xfId="751" xr:uid="{00000000-0005-0000-0000-00003D640000}"/>
    <cellStyle name="Percent 7 4 2" xfId="752" xr:uid="{00000000-0005-0000-0000-00003E640000}"/>
    <cellStyle name="Percent 7 4 2 2" xfId="25590" xr:uid="{00000000-0005-0000-0000-00003F640000}"/>
    <cellStyle name="Percent 7 4 3" xfId="753" xr:uid="{00000000-0005-0000-0000-000040640000}"/>
    <cellStyle name="Percent 7 5" xfId="25444" xr:uid="{00000000-0005-0000-0000-000041640000}"/>
    <cellStyle name="Percent 7 6" xfId="25445" xr:uid="{00000000-0005-0000-0000-000042640000}"/>
    <cellStyle name="Percent 8" xfId="754" xr:uid="{00000000-0005-0000-0000-000043640000}"/>
    <cellStyle name="Percent 8 2" xfId="755" xr:uid="{00000000-0005-0000-0000-000044640000}"/>
    <cellStyle name="Percent 8 2 2" xfId="25446" xr:uid="{00000000-0005-0000-0000-000045640000}"/>
    <cellStyle name="Percent 8 2 2 2" xfId="25447" xr:uid="{00000000-0005-0000-0000-000046640000}"/>
    <cellStyle name="Percent 8 2 3" xfId="25448" xr:uid="{00000000-0005-0000-0000-000047640000}"/>
    <cellStyle name="Percent 8 2 4" xfId="25449" xr:uid="{00000000-0005-0000-0000-000048640000}"/>
    <cellStyle name="Percent 8 3" xfId="756" xr:uid="{00000000-0005-0000-0000-000049640000}"/>
    <cellStyle name="Percent 8 3 2" xfId="757" xr:uid="{00000000-0005-0000-0000-00004A640000}"/>
    <cellStyle name="Percent 8 3 2 2" xfId="25591" xr:uid="{00000000-0005-0000-0000-00004B640000}"/>
    <cellStyle name="Percent 8 3 3" xfId="758" xr:uid="{00000000-0005-0000-0000-00004C640000}"/>
    <cellStyle name="Percent 8 3 3 2" xfId="25450" xr:uid="{00000000-0005-0000-0000-00004D640000}"/>
    <cellStyle name="Percent 8 3 4" xfId="25451" xr:uid="{00000000-0005-0000-0000-00004E640000}"/>
    <cellStyle name="Percent 8 3 5" xfId="25452" xr:uid="{00000000-0005-0000-0000-00004F640000}"/>
    <cellStyle name="Percent 8 4" xfId="759" xr:uid="{00000000-0005-0000-0000-000050640000}"/>
    <cellStyle name="Percent 8 4 2" xfId="760" xr:uid="{00000000-0005-0000-0000-000051640000}"/>
    <cellStyle name="Percent 8 4 3" xfId="761" xr:uid="{00000000-0005-0000-0000-000052640000}"/>
    <cellStyle name="Percent 8 5" xfId="25453" xr:uid="{00000000-0005-0000-0000-000053640000}"/>
    <cellStyle name="Percent 8 6" xfId="25454" xr:uid="{00000000-0005-0000-0000-000054640000}"/>
    <cellStyle name="Percent 9" xfId="762" xr:uid="{00000000-0005-0000-0000-000055640000}"/>
    <cellStyle name="Percent 9 2" xfId="25455" xr:uid="{00000000-0005-0000-0000-000056640000}"/>
    <cellStyle name="Percent 9 2 2" xfId="25456" xr:uid="{00000000-0005-0000-0000-000057640000}"/>
    <cellStyle name="Percent 9 2 3" xfId="25457" xr:uid="{00000000-0005-0000-0000-000058640000}"/>
    <cellStyle name="Percent 9 3" xfId="25458" xr:uid="{00000000-0005-0000-0000-000059640000}"/>
    <cellStyle name="Percent 9 3 2" xfId="25459" xr:uid="{00000000-0005-0000-0000-00005A640000}"/>
    <cellStyle name="Percent 9 3 3" xfId="25460" xr:uid="{00000000-0005-0000-0000-00005B640000}"/>
    <cellStyle name="Percent 9 4" xfId="25461" xr:uid="{00000000-0005-0000-0000-00005C640000}"/>
    <cellStyle name="Percent 9 4 2" xfId="25462" xr:uid="{00000000-0005-0000-0000-00005D640000}"/>
    <cellStyle name="Percent 9 4 3" xfId="25463" xr:uid="{00000000-0005-0000-0000-00005E640000}"/>
    <cellStyle name="Percent 9 5" xfId="25464" xr:uid="{00000000-0005-0000-0000-00005F640000}"/>
    <cellStyle name="Percent 9 6" xfId="25465" xr:uid="{00000000-0005-0000-0000-000060640000}"/>
    <cellStyle name="statement" xfId="763" xr:uid="{00000000-0005-0000-0000-000061640000}"/>
    <cellStyle name="Statement heading" xfId="764" xr:uid="{00000000-0005-0000-0000-000062640000}"/>
    <cellStyle name="Statement heading 2" xfId="765" xr:uid="{00000000-0005-0000-0000-000063640000}"/>
    <cellStyle name="Title" xfId="25658" builtinId="15" customBuiltin="1"/>
    <cellStyle name="Total" xfId="25673" builtinId="25" customBuiltin="1"/>
    <cellStyle name="Total 2" xfId="25466" xr:uid="{00000000-0005-0000-0000-000066640000}"/>
    <cellStyle name="Warning Text" xfId="25671" builtinId="11" customBuiltin="1"/>
    <cellStyle name="Warning Text 2" xfId="25467" xr:uid="{00000000-0005-0000-0000-000068640000}"/>
    <cellStyle name="Years" xfId="766" xr:uid="{00000000-0005-0000-0000-000069640000}"/>
    <cellStyle name="Years 2" xfId="767" xr:uid="{00000000-0005-0000-0000-00006A640000}"/>
  </cellStyles>
  <dxfs count="0"/>
  <tableStyles count="0" defaultTableStyle="TableStyleMedium2" defaultPivotStyle="PivotStyleLight16"/>
  <colors>
    <mruColors>
      <color rgb="FF0066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396875</xdr:colOff>
      <xdr:row>0</xdr:row>
      <xdr:rowOff>0</xdr:rowOff>
    </xdr:from>
    <xdr:to>
      <xdr:col>12</xdr:col>
      <xdr:colOff>0</xdr:colOff>
      <xdr:row>2</xdr:row>
      <xdr:rowOff>114301</xdr:rowOff>
    </xdr:to>
    <xdr:pic>
      <xdr:nvPicPr>
        <xdr:cNvPr id="4" name="Picture 3">
          <a:extLst>
            <a:ext uri="{FF2B5EF4-FFF2-40B4-BE49-F238E27FC236}">
              <a16:creationId xmlns:a16="http://schemas.microsoft.com/office/drawing/2014/main" id="{3EAC5D81-616D-422C-BCDE-704007B6AA56}"/>
            </a:ext>
          </a:extLst>
        </xdr:cNvPr>
        <xdr:cNvPicPr>
          <a:picLocks noChangeAspect="1"/>
        </xdr:cNvPicPr>
      </xdr:nvPicPr>
      <xdr:blipFill rotWithShape="1">
        <a:blip xmlns:r="http://schemas.openxmlformats.org/officeDocument/2006/relationships" r:embed="rId1"/>
        <a:srcRect l="2122" t="11760" r="2122" b="10205"/>
        <a:stretch/>
      </xdr:blipFill>
      <xdr:spPr>
        <a:xfrm>
          <a:off x="9661525" y="0"/>
          <a:ext cx="1590675" cy="4699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3419C56-AFDE-4778-936C-FEE961CBCD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4239D49E-75A1-4795-BB6A-CF3D27840C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5C23E47-3C70-42E2-81FA-BE320BAA91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20E2877-5096-44A9-9E6A-223DDCC1BD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72E66960-4B34-4A1B-80AB-16D52A474C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F1CDA858-5541-4EC8-A826-7FCBE83227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3443480-6571-4FDA-A319-9CFAD1B500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91825"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BC0CE69F-54F0-43BD-BBD1-0632840AF0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91825"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0E4ABF10-821F-43F5-8659-4E48656C6E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763375" y="1085850"/>
          <a:ext cx="0" cy="1809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89E96-1FC4-4BB0-BBEB-916DA13787DB}">
  <sheetPr>
    <tabColor rgb="FFFFC000"/>
  </sheetPr>
  <dimension ref="A1:F79"/>
  <sheetViews>
    <sheetView showGridLines="0" workbookViewId="0">
      <selection activeCell="E33" sqref="E33"/>
    </sheetView>
  </sheetViews>
  <sheetFormatPr defaultColWidth="9.140625" defaultRowHeight="14.25" x14ac:dyDescent="0.25"/>
  <cols>
    <col min="1" max="1" width="24.42578125" style="48" bestFit="1" customWidth="1"/>
    <col min="2" max="2" width="31.140625" style="26" customWidth="1"/>
    <col min="3" max="3" width="39.140625" style="26" customWidth="1"/>
    <col min="4" max="4" width="15.140625" style="26" bestFit="1" customWidth="1"/>
    <col min="5" max="16384" width="9.140625" style="26"/>
  </cols>
  <sheetData>
    <row r="1" spans="1:6" s="71" customFormat="1" x14ac:dyDescent="0.25">
      <c r="A1" s="71" t="s">
        <v>150</v>
      </c>
      <c r="B1" s="71" t="s">
        <v>151</v>
      </c>
      <c r="C1" s="71" t="s">
        <v>152</v>
      </c>
      <c r="F1" s="71" t="s">
        <v>153</v>
      </c>
    </row>
    <row r="2" spans="1:6" x14ac:dyDescent="0.25">
      <c r="A2" s="48" t="s">
        <v>154</v>
      </c>
      <c r="B2" s="26" t="s">
        <v>704</v>
      </c>
      <c r="C2" s="26" t="str">
        <f>B2</f>
        <v>NQ-2026-004</v>
      </c>
      <c r="F2" s="26" t="s">
        <v>294</v>
      </c>
    </row>
    <row r="3" spans="1:6" x14ac:dyDescent="0.25">
      <c r="A3" s="48" t="s">
        <v>155</v>
      </c>
      <c r="B3" s="8" t="s">
        <v>469</v>
      </c>
      <c r="C3" s="8" t="s">
        <v>491</v>
      </c>
      <c r="F3" s="26" t="s">
        <v>295</v>
      </c>
    </row>
    <row r="4" spans="1:6" x14ac:dyDescent="0.25">
      <c r="A4" s="48" t="s">
        <v>202</v>
      </c>
      <c r="B4" s="26" t="s">
        <v>421</v>
      </c>
      <c r="C4" s="26" t="s">
        <v>304</v>
      </c>
      <c r="F4" s="26" t="s">
        <v>296</v>
      </c>
    </row>
    <row r="5" spans="1:6" ht="28.5" x14ac:dyDescent="0.25">
      <c r="A5" s="72" t="s">
        <v>335</v>
      </c>
      <c r="B5" s="26" t="s">
        <v>470</v>
      </c>
      <c r="C5" s="26" t="s">
        <v>471</v>
      </c>
      <c r="D5" s="26" t="s">
        <v>472</v>
      </c>
    </row>
    <row r="6" spans="1:6" x14ac:dyDescent="0.25">
      <c r="A6" s="49" t="s">
        <v>319</v>
      </c>
      <c r="B6" s="42">
        <v>2023</v>
      </c>
      <c r="C6" s="42">
        <f>B6</f>
        <v>2023</v>
      </c>
      <c r="F6" s="77" t="s">
        <v>340</v>
      </c>
    </row>
    <row r="7" spans="1:6" x14ac:dyDescent="0.25">
      <c r="A7" s="49" t="s">
        <v>320</v>
      </c>
      <c r="B7" s="73" t="s">
        <v>492</v>
      </c>
      <c r="C7" s="103" t="s">
        <v>493</v>
      </c>
      <c r="F7" s="26" t="s">
        <v>419</v>
      </c>
    </row>
    <row r="8" spans="1:6" x14ac:dyDescent="0.25">
      <c r="A8" s="49" t="s">
        <v>321</v>
      </c>
      <c r="B8" s="42">
        <v>2025</v>
      </c>
      <c r="C8" s="42">
        <f>B8</f>
        <v>2025</v>
      </c>
      <c r="F8" s="26" t="s">
        <v>418</v>
      </c>
    </row>
    <row r="9" spans="1:6" x14ac:dyDescent="0.25">
      <c r="A9" s="48" t="s">
        <v>309</v>
      </c>
      <c r="B9" s="8" t="s">
        <v>494</v>
      </c>
      <c r="C9" s="8" t="s">
        <v>496</v>
      </c>
      <c r="F9" s="78" t="s">
        <v>341</v>
      </c>
    </row>
    <row r="10" spans="1:6" x14ac:dyDescent="0.25">
      <c r="A10" s="48" t="s">
        <v>310</v>
      </c>
      <c r="B10" s="8" t="s">
        <v>495</v>
      </c>
      <c r="C10" s="8" t="s">
        <v>497</v>
      </c>
    </row>
    <row r="11" spans="1:6" x14ac:dyDescent="0.25">
      <c r="A11" s="48" t="s">
        <v>156</v>
      </c>
      <c r="B11" s="74" t="s">
        <v>695</v>
      </c>
      <c r="C11" s="73" t="s">
        <v>696</v>
      </c>
    </row>
    <row r="13" spans="1:6" x14ac:dyDescent="0.25">
      <c r="A13" s="48" t="s">
        <v>371</v>
      </c>
      <c r="B13" s="26" t="s">
        <v>473</v>
      </c>
      <c r="C13" s="26" t="s">
        <v>474</v>
      </c>
      <c r="D13" s="26" t="s">
        <v>475</v>
      </c>
    </row>
    <row r="14" spans="1:6" x14ac:dyDescent="0.25">
      <c r="A14" s="48" t="s">
        <v>372</v>
      </c>
      <c r="B14" s="26" t="s">
        <v>476</v>
      </c>
      <c r="C14" s="26" t="s">
        <v>477</v>
      </c>
      <c r="D14" s="26" t="s">
        <v>478</v>
      </c>
    </row>
    <row r="15" spans="1:6" x14ac:dyDescent="0.25">
      <c r="A15" s="48" t="s">
        <v>531</v>
      </c>
      <c r="B15" s="26" t="s">
        <v>532</v>
      </c>
      <c r="C15" s="26" t="s">
        <v>533</v>
      </c>
      <c r="D15" s="26" t="s">
        <v>537</v>
      </c>
    </row>
    <row r="16" spans="1:6" ht="409.5" x14ac:dyDescent="0.25">
      <c r="A16" s="48" t="s">
        <v>158</v>
      </c>
      <c r="B16" s="54" t="s">
        <v>536</v>
      </c>
      <c r="C16" s="54" t="s">
        <v>488</v>
      </c>
    </row>
    <row r="17" spans="1:5" x14ac:dyDescent="0.25">
      <c r="A17" s="75" t="s">
        <v>336</v>
      </c>
      <c r="B17" s="8" t="s">
        <v>479</v>
      </c>
      <c r="C17" s="8" t="s">
        <v>480</v>
      </c>
    </row>
    <row r="19" spans="1:5" x14ac:dyDescent="0.25">
      <c r="A19" s="48" t="s">
        <v>159</v>
      </c>
      <c r="B19" s="50" t="s">
        <v>318</v>
      </c>
      <c r="C19" s="50" t="s">
        <v>318</v>
      </c>
    </row>
    <row r="20" spans="1:5" ht="114" x14ac:dyDescent="0.25">
      <c r="A20" s="48" t="s">
        <v>317</v>
      </c>
      <c r="B20" s="128" t="s">
        <v>489</v>
      </c>
      <c r="C20" s="128" t="s">
        <v>490</v>
      </c>
    </row>
    <row r="21" spans="1:5" x14ac:dyDescent="0.25">
      <c r="A21" s="48" t="s">
        <v>160</v>
      </c>
      <c r="B21" s="51" t="s">
        <v>316</v>
      </c>
    </row>
    <row r="23" spans="1:5" x14ac:dyDescent="0.25">
      <c r="A23" s="48" t="s">
        <v>337</v>
      </c>
      <c r="B23" s="8" t="s">
        <v>481</v>
      </c>
      <c r="C23" s="8" t="s">
        <v>482</v>
      </c>
    </row>
    <row r="24" spans="1:5" x14ac:dyDescent="0.25">
      <c r="A24" s="48" t="s">
        <v>338</v>
      </c>
      <c r="B24" s="8" t="s">
        <v>481</v>
      </c>
      <c r="C24" s="8" t="s">
        <v>482</v>
      </c>
    </row>
    <row r="26" spans="1:5" x14ac:dyDescent="0.25">
      <c r="A26" s="48" t="s">
        <v>157</v>
      </c>
      <c r="B26" s="8" t="str">
        <f>B40&amp;"s"</f>
        <v>Distributors</v>
      </c>
      <c r="C26" s="8" t="str">
        <f>C40&amp;"s"</f>
        <v>Distributeurs</v>
      </c>
    </row>
    <row r="27" spans="1:5" x14ac:dyDescent="0.25">
      <c r="A27" s="48" t="s">
        <v>315</v>
      </c>
      <c r="B27" s="8" t="str">
        <f>B41&amp;"s/OEM"</f>
        <v>End user/OEMs/OEM</v>
      </c>
      <c r="C27" s="8" t="s">
        <v>530</v>
      </c>
    </row>
    <row r="28" spans="1:5" x14ac:dyDescent="0.25">
      <c r="B28" s="26" t="s">
        <v>483</v>
      </c>
      <c r="C28" s="26" t="s">
        <v>484</v>
      </c>
    </row>
    <row r="29" spans="1:5" x14ac:dyDescent="0.25">
      <c r="A29" s="76" t="s">
        <v>206</v>
      </c>
      <c r="B29" s="52"/>
      <c r="C29" s="52"/>
      <c r="D29" s="52"/>
      <c r="E29" s="52"/>
    </row>
    <row r="30" spans="1:5" s="52" customFormat="1" x14ac:dyDescent="0.25">
      <c r="A30" s="48" t="s">
        <v>411</v>
      </c>
      <c r="B30" s="26" t="s">
        <v>470</v>
      </c>
      <c r="C30" s="26" t="s">
        <v>485</v>
      </c>
      <c r="D30" s="49" t="str">
        <f>IF(Intro!$G$21="english",B30,C30)</f>
        <v>Chine</v>
      </c>
      <c r="E30" s="26"/>
    </row>
    <row r="31" spans="1:5" s="52" customFormat="1" x14ac:dyDescent="0.25">
      <c r="A31" s="48" t="s">
        <v>339</v>
      </c>
      <c r="B31" s="26" t="s">
        <v>65</v>
      </c>
      <c r="C31" s="26" t="s">
        <v>66</v>
      </c>
      <c r="D31" s="49" t="str">
        <f>IF(Intro!$G$21="english",B31,C31)</f>
        <v>États-Unis</v>
      </c>
      <c r="E31" s="26"/>
    </row>
    <row r="32" spans="1:5" x14ac:dyDescent="0.25">
      <c r="A32" s="48" t="s">
        <v>267</v>
      </c>
      <c r="B32" s="26" t="s">
        <v>267</v>
      </c>
      <c r="C32" s="26" t="s">
        <v>368</v>
      </c>
      <c r="D32" s="49" t="str">
        <f>IF(Intro!$G$21="english",B32,C32)</f>
        <v>Autres pays</v>
      </c>
    </row>
    <row r="33" spans="1:4" x14ac:dyDescent="0.25">
      <c r="A33" s="48" t="s">
        <v>449</v>
      </c>
      <c r="B33" s="26" t="s">
        <v>449</v>
      </c>
      <c r="C33" s="26" t="s">
        <v>450</v>
      </c>
      <c r="D33" s="49" t="str">
        <f>IF(Intro!$G$21="english",B33,C33)</f>
        <v>Inconnu</v>
      </c>
    </row>
    <row r="34" spans="1:4" x14ac:dyDescent="0.25">
      <c r="A34" s="76"/>
    </row>
    <row r="35" spans="1:4" x14ac:dyDescent="0.25">
      <c r="A35" s="395" t="s">
        <v>384</v>
      </c>
      <c r="B35" s="395"/>
      <c r="C35" s="395"/>
      <c r="D35" s="395"/>
    </row>
    <row r="36" spans="1:4" x14ac:dyDescent="0.25">
      <c r="A36" s="76"/>
    </row>
    <row r="37" spans="1:4" x14ac:dyDescent="0.25">
      <c r="A37" s="48" t="s">
        <v>389</v>
      </c>
      <c r="B37" s="26" t="s">
        <v>390</v>
      </c>
      <c r="C37" s="26" t="s">
        <v>391</v>
      </c>
      <c r="D37" s="49" t="str">
        <f>IF(Intro!$G$21="english",B37,C37)</f>
        <v>Oui</v>
      </c>
    </row>
    <row r="38" spans="1:4" x14ac:dyDescent="0.25">
      <c r="A38" s="76"/>
      <c r="B38" s="26" t="s">
        <v>392</v>
      </c>
      <c r="C38" s="26" t="s">
        <v>393</v>
      </c>
      <c r="D38" s="49" t="str">
        <f>IF(Intro!$G$21="english",B38,C38)</f>
        <v>Non</v>
      </c>
    </row>
    <row r="39" spans="1:4" x14ac:dyDescent="0.25">
      <c r="A39" s="76"/>
    </row>
    <row r="40" spans="1:4" x14ac:dyDescent="0.25">
      <c r="A40" s="48" t="s">
        <v>374</v>
      </c>
      <c r="B40" s="26" t="s">
        <v>100</v>
      </c>
      <c r="C40" s="8" t="s">
        <v>127</v>
      </c>
      <c r="D40" s="48" t="str">
        <f>IF(Intro!$G$21="English",B40,C40)</f>
        <v>Distributeur</v>
      </c>
    </row>
    <row r="41" spans="1:4" x14ac:dyDescent="0.25">
      <c r="B41" s="26" t="s">
        <v>534</v>
      </c>
      <c r="C41" s="8" t="s">
        <v>535</v>
      </c>
      <c r="D41" s="48" t="str">
        <f>IF(Intro!$G$21="English",B41,C41)</f>
        <v>Utilisateur final/FEO</v>
      </c>
    </row>
    <row r="42" spans="1:4" x14ac:dyDescent="0.25">
      <c r="B42" s="26" t="s">
        <v>486</v>
      </c>
      <c r="C42" s="26" t="s">
        <v>487</v>
      </c>
      <c r="D42" s="48" t="str">
        <f>IF(Intro!$G$21="English",B42,C42)</f>
        <v>Détaillant</v>
      </c>
    </row>
    <row r="43" spans="1:4" x14ac:dyDescent="0.25">
      <c r="A43" s="48" t="s">
        <v>375</v>
      </c>
      <c r="B43" s="26" t="s">
        <v>16</v>
      </c>
      <c r="C43" s="26" t="s">
        <v>20</v>
      </c>
      <c r="D43" s="86" t="str">
        <f>IF(Intro!G$21="English",Variables!B43,Variables!C43)</f>
        <v>Toujours</v>
      </c>
    </row>
    <row r="44" spans="1:4" x14ac:dyDescent="0.25">
      <c r="B44" s="26" t="s">
        <v>17</v>
      </c>
      <c r="C44" s="26" t="s">
        <v>21</v>
      </c>
      <c r="D44" s="86" t="str">
        <f>IF(Intro!G$21="English",Variables!B44,Variables!C44)</f>
        <v>Généralement</v>
      </c>
    </row>
    <row r="45" spans="1:4" x14ac:dyDescent="0.25">
      <c r="B45" s="8" t="s">
        <v>18</v>
      </c>
      <c r="C45" s="8" t="s">
        <v>22</v>
      </c>
      <c r="D45" s="86" t="str">
        <f>IF(Intro!G$21="English",Variables!B45,Variables!C45)</f>
        <v>Parfois</v>
      </c>
    </row>
    <row r="46" spans="1:4" x14ac:dyDescent="0.25">
      <c r="B46" s="26" t="s">
        <v>19</v>
      </c>
      <c r="C46" s="26" t="s">
        <v>23</v>
      </c>
      <c r="D46" s="86" t="str">
        <f>IF(Intro!G$21="English",Variables!B46,Variables!C46)</f>
        <v>Jamais</v>
      </c>
    </row>
    <row r="47" spans="1:4" x14ac:dyDescent="0.25">
      <c r="C47" s="9"/>
    </row>
    <row r="48" spans="1:4" x14ac:dyDescent="0.25">
      <c r="A48" s="48" t="s">
        <v>376</v>
      </c>
      <c r="B48" s="26" t="s">
        <v>280</v>
      </c>
      <c r="C48" s="26" t="s">
        <v>38</v>
      </c>
      <c r="D48" s="86" t="str">
        <f>IF(Intro!G$21="English",Variables!B48,Variables!C48)</f>
        <v>Très Important</v>
      </c>
    </row>
    <row r="49" spans="1:4" x14ac:dyDescent="0.25">
      <c r="B49" s="26" t="s">
        <v>36</v>
      </c>
      <c r="C49" s="26" t="s">
        <v>39</v>
      </c>
      <c r="D49" s="86" t="str">
        <f>IF(Intro!G$21="English",Variables!B49,Variables!C49)</f>
        <v>Assez important</v>
      </c>
    </row>
    <row r="50" spans="1:4" x14ac:dyDescent="0.25">
      <c r="B50" s="8" t="s">
        <v>37</v>
      </c>
      <c r="C50" s="8" t="s">
        <v>40</v>
      </c>
      <c r="D50" s="86" t="str">
        <f>IF(Intro!G$21="English",Variables!B50,Variables!C50)</f>
        <v>Pas important</v>
      </c>
    </row>
    <row r="52" spans="1:4" x14ac:dyDescent="0.25">
      <c r="A52" s="48" t="s">
        <v>377</v>
      </c>
      <c r="B52" s="26" t="s">
        <v>16</v>
      </c>
      <c r="C52" s="26" t="s">
        <v>20</v>
      </c>
      <c r="D52" s="86" t="str">
        <f>IF(Intro!G$21="English",Variables!B52,Variables!C52)</f>
        <v>Toujours</v>
      </c>
    </row>
    <row r="53" spans="1:4" x14ac:dyDescent="0.25">
      <c r="B53" s="26" t="s">
        <v>17</v>
      </c>
      <c r="C53" s="26" t="s">
        <v>21</v>
      </c>
      <c r="D53" s="86" t="str">
        <f>IF(Intro!G$21="English",Variables!B53,Variables!C53)</f>
        <v>Généralement</v>
      </c>
    </row>
    <row r="54" spans="1:4" x14ac:dyDescent="0.25">
      <c r="B54" s="8" t="s">
        <v>18</v>
      </c>
      <c r="C54" s="8" t="s">
        <v>22</v>
      </c>
      <c r="D54" s="86" t="str">
        <f>IF(Intro!G$21="English",Variables!B54,Variables!C54)</f>
        <v>Parfois</v>
      </c>
    </row>
    <row r="55" spans="1:4" x14ac:dyDescent="0.25">
      <c r="B55" s="26" t="s">
        <v>19</v>
      </c>
      <c r="C55" s="26" t="s">
        <v>23</v>
      </c>
      <c r="D55" s="86" t="str">
        <f>IF(Intro!G$21="English",Variables!B55,Variables!C55)</f>
        <v>Jamais</v>
      </c>
    </row>
    <row r="56" spans="1:4" x14ac:dyDescent="0.25">
      <c r="B56" s="26" t="s">
        <v>209</v>
      </c>
      <c r="C56" s="26" t="s">
        <v>210</v>
      </c>
      <c r="D56" s="86" t="str">
        <f>IF(Intro!G$21="English",Variables!B56,Variables!C56)</f>
        <v>Je ne sais pas</v>
      </c>
    </row>
    <row r="58" spans="1:4" x14ac:dyDescent="0.25">
      <c r="A58" s="48" t="s">
        <v>378</v>
      </c>
      <c r="B58" s="26" t="s">
        <v>223</v>
      </c>
      <c r="C58" s="26" t="s">
        <v>223</v>
      </c>
      <c r="D58" s="86" t="str">
        <f>IF(Intro!G$21="English",Variables!B58,Variables!C58)</f>
        <v>Comparable</v>
      </c>
    </row>
    <row r="59" spans="1:4" x14ac:dyDescent="0.25">
      <c r="B59" s="26" t="s">
        <v>224</v>
      </c>
      <c r="C59" s="26" t="s">
        <v>225</v>
      </c>
      <c r="D59" s="86" t="str">
        <f>IF(Intro!G$21="English",Variables!B59,Variables!C59)</f>
        <v>Non comparable - Avantage pour le Canada</v>
      </c>
    </row>
    <row r="60" spans="1:4" x14ac:dyDescent="0.25">
      <c r="B60" s="8" t="str">
        <f>"Not comparable - Advantage to "&amp;Variables!B5</f>
        <v>Not comparable - Advantage to China</v>
      </c>
      <c r="C60" s="8" t="str">
        <f>"Non comparable - Avantage pour "&amp;Variables!C5</f>
        <v>Non comparable - Avantage pour de la Chine</v>
      </c>
      <c r="D60" s="86" t="str">
        <f>IF(Intro!G$21="English",Variables!B60,Variables!C60)</f>
        <v>Non comparable - Avantage pour de la Chine</v>
      </c>
    </row>
    <row r="61" spans="1:4" x14ac:dyDescent="0.25">
      <c r="B61" s="26" t="s">
        <v>209</v>
      </c>
      <c r="C61" s="26" t="s">
        <v>210</v>
      </c>
      <c r="D61" s="86" t="str">
        <f>IF(Intro!G$21="English",Variables!B61,Variables!C61)</f>
        <v>Je ne sais pas</v>
      </c>
    </row>
    <row r="62" spans="1:4" x14ac:dyDescent="0.25">
      <c r="C62" s="8"/>
    </row>
    <row r="63" spans="1:4" x14ac:dyDescent="0.25">
      <c r="A63" s="48" t="s">
        <v>379</v>
      </c>
      <c r="B63" s="88">
        <v>1</v>
      </c>
      <c r="C63" s="88">
        <v>1</v>
      </c>
      <c r="D63" s="89">
        <f>IF(Intro!G$21="English",B63,C63)</f>
        <v>1</v>
      </c>
    </row>
    <row r="64" spans="1:4" x14ac:dyDescent="0.25">
      <c r="B64" s="88">
        <v>2</v>
      </c>
      <c r="C64" s="88">
        <v>2</v>
      </c>
      <c r="D64" s="89">
        <f>IF(Intro!G$21="English",B64,C64)</f>
        <v>2</v>
      </c>
    </row>
    <row r="65" spans="1:4" x14ac:dyDescent="0.25">
      <c r="B65" s="88">
        <v>3</v>
      </c>
      <c r="C65" s="88">
        <v>3</v>
      </c>
      <c r="D65" s="89">
        <f>IF(Intro!G$21="English",B65,C65)</f>
        <v>3</v>
      </c>
    </row>
    <row r="66" spans="1:4" x14ac:dyDescent="0.25">
      <c r="B66" s="88" t="s">
        <v>43</v>
      </c>
      <c r="C66" s="88" t="s">
        <v>42</v>
      </c>
      <c r="D66" s="89" t="str">
        <f>IF(Intro!G$21="English",B66,C66)</f>
        <v>Plus de 3</v>
      </c>
    </row>
    <row r="68" spans="1:4" x14ac:dyDescent="0.25">
      <c r="A68" s="48" t="s">
        <v>380</v>
      </c>
      <c r="B68" s="8" t="s">
        <v>16</v>
      </c>
      <c r="C68" s="8" t="s">
        <v>20</v>
      </c>
      <c r="D68" s="49" t="str">
        <f>IF(Intro!G$21="English",B68,C68)</f>
        <v>Toujours</v>
      </c>
    </row>
    <row r="69" spans="1:4" x14ac:dyDescent="0.25">
      <c r="B69" s="8" t="s">
        <v>17</v>
      </c>
      <c r="C69" s="8" t="s">
        <v>21</v>
      </c>
      <c r="D69" s="49" t="str">
        <f>IF(Intro!G$21="English",B69,C69)</f>
        <v>Généralement</v>
      </c>
    </row>
    <row r="70" spans="1:4" x14ac:dyDescent="0.25">
      <c r="B70" s="8" t="s">
        <v>18</v>
      </c>
      <c r="C70" s="8" t="s">
        <v>22</v>
      </c>
      <c r="D70" s="49" t="str">
        <f>IF(Intro!G$21="English",B70,C70)</f>
        <v>Parfois</v>
      </c>
    </row>
    <row r="71" spans="1:4" x14ac:dyDescent="0.25">
      <c r="B71" s="8" t="s">
        <v>19</v>
      </c>
      <c r="C71" s="8" t="s">
        <v>23</v>
      </c>
      <c r="D71" s="49" t="str">
        <f>IF(Intro!G$21="English",B71,C71)</f>
        <v>Jamais</v>
      </c>
    </row>
    <row r="73" spans="1:4" x14ac:dyDescent="0.25">
      <c r="A73" s="48" t="s">
        <v>381</v>
      </c>
      <c r="B73" s="8" t="s">
        <v>30</v>
      </c>
      <c r="C73" s="8" t="s">
        <v>24</v>
      </c>
      <c r="D73" s="49" t="str">
        <f>IF(Intro!G$21="English",B73,C73)</f>
        <v>De 0 à 5 %</v>
      </c>
    </row>
    <row r="74" spans="1:4" x14ac:dyDescent="0.25">
      <c r="B74" s="8" t="s">
        <v>31</v>
      </c>
      <c r="C74" s="8" t="s">
        <v>25</v>
      </c>
      <c r="D74" s="49" t="str">
        <f>IF(Intro!G$21="English",B74,C74)</f>
        <v>De 6 à 10 %</v>
      </c>
    </row>
    <row r="75" spans="1:4" x14ac:dyDescent="0.25">
      <c r="B75" s="8" t="s">
        <v>32</v>
      </c>
      <c r="C75" s="8" t="s">
        <v>26</v>
      </c>
      <c r="D75" s="49" t="str">
        <f>IF(Intro!G$21="English",B75,C75)</f>
        <v>De 11 à 15 %</v>
      </c>
    </row>
    <row r="76" spans="1:4" x14ac:dyDescent="0.25">
      <c r="B76" s="8" t="s">
        <v>33</v>
      </c>
      <c r="C76" s="8" t="s">
        <v>27</v>
      </c>
      <c r="D76" s="49" t="str">
        <f>IF(Intro!G$21="English",B76,C76)</f>
        <v>De 16 à 20 %</v>
      </c>
    </row>
    <row r="77" spans="1:4" x14ac:dyDescent="0.25">
      <c r="B77" s="8" t="s">
        <v>34</v>
      </c>
      <c r="C77" s="8" t="s">
        <v>28</v>
      </c>
      <c r="D77" s="49" t="str">
        <f>IF(Intro!G$21="English",B77,C77)</f>
        <v>De 21 à 25 %</v>
      </c>
    </row>
    <row r="78" spans="1:4" x14ac:dyDescent="0.25">
      <c r="B78" s="8" t="s">
        <v>35</v>
      </c>
      <c r="C78" s="8" t="s">
        <v>29</v>
      </c>
      <c r="D78" s="49" t="str">
        <f>IF(Intro!G$21="English",B78,C78)</f>
        <v>Plus de 25 %</v>
      </c>
    </row>
    <row r="79" spans="1:4" x14ac:dyDescent="0.25">
      <c r="B79" s="8" t="s">
        <v>64</v>
      </c>
      <c r="C79" s="8" t="s">
        <v>63</v>
      </c>
      <c r="D79" s="49" t="str">
        <f>IF(Intro!G$21="English",B79,C79)</f>
        <v>Le prix ne sera jamais le facteur principal</v>
      </c>
    </row>
  </sheetData>
  <sheetProtection algorithmName="SHA-512" hashValue="AB1SZqGuoeacGpkhhavKA+45EMNp+QsK6R18SbOunudvKedtc3eqMW3OBJdKqcOfqltZP/I41Ta5mvm6WXLBuQ==" saltValue="ZIM8lPgtqR6e3GNQb+N3aQ==" spinCount="100000" sheet="1" objects="1" scenarios="1" selectLockedCells="1"/>
  <mergeCells count="1">
    <mergeCell ref="A35:D35"/>
  </mergeCells>
  <phoneticPr fontId="58" type="noConversion"/>
  <dataValidations count="2">
    <dataValidation type="list" allowBlank="1" showInputMessage="1" showErrorMessage="1" sqref="B4" xr:uid="{4A1FEA5E-2C5A-4240-AC8A-9BD922DDAA6C}">
      <formula1>"dumping, dumping and the subsidizing"</formula1>
    </dataValidation>
    <dataValidation type="list" allowBlank="1" showInputMessage="1" showErrorMessage="1" sqref="C4" xr:uid="{4D7D800A-43BB-44A3-AB58-075BE0BB8B4F}">
      <formula1>"le dumping, le dumping et le subventionnement"</formula1>
    </dataValidation>
  </dataValidation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0986E-54F7-4A4D-B9BF-D76DBE9D9FA4}">
  <sheetPr>
    <tabColor rgb="FFFF0000"/>
  </sheetPr>
  <dimension ref="A1:F1015"/>
  <sheetViews>
    <sheetView topLeftCell="A166" workbookViewId="0">
      <selection sqref="A1:A2"/>
    </sheetView>
  </sheetViews>
  <sheetFormatPr defaultRowHeight="15" x14ac:dyDescent="0.25"/>
  <cols>
    <col min="1" max="1" width="13" style="243" customWidth="1"/>
    <col min="2" max="2" width="65.5703125" style="243" customWidth="1"/>
    <col min="3" max="3" width="12.42578125" style="243" hidden="1" customWidth="1"/>
    <col min="4" max="4" width="12.42578125" style="243" customWidth="1"/>
    <col min="5" max="5" width="5.28515625" style="263" customWidth="1"/>
    <col min="6" max="6" width="11.85546875" style="258" customWidth="1"/>
  </cols>
  <sheetData>
    <row r="1" spans="1:6" x14ac:dyDescent="0.25">
      <c r="A1" s="636" t="s">
        <v>538</v>
      </c>
      <c r="B1" s="637" t="s">
        <v>539</v>
      </c>
      <c r="C1" s="131"/>
      <c r="D1" s="131"/>
      <c r="E1" s="132"/>
      <c r="F1" s="133" t="s">
        <v>540</v>
      </c>
    </row>
    <row r="2" spans="1:6" x14ac:dyDescent="0.25">
      <c r="A2" s="636"/>
      <c r="B2" s="637"/>
      <c r="C2" s="131"/>
      <c r="D2" s="131"/>
      <c r="E2" s="132"/>
      <c r="F2" s="134">
        <f>Intro!E89</f>
        <v>0</v>
      </c>
    </row>
    <row r="3" spans="1:6" ht="15.75" thickBot="1" x14ac:dyDescent="0.3">
      <c r="A3" s="135"/>
      <c r="B3" s="136"/>
      <c r="C3" s="136"/>
      <c r="D3" s="136"/>
      <c r="E3" s="137"/>
      <c r="F3" s="138"/>
    </row>
    <row r="4" spans="1:6" ht="15.75" thickBot="1" x14ac:dyDescent="0.3">
      <c r="A4" s="638"/>
      <c r="B4" s="639"/>
      <c r="C4" s="139"/>
      <c r="D4" s="140"/>
      <c r="E4" s="141"/>
      <c r="F4" s="142"/>
    </row>
    <row r="5" spans="1:6" ht="15.75" thickBot="1" x14ac:dyDescent="0.3">
      <c r="A5" s="135"/>
      <c r="B5" s="136"/>
      <c r="C5" s="136"/>
      <c r="D5" s="136"/>
      <c r="E5" s="137"/>
      <c r="F5" s="138"/>
    </row>
    <row r="6" spans="1:6" x14ac:dyDescent="0.25">
      <c r="A6" s="640"/>
      <c r="B6" s="640"/>
      <c r="C6" s="143"/>
      <c r="D6" s="143"/>
      <c r="E6" s="144"/>
      <c r="F6" s="145"/>
    </row>
    <row r="7" spans="1:6" x14ac:dyDescent="0.25">
      <c r="A7" s="146" t="s">
        <v>541</v>
      </c>
      <c r="B7" s="147" t="s">
        <v>542</v>
      </c>
      <c r="C7" s="147"/>
      <c r="D7" s="147"/>
      <c r="E7" s="148"/>
      <c r="F7" s="149"/>
    </row>
    <row r="8" spans="1:6" x14ac:dyDescent="0.25">
      <c r="A8" s="150" t="s">
        <v>543</v>
      </c>
      <c r="B8" s="151" t="s">
        <v>544</v>
      </c>
      <c r="C8" s="151"/>
      <c r="D8" s="152"/>
      <c r="E8" s="153"/>
      <c r="F8" s="145"/>
    </row>
    <row r="9" spans="1:6" x14ac:dyDescent="0.25">
      <c r="A9" s="154" t="s">
        <v>545</v>
      </c>
      <c r="B9" s="155" t="s">
        <v>546</v>
      </c>
      <c r="C9" s="156"/>
      <c r="D9" s="156"/>
      <c r="E9" s="157"/>
      <c r="F9" s="145" t="str">
        <f>IF(OR(Public!$D$17="Distributor",Public!$D$17="Distributeur"),"X","")</f>
        <v/>
      </c>
    </row>
    <row r="10" spans="1:6" x14ac:dyDescent="0.25">
      <c r="A10" s="158"/>
      <c r="B10" s="155" t="s">
        <v>547</v>
      </c>
      <c r="C10" s="156"/>
      <c r="D10" s="156"/>
      <c r="E10" s="157"/>
      <c r="F10" s="145" t="str">
        <f>IF(OR(Public!$D$17="End user/OEM",Public!$D$17="Utilisateur final/FEO"),"X","")</f>
        <v/>
      </c>
    </row>
    <row r="11" spans="1:6" x14ac:dyDescent="0.25">
      <c r="A11" s="158"/>
      <c r="B11" s="155" t="s">
        <v>548</v>
      </c>
      <c r="C11" s="156"/>
      <c r="D11" s="156"/>
      <c r="E11" s="157"/>
      <c r="F11" s="145" t="str">
        <f>IF(OR(Public!$D$17="Retailer",Public!$D$17="Détaillant"),"X","")</f>
        <v/>
      </c>
    </row>
    <row r="12" spans="1:6" x14ac:dyDescent="0.25">
      <c r="A12" s="159"/>
      <c r="B12" s="156"/>
      <c r="C12" s="156"/>
      <c r="D12" s="156"/>
      <c r="E12" s="157"/>
      <c r="F12" s="145"/>
    </row>
    <row r="13" spans="1:6" x14ac:dyDescent="0.25">
      <c r="A13" s="150" t="s">
        <v>549</v>
      </c>
      <c r="B13" s="151" t="s">
        <v>550</v>
      </c>
      <c r="C13" s="151"/>
      <c r="D13" s="152"/>
      <c r="E13" s="153"/>
      <c r="F13" s="145"/>
    </row>
    <row r="14" spans="1:6" x14ac:dyDescent="0.25">
      <c r="A14" s="158"/>
      <c r="B14" s="160" t="s">
        <v>551</v>
      </c>
      <c r="C14" s="161"/>
      <c r="D14" s="161"/>
      <c r="E14" s="162"/>
      <c r="F14" s="145" t="str">
        <f>IF(AND($F$9="X",Public!$D$55&lt;&gt;0),Public!$D$55,"")</f>
        <v/>
      </c>
    </row>
    <row r="15" spans="1:6" x14ac:dyDescent="0.25">
      <c r="A15" s="158"/>
      <c r="B15" s="160" t="s">
        <v>552</v>
      </c>
      <c r="C15" s="161"/>
      <c r="D15" s="161"/>
      <c r="E15" s="162"/>
      <c r="F15" s="145" t="str">
        <f>IF(AND($F$9="X",Public!$D$60&lt;&gt;0),Public!$D$60,"")</f>
        <v/>
      </c>
    </row>
    <row r="16" spans="1:6" x14ac:dyDescent="0.25">
      <c r="A16" s="158"/>
      <c r="B16" s="160" t="s">
        <v>553</v>
      </c>
      <c r="C16" s="161"/>
      <c r="D16" s="161"/>
      <c r="E16" s="162"/>
      <c r="F16" s="145" t="str">
        <f>IF(AND($F$9="X",Public!$D$65&lt;&gt;0),Public!$D$65,"")</f>
        <v/>
      </c>
    </row>
    <row r="17" spans="1:6" x14ac:dyDescent="0.25">
      <c r="A17" s="150" t="s">
        <v>549</v>
      </c>
      <c r="B17" s="151" t="s">
        <v>554</v>
      </c>
      <c r="C17" s="151"/>
      <c r="D17" s="152"/>
      <c r="E17" s="153"/>
      <c r="F17" s="145"/>
    </row>
    <row r="18" spans="1:6" x14ac:dyDescent="0.25">
      <c r="A18" s="158"/>
      <c r="B18" s="160" t="s">
        <v>551</v>
      </c>
      <c r="C18" s="161"/>
      <c r="D18" s="161"/>
      <c r="E18" s="162"/>
      <c r="F18" s="145" t="str">
        <f>IF(AND($F$10="X",Public!$D$55&lt;&gt;0),Public!$D$55,"")</f>
        <v/>
      </c>
    </row>
    <row r="19" spans="1:6" x14ac:dyDescent="0.25">
      <c r="A19" s="158"/>
      <c r="B19" s="160" t="s">
        <v>552</v>
      </c>
      <c r="C19" s="161"/>
      <c r="D19" s="161"/>
      <c r="E19" s="162"/>
      <c r="F19" s="145" t="str">
        <f>IF(AND($F$10="X",Public!$D$60&lt;&gt;0),Public!$D$60,"")</f>
        <v/>
      </c>
    </row>
    <row r="20" spans="1:6" x14ac:dyDescent="0.25">
      <c r="A20" s="158"/>
      <c r="B20" s="160" t="s">
        <v>553</v>
      </c>
      <c r="C20" s="161"/>
      <c r="D20" s="161"/>
      <c r="E20" s="162"/>
      <c r="F20" s="145" t="str">
        <f>IF(AND($F$10="X",Public!$D$65&lt;&gt;0),Public!$D$65,"")</f>
        <v/>
      </c>
    </row>
    <row r="21" spans="1:6" x14ac:dyDescent="0.25">
      <c r="A21" s="150" t="s">
        <v>549</v>
      </c>
      <c r="B21" s="151" t="s">
        <v>555</v>
      </c>
      <c r="C21" s="161"/>
      <c r="D21" s="161"/>
      <c r="E21" s="162"/>
      <c r="F21" s="145"/>
    </row>
    <row r="22" spans="1:6" x14ac:dyDescent="0.25">
      <c r="A22" s="158"/>
      <c r="B22" s="160" t="s">
        <v>551</v>
      </c>
      <c r="C22" s="161"/>
      <c r="D22" s="161"/>
      <c r="E22" s="162"/>
      <c r="F22" s="145" t="str">
        <f>IF(AND($F$11="X",Public!$D$55&lt;&gt;0),Public!$D$55,"")</f>
        <v/>
      </c>
    </row>
    <row r="23" spans="1:6" x14ac:dyDescent="0.25">
      <c r="A23" s="158"/>
      <c r="B23" s="160" t="s">
        <v>552</v>
      </c>
      <c r="C23" s="161"/>
      <c r="D23" s="161"/>
      <c r="E23" s="162"/>
      <c r="F23" s="145" t="str">
        <f>IF(AND($F$11="X",Public!$D$60&lt;&gt;0),Public!$D$60,"")</f>
        <v/>
      </c>
    </row>
    <row r="24" spans="1:6" x14ac:dyDescent="0.25">
      <c r="A24" s="158"/>
      <c r="B24" s="160" t="s">
        <v>553</v>
      </c>
      <c r="C24" s="161"/>
      <c r="D24" s="161"/>
      <c r="E24" s="162"/>
      <c r="F24" s="145" t="str">
        <f>IF(AND($F$11="X",Public!$D$65&lt;&gt;0),Public!$D$65,"")</f>
        <v/>
      </c>
    </row>
    <row r="25" spans="1:6" x14ac:dyDescent="0.25">
      <c r="A25" s="159"/>
      <c r="B25" s="156"/>
      <c r="C25" s="156"/>
      <c r="D25" s="156"/>
      <c r="E25" s="157"/>
      <c r="F25" s="145"/>
    </row>
    <row r="26" spans="1:6" ht="26.25" x14ac:dyDescent="0.25">
      <c r="A26" s="150" t="s">
        <v>556</v>
      </c>
      <c r="B26" s="163" t="s">
        <v>557</v>
      </c>
      <c r="C26" s="151"/>
      <c r="D26" s="163"/>
      <c r="E26" s="164"/>
      <c r="F26" s="145"/>
    </row>
    <row r="27" spans="1:6" x14ac:dyDescent="0.25">
      <c r="A27" s="165" t="s">
        <v>558</v>
      </c>
      <c r="B27" s="166" t="s">
        <v>559</v>
      </c>
      <c r="C27" s="156"/>
      <c r="D27" s="166"/>
      <c r="E27" s="167"/>
      <c r="F27" s="145" t="str">
        <f>IF(OR(Public!$F$165="Alaways",Public!$F$165="Toujours"),"X","")</f>
        <v/>
      </c>
    </row>
    <row r="28" spans="1:6" x14ac:dyDescent="0.25">
      <c r="A28" s="159"/>
      <c r="B28" s="166" t="s">
        <v>560</v>
      </c>
      <c r="C28" s="156"/>
      <c r="D28" s="166"/>
      <c r="E28" s="167"/>
      <c r="F28" s="145" t="str">
        <f>IF(OR(Public!$F$165="Usually",Public!$F$165="Généralement"),"X","")</f>
        <v/>
      </c>
    </row>
    <row r="29" spans="1:6" x14ac:dyDescent="0.25">
      <c r="A29" s="159"/>
      <c r="B29" s="166" t="s">
        <v>561</v>
      </c>
      <c r="C29" s="156"/>
      <c r="D29" s="166"/>
      <c r="E29" s="167"/>
      <c r="F29" s="145" t="str">
        <f>IF(OR(Public!$F$165="Sometimes",Public!$F$165="Parfois"),"X","")</f>
        <v/>
      </c>
    </row>
    <row r="30" spans="1:6" x14ac:dyDescent="0.25">
      <c r="A30" s="159"/>
      <c r="B30" s="166" t="s">
        <v>562</v>
      </c>
      <c r="C30" s="156"/>
      <c r="D30" s="166"/>
      <c r="E30" s="167"/>
      <c r="F30" s="145" t="str">
        <f>IF(OR(Public!$F$165="Never",Public!$F$165="Jamais"),"X","")</f>
        <v/>
      </c>
    </row>
    <row r="31" spans="1:6" x14ac:dyDescent="0.25">
      <c r="A31" s="159"/>
      <c r="B31" s="166"/>
      <c r="C31" s="156"/>
      <c r="D31" s="166"/>
      <c r="E31" s="167"/>
      <c r="F31" s="145"/>
    </row>
    <row r="32" spans="1:6" x14ac:dyDescent="0.25">
      <c r="A32" s="159"/>
      <c r="B32" s="166" t="s">
        <v>563</v>
      </c>
      <c r="C32" s="156"/>
      <c r="D32" s="166"/>
      <c r="E32" s="167"/>
      <c r="F32" s="145" t="str">
        <f>IF(Public!$B$167&lt;&gt;0,Public!$B$167,"")</f>
        <v/>
      </c>
    </row>
    <row r="33" spans="1:6" x14ac:dyDescent="0.25">
      <c r="A33" s="159"/>
      <c r="B33" s="166"/>
      <c r="C33" s="156"/>
      <c r="D33" s="166"/>
      <c r="E33" s="167"/>
      <c r="F33" s="145"/>
    </row>
    <row r="34" spans="1:6" ht="26.25" x14ac:dyDescent="0.25">
      <c r="A34" s="168" t="s">
        <v>564</v>
      </c>
      <c r="B34" s="169" t="s">
        <v>565</v>
      </c>
      <c r="C34" s="170"/>
      <c r="D34" s="171"/>
      <c r="E34" s="172"/>
      <c r="F34" s="173"/>
    </row>
    <row r="35" spans="1:6" x14ac:dyDescent="0.25">
      <c r="A35" s="174"/>
      <c r="B35" s="175" t="s">
        <v>566</v>
      </c>
      <c r="C35" s="176"/>
      <c r="D35" s="171"/>
      <c r="E35" s="172"/>
      <c r="F35" s="173" t="str">
        <f>IF(OR(Public!$D$180="Yes",Public!$D$180="Oui"),"X","")</f>
        <v/>
      </c>
    </row>
    <row r="36" spans="1:6" x14ac:dyDescent="0.25">
      <c r="A36" s="174"/>
      <c r="B36" s="175" t="s">
        <v>567</v>
      </c>
      <c r="C36" s="176"/>
      <c r="D36" s="171"/>
      <c r="E36" s="172"/>
      <c r="F36" s="173" t="str">
        <f>IF(OR(Public!$D$180="No",Public!$D$180="Non"),"X","")</f>
        <v/>
      </c>
    </row>
    <row r="37" spans="1:6" x14ac:dyDescent="0.25">
      <c r="A37" s="174"/>
      <c r="B37" s="177"/>
      <c r="C37" s="178"/>
      <c r="D37"/>
      <c r="E37" s="172"/>
      <c r="F37" s="173"/>
    </row>
    <row r="38" spans="1:6" x14ac:dyDescent="0.25">
      <c r="A38" s="179"/>
      <c r="B38" s="180" t="s">
        <v>72</v>
      </c>
      <c r="C38" s="181"/>
      <c r="D38"/>
      <c r="E38" s="172"/>
      <c r="F38" s="173" t="str">
        <f>IF(Public!$F$182&lt;&gt;0,Public!$F$182,"")</f>
        <v/>
      </c>
    </row>
    <row r="39" spans="1:6" x14ac:dyDescent="0.25">
      <c r="A39" s="174"/>
      <c r="B39" s="177"/>
      <c r="C39" s="178"/>
      <c r="D39"/>
      <c r="E39" s="172"/>
      <c r="F39" s="173"/>
    </row>
    <row r="40" spans="1:6" ht="26.25" x14ac:dyDescent="0.25">
      <c r="A40" s="150" t="s">
        <v>568</v>
      </c>
      <c r="B40" s="163" t="s">
        <v>569</v>
      </c>
      <c r="C40" s="151"/>
      <c r="D40" s="163"/>
      <c r="E40" s="164"/>
      <c r="F40" s="145"/>
    </row>
    <row r="41" spans="1:6" x14ac:dyDescent="0.25">
      <c r="A41" s="165" t="s">
        <v>558</v>
      </c>
      <c r="B41" s="175" t="s">
        <v>566</v>
      </c>
      <c r="C41" s="176"/>
      <c r="D41" s="166"/>
      <c r="E41" s="167"/>
      <c r="F41" s="145" t="str">
        <f>IF(OR(Public!$D$233="Yes",Public!$D$233="Oui"),"X","")</f>
        <v/>
      </c>
    </row>
    <row r="42" spans="1:6" x14ac:dyDescent="0.25">
      <c r="A42" s="159"/>
      <c r="B42" s="175" t="s">
        <v>567</v>
      </c>
      <c r="C42" s="176"/>
      <c r="D42" s="166"/>
      <c r="E42" s="167"/>
      <c r="F42" s="145" t="str">
        <f>IF(OR(Public!$D$233="No",Public!$D$233="Non"),"X","")</f>
        <v/>
      </c>
    </row>
    <row r="43" spans="1:6" x14ac:dyDescent="0.25">
      <c r="A43" s="159"/>
      <c r="B43" s="156"/>
      <c r="C43" s="156"/>
      <c r="D43" s="156"/>
      <c r="E43" s="157"/>
      <c r="F43" s="145"/>
    </row>
    <row r="44" spans="1:6" ht="15.75" thickBot="1" x14ac:dyDescent="0.3">
      <c r="A44" s="150" t="s">
        <v>570</v>
      </c>
      <c r="B44" s="641" t="s">
        <v>571</v>
      </c>
      <c r="C44" s="641"/>
      <c r="D44" s="163"/>
      <c r="E44" s="164"/>
      <c r="F44" s="145"/>
    </row>
    <row r="45" spans="1:6" ht="15.75" thickBot="1" x14ac:dyDescent="0.3">
      <c r="A45" s="165" t="s">
        <v>572</v>
      </c>
      <c r="B45" s="182" t="s">
        <v>573</v>
      </c>
      <c r="C45" s="156" t="s">
        <v>57</v>
      </c>
      <c r="D45" s="166"/>
      <c r="E45" s="167"/>
      <c r="F45" s="145"/>
    </row>
    <row r="46" spans="1:6" x14ac:dyDescent="0.25">
      <c r="A46" s="159"/>
      <c r="B46" s="166" t="s">
        <v>67</v>
      </c>
      <c r="C46" s="156" t="s">
        <v>58</v>
      </c>
      <c r="D46" s="166"/>
      <c r="E46" s="167"/>
      <c r="F46" s="145" t="str">
        <f>IF(OR(Public!$F211="Very important",Public!$F211="Très important"),"V",IF(OR(Public!$F211="Somewhat important",Public!$F211="Assez important"),"S",IF(OR(Public!$F211="Not important",Public!$F211="Pas important"),"N","")))</f>
        <v/>
      </c>
    </row>
    <row r="47" spans="1:6" x14ac:dyDescent="0.25">
      <c r="A47" s="159"/>
      <c r="B47" s="166" t="s">
        <v>54</v>
      </c>
      <c r="C47" s="156" t="s">
        <v>574</v>
      </c>
      <c r="D47" s="166"/>
      <c r="E47" s="167"/>
      <c r="F47" s="145" t="str">
        <f>IF(OR(Public!$F212="Very important",Public!$F212="Très important"),"V",IF(OR(Public!$F212="Somewhat important",Public!$F212="Assez important"),"S",IF(OR(Public!$F212="Not important",Public!$F212="Pas important"),"N","")))</f>
        <v/>
      </c>
    </row>
    <row r="48" spans="1:6" x14ac:dyDescent="0.25">
      <c r="A48" s="159"/>
      <c r="B48" s="166" t="s">
        <v>75</v>
      </c>
      <c r="C48" s="156" t="s">
        <v>575</v>
      </c>
      <c r="D48" s="166"/>
      <c r="E48" s="167"/>
      <c r="F48" s="145" t="str">
        <f>IF(OR(Public!$F213="Very important",Public!$F213="Très important"),"V",IF(OR(Public!$F213="Somewhat important",Public!$F213="Assez important"),"S",IF(OR(Public!$F213="Not important",Public!$F213="Pas important"),"N","")))</f>
        <v/>
      </c>
    </row>
    <row r="49" spans="1:6" x14ac:dyDescent="0.25">
      <c r="A49" s="159"/>
      <c r="B49" s="166" t="s">
        <v>68</v>
      </c>
      <c r="C49" s="156" t="s">
        <v>59</v>
      </c>
      <c r="D49" s="166"/>
      <c r="E49" s="167"/>
      <c r="F49" s="145" t="str">
        <f>IF(OR(Public!$F214="Very important",Public!$F214="Très important"),"V",IF(OR(Public!$F214="Somewhat important",Public!$F214="Assez important"),"S",IF(OR(Public!$F214="Not important",Public!$F214="Pas important"),"N","")))</f>
        <v/>
      </c>
    </row>
    <row r="50" spans="1:6" x14ac:dyDescent="0.25">
      <c r="A50" s="159"/>
      <c r="B50" s="166" t="s">
        <v>76</v>
      </c>
      <c r="C50" s="156" t="s">
        <v>60</v>
      </c>
      <c r="D50" s="166"/>
      <c r="E50" s="167"/>
      <c r="F50" s="145" t="str">
        <f>IF(OR(Public!$F215="Very important",Public!$F215="Très important"),"V",IF(OR(Public!$F215="Somewhat important",Public!$F215="Assez important"),"S",IF(OR(Public!$F215="Not important",Public!$F215="Pas important"),"N","")))</f>
        <v/>
      </c>
    </row>
    <row r="51" spans="1:6" x14ac:dyDescent="0.25">
      <c r="A51" s="159"/>
      <c r="B51" s="166" t="s">
        <v>61</v>
      </c>
      <c r="C51" s="156" t="s">
        <v>576</v>
      </c>
      <c r="D51" s="166"/>
      <c r="E51" s="167"/>
      <c r="F51" s="145" t="str">
        <f>IF(OR(Public!$F216="Very important",Public!$F216="Très important"),"V",IF(OR(Public!$F216="Somewhat important",Public!$F216="Assez important"),"S",IF(OR(Public!$F216="Not important",Public!$F216="Pas important"),"N","")))</f>
        <v/>
      </c>
    </row>
    <row r="52" spans="1:6" x14ac:dyDescent="0.25">
      <c r="A52" s="159"/>
      <c r="B52" s="166" t="s">
        <v>69</v>
      </c>
      <c r="C52" s="156" t="s">
        <v>413</v>
      </c>
      <c r="D52" s="166"/>
      <c r="E52" s="167"/>
      <c r="F52" s="145" t="str">
        <f>IF(OR(Public!$F217="Very important",Public!$F217="Très important"),"V",IF(OR(Public!$F217="Somewhat important",Public!$F217="Assez important"),"S",IF(OR(Public!$F217="Not important",Public!$F217="Pas important"),"N","")))</f>
        <v/>
      </c>
    </row>
    <row r="53" spans="1:6" x14ac:dyDescent="0.25">
      <c r="A53" s="159"/>
      <c r="B53" s="166" t="s">
        <v>70</v>
      </c>
      <c r="C53" s="156" t="s">
        <v>62</v>
      </c>
      <c r="D53" s="166"/>
      <c r="E53" s="167"/>
      <c r="F53" s="145" t="str">
        <f>IF(OR(Public!$F218="Very important",Public!$F218="Très important"),"V",IF(OR(Public!$F218="Somewhat important",Public!$F218="Assez important"),"S",IF(OR(Public!$F218="Not important",Public!$F218="Pas important"),"N","")))</f>
        <v/>
      </c>
    </row>
    <row r="54" spans="1:6" x14ac:dyDescent="0.25">
      <c r="A54" s="159"/>
      <c r="B54" s="166" t="s">
        <v>87</v>
      </c>
      <c r="C54" s="156" t="s">
        <v>577</v>
      </c>
      <c r="D54" s="166"/>
      <c r="E54" s="167"/>
      <c r="F54" s="145" t="str">
        <f>IF(OR(Public!$F219="Very important",Public!$F219="Très important"),"V",IF(OR(Public!$F219="Somewhat important",Public!$F219="Assez important"),"S",IF(OR(Public!$F219="Not important",Public!$F219="Pas important"),"N","")))</f>
        <v/>
      </c>
    </row>
    <row r="55" spans="1:6" x14ac:dyDescent="0.25">
      <c r="A55" s="159"/>
      <c r="B55" s="166" t="s">
        <v>77</v>
      </c>
      <c r="C55" s="156" t="s">
        <v>578</v>
      </c>
      <c r="D55" s="166"/>
      <c r="E55" s="167"/>
      <c r="F55" s="145" t="str">
        <f>IF(OR(Public!$F220="Very important",Public!$F220="Très important"),"V",IF(OR(Public!$F220="Somewhat important",Public!$F220="Assez important"),"S",IF(OR(Public!$F220="Not important",Public!$F220="Pas important"),"N","")))</f>
        <v/>
      </c>
    </row>
    <row r="56" spans="1:6" x14ac:dyDescent="0.25">
      <c r="A56" s="159"/>
      <c r="B56" s="166" t="s">
        <v>71</v>
      </c>
      <c r="C56" s="156"/>
      <c r="D56" s="166"/>
      <c r="E56" s="167"/>
      <c r="F56" s="145" t="str">
        <f>IF(OR(Public!$F221="Very important",Public!$F221="Très important"),"V",IF(OR(Public!$F221="Somewhat important",Public!$F221="Assez important"),"S",IF(OR(Public!$F221="Not important",Public!$F221="Pas important"),"N","")))</f>
        <v/>
      </c>
    </row>
    <row r="57" spans="1:6" x14ac:dyDescent="0.25">
      <c r="A57" s="159"/>
      <c r="B57" s="166" t="s">
        <v>278</v>
      </c>
      <c r="C57" s="156"/>
      <c r="D57" s="166"/>
      <c r="E57" s="167"/>
      <c r="F57" s="145" t="str">
        <f>IF(OR(Public!$F222="Very important",Public!$F222="Très important"),"V",IF(OR(Public!$F222="Somewhat important",Public!$F222="Assez important"),"S",IF(OR(Public!$F222="Not important",Public!$F222="Pas important"),"N","")))</f>
        <v/>
      </c>
    </row>
    <row r="58" spans="1:6" x14ac:dyDescent="0.25">
      <c r="A58" s="159"/>
      <c r="B58" s="166" t="s">
        <v>56</v>
      </c>
      <c r="C58" s="156"/>
      <c r="D58" s="166"/>
      <c r="E58" s="167"/>
      <c r="F58" s="145" t="str">
        <f>IF(OR(Public!$F223="Very important",Public!$F223="Très important"),"V",IF(OR(Public!$F223="Somewhat important",Public!$F223="Assez important"),"S",IF(OR(Public!$F223="Not important",Public!$F223="Pas important"),"N","")))</f>
        <v/>
      </c>
    </row>
    <row r="59" spans="1:6" x14ac:dyDescent="0.25">
      <c r="A59" s="159"/>
      <c r="B59" s="166" t="s">
        <v>55</v>
      </c>
      <c r="C59" s="156"/>
      <c r="D59" s="166"/>
      <c r="E59" s="167"/>
      <c r="F59" s="145" t="str">
        <f>IF(OR(Public!$F224="Very important",Public!$F224="Très important"),"V",IF(OR(Public!$F224="Somewhat important",Public!$F224="Assez important"),"S",IF(OR(Public!$F224="Not important",Public!$F224="Pas important"),"N","")))</f>
        <v/>
      </c>
    </row>
    <row r="60" spans="1:6" ht="15.75" thickBot="1" x14ac:dyDescent="0.3">
      <c r="A60" s="159"/>
      <c r="B60" s="166" t="s">
        <v>385</v>
      </c>
      <c r="C60" s="156"/>
      <c r="D60" s="166"/>
      <c r="E60" s="167"/>
      <c r="F60" s="145" t="str">
        <f>IF(Public!$F$226&lt;&gt;0,"V","")</f>
        <v/>
      </c>
    </row>
    <row r="61" spans="1:6" ht="15.75" thickBot="1" x14ac:dyDescent="0.3">
      <c r="A61" s="183" t="s">
        <v>579</v>
      </c>
      <c r="B61" s="184" t="s">
        <v>385</v>
      </c>
      <c r="C61" s="156"/>
      <c r="D61" s="166"/>
      <c r="E61" s="167"/>
      <c r="F61" s="145" t="str">
        <f>IF(Public!$F$226&lt;&gt;0,Public!$F$226,"")</f>
        <v/>
      </c>
    </row>
    <row r="62" spans="1:6" ht="15.75" thickBot="1" x14ac:dyDescent="0.3">
      <c r="A62" s="159"/>
      <c r="B62" s="166" t="s">
        <v>386</v>
      </c>
      <c r="C62" s="156"/>
      <c r="D62" s="166"/>
      <c r="E62" s="167"/>
      <c r="F62" s="145" t="str">
        <f>IF(Public!$F$227&lt;&gt;0,"S","")</f>
        <v/>
      </c>
    </row>
    <row r="63" spans="1:6" ht="15.75" thickBot="1" x14ac:dyDescent="0.3">
      <c r="A63" s="183" t="s">
        <v>579</v>
      </c>
      <c r="B63" s="184" t="s">
        <v>386</v>
      </c>
      <c r="C63" s="156"/>
      <c r="D63" s="166"/>
      <c r="E63" s="167"/>
      <c r="F63" s="145" t="str">
        <f>IF(Public!$F$227&lt;&gt;0,Public!$F$227,"")</f>
        <v/>
      </c>
    </row>
    <row r="64" spans="1:6" x14ac:dyDescent="0.25">
      <c r="A64" s="159"/>
      <c r="B64" s="166"/>
      <c r="C64" s="156"/>
      <c r="D64" s="166"/>
      <c r="E64" s="167"/>
      <c r="F64" s="145"/>
    </row>
    <row r="65" spans="1:6" x14ac:dyDescent="0.25">
      <c r="A65" s="150" t="s">
        <v>580</v>
      </c>
      <c r="B65" s="163" t="s">
        <v>581</v>
      </c>
      <c r="C65" s="151"/>
      <c r="D65" s="163"/>
      <c r="E65" s="164"/>
      <c r="F65" s="145"/>
    </row>
    <row r="66" spans="1:6" x14ac:dyDescent="0.25">
      <c r="A66" s="185" t="s">
        <v>582</v>
      </c>
      <c r="B66" s="186" t="s">
        <v>583</v>
      </c>
      <c r="C66" s="161"/>
      <c r="D66" s="186"/>
      <c r="E66" s="187"/>
      <c r="F66" s="145"/>
    </row>
    <row r="67" spans="1:6" x14ac:dyDescent="0.25">
      <c r="A67" s="159"/>
      <c r="B67" s="166" t="s">
        <v>584</v>
      </c>
      <c r="C67" s="156"/>
      <c r="D67" s="166"/>
      <c r="E67" s="167"/>
      <c r="F67" s="145" t="str">
        <f>IF(Public!$C$84&lt;&gt;0,Public!$C$84,"")</f>
        <v/>
      </c>
    </row>
    <row r="68" spans="1:6" x14ac:dyDescent="0.25">
      <c r="A68" s="159"/>
      <c r="B68" s="166" t="s">
        <v>585</v>
      </c>
      <c r="C68" s="156"/>
      <c r="D68" s="166"/>
      <c r="E68" s="167"/>
      <c r="F68" s="145" t="str">
        <f>IF(Public!$F$84&lt;&gt;0,Public!$F$84,"")</f>
        <v/>
      </c>
    </row>
    <row r="69" spans="1:6" x14ac:dyDescent="0.25">
      <c r="A69" s="159"/>
      <c r="B69" s="166" t="s">
        <v>586</v>
      </c>
      <c r="C69" s="156"/>
      <c r="D69" s="166"/>
      <c r="E69" s="167"/>
      <c r="F69" s="145" t="str">
        <f>IF(Public!$I$84&lt;&gt;0,Public!$I$84,"")</f>
        <v/>
      </c>
    </row>
    <row r="70" spans="1:6" x14ac:dyDescent="0.25">
      <c r="A70" s="159"/>
      <c r="B70" s="166" t="s">
        <v>587</v>
      </c>
      <c r="C70" s="156"/>
      <c r="D70" s="166"/>
      <c r="E70" s="167"/>
      <c r="F70" s="145" t="str">
        <f>IF(Public!$K$84&lt;&gt;0,Public!$K$84,"")</f>
        <v/>
      </c>
    </row>
    <row r="71" spans="1:6" x14ac:dyDescent="0.25">
      <c r="A71" s="185" t="s">
        <v>588</v>
      </c>
      <c r="B71" s="186" t="s">
        <v>583</v>
      </c>
      <c r="C71" s="161"/>
      <c r="D71" s="186"/>
      <c r="E71" s="187"/>
      <c r="F71" s="145"/>
    </row>
    <row r="72" spans="1:6" x14ac:dyDescent="0.25">
      <c r="A72" s="159"/>
      <c r="B72" s="166" t="s">
        <v>584</v>
      </c>
      <c r="C72" s="156"/>
      <c r="D72" s="166"/>
      <c r="E72" s="167"/>
      <c r="F72" s="145" t="str">
        <f>IF(Public!$C$89&lt;&gt;0,Public!$C$89,"")</f>
        <v/>
      </c>
    </row>
    <row r="73" spans="1:6" x14ac:dyDescent="0.25">
      <c r="A73" s="159"/>
      <c r="B73" s="166" t="s">
        <v>585</v>
      </c>
      <c r="C73" s="156"/>
      <c r="D73" s="166"/>
      <c r="E73" s="167"/>
      <c r="F73" s="145" t="str">
        <f>IF(Public!$F$89&lt;&gt;0,Public!$F$89,"")</f>
        <v/>
      </c>
    </row>
    <row r="74" spans="1:6" x14ac:dyDescent="0.25">
      <c r="A74" s="159"/>
      <c r="B74" s="166" t="s">
        <v>586</v>
      </c>
      <c r="C74" s="156"/>
      <c r="D74" s="166"/>
      <c r="E74" s="167"/>
      <c r="F74" s="145" t="str">
        <f>IF(Public!$I$89&lt;&gt;0,Public!$I$89,"")</f>
        <v/>
      </c>
    </row>
    <row r="75" spans="1:6" x14ac:dyDescent="0.25">
      <c r="A75" s="159"/>
      <c r="B75" s="166" t="s">
        <v>587</v>
      </c>
      <c r="C75" s="156"/>
      <c r="D75" s="166"/>
      <c r="E75" s="167"/>
      <c r="F75" s="145" t="str">
        <f>IF(Public!$K$89&lt;&gt;0,Public!$K$89,"")</f>
        <v/>
      </c>
    </row>
    <row r="76" spans="1:6" x14ac:dyDescent="0.25">
      <c r="A76" s="185" t="s">
        <v>589</v>
      </c>
      <c r="B76" s="186" t="s">
        <v>583</v>
      </c>
      <c r="C76" s="161"/>
      <c r="D76" s="186"/>
      <c r="E76" s="187"/>
      <c r="F76" s="145"/>
    </row>
    <row r="77" spans="1:6" x14ac:dyDescent="0.25">
      <c r="A77" s="159"/>
      <c r="B77" s="166" t="s">
        <v>584</v>
      </c>
      <c r="C77" s="156"/>
      <c r="D77" s="166"/>
      <c r="E77" s="167"/>
      <c r="F77" s="145" t="str">
        <f>IF(Public!$C$94&lt;&gt;0,Public!$C$94,"")</f>
        <v/>
      </c>
    </row>
    <row r="78" spans="1:6" x14ac:dyDescent="0.25">
      <c r="A78" s="159"/>
      <c r="B78" s="166" t="s">
        <v>585</v>
      </c>
      <c r="C78" s="156"/>
      <c r="D78" s="166"/>
      <c r="E78" s="167"/>
      <c r="F78" s="145" t="str">
        <f>IF(Public!$F$94&lt;&gt;0,Public!$F$94,"")</f>
        <v/>
      </c>
    </row>
    <row r="79" spans="1:6" x14ac:dyDescent="0.25">
      <c r="A79" s="159"/>
      <c r="B79" s="166" t="s">
        <v>586</v>
      </c>
      <c r="C79" s="156"/>
      <c r="D79" s="166"/>
      <c r="E79" s="167"/>
      <c r="F79" s="145" t="str">
        <f>IF(Public!$I$94&lt;&gt;0,Public!$I$94,"")</f>
        <v/>
      </c>
    </row>
    <row r="80" spans="1:6" x14ac:dyDescent="0.25">
      <c r="A80" s="159"/>
      <c r="B80" s="166" t="s">
        <v>587</v>
      </c>
      <c r="C80" s="156"/>
      <c r="D80" s="166"/>
      <c r="E80" s="167"/>
      <c r="F80" s="145" t="str">
        <f>IF(Public!$K$94&lt;&gt;0,Public!$K$94,"")</f>
        <v/>
      </c>
    </row>
    <row r="81" spans="1:6" x14ac:dyDescent="0.25">
      <c r="A81" s="185" t="s">
        <v>590</v>
      </c>
      <c r="B81" s="186" t="s">
        <v>583</v>
      </c>
      <c r="C81" s="161"/>
      <c r="D81" s="186"/>
      <c r="E81" s="187"/>
      <c r="F81" s="145"/>
    </row>
    <row r="82" spans="1:6" x14ac:dyDescent="0.25">
      <c r="A82" s="159"/>
      <c r="B82" s="166" t="s">
        <v>584</v>
      </c>
      <c r="C82" s="156"/>
      <c r="D82" s="166"/>
      <c r="E82" s="167"/>
      <c r="F82" s="145" t="str">
        <f>IF(Public!$C$99&lt;&gt;0,Public!$C$99,"")</f>
        <v/>
      </c>
    </row>
    <row r="83" spans="1:6" x14ac:dyDescent="0.25">
      <c r="A83" s="159"/>
      <c r="B83" s="166" t="s">
        <v>585</v>
      </c>
      <c r="C83" s="156"/>
      <c r="D83" s="166"/>
      <c r="E83" s="167"/>
      <c r="F83" s="145" t="str">
        <f>IF(Public!$F$99&lt;&gt;0,Public!$F$99,"")</f>
        <v/>
      </c>
    </row>
    <row r="84" spans="1:6" x14ac:dyDescent="0.25">
      <c r="A84" s="159"/>
      <c r="B84" s="166" t="s">
        <v>586</v>
      </c>
      <c r="C84" s="156"/>
      <c r="D84" s="166"/>
      <c r="E84" s="167"/>
      <c r="F84" s="145" t="str">
        <f>IF(Public!$I$99&lt;&gt;0,Public!$I$99,"")</f>
        <v/>
      </c>
    </row>
    <row r="85" spans="1:6" x14ac:dyDescent="0.25">
      <c r="A85" s="159"/>
      <c r="B85" s="166" t="s">
        <v>587</v>
      </c>
      <c r="C85" s="156"/>
      <c r="D85" s="166"/>
      <c r="E85" s="167"/>
      <c r="F85" s="145" t="str">
        <f>IF(Public!$K$99&lt;&gt;0,Public!$K$99,"")</f>
        <v/>
      </c>
    </row>
    <row r="86" spans="1:6" x14ac:dyDescent="0.25">
      <c r="A86" s="185" t="s">
        <v>591</v>
      </c>
      <c r="B86" s="186" t="s">
        <v>583</v>
      </c>
      <c r="C86" s="161"/>
      <c r="D86" s="186"/>
      <c r="E86" s="187"/>
      <c r="F86" s="145"/>
    </row>
    <row r="87" spans="1:6" x14ac:dyDescent="0.25">
      <c r="A87" s="159"/>
      <c r="B87" s="166" t="s">
        <v>584</v>
      </c>
      <c r="C87" s="156"/>
      <c r="D87" s="166"/>
      <c r="E87" s="167"/>
      <c r="F87" s="145" t="str">
        <f>IF(Public!$C$104&lt;&gt;0,Public!$C$104,"")</f>
        <v/>
      </c>
    </row>
    <row r="88" spans="1:6" x14ac:dyDescent="0.25">
      <c r="A88" s="159"/>
      <c r="B88" s="166" t="s">
        <v>585</v>
      </c>
      <c r="C88" s="156"/>
      <c r="D88" s="166"/>
      <c r="E88" s="167"/>
      <c r="F88" s="145" t="str">
        <f>IF(Public!$F$104&lt;&gt;0,Public!$F$104,"")</f>
        <v/>
      </c>
    </row>
    <row r="89" spans="1:6" x14ac:dyDescent="0.25">
      <c r="A89" s="159"/>
      <c r="B89" s="166" t="s">
        <v>586</v>
      </c>
      <c r="C89" s="156"/>
      <c r="D89" s="166"/>
      <c r="E89" s="167"/>
      <c r="F89" s="145" t="str">
        <f>IF(Public!$I$104&lt;&gt;0,Public!$I$104,"")</f>
        <v/>
      </c>
    </row>
    <row r="90" spans="1:6" x14ac:dyDescent="0.25">
      <c r="A90" s="159"/>
      <c r="B90" s="166" t="s">
        <v>587</v>
      </c>
      <c r="C90" s="156"/>
      <c r="D90" s="166"/>
      <c r="E90" s="167"/>
      <c r="F90" s="145" t="str">
        <f>IF(Public!$K$104&lt;&gt;0,Public!$K$104,"")</f>
        <v/>
      </c>
    </row>
    <row r="91" spans="1:6" x14ac:dyDescent="0.25">
      <c r="A91" s="185" t="s">
        <v>592</v>
      </c>
      <c r="B91" s="186" t="s">
        <v>583</v>
      </c>
      <c r="C91" s="161"/>
      <c r="D91" s="186"/>
      <c r="E91" s="187"/>
      <c r="F91" s="145"/>
    </row>
    <row r="92" spans="1:6" x14ac:dyDescent="0.25">
      <c r="A92" s="159"/>
      <c r="B92" s="166" t="s">
        <v>584</v>
      </c>
      <c r="C92" s="156"/>
      <c r="D92" s="166"/>
      <c r="E92" s="167"/>
      <c r="F92" s="145" t="str">
        <f>IF(Public!$C$109&lt;&gt;0,Public!$C$109,"")</f>
        <v/>
      </c>
    </row>
    <row r="93" spans="1:6" x14ac:dyDescent="0.25">
      <c r="A93" s="159"/>
      <c r="B93" s="166" t="s">
        <v>585</v>
      </c>
      <c r="C93" s="156"/>
      <c r="D93" s="166"/>
      <c r="E93" s="167"/>
      <c r="F93" s="145" t="str">
        <f>IF(Public!$F$109&lt;&gt;0,Public!$F$109,"")</f>
        <v/>
      </c>
    </row>
    <row r="94" spans="1:6" x14ac:dyDescent="0.25">
      <c r="A94" s="159"/>
      <c r="B94" s="166" t="s">
        <v>586</v>
      </c>
      <c r="C94" s="156"/>
      <c r="D94" s="166"/>
      <c r="E94" s="167"/>
      <c r="F94" s="145" t="str">
        <f>IF(Public!$I$109&lt;&gt;0,Public!$I$109,"")</f>
        <v/>
      </c>
    </row>
    <row r="95" spans="1:6" x14ac:dyDescent="0.25">
      <c r="A95" s="159"/>
      <c r="B95" s="166" t="s">
        <v>587</v>
      </c>
      <c r="C95" s="156"/>
      <c r="D95" s="166"/>
      <c r="E95" s="167"/>
      <c r="F95" s="145" t="str">
        <f>IF(Public!$K$109&lt;&gt;0,Public!$K$109,"")</f>
        <v/>
      </c>
    </row>
    <row r="96" spans="1:6" x14ac:dyDescent="0.25">
      <c r="A96" s="185" t="s">
        <v>593</v>
      </c>
      <c r="B96" s="186" t="s">
        <v>583</v>
      </c>
      <c r="C96" s="161"/>
      <c r="D96" s="186"/>
      <c r="E96" s="187"/>
      <c r="F96" s="145"/>
    </row>
    <row r="97" spans="1:6" x14ac:dyDescent="0.25">
      <c r="A97" s="159"/>
      <c r="B97" s="166" t="s">
        <v>584</v>
      </c>
      <c r="C97" s="156"/>
      <c r="D97" s="166"/>
      <c r="E97" s="167"/>
      <c r="F97" s="145" t="str">
        <f>IF(Public!$C$114&lt;&gt;0,Public!$C$114,"")</f>
        <v/>
      </c>
    </row>
    <row r="98" spans="1:6" x14ac:dyDescent="0.25">
      <c r="A98" s="159"/>
      <c r="B98" s="166" t="s">
        <v>585</v>
      </c>
      <c r="C98" s="156"/>
      <c r="D98" s="166"/>
      <c r="E98" s="167"/>
      <c r="F98" s="145" t="str">
        <f>IF(Public!$F$114&lt;&gt;0,Public!$F$114,"")</f>
        <v/>
      </c>
    </row>
    <row r="99" spans="1:6" x14ac:dyDescent="0.25">
      <c r="A99" s="159"/>
      <c r="B99" s="166" t="s">
        <v>586</v>
      </c>
      <c r="C99" s="156"/>
      <c r="D99" s="166"/>
      <c r="E99" s="167"/>
      <c r="F99" s="145" t="str">
        <f>IF(Public!$I$114&lt;&gt;0,Public!$I$114,"")</f>
        <v/>
      </c>
    </row>
    <row r="100" spans="1:6" x14ac:dyDescent="0.25">
      <c r="A100" s="159"/>
      <c r="B100" s="166" t="s">
        <v>587</v>
      </c>
      <c r="C100" s="156"/>
      <c r="D100" s="166"/>
      <c r="E100" s="167"/>
      <c r="F100" s="145" t="str">
        <f>IF(Public!$K$114&lt;&gt;0,Public!$K$114,"")</f>
        <v/>
      </c>
    </row>
    <row r="101" spans="1:6" x14ac:dyDescent="0.25">
      <c r="A101" s="185" t="s">
        <v>594</v>
      </c>
      <c r="B101" s="186" t="s">
        <v>583</v>
      </c>
      <c r="C101" s="161"/>
      <c r="D101" s="186"/>
      <c r="E101" s="187"/>
      <c r="F101" s="145"/>
    </row>
    <row r="102" spans="1:6" x14ac:dyDescent="0.25">
      <c r="A102" s="159"/>
      <c r="B102" s="166" t="s">
        <v>584</v>
      </c>
      <c r="C102" s="156"/>
      <c r="D102" s="166"/>
      <c r="E102" s="167"/>
      <c r="F102" s="145" t="str">
        <f>IF(Public!$C$119&lt;&gt;0,Public!$C$119,"")</f>
        <v/>
      </c>
    </row>
    <row r="103" spans="1:6" x14ac:dyDescent="0.25">
      <c r="A103" s="159"/>
      <c r="B103" s="166" t="s">
        <v>585</v>
      </c>
      <c r="C103" s="156"/>
      <c r="D103" s="166"/>
      <c r="E103" s="167"/>
      <c r="F103" s="145" t="str">
        <f>IF(Public!$F$119&lt;&gt;0,Public!$F$119,"")</f>
        <v/>
      </c>
    </row>
    <row r="104" spans="1:6" x14ac:dyDescent="0.25">
      <c r="A104" s="159"/>
      <c r="B104" s="166" t="s">
        <v>586</v>
      </c>
      <c r="C104" s="156"/>
      <c r="D104" s="166"/>
      <c r="E104" s="167"/>
      <c r="F104" s="145" t="str">
        <f>IF(Public!$I$119&lt;&gt;0,Public!$I$119,"")</f>
        <v/>
      </c>
    </row>
    <row r="105" spans="1:6" x14ac:dyDescent="0.25">
      <c r="A105" s="159"/>
      <c r="B105" s="166" t="s">
        <v>587</v>
      </c>
      <c r="C105" s="156"/>
      <c r="D105" s="166"/>
      <c r="E105" s="167"/>
      <c r="F105" s="145" t="str">
        <f>IF(Public!$K$119&lt;&gt;0,Public!$K$119,"")</f>
        <v/>
      </c>
    </row>
    <row r="106" spans="1:6" x14ac:dyDescent="0.25">
      <c r="A106" s="185" t="s">
        <v>595</v>
      </c>
      <c r="B106" s="186" t="s">
        <v>583</v>
      </c>
      <c r="C106" s="161"/>
      <c r="D106" s="186"/>
      <c r="E106" s="187"/>
      <c r="F106" s="145"/>
    </row>
    <row r="107" spans="1:6" x14ac:dyDescent="0.25">
      <c r="A107" s="159"/>
      <c r="B107" s="166" t="s">
        <v>584</v>
      </c>
      <c r="C107" s="156"/>
      <c r="D107" s="166"/>
      <c r="E107" s="167"/>
      <c r="F107" s="145" t="str">
        <f>IF(Public!$C$124&lt;&gt;0,Public!$C$124,"")</f>
        <v/>
      </c>
    </row>
    <row r="108" spans="1:6" x14ac:dyDescent="0.25">
      <c r="A108" s="159"/>
      <c r="B108" s="166" t="s">
        <v>585</v>
      </c>
      <c r="C108" s="156"/>
      <c r="D108" s="166"/>
      <c r="E108" s="167"/>
      <c r="F108" s="145" t="str">
        <f>IF(Public!$F$124&lt;&gt;0,Public!$F$124,"")</f>
        <v/>
      </c>
    </row>
    <row r="109" spans="1:6" x14ac:dyDescent="0.25">
      <c r="A109" s="159"/>
      <c r="B109" s="166" t="s">
        <v>586</v>
      </c>
      <c r="C109" s="156"/>
      <c r="D109" s="166"/>
      <c r="E109" s="167"/>
      <c r="F109" s="145" t="str">
        <f>IF(Public!$I$124&lt;&gt;0,Public!$I$124,"")</f>
        <v/>
      </c>
    </row>
    <row r="110" spans="1:6" x14ac:dyDescent="0.25">
      <c r="A110" s="159"/>
      <c r="B110" s="166" t="s">
        <v>587</v>
      </c>
      <c r="C110" s="156"/>
      <c r="D110" s="166"/>
      <c r="E110" s="167"/>
      <c r="F110" s="145" t="str">
        <f>IF(Public!$K$124&lt;&gt;0,Public!$K$124,"")</f>
        <v/>
      </c>
    </row>
    <row r="111" spans="1:6" x14ac:dyDescent="0.25">
      <c r="A111" s="185" t="s">
        <v>596</v>
      </c>
      <c r="B111" s="186" t="s">
        <v>583</v>
      </c>
      <c r="C111" s="161"/>
      <c r="D111" s="186"/>
      <c r="E111" s="187"/>
      <c r="F111" s="145"/>
    </row>
    <row r="112" spans="1:6" x14ac:dyDescent="0.25">
      <c r="A112" s="159"/>
      <c r="B112" s="166" t="s">
        <v>584</v>
      </c>
      <c r="C112" s="156"/>
      <c r="D112" s="166"/>
      <c r="E112" s="167"/>
      <c r="F112" s="145" t="str">
        <f>IF(Public!$C$129&lt;&gt;0,Public!$C$129,"")</f>
        <v/>
      </c>
    </row>
    <row r="113" spans="1:6" x14ac:dyDescent="0.25">
      <c r="A113" s="159"/>
      <c r="B113" s="166" t="s">
        <v>585</v>
      </c>
      <c r="C113" s="156"/>
      <c r="D113" s="166"/>
      <c r="E113" s="167"/>
      <c r="F113" s="145" t="str">
        <f>IF(Public!$F$129&lt;&gt;0,Public!$F$129,"")</f>
        <v/>
      </c>
    </row>
    <row r="114" spans="1:6" x14ac:dyDescent="0.25">
      <c r="A114" s="159"/>
      <c r="B114" s="166" t="s">
        <v>586</v>
      </c>
      <c r="C114" s="156"/>
      <c r="D114" s="166"/>
      <c r="E114" s="167"/>
      <c r="F114" s="145" t="str">
        <f>IF(Public!$I$129&lt;&gt;0,Public!$I$129,"")</f>
        <v/>
      </c>
    </row>
    <row r="115" spans="1:6" x14ac:dyDescent="0.25">
      <c r="A115" s="159"/>
      <c r="B115" s="166" t="s">
        <v>587</v>
      </c>
      <c r="C115" s="156"/>
      <c r="D115" s="166"/>
      <c r="E115" s="167"/>
      <c r="F115" s="145" t="str">
        <f>IF(Public!$K$129&lt;&gt;0,Public!$K$129,"")</f>
        <v/>
      </c>
    </row>
    <row r="116" spans="1:6" x14ac:dyDescent="0.25">
      <c r="A116" s="159"/>
      <c r="B116" s="166"/>
      <c r="C116" s="156"/>
      <c r="D116" s="166"/>
      <c r="E116" s="167"/>
      <c r="F116" s="145"/>
    </row>
    <row r="117" spans="1:6" x14ac:dyDescent="0.25">
      <c r="A117" s="146" t="s">
        <v>541</v>
      </c>
      <c r="B117" s="147" t="s">
        <v>597</v>
      </c>
      <c r="C117" s="147"/>
      <c r="D117" s="147"/>
      <c r="E117" s="148"/>
      <c r="F117" s="149"/>
    </row>
    <row r="118" spans="1:6" x14ac:dyDescent="0.25">
      <c r="A118" s="159"/>
      <c r="B118" s="156"/>
      <c r="C118" s="156"/>
      <c r="D118" s="156"/>
      <c r="E118" s="157"/>
      <c r="F118" s="145"/>
    </row>
    <row r="119" spans="1:6" x14ac:dyDescent="0.25">
      <c r="A119" s="150" t="s">
        <v>543</v>
      </c>
      <c r="B119" s="188" t="s">
        <v>598</v>
      </c>
      <c r="C119" s="188"/>
      <c r="D119" s="188"/>
      <c r="E119" s="189"/>
      <c r="F119" s="145"/>
    </row>
    <row r="120" spans="1:6" x14ac:dyDescent="0.25">
      <c r="A120" s="190" t="s">
        <v>599</v>
      </c>
      <c r="B120" s="188"/>
      <c r="C120" s="188"/>
      <c r="D120" s="188"/>
      <c r="E120" s="189"/>
      <c r="F120" s="145"/>
    </row>
    <row r="121" spans="1:6" x14ac:dyDescent="0.25">
      <c r="A121" s="159"/>
      <c r="B121" s="191">
        <v>2023</v>
      </c>
      <c r="C121" s="191"/>
      <c r="D121" s="191"/>
      <c r="E121" s="192"/>
      <c r="F121" s="145"/>
    </row>
    <row r="122" spans="1:6" x14ac:dyDescent="0.25">
      <c r="A122" s="159"/>
      <c r="B122" s="193" t="s">
        <v>600</v>
      </c>
      <c r="C122" s="193"/>
      <c r="D122" s="193"/>
      <c r="E122" s="194"/>
      <c r="F122" s="145"/>
    </row>
    <row r="123" spans="1:6" x14ac:dyDescent="0.25">
      <c r="A123" s="159"/>
      <c r="B123" s="184" t="s">
        <v>601</v>
      </c>
      <c r="C123" s="156"/>
      <c r="D123" s="195"/>
      <c r="E123" s="196"/>
      <c r="F123" s="197" t="str">
        <f>IF(Confirm!$E$34="-","",Confirm!$E$34)</f>
        <v/>
      </c>
    </row>
    <row r="124" spans="1:6" x14ac:dyDescent="0.25">
      <c r="A124" s="159"/>
      <c r="B124" s="198" t="s">
        <v>602</v>
      </c>
      <c r="C124" s="199"/>
      <c r="D124" s="152"/>
      <c r="E124" s="153"/>
      <c r="F124" s="145"/>
    </row>
    <row r="125" spans="1:6" x14ac:dyDescent="0.25">
      <c r="A125" s="159"/>
      <c r="B125" s="184" t="s">
        <v>603</v>
      </c>
      <c r="C125" s="156"/>
      <c r="D125" s="184"/>
      <c r="E125" s="200"/>
      <c r="F125" s="197" t="str">
        <f>IF(Confirm!$E$35="-","",Confirm!$E$35)</f>
        <v/>
      </c>
    </row>
    <row r="126" spans="1:6" x14ac:dyDescent="0.25">
      <c r="A126" s="159"/>
      <c r="B126" s="184"/>
      <c r="C126" s="156"/>
      <c r="D126" s="184"/>
      <c r="E126" s="200"/>
      <c r="F126" s="145"/>
    </row>
    <row r="127" spans="1:6" x14ac:dyDescent="0.25">
      <c r="A127" s="159"/>
      <c r="B127" s="198" t="s">
        <v>604</v>
      </c>
      <c r="C127" s="199"/>
      <c r="D127" s="152"/>
      <c r="E127" s="153"/>
      <c r="F127" s="145"/>
    </row>
    <row r="128" spans="1:6" x14ac:dyDescent="0.25">
      <c r="A128" s="159"/>
      <c r="B128" s="184" t="s">
        <v>605</v>
      </c>
      <c r="C128" s="156"/>
      <c r="D128" s="184"/>
      <c r="E128" s="200"/>
      <c r="F128" s="197" t="str">
        <f>IF(Confirm!$E$36="-","",Confirm!$E$36)</f>
        <v/>
      </c>
    </row>
    <row r="129" spans="1:6" x14ac:dyDescent="0.25">
      <c r="A129" s="159"/>
      <c r="B129" s="184" t="s">
        <v>606</v>
      </c>
      <c r="C129" s="156"/>
      <c r="D129" s="184"/>
      <c r="E129" s="200"/>
      <c r="F129" s="197" t="str">
        <f>IF(Confirm!$E$37="-","",Confirm!$E$37)</f>
        <v/>
      </c>
    </row>
    <row r="130" spans="1:6" x14ac:dyDescent="0.25">
      <c r="A130" s="159"/>
      <c r="B130" s="201" t="str">
        <f>B129</f>
        <v>Other countries  |  Autres pays</v>
      </c>
      <c r="C130" s="156"/>
      <c r="D130" s="184"/>
      <c r="E130" s="200"/>
      <c r="F130" s="197" t="str">
        <f>IF(Confirm!$E$38="-","",Confirm!$E$38)</f>
        <v/>
      </c>
    </row>
    <row r="131" spans="1:6" x14ac:dyDescent="0.25">
      <c r="A131" s="159"/>
      <c r="B131" s="156"/>
      <c r="C131" s="156"/>
      <c r="D131" s="156"/>
      <c r="E131" s="157"/>
      <c r="F131" s="145"/>
    </row>
    <row r="132" spans="1:6" x14ac:dyDescent="0.25">
      <c r="A132" s="159"/>
      <c r="B132" s="193" t="s">
        <v>607</v>
      </c>
      <c r="C132" s="193"/>
      <c r="D132" s="193"/>
      <c r="E132" s="194"/>
      <c r="F132" s="145"/>
    </row>
    <row r="133" spans="1:6" x14ac:dyDescent="0.25">
      <c r="A133" s="159"/>
      <c r="B133" s="155" t="s">
        <v>608</v>
      </c>
      <c r="C133" s="156"/>
      <c r="D133" s="155"/>
      <c r="E133" s="202"/>
      <c r="F133" s="197" t="str">
        <f>IF(Confirm!$E$42="-","",Confirm!$E$42)</f>
        <v/>
      </c>
    </row>
    <row r="134" spans="1:6" x14ac:dyDescent="0.25">
      <c r="A134" s="159"/>
      <c r="B134" s="155" t="s">
        <v>609</v>
      </c>
      <c r="C134" s="156"/>
      <c r="D134" s="155"/>
      <c r="E134" s="202"/>
      <c r="F134" s="197" t="str">
        <f>IF(Confirm!$E$44="-","",Confirm!$E$44)</f>
        <v/>
      </c>
    </row>
    <row r="135" spans="1:6" x14ac:dyDescent="0.25">
      <c r="A135" s="150"/>
      <c r="B135" s="188"/>
      <c r="C135" s="188"/>
      <c r="D135" s="188"/>
      <c r="E135" s="189"/>
      <c r="F135" s="145"/>
    </row>
    <row r="136" spans="1:6" x14ac:dyDescent="0.25">
      <c r="A136" s="159"/>
      <c r="B136" s="191">
        <v>2024</v>
      </c>
      <c r="C136" s="191"/>
      <c r="D136" s="191"/>
      <c r="E136" s="192"/>
      <c r="F136" s="145"/>
    </row>
    <row r="137" spans="1:6" x14ac:dyDescent="0.25">
      <c r="A137" s="159"/>
      <c r="B137" s="193" t="s">
        <v>600</v>
      </c>
      <c r="C137" s="193"/>
      <c r="D137" s="193"/>
      <c r="E137" s="194"/>
      <c r="F137" s="145"/>
    </row>
    <row r="138" spans="1:6" x14ac:dyDescent="0.25">
      <c r="A138" s="159"/>
      <c r="B138" s="184" t="s">
        <v>601</v>
      </c>
      <c r="C138" s="156"/>
      <c r="D138" s="195"/>
      <c r="E138" s="196"/>
      <c r="F138" s="197" t="str">
        <f>IF(Confirm!$F$34="-","",Confirm!$F$34)</f>
        <v/>
      </c>
    </row>
    <row r="139" spans="1:6" x14ac:dyDescent="0.25">
      <c r="A139" s="159"/>
      <c r="B139" s="152" t="s">
        <v>610</v>
      </c>
      <c r="C139" s="151"/>
      <c r="D139" s="152"/>
      <c r="E139" s="153"/>
      <c r="F139" s="145"/>
    </row>
    <row r="140" spans="1:6" x14ac:dyDescent="0.25">
      <c r="A140" s="159"/>
      <c r="B140" s="184" t="str">
        <f>B125</f>
        <v>China  |  Chine</v>
      </c>
      <c r="C140" s="156"/>
      <c r="D140" s="184"/>
      <c r="E140" s="200"/>
      <c r="F140" s="197" t="str">
        <f>IF(Confirm!$F$35="-","",Confirm!$F$35)</f>
        <v/>
      </c>
    </row>
    <row r="141" spans="1:6" x14ac:dyDescent="0.25">
      <c r="A141" s="159"/>
      <c r="B141" s="184"/>
      <c r="C141" s="156"/>
      <c r="D141" s="184"/>
      <c r="E141" s="200"/>
      <c r="F141" s="145"/>
    </row>
    <row r="142" spans="1:6" x14ac:dyDescent="0.25">
      <c r="A142" s="159"/>
      <c r="B142" s="152" t="s">
        <v>611</v>
      </c>
      <c r="C142" s="151"/>
      <c r="D142" s="152"/>
      <c r="E142" s="153"/>
      <c r="F142" s="145"/>
    </row>
    <row r="143" spans="1:6" x14ac:dyDescent="0.25">
      <c r="A143" s="159"/>
      <c r="B143" s="184" t="str">
        <f>B128</f>
        <v>United States  |  États-Unis</v>
      </c>
      <c r="C143" s="156"/>
      <c r="D143" s="184"/>
      <c r="E143" s="200"/>
      <c r="F143" s="197" t="str">
        <f>IF(Confirm!$F$36="-","",Confirm!$F$36)</f>
        <v/>
      </c>
    </row>
    <row r="144" spans="1:6" x14ac:dyDescent="0.25">
      <c r="A144" s="159"/>
      <c r="B144" s="184" t="str">
        <f>B129</f>
        <v>Other countries  |  Autres pays</v>
      </c>
      <c r="C144" s="156"/>
      <c r="D144" s="184"/>
      <c r="E144" s="200"/>
      <c r="F144" s="197" t="str">
        <f>IF(Confirm!$F$37="-","",Confirm!$F$37)</f>
        <v/>
      </c>
    </row>
    <row r="145" spans="1:6" x14ac:dyDescent="0.25">
      <c r="A145" s="159"/>
      <c r="B145" s="201" t="str">
        <f>B144</f>
        <v>Other countries  |  Autres pays</v>
      </c>
      <c r="C145" s="156"/>
      <c r="D145" s="184"/>
      <c r="E145" s="200"/>
      <c r="F145" s="197" t="str">
        <f>IF(Confirm!$E$38="-","",Confirm!$E$38)</f>
        <v/>
      </c>
    </row>
    <row r="146" spans="1:6" x14ac:dyDescent="0.25">
      <c r="A146" s="159"/>
      <c r="B146" s="156"/>
      <c r="C146" s="156"/>
      <c r="D146" s="156"/>
      <c r="E146" s="157"/>
      <c r="F146" s="145"/>
    </row>
    <row r="147" spans="1:6" x14ac:dyDescent="0.25">
      <c r="A147" s="159"/>
      <c r="B147" s="193" t="s">
        <v>607</v>
      </c>
      <c r="C147" s="193"/>
      <c r="D147" s="193"/>
      <c r="E147" s="194"/>
      <c r="F147" s="145"/>
    </row>
    <row r="148" spans="1:6" x14ac:dyDescent="0.25">
      <c r="A148" s="159"/>
      <c r="B148" s="155" t="s">
        <v>608</v>
      </c>
      <c r="C148" s="156"/>
      <c r="D148" s="155"/>
      <c r="E148" s="202"/>
      <c r="F148" s="197" t="str">
        <f>IF(Confirm!$F$42="-","",Confirm!$F$42)</f>
        <v/>
      </c>
    </row>
    <row r="149" spans="1:6" x14ac:dyDescent="0.25">
      <c r="A149" s="159"/>
      <c r="B149" s="155" t="s">
        <v>609</v>
      </c>
      <c r="C149" s="156"/>
      <c r="D149" s="155"/>
      <c r="E149" s="202"/>
      <c r="F149" s="197" t="str">
        <f>IF(Confirm!$F$44="-","",Confirm!$F$44)</f>
        <v/>
      </c>
    </row>
    <row r="150" spans="1:6" x14ac:dyDescent="0.25">
      <c r="A150" s="159"/>
      <c r="B150" s="156"/>
      <c r="C150" s="156"/>
      <c r="D150" s="156"/>
      <c r="E150" s="157"/>
      <c r="F150" s="145"/>
    </row>
    <row r="151" spans="1:6" x14ac:dyDescent="0.25">
      <c r="A151" s="159"/>
      <c r="B151" s="191">
        <v>2025</v>
      </c>
      <c r="C151" s="191"/>
      <c r="D151" s="191"/>
      <c r="E151" s="192"/>
      <c r="F151" s="145"/>
    </row>
    <row r="152" spans="1:6" x14ac:dyDescent="0.25">
      <c r="A152" s="159"/>
      <c r="B152" s="193" t="s">
        <v>600</v>
      </c>
      <c r="C152" s="193"/>
      <c r="D152" s="193"/>
      <c r="E152" s="194"/>
      <c r="F152" s="145"/>
    </row>
    <row r="153" spans="1:6" x14ac:dyDescent="0.25">
      <c r="A153" s="159"/>
      <c r="B153" s="184" t="s">
        <v>601</v>
      </c>
      <c r="C153" s="156"/>
      <c r="D153" s="195"/>
      <c r="E153" s="196"/>
      <c r="F153" s="197" t="str">
        <f>IF(Confirm!$G$34="-","",Confirm!$G$34)</f>
        <v/>
      </c>
    </row>
    <row r="154" spans="1:6" x14ac:dyDescent="0.25">
      <c r="A154" s="159"/>
      <c r="B154" s="152" t="s">
        <v>610</v>
      </c>
      <c r="C154" s="151"/>
      <c r="D154" s="152"/>
      <c r="E154" s="153"/>
      <c r="F154" s="145"/>
    </row>
    <row r="155" spans="1:6" x14ac:dyDescent="0.25">
      <c r="A155" s="159"/>
      <c r="B155" s="184" t="str">
        <f>B140</f>
        <v>China  |  Chine</v>
      </c>
      <c r="C155" s="156"/>
      <c r="D155" s="184"/>
      <c r="E155" s="200"/>
      <c r="F155" s="197" t="str">
        <f>IF(Confirm!$G$35="-","",Confirm!$G$35)</f>
        <v/>
      </c>
    </row>
    <row r="156" spans="1:6" x14ac:dyDescent="0.25">
      <c r="A156" s="159"/>
      <c r="B156" s="184"/>
      <c r="C156" s="156"/>
      <c r="D156" s="184"/>
      <c r="E156" s="200"/>
      <c r="F156" s="145"/>
    </row>
    <row r="157" spans="1:6" x14ac:dyDescent="0.25">
      <c r="A157" s="159"/>
      <c r="B157" s="152" t="s">
        <v>611</v>
      </c>
      <c r="C157" s="151"/>
      <c r="D157" s="152"/>
      <c r="E157" s="153"/>
      <c r="F157" s="145"/>
    </row>
    <row r="158" spans="1:6" x14ac:dyDescent="0.25">
      <c r="A158" s="159"/>
      <c r="B158" s="184" t="str">
        <f>B143</f>
        <v>United States  |  États-Unis</v>
      </c>
      <c r="C158" s="156"/>
      <c r="D158" s="184"/>
      <c r="E158" s="200"/>
      <c r="F158" s="197" t="str">
        <f>IF(Confirm!$G$36="-","",Confirm!$G$36)</f>
        <v/>
      </c>
    </row>
    <row r="159" spans="1:6" x14ac:dyDescent="0.25">
      <c r="A159" s="159"/>
      <c r="B159" s="184" t="str">
        <f>B144</f>
        <v>Other countries  |  Autres pays</v>
      </c>
      <c r="C159" s="156"/>
      <c r="D159" s="184"/>
      <c r="E159" s="200"/>
      <c r="F159" s="197" t="str">
        <f>IF(Confirm!$G$37="-","",Confirm!$G$37)</f>
        <v/>
      </c>
    </row>
    <row r="160" spans="1:6" x14ac:dyDescent="0.25">
      <c r="A160" s="159"/>
      <c r="B160" s="201" t="str">
        <f>B159</f>
        <v>Other countries  |  Autres pays</v>
      </c>
      <c r="C160" s="156"/>
      <c r="D160" s="184"/>
      <c r="E160" s="200"/>
      <c r="F160" s="197" t="str">
        <f>IF(Confirm!$E$38="-","",Confirm!$E$38)</f>
        <v/>
      </c>
    </row>
    <row r="161" spans="1:6" x14ac:dyDescent="0.25">
      <c r="A161" s="159"/>
      <c r="B161" s="156"/>
      <c r="C161" s="156"/>
      <c r="D161" s="156"/>
      <c r="E161" s="157"/>
      <c r="F161" s="145"/>
    </row>
    <row r="162" spans="1:6" x14ac:dyDescent="0.25">
      <c r="A162" s="159"/>
      <c r="B162" s="193" t="s">
        <v>607</v>
      </c>
      <c r="C162" s="193"/>
      <c r="D162" s="193"/>
      <c r="E162" s="194"/>
      <c r="F162" s="145"/>
    </row>
    <row r="163" spans="1:6" x14ac:dyDescent="0.25">
      <c r="A163" s="159"/>
      <c r="B163" s="155" t="s">
        <v>608</v>
      </c>
      <c r="C163" s="156"/>
      <c r="D163" s="155"/>
      <c r="E163" s="202"/>
      <c r="F163" s="197" t="str">
        <f>IF(Confirm!$G$42="-","",Confirm!$G$42)</f>
        <v/>
      </c>
    </row>
    <row r="164" spans="1:6" x14ac:dyDescent="0.25">
      <c r="A164" s="159"/>
      <c r="B164" s="155" t="s">
        <v>609</v>
      </c>
      <c r="C164" s="156"/>
      <c r="D164" s="155"/>
      <c r="E164" s="202"/>
      <c r="F164" s="197" t="str">
        <f>IF(Confirm!$G$44="-","",Confirm!$G$44)</f>
        <v/>
      </c>
    </row>
    <row r="165" spans="1:6" x14ac:dyDescent="0.25">
      <c r="A165" s="150"/>
      <c r="B165" s="188"/>
      <c r="C165" s="188"/>
      <c r="D165" s="188"/>
      <c r="E165" s="189"/>
      <c r="F165" s="145"/>
    </row>
    <row r="166" spans="1:6" x14ac:dyDescent="0.25">
      <c r="A166" s="159"/>
      <c r="B166" s="191" t="s">
        <v>612</v>
      </c>
      <c r="C166" s="191"/>
      <c r="D166" s="191"/>
      <c r="E166" s="192"/>
      <c r="F166" s="145"/>
    </row>
    <row r="167" spans="1:6" x14ac:dyDescent="0.25">
      <c r="A167" s="159"/>
      <c r="B167" s="193" t="s">
        <v>600</v>
      </c>
      <c r="C167" s="193"/>
      <c r="D167" s="193"/>
      <c r="E167" s="194"/>
      <c r="F167" s="145"/>
    </row>
    <row r="168" spans="1:6" x14ac:dyDescent="0.25">
      <c r="A168" s="159"/>
      <c r="B168" s="184" t="s">
        <v>601</v>
      </c>
      <c r="C168" s="156"/>
      <c r="D168" s="195"/>
      <c r="E168" s="196"/>
      <c r="F168" s="197" t="str">
        <f>IF(Confirm!$H$34="-","",Confirm!$H$34)</f>
        <v/>
      </c>
    </row>
    <row r="169" spans="1:6" x14ac:dyDescent="0.25">
      <c r="A169" s="159"/>
      <c r="B169" s="152" t="s">
        <v>610</v>
      </c>
      <c r="C169" s="151"/>
      <c r="D169" s="152"/>
      <c r="E169" s="153"/>
      <c r="F169" s="145"/>
    </row>
    <row r="170" spans="1:6" x14ac:dyDescent="0.25">
      <c r="A170" s="159"/>
      <c r="B170" s="184" t="str">
        <f>B155</f>
        <v>China  |  Chine</v>
      </c>
      <c r="C170" s="156"/>
      <c r="D170" s="184"/>
      <c r="E170" s="200"/>
      <c r="F170" s="197" t="str">
        <f>IF(Confirm!$H$35="-","",Confirm!$H$35)</f>
        <v/>
      </c>
    </row>
    <row r="171" spans="1:6" x14ac:dyDescent="0.25">
      <c r="A171" s="159"/>
      <c r="B171" s="184"/>
      <c r="C171" s="156"/>
      <c r="D171" s="184"/>
      <c r="E171" s="200"/>
      <c r="F171" s="145"/>
    </row>
    <row r="172" spans="1:6" x14ac:dyDescent="0.25">
      <c r="A172" s="159"/>
      <c r="B172" s="152" t="s">
        <v>611</v>
      </c>
      <c r="C172" s="151"/>
      <c r="D172" s="152"/>
      <c r="E172" s="153"/>
      <c r="F172" s="145"/>
    </row>
    <row r="173" spans="1:6" x14ac:dyDescent="0.25">
      <c r="A173" s="159"/>
      <c r="B173" s="184" t="str">
        <f>B158</f>
        <v>United States  |  États-Unis</v>
      </c>
      <c r="C173" s="156"/>
      <c r="D173" s="184"/>
      <c r="E173" s="200"/>
      <c r="F173" s="197" t="str">
        <f>IF(Confirm!$H$36="-","",Confirm!$H$36)</f>
        <v/>
      </c>
    </row>
    <row r="174" spans="1:6" x14ac:dyDescent="0.25">
      <c r="A174" s="159"/>
      <c r="B174" s="184" t="str">
        <f>B159</f>
        <v>Other countries  |  Autres pays</v>
      </c>
      <c r="C174" s="156"/>
      <c r="D174" s="184"/>
      <c r="E174" s="200"/>
      <c r="F174" s="197" t="str">
        <f>IF(Confirm!$H$37="-","",Confirm!$H$37)</f>
        <v/>
      </c>
    </row>
    <row r="175" spans="1:6" x14ac:dyDescent="0.25">
      <c r="A175" s="159"/>
      <c r="B175" s="201" t="str">
        <f>B174</f>
        <v>Other countries  |  Autres pays</v>
      </c>
      <c r="C175" s="156"/>
      <c r="D175" s="184"/>
      <c r="E175" s="200"/>
      <c r="F175" s="197" t="str">
        <f>IF(Confirm!$E$38="-","",Confirm!$E$38)</f>
        <v/>
      </c>
    </row>
    <row r="176" spans="1:6" x14ac:dyDescent="0.25">
      <c r="A176" s="159"/>
      <c r="B176" s="156"/>
      <c r="C176" s="156"/>
      <c r="D176" s="156"/>
      <c r="E176" s="157"/>
      <c r="F176" s="145"/>
    </row>
    <row r="177" spans="1:6" x14ac:dyDescent="0.25">
      <c r="A177" s="159"/>
      <c r="B177" s="193" t="s">
        <v>607</v>
      </c>
      <c r="C177" s="193"/>
      <c r="D177" s="193"/>
      <c r="E177" s="194"/>
      <c r="F177" s="145"/>
    </row>
    <row r="178" spans="1:6" x14ac:dyDescent="0.25">
      <c r="A178" s="159"/>
      <c r="B178" s="155" t="s">
        <v>608</v>
      </c>
      <c r="C178" s="156"/>
      <c r="D178" s="155"/>
      <c r="E178" s="202"/>
      <c r="F178" s="197" t="str">
        <f>IF(Confirm!$H$42="-","",Confirm!$H$42)</f>
        <v/>
      </c>
    </row>
    <row r="179" spans="1:6" x14ac:dyDescent="0.25">
      <c r="A179" s="159"/>
      <c r="B179" s="155" t="s">
        <v>609</v>
      </c>
      <c r="C179" s="156"/>
      <c r="D179" s="155"/>
      <c r="E179" s="202"/>
      <c r="F179" s="197" t="str">
        <f>IF(Confirm!$H$44="-","",Confirm!$H$44)</f>
        <v/>
      </c>
    </row>
    <row r="180" spans="1:6" x14ac:dyDescent="0.25">
      <c r="A180" s="150"/>
      <c r="B180" s="188"/>
      <c r="C180" s="188"/>
      <c r="D180" s="188"/>
      <c r="E180" s="189"/>
      <c r="F180" s="145"/>
    </row>
    <row r="181" spans="1:6" x14ac:dyDescent="0.25">
      <c r="A181" s="159"/>
      <c r="B181" s="191" t="s">
        <v>613</v>
      </c>
      <c r="C181" s="191"/>
      <c r="D181" s="191"/>
      <c r="E181" s="192"/>
      <c r="F181" s="145"/>
    </row>
    <row r="182" spans="1:6" x14ac:dyDescent="0.25">
      <c r="A182" s="159"/>
      <c r="B182" s="193" t="s">
        <v>600</v>
      </c>
      <c r="C182" s="193"/>
      <c r="D182" s="193"/>
      <c r="E182" s="194"/>
      <c r="F182" s="145"/>
    </row>
    <row r="183" spans="1:6" x14ac:dyDescent="0.25">
      <c r="A183" s="159"/>
      <c r="B183" s="184" t="s">
        <v>601</v>
      </c>
      <c r="C183" s="156"/>
      <c r="D183" s="195"/>
      <c r="E183" s="196"/>
      <c r="F183" s="197" t="str">
        <f>IF(Confirm!$I$34="-","",Confirm!$I$34)</f>
        <v/>
      </c>
    </row>
    <row r="184" spans="1:6" x14ac:dyDescent="0.25">
      <c r="A184" s="159"/>
      <c r="B184" s="152" t="s">
        <v>610</v>
      </c>
      <c r="C184" s="151"/>
      <c r="D184" s="152"/>
      <c r="E184" s="153"/>
      <c r="F184" s="145"/>
    </row>
    <row r="185" spans="1:6" x14ac:dyDescent="0.25">
      <c r="A185" s="159"/>
      <c r="B185" s="184" t="str">
        <f>B170</f>
        <v>China  |  Chine</v>
      </c>
      <c r="C185" s="156"/>
      <c r="D185" s="184"/>
      <c r="E185" s="200"/>
      <c r="F185" s="197" t="str">
        <f>IF(Confirm!$I$35="-","",Confirm!$I$35)</f>
        <v/>
      </c>
    </row>
    <row r="186" spans="1:6" x14ac:dyDescent="0.25">
      <c r="A186" s="159"/>
      <c r="B186" s="184"/>
      <c r="C186" s="156"/>
      <c r="D186" s="184"/>
      <c r="E186" s="200"/>
      <c r="F186" s="145"/>
    </row>
    <row r="187" spans="1:6" x14ac:dyDescent="0.25">
      <c r="A187" s="159"/>
      <c r="B187" s="152" t="s">
        <v>611</v>
      </c>
      <c r="C187" s="151"/>
      <c r="D187" s="152"/>
      <c r="E187" s="153"/>
      <c r="F187" s="145"/>
    </row>
    <row r="188" spans="1:6" x14ac:dyDescent="0.25">
      <c r="A188" s="159"/>
      <c r="B188" s="184" t="str">
        <f>B173</f>
        <v>United States  |  États-Unis</v>
      </c>
      <c r="C188" s="156"/>
      <c r="D188" s="184"/>
      <c r="E188" s="200"/>
      <c r="F188" s="197" t="str">
        <f>IF(Confirm!$I$36="-","",Confirm!$I$36)</f>
        <v/>
      </c>
    </row>
    <row r="189" spans="1:6" x14ac:dyDescent="0.25">
      <c r="A189" s="159"/>
      <c r="B189" s="184" t="str">
        <f>B174</f>
        <v>Other countries  |  Autres pays</v>
      </c>
      <c r="C189" s="156"/>
      <c r="D189" s="184"/>
      <c r="E189" s="200"/>
      <c r="F189" s="197" t="str">
        <f>IF(Confirm!$I$37="-","",Confirm!$I$37)</f>
        <v/>
      </c>
    </row>
    <row r="190" spans="1:6" x14ac:dyDescent="0.25">
      <c r="A190" s="159"/>
      <c r="B190" s="201" t="str">
        <f>B189</f>
        <v>Other countries  |  Autres pays</v>
      </c>
      <c r="C190" s="156"/>
      <c r="D190" s="184"/>
      <c r="E190" s="200"/>
      <c r="F190" s="197" t="str">
        <f>IF(Confirm!$E$38="-","",Confirm!$E$38)</f>
        <v/>
      </c>
    </row>
    <row r="191" spans="1:6" x14ac:dyDescent="0.25">
      <c r="A191" s="159"/>
      <c r="B191" s="156"/>
      <c r="C191" s="156"/>
      <c r="D191" s="156"/>
      <c r="E191" s="157"/>
      <c r="F191" s="145"/>
    </row>
    <row r="192" spans="1:6" x14ac:dyDescent="0.25">
      <c r="A192" s="159"/>
      <c r="B192" s="193" t="s">
        <v>607</v>
      </c>
      <c r="C192" s="193"/>
      <c r="D192" s="193"/>
      <c r="E192" s="194"/>
      <c r="F192" s="145"/>
    </row>
    <row r="193" spans="1:6" x14ac:dyDescent="0.25">
      <c r="A193" s="159"/>
      <c r="B193" s="155" t="s">
        <v>608</v>
      </c>
      <c r="C193" s="156"/>
      <c r="D193" s="155"/>
      <c r="E193" s="202"/>
      <c r="F193" s="197" t="str">
        <f>IF(Confirm!$I$42="-","",Confirm!$I$42)</f>
        <v/>
      </c>
    </row>
    <row r="194" spans="1:6" x14ac:dyDescent="0.25">
      <c r="A194" s="159"/>
      <c r="B194" s="155" t="s">
        <v>609</v>
      </c>
      <c r="C194" s="156"/>
      <c r="D194" s="155"/>
      <c r="E194" s="202"/>
      <c r="F194" s="197" t="str">
        <f>IF(Confirm!$I$44="-","",Confirm!$I$44)</f>
        <v/>
      </c>
    </row>
    <row r="195" spans="1:6" x14ac:dyDescent="0.25">
      <c r="A195" s="159"/>
      <c r="B195" s="155"/>
      <c r="C195" s="156"/>
      <c r="D195" s="155"/>
      <c r="E195" s="202"/>
      <c r="F195" s="145"/>
    </row>
    <row r="196" spans="1:6" x14ac:dyDescent="0.25">
      <c r="A196" s="146" t="s">
        <v>541</v>
      </c>
      <c r="B196" s="147" t="s">
        <v>614</v>
      </c>
      <c r="C196" s="147"/>
      <c r="D196" s="147"/>
      <c r="E196" s="148"/>
      <c r="F196" s="149"/>
    </row>
    <row r="197" spans="1:6" x14ac:dyDescent="0.25">
      <c r="A197" s="159"/>
      <c r="B197" s="156"/>
      <c r="C197" s="156"/>
      <c r="D197" s="156"/>
      <c r="E197" s="157"/>
      <c r="F197" s="145"/>
    </row>
    <row r="198" spans="1:6" x14ac:dyDescent="0.25">
      <c r="A198" s="150" t="s">
        <v>615</v>
      </c>
      <c r="B198" s="188" t="s">
        <v>616</v>
      </c>
      <c r="C198" s="188"/>
      <c r="D198" s="188"/>
      <c r="E198" s="189"/>
      <c r="F198" s="145"/>
    </row>
    <row r="199" spans="1:6" x14ac:dyDescent="0.25">
      <c r="A199" s="165" t="s">
        <v>558</v>
      </c>
      <c r="B199" s="203" t="s">
        <v>559</v>
      </c>
      <c r="C199" s="204"/>
      <c r="D199" s="203"/>
      <c r="E199" s="205"/>
      <c r="F199" s="145"/>
    </row>
    <row r="200" spans="1:6" x14ac:dyDescent="0.25">
      <c r="A200" s="159"/>
      <c r="B200" s="206" t="s">
        <v>603</v>
      </c>
      <c r="C200" s="207"/>
      <c r="D200" s="206"/>
      <c r="E200" s="208"/>
      <c r="F200" s="145" t="str">
        <f>IF(OR(Public!$D$252="Always",Public!$D$252="Toujours"),"X","")</f>
        <v/>
      </c>
    </row>
    <row r="201" spans="1:6" x14ac:dyDescent="0.25">
      <c r="A201" s="159"/>
      <c r="B201" s="206" t="s">
        <v>605</v>
      </c>
      <c r="C201" s="207"/>
      <c r="D201" s="206"/>
      <c r="E201" s="208"/>
      <c r="F201" s="145" t="str">
        <f>IF(OR(Public!$D$253="Always",Public!$D$253="Toujours"),"X","")</f>
        <v/>
      </c>
    </row>
    <row r="202" spans="1:6" x14ac:dyDescent="0.25">
      <c r="A202" s="159"/>
      <c r="B202" s="206" t="s">
        <v>606</v>
      </c>
      <c r="C202" s="207"/>
      <c r="D202" s="206"/>
      <c r="E202" s="208"/>
      <c r="F202" s="145" t="str">
        <f>IF(OR(Public!$D$254="Always",Public!$D$254="Toujours"),"X","")</f>
        <v/>
      </c>
    </row>
    <row r="203" spans="1:6" x14ac:dyDescent="0.25">
      <c r="A203" s="159"/>
      <c r="B203" s="209" t="str">
        <f>B202</f>
        <v>Other countries  |  Autres pays</v>
      </c>
      <c r="C203" s="207"/>
      <c r="D203" s="206"/>
      <c r="E203" s="208"/>
      <c r="F203" s="145" t="str">
        <f>IF(Public!$D$255&lt;&gt;0,Public!$D$255,"")</f>
        <v/>
      </c>
    </row>
    <row r="204" spans="1:6" x14ac:dyDescent="0.25">
      <c r="A204" s="159"/>
      <c r="B204" s="204"/>
      <c r="C204" s="204"/>
      <c r="D204" s="204"/>
      <c r="E204" s="210"/>
      <c r="F204" s="145"/>
    </row>
    <row r="205" spans="1:6" x14ac:dyDescent="0.25">
      <c r="A205" s="159"/>
      <c r="B205" s="203" t="s">
        <v>560</v>
      </c>
      <c r="C205" s="204"/>
      <c r="D205" s="203"/>
      <c r="E205" s="205"/>
      <c r="F205" s="145"/>
    </row>
    <row r="206" spans="1:6" x14ac:dyDescent="0.25">
      <c r="A206" s="159"/>
      <c r="B206" s="211" t="str">
        <f>B200</f>
        <v>China  |  Chine</v>
      </c>
      <c r="C206" s="212"/>
      <c r="D206" s="211"/>
      <c r="E206" s="213"/>
      <c r="F206" s="145" t="str">
        <f>IF(OR(Public!$D$252="Usually",Public!$D$252="Généralement"),"X","")</f>
        <v/>
      </c>
    </row>
    <row r="207" spans="1:6" x14ac:dyDescent="0.25">
      <c r="A207" s="159"/>
      <c r="B207" s="211" t="str">
        <f>B201</f>
        <v>United States  |  États-Unis</v>
      </c>
      <c r="C207" s="212"/>
      <c r="D207" s="211"/>
      <c r="E207" s="213"/>
      <c r="F207" s="145" t="str">
        <f>IF(OR(Public!$D$253="Usually",Public!$D$253="Généralement"),"X","")</f>
        <v/>
      </c>
    </row>
    <row r="208" spans="1:6" x14ac:dyDescent="0.25">
      <c r="A208" s="159"/>
      <c r="B208" s="211" t="str">
        <f>B202</f>
        <v>Other countries  |  Autres pays</v>
      </c>
      <c r="C208" s="212"/>
      <c r="D208" s="211"/>
      <c r="E208" s="213"/>
      <c r="F208" s="145" t="str">
        <f>IF(OR(Public!$D$254="Usually",Public!$D$254="Généralement"),"X","")</f>
        <v/>
      </c>
    </row>
    <row r="209" spans="1:6" x14ac:dyDescent="0.25">
      <c r="A209" s="159"/>
      <c r="B209" s="214" t="str">
        <f>B208</f>
        <v>Other countries  |  Autres pays</v>
      </c>
      <c r="C209" s="212"/>
      <c r="D209" s="211"/>
      <c r="E209" s="213"/>
      <c r="F209" s="145" t="str">
        <f>IF(Public!$D$255&lt;&gt;0,Public!$D$255,"")</f>
        <v/>
      </c>
    </row>
    <row r="210" spans="1:6" x14ac:dyDescent="0.25">
      <c r="A210" s="159"/>
      <c r="B210" s="211"/>
      <c r="C210" s="212"/>
      <c r="D210" s="211"/>
      <c r="E210" s="213"/>
      <c r="F210" s="145"/>
    </row>
    <row r="211" spans="1:6" x14ac:dyDescent="0.25">
      <c r="A211" s="159"/>
      <c r="B211" s="203" t="s">
        <v>561</v>
      </c>
      <c r="C211" s="204"/>
      <c r="D211" s="203"/>
      <c r="E211" s="205"/>
      <c r="F211" s="145"/>
    </row>
    <row r="212" spans="1:6" x14ac:dyDescent="0.25">
      <c r="A212" s="159"/>
      <c r="B212" s="211" t="str">
        <f>B206</f>
        <v>China  |  Chine</v>
      </c>
      <c r="C212" s="212"/>
      <c r="D212" s="211"/>
      <c r="E212" s="213"/>
      <c r="F212" s="145" t="str">
        <f>IF(OR(Public!$D$252="Sometimes",Public!$D$252="Parfois"),"X","")</f>
        <v/>
      </c>
    </row>
    <row r="213" spans="1:6" x14ac:dyDescent="0.25">
      <c r="A213" s="159"/>
      <c r="B213" s="211" t="str">
        <f>B207</f>
        <v>United States  |  États-Unis</v>
      </c>
      <c r="C213" s="212"/>
      <c r="D213" s="211"/>
      <c r="E213" s="213"/>
      <c r="F213" s="145" t="str">
        <f>IF(OR(Public!$D$253="Sometimes",Public!$D$253="Parfois"),"X","")</f>
        <v/>
      </c>
    </row>
    <row r="214" spans="1:6" x14ac:dyDescent="0.25">
      <c r="A214" s="159"/>
      <c r="B214" s="211" t="str">
        <f>B208</f>
        <v>Other countries  |  Autres pays</v>
      </c>
      <c r="C214" s="212"/>
      <c r="D214" s="211"/>
      <c r="E214" s="213"/>
      <c r="F214" s="145" t="str">
        <f>IF(OR(Public!$D$254="Sometimes",Public!$D$254="Parfois"),"X","")</f>
        <v/>
      </c>
    </row>
    <row r="215" spans="1:6" x14ac:dyDescent="0.25">
      <c r="A215" s="159"/>
      <c r="B215" s="214" t="str">
        <f>B214</f>
        <v>Other countries  |  Autres pays</v>
      </c>
      <c r="C215" s="212"/>
      <c r="D215" s="211"/>
      <c r="E215" s="213"/>
      <c r="F215" s="145" t="str">
        <f>IF(Public!$D$255&lt;&gt;0,Public!$D$255,"")</f>
        <v/>
      </c>
    </row>
    <row r="216" spans="1:6" x14ac:dyDescent="0.25">
      <c r="A216" s="159"/>
      <c r="B216" s="211"/>
      <c r="C216" s="212"/>
      <c r="D216" s="211"/>
      <c r="E216" s="213"/>
      <c r="F216" s="145"/>
    </row>
    <row r="217" spans="1:6" x14ac:dyDescent="0.25">
      <c r="A217" s="159"/>
      <c r="B217" s="203" t="s">
        <v>562</v>
      </c>
      <c r="C217" s="204"/>
      <c r="D217" s="203"/>
      <c r="E217" s="205"/>
      <c r="F217" s="145"/>
    </row>
    <row r="218" spans="1:6" x14ac:dyDescent="0.25">
      <c r="A218" s="159"/>
      <c r="B218" s="211" t="str">
        <f>B212</f>
        <v>China  |  Chine</v>
      </c>
      <c r="C218" s="212"/>
      <c r="D218" s="211"/>
      <c r="E218" s="213"/>
      <c r="F218" s="145" t="str">
        <f>IF(OR(Public!$D$252="Never",Public!$D$252="Jamais"),"X","")</f>
        <v/>
      </c>
    </row>
    <row r="219" spans="1:6" x14ac:dyDescent="0.25">
      <c r="A219" s="159"/>
      <c r="B219" s="211" t="str">
        <f>B213</f>
        <v>United States  |  États-Unis</v>
      </c>
      <c r="C219" s="212"/>
      <c r="D219" s="211"/>
      <c r="E219" s="213"/>
      <c r="F219" s="145" t="str">
        <f>IF(OR(Public!$D$253="Never",Public!$D$253="Jamais"),"X","")</f>
        <v/>
      </c>
    </row>
    <row r="220" spans="1:6" x14ac:dyDescent="0.25">
      <c r="A220" s="159"/>
      <c r="B220" s="211" t="str">
        <f>B214</f>
        <v>Other countries  |  Autres pays</v>
      </c>
      <c r="C220" s="212"/>
      <c r="D220" s="211"/>
      <c r="E220" s="213"/>
      <c r="F220" s="145" t="str">
        <f>IF(OR(Public!$D$254="Never",Public!$D$254="Jamais"),"X","")</f>
        <v/>
      </c>
    </row>
    <row r="221" spans="1:6" x14ac:dyDescent="0.25">
      <c r="A221" s="159"/>
      <c r="B221" s="215" t="str">
        <f>B220</f>
        <v>Other countries  |  Autres pays</v>
      </c>
      <c r="C221" s="156"/>
      <c r="D221" s="156"/>
      <c r="E221" s="157"/>
      <c r="F221" s="145" t="str">
        <f>IF(Public!$D$255&lt;&gt;0,Public!$D$255,"")</f>
        <v/>
      </c>
    </row>
    <row r="222" spans="1:6" x14ac:dyDescent="0.25">
      <c r="A222" s="159"/>
      <c r="B222" s="156"/>
      <c r="C222" s="156"/>
      <c r="D222" s="156"/>
      <c r="E222" s="157"/>
      <c r="F222" s="145"/>
    </row>
    <row r="223" spans="1:6" x14ac:dyDescent="0.25">
      <c r="A223" s="150" t="s">
        <v>617</v>
      </c>
      <c r="B223" s="188" t="s">
        <v>618</v>
      </c>
      <c r="C223" s="188"/>
      <c r="D223" s="188"/>
      <c r="E223" s="189"/>
      <c r="F223" s="145"/>
    </row>
    <row r="224" spans="1:6" x14ac:dyDescent="0.25">
      <c r="A224" s="165" t="s">
        <v>558</v>
      </c>
      <c r="B224" s="211"/>
      <c r="C224" s="212"/>
      <c r="D224" s="211"/>
      <c r="E224" s="213"/>
      <c r="F224" s="145"/>
    </row>
    <row r="225" spans="1:6" x14ac:dyDescent="0.25">
      <c r="A225" s="159"/>
      <c r="B225" s="191" t="s">
        <v>619</v>
      </c>
      <c r="C225" s="191"/>
      <c r="D225" s="191"/>
      <c r="E225" s="192"/>
      <c r="F225" s="145"/>
    </row>
    <row r="226" spans="1:6" x14ac:dyDescent="0.25">
      <c r="A226" s="159"/>
      <c r="B226" s="216" t="s">
        <v>620</v>
      </c>
      <c r="C226" s="216"/>
      <c r="D226" s="216"/>
      <c r="E226" s="217"/>
      <c r="F226" s="145"/>
    </row>
    <row r="227" spans="1:6" x14ac:dyDescent="0.25">
      <c r="A227" s="159"/>
      <c r="B227" s="209" t="s">
        <v>621</v>
      </c>
      <c r="C227" s="207"/>
      <c r="D227" s="209"/>
      <c r="E227" s="218"/>
      <c r="F227" s="145" t="str">
        <f>IF(Public!$F$262&lt;&gt;0,Public!$F$262,"")</f>
        <v/>
      </c>
    </row>
    <row r="228" spans="1:6" x14ac:dyDescent="0.25">
      <c r="A228" s="159"/>
      <c r="B228" s="209" t="s">
        <v>622</v>
      </c>
      <c r="C228" s="207"/>
      <c r="D228" s="209"/>
      <c r="E228" s="218"/>
      <c r="F228" s="145" t="str">
        <f>IF(Public!$F$263&lt;&gt;0,Public!$F$263,"")</f>
        <v/>
      </c>
    </row>
    <row r="229" spans="1:6" x14ac:dyDescent="0.25">
      <c r="A229" s="159"/>
      <c r="B229" s="209"/>
      <c r="C229" s="207"/>
      <c r="D229" s="209"/>
      <c r="E229" s="218"/>
      <c r="F229" s="145"/>
    </row>
    <row r="230" spans="1:6" x14ac:dyDescent="0.25">
      <c r="A230" s="159"/>
      <c r="B230" s="219" t="s">
        <v>623</v>
      </c>
      <c r="C230" s="219"/>
      <c r="D230" s="219"/>
      <c r="E230" s="220"/>
      <c r="F230" s="145"/>
    </row>
    <row r="231" spans="1:6" x14ac:dyDescent="0.25">
      <c r="A231" s="159"/>
      <c r="B231" s="221" t="s">
        <v>602</v>
      </c>
      <c r="C231" s="222"/>
      <c r="D231" s="219"/>
      <c r="E231" s="220"/>
      <c r="F231" s="145"/>
    </row>
    <row r="232" spans="1:6" x14ac:dyDescent="0.25">
      <c r="A232" s="159"/>
      <c r="B232" s="209" t="s">
        <v>603</v>
      </c>
      <c r="C232" s="207"/>
      <c r="D232" s="209"/>
      <c r="E232" s="218"/>
      <c r="F232" s="145" t="str">
        <f>IF(Public!$F$265&lt;&gt;0,Public!$F$265,"")</f>
        <v/>
      </c>
    </row>
    <row r="233" spans="1:6" x14ac:dyDescent="0.25">
      <c r="A233" s="159"/>
      <c r="B233" s="209"/>
      <c r="C233" s="207"/>
      <c r="D233" s="209"/>
      <c r="E233" s="218"/>
      <c r="F233" s="145"/>
    </row>
    <row r="234" spans="1:6" x14ac:dyDescent="0.25">
      <c r="A234" s="159"/>
      <c r="B234" s="221" t="s">
        <v>604</v>
      </c>
      <c r="C234" s="222"/>
      <c r="D234" s="209"/>
      <c r="E234" s="218"/>
      <c r="F234" s="145"/>
    </row>
    <row r="235" spans="1:6" x14ac:dyDescent="0.25">
      <c r="A235" s="159"/>
      <c r="B235" s="209" t="s">
        <v>605</v>
      </c>
      <c r="C235" s="207"/>
      <c r="D235" s="209"/>
      <c r="E235" s="218"/>
      <c r="F235" s="145" t="str">
        <f>IF(Public!$F$266&lt;&gt;0,Public!$F$266,"")</f>
        <v/>
      </c>
    </row>
    <row r="236" spans="1:6" x14ac:dyDescent="0.25">
      <c r="A236" s="159"/>
      <c r="B236" s="209" t="s">
        <v>606</v>
      </c>
      <c r="C236" s="207"/>
      <c r="D236" s="209"/>
      <c r="E236" s="218"/>
      <c r="F236" s="145" t="str">
        <f>IF(Public!$F$267&lt;&gt;0,Public!$F$267,"")</f>
        <v/>
      </c>
    </row>
    <row r="237" spans="1:6" x14ac:dyDescent="0.25">
      <c r="A237" s="159"/>
      <c r="B237" s="223" t="str">
        <f>B236</f>
        <v>Other countries  |  Autres pays</v>
      </c>
      <c r="C237" s="207"/>
      <c r="D237" s="209"/>
      <c r="E237" s="218"/>
      <c r="F237" s="145" t="str">
        <f>IF(Public!$F$268&lt;&gt;0,Public!$F$268,"")</f>
        <v/>
      </c>
    </row>
    <row r="238" spans="1:6" x14ac:dyDescent="0.25">
      <c r="A238" s="159"/>
      <c r="B238" s="209"/>
      <c r="C238" s="207"/>
      <c r="D238" s="209"/>
      <c r="E238" s="218"/>
      <c r="F238" s="145"/>
    </row>
    <row r="239" spans="1:6" x14ac:dyDescent="0.25">
      <c r="A239" s="159"/>
      <c r="B239" s="219" t="s">
        <v>624</v>
      </c>
      <c r="C239" s="219"/>
      <c r="D239" s="219"/>
      <c r="E239" s="220"/>
      <c r="F239" s="145"/>
    </row>
    <row r="240" spans="1:6" x14ac:dyDescent="0.25">
      <c r="A240" s="159"/>
      <c r="B240" s="221" t="str">
        <f>B231</f>
        <v>Subject imports  |  Importations visées</v>
      </c>
      <c r="C240" s="222"/>
      <c r="D240" s="219"/>
      <c r="E240" s="220"/>
      <c r="F240" s="145"/>
    </row>
    <row r="241" spans="1:6" x14ac:dyDescent="0.25">
      <c r="A241" s="159"/>
      <c r="B241" s="209" t="str">
        <f>B232</f>
        <v>China  |  Chine</v>
      </c>
      <c r="C241" s="207"/>
      <c r="D241" s="206"/>
      <c r="E241" s="208"/>
      <c r="F241" s="145" t="str">
        <f>IF(Public!$F$270&lt;&gt;0,Public!$F$270,"")</f>
        <v/>
      </c>
    </row>
    <row r="242" spans="1:6" x14ac:dyDescent="0.25">
      <c r="A242" s="159"/>
      <c r="B242" s="209"/>
      <c r="C242" s="207"/>
      <c r="D242" s="206"/>
      <c r="E242" s="208"/>
      <c r="F242" s="145"/>
    </row>
    <row r="243" spans="1:6" x14ac:dyDescent="0.25">
      <c r="A243" s="159"/>
      <c r="B243" s="221" t="str">
        <f>B234</f>
        <v>Non-subject imports  |  Importations non visées</v>
      </c>
      <c r="C243" s="222"/>
      <c r="D243" s="206"/>
      <c r="E243" s="208"/>
      <c r="F243" s="145"/>
    </row>
    <row r="244" spans="1:6" x14ac:dyDescent="0.25">
      <c r="A244" s="159"/>
      <c r="B244" s="209" t="str">
        <f>B235</f>
        <v>United States  |  États-Unis</v>
      </c>
      <c r="C244" s="207"/>
      <c r="D244" s="206"/>
      <c r="E244" s="208"/>
      <c r="F244" s="145" t="str">
        <f>IF(Public!$F$271&lt;&gt;0,Public!$F$271,"")</f>
        <v/>
      </c>
    </row>
    <row r="245" spans="1:6" x14ac:dyDescent="0.25">
      <c r="A245" s="159"/>
      <c r="B245" s="209" t="str">
        <f>B236</f>
        <v>Other countries  |  Autres pays</v>
      </c>
      <c r="C245" s="207"/>
      <c r="D245" s="206"/>
      <c r="E245" s="208"/>
      <c r="F245" s="145" t="str">
        <f>IF(Public!$F$272&lt;&gt;0,Public!$F$272,"")</f>
        <v/>
      </c>
    </row>
    <row r="246" spans="1:6" x14ac:dyDescent="0.25">
      <c r="A246" s="159"/>
      <c r="B246" s="223" t="str">
        <f>B245</f>
        <v>Other countries  |  Autres pays</v>
      </c>
      <c r="C246" s="207"/>
      <c r="D246" s="206"/>
      <c r="E246" s="208"/>
      <c r="F246" s="145" t="str">
        <f>IF(Public!$F$273&lt;&gt;0,Public!$F$273,"")</f>
        <v/>
      </c>
    </row>
    <row r="247" spans="1:6" x14ac:dyDescent="0.25">
      <c r="A247" s="159"/>
      <c r="B247" s="212"/>
      <c r="C247" s="212"/>
      <c r="D247" s="212"/>
      <c r="E247" s="224"/>
      <c r="F247" s="145"/>
    </row>
    <row r="248" spans="1:6" x14ac:dyDescent="0.25">
      <c r="A248" s="159"/>
      <c r="B248" s="191" t="s">
        <v>625</v>
      </c>
      <c r="C248" s="191"/>
      <c r="D248" s="191"/>
      <c r="E248" s="192"/>
      <c r="F248" s="145"/>
    </row>
    <row r="249" spans="1:6" x14ac:dyDescent="0.25">
      <c r="A249" s="159"/>
      <c r="B249" s="216" t="s">
        <v>620</v>
      </c>
      <c r="C249" s="216"/>
      <c r="D249" s="216"/>
      <c r="E249" s="217"/>
      <c r="F249" s="145"/>
    </row>
    <row r="250" spans="1:6" x14ac:dyDescent="0.25">
      <c r="A250" s="159"/>
      <c r="B250" s="209" t="str">
        <f>B227</f>
        <v>From Domestic Producers / Auprès des producteurs nationaux</v>
      </c>
      <c r="C250" s="207"/>
      <c r="D250" s="209"/>
      <c r="E250" s="218"/>
      <c r="F250" s="145" t="str">
        <f>IF(Public!$H$262&lt;&gt;0,Public!$H$262,"")</f>
        <v/>
      </c>
    </row>
    <row r="251" spans="1:6" x14ac:dyDescent="0.25">
      <c r="A251" s="159"/>
      <c r="B251" s="209" t="str">
        <f>B228</f>
        <v>From Distributors / Auprès des distributeurs</v>
      </c>
      <c r="C251" s="207"/>
      <c r="D251" s="209"/>
      <c r="E251" s="218"/>
      <c r="F251" s="145" t="str">
        <f>IF(Public!$H$263&lt;&gt;0,Public!$H$263,"")</f>
        <v/>
      </c>
    </row>
    <row r="252" spans="1:6" x14ac:dyDescent="0.25">
      <c r="A252" s="159"/>
      <c r="B252" s="209"/>
      <c r="C252" s="207"/>
      <c r="D252" s="209"/>
      <c r="E252" s="218"/>
      <c r="F252" s="145"/>
    </row>
    <row r="253" spans="1:6" x14ac:dyDescent="0.25">
      <c r="A253" s="159"/>
      <c r="B253" s="219" t="s">
        <v>623</v>
      </c>
      <c r="C253" s="219"/>
      <c r="D253" s="219"/>
      <c r="E253" s="220"/>
      <c r="F253" s="145"/>
    </row>
    <row r="254" spans="1:6" x14ac:dyDescent="0.25">
      <c r="A254" s="159"/>
      <c r="B254" s="221" t="str">
        <f>B231</f>
        <v>Subject imports  |  Importations visées</v>
      </c>
      <c r="C254" s="222"/>
      <c r="D254" s="219"/>
      <c r="E254" s="220"/>
      <c r="F254" s="145"/>
    </row>
    <row r="255" spans="1:6" x14ac:dyDescent="0.25">
      <c r="A255" s="159"/>
      <c r="B255" s="209" t="str">
        <f>B232</f>
        <v>China  |  Chine</v>
      </c>
      <c r="C255" s="207"/>
      <c r="D255" s="206"/>
      <c r="E255" s="208"/>
      <c r="F255" s="145" t="str">
        <f>IF(Public!$H$265&lt;&gt;0,Public!$H$265,"")</f>
        <v/>
      </c>
    </row>
    <row r="256" spans="1:6" x14ac:dyDescent="0.25">
      <c r="A256" s="159"/>
      <c r="B256" s="209"/>
      <c r="C256" s="207"/>
      <c r="D256" s="206"/>
      <c r="E256" s="208"/>
      <c r="F256" s="145"/>
    </row>
    <row r="257" spans="1:6" x14ac:dyDescent="0.25">
      <c r="A257" s="159"/>
      <c r="B257" s="221" t="str">
        <f>B234</f>
        <v>Non-subject imports  |  Importations non visées</v>
      </c>
      <c r="C257" s="222"/>
      <c r="D257" s="206"/>
      <c r="E257" s="208"/>
      <c r="F257" s="145"/>
    </row>
    <row r="258" spans="1:6" x14ac:dyDescent="0.25">
      <c r="A258" s="159"/>
      <c r="B258" s="209" t="str">
        <f>B235</f>
        <v>United States  |  États-Unis</v>
      </c>
      <c r="C258" s="207"/>
      <c r="D258" s="206"/>
      <c r="E258" s="208"/>
      <c r="F258" s="145" t="str">
        <f>IF(Public!$H$266&lt;&gt;0,Public!$H$266,"")</f>
        <v/>
      </c>
    </row>
    <row r="259" spans="1:6" x14ac:dyDescent="0.25">
      <c r="A259" s="159"/>
      <c r="B259" s="209" t="str">
        <f>B236</f>
        <v>Other countries  |  Autres pays</v>
      </c>
      <c r="C259" s="207"/>
      <c r="D259" s="206"/>
      <c r="E259" s="208"/>
      <c r="F259" s="145" t="str">
        <f>IF(Public!$H$267&lt;&gt;0,Public!$H$267,"")</f>
        <v/>
      </c>
    </row>
    <row r="260" spans="1:6" x14ac:dyDescent="0.25">
      <c r="A260" s="159"/>
      <c r="B260" s="223" t="str">
        <f>B259</f>
        <v>Other countries  |  Autres pays</v>
      </c>
      <c r="C260" s="207"/>
      <c r="D260" s="206"/>
      <c r="E260" s="208"/>
      <c r="F260" s="145" t="str">
        <f>IF(Public!$F$268&lt;&gt;0,Public!$F$268,"")</f>
        <v/>
      </c>
    </row>
    <row r="261" spans="1:6" x14ac:dyDescent="0.25">
      <c r="A261" s="159"/>
      <c r="B261" s="207"/>
      <c r="C261" s="207"/>
      <c r="D261" s="207"/>
      <c r="E261" s="225"/>
      <c r="F261" s="145"/>
    </row>
    <row r="262" spans="1:6" x14ac:dyDescent="0.25">
      <c r="A262" s="159"/>
      <c r="B262" s="219" t="s">
        <v>624</v>
      </c>
      <c r="C262" s="219"/>
      <c r="D262" s="219"/>
      <c r="E262" s="220"/>
      <c r="F262" s="145"/>
    </row>
    <row r="263" spans="1:6" x14ac:dyDescent="0.25">
      <c r="A263" s="159"/>
      <c r="B263" s="221" t="str">
        <f>B254</f>
        <v>Subject imports  |  Importations visées</v>
      </c>
      <c r="C263" s="222"/>
      <c r="D263" s="219"/>
      <c r="E263" s="220"/>
      <c r="F263" s="145"/>
    </row>
    <row r="264" spans="1:6" x14ac:dyDescent="0.25">
      <c r="A264" s="159"/>
      <c r="B264" s="209" t="str">
        <f>B255</f>
        <v>China  |  Chine</v>
      </c>
      <c r="C264" s="207"/>
      <c r="D264" s="206"/>
      <c r="E264" s="208"/>
      <c r="F264" s="145" t="str">
        <f>IF(Public!$H$270&lt;&gt;0,Public!$H$270,"")</f>
        <v/>
      </c>
    </row>
    <row r="265" spans="1:6" x14ac:dyDescent="0.25">
      <c r="A265" s="159"/>
      <c r="B265" s="209"/>
      <c r="C265" s="207"/>
      <c r="D265" s="206"/>
      <c r="E265" s="208"/>
      <c r="F265" s="145"/>
    </row>
    <row r="266" spans="1:6" x14ac:dyDescent="0.25">
      <c r="A266" s="159"/>
      <c r="B266" s="221" t="str">
        <f>B257</f>
        <v>Non-subject imports  |  Importations non visées</v>
      </c>
      <c r="C266" s="222"/>
      <c r="D266" s="206"/>
      <c r="E266" s="208"/>
      <c r="F266" s="145"/>
    </row>
    <row r="267" spans="1:6" x14ac:dyDescent="0.25">
      <c r="A267" s="159"/>
      <c r="B267" s="209" t="str">
        <f>B258</f>
        <v>United States  |  États-Unis</v>
      </c>
      <c r="C267" s="207"/>
      <c r="D267" s="206"/>
      <c r="E267" s="208"/>
      <c r="F267" s="145" t="str">
        <f>IF(Public!$H$271&lt;&gt;0,Public!$H$271,"")</f>
        <v/>
      </c>
    </row>
    <row r="268" spans="1:6" x14ac:dyDescent="0.25">
      <c r="A268" s="159"/>
      <c r="B268" s="209" t="str">
        <f>B259</f>
        <v>Other countries  |  Autres pays</v>
      </c>
      <c r="C268" s="207"/>
      <c r="D268" s="206"/>
      <c r="E268" s="208"/>
      <c r="F268" s="145" t="str">
        <f>IF(Public!$H$272&lt;&gt;0,Public!$H$272,"")</f>
        <v/>
      </c>
    </row>
    <row r="269" spans="1:6" x14ac:dyDescent="0.25">
      <c r="A269" s="159"/>
      <c r="B269" s="223" t="str">
        <f>B268</f>
        <v>Other countries  |  Autres pays</v>
      </c>
      <c r="C269" s="207"/>
      <c r="D269" s="206"/>
      <c r="E269" s="208"/>
      <c r="F269" s="145" t="str">
        <f>IF(Public!$F$273&lt;&gt;0,Public!$F$273,"")</f>
        <v/>
      </c>
    </row>
    <row r="270" spans="1:6" x14ac:dyDescent="0.25">
      <c r="A270" s="159"/>
      <c r="B270" s="204"/>
      <c r="C270" s="204"/>
      <c r="D270" s="204"/>
      <c r="E270" s="210"/>
      <c r="F270" s="145"/>
    </row>
    <row r="271" spans="1:6" x14ac:dyDescent="0.25">
      <c r="A271" s="146" t="s">
        <v>541</v>
      </c>
      <c r="B271" s="147" t="s">
        <v>626</v>
      </c>
      <c r="C271" s="147"/>
      <c r="D271" s="147"/>
      <c r="E271" s="148"/>
      <c r="F271" s="149"/>
    </row>
    <row r="272" spans="1:6" x14ac:dyDescent="0.25">
      <c r="A272" s="159"/>
      <c r="B272" s="156"/>
      <c r="C272" s="156"/>
      <c r="D272" s="156"/>
      <c r="E272" s="157"/>
      <c r="F272" s="145"/>
    </row>
    <row r="273" spans="1:6" x14ac:dyDescent="0.25">
      <c r="A273" s="150" t="s">
        <v>627</v>
      </c>
      <c r="B273" s="188" t="s">
        <v>628</v>
      </c>
      <c r="C273" s="188"/>
      <c r="D273" s="188"/>
      <c r="E273" s="189"/>
      <c r="F273" s="145"/>
    </row>
    <row r="274" spans="1:6" x14ac:dyDescent="0.25">
      <c r="A274" s="165" t="s">
        <v>629</v>
      </c>
      <c r="B274" s="226" t="s">
        <v>67</v>
      </c>
      <c r="C274" s="227"/>
      <c r="D274" s="228"/>
      <c r="E274" s="229"/>
      <c r="F274" s="145" t="str">
        <f>IF(Pro!$E113&lt;&gt;0,Pro!$E113,"")</f>
        <v/>
      </c>
    </row>
    <row r="275" spans="1:6" x14ac:dyDescent="0.25">
      <c r="A275" s="230"/>
      <c r="B275" s="231" t="s">
        <v>54</v>
      </c>
      <c r="C275" s="230"/>
      <c r="D275" s="230"/>
      <c r="E275" s="232"/>
      <c r="F275" s="145" t="str">
        <f>IF(Pro!$E114&lt;&gt;0,Pro!$E114,"")</f>
        <v/>
      </c>
    </row>
    <row r="276" spans="1:6" x14ac:dyDescent="0.25">
      <c r="A276" s="159"/>
      <c r="B276" s="233" t="s">
        <v>75</v>
      </c>
      <c r="C276" s="234" t="s">
        <v>57</v>
      </c>
      <c r="D276" s="226"/>
      <c r="E276" s="235"/>
      <c r="F276" s="145" t="str">
        <f>IF(Pro!$E115&lt;&gt;0,Pro!$E115,"")</f>
        <v/>
      </c>
    </row>
    <row r="277" spans="1:6" x14ac:dyDescent="0.25">
      <c r="A277" s="159"/>
      <c r="B277" s="226" t="s">
        <v>68</v>
      </c>
      <c r="C277" s="236" t="s">
        <v>58</v>
      </c>
      <c r="D277" s="231"/>
      <c r="E277" s="237"/>
      <c r="F277" s="145" t="str">
        <f>IF(Pro!$E116&lt;&gt;0,Pro!$E116,"")</f>
        <v/>
      </c>
    </row>
    <row r="278" spans="1:6" x14ac:dyDescent="0.25">
      <c r="A278" s="159"/>
      <c r="B278" s="226" t="s">
        <v>61</v>
      </c>
      <c r="C278" s="234" t="s">
        <v>78</v>
      </c>
      <c r="D278" s="226"/>
      <c r="E278" s="235"/>
      <c r="F278" s="145" t="str">
        <f>IF(Pro!$E117&lt;&gt;0,Pro!$E117,"")</f>
        <v/>
      </c>
    </row>
    <row r="279" spans="1:6" x14ac:dyDescent="0.25">
      <c r="A279" s="159"/>
      <c r="B279" s="233" t="s">
        <v>69</v>
      </c>
      <c r="C279" s="234" t="s">
        <v>630</v>
      </c>
      <c r="D279" s="226"/>
      <c r="E279" s="235"/>
      <c r="F279" s="145" t="str">
        <f>IF(Pro!$E118&lt;&gt;0,Pro!$E118,"")</f>
        <v/>
      </c>
    </row>
    <row r="280" spans="1:6" x14ac:dyDescent="0.25">
      <c r="A280" s="159"/>
      <c r="B280" s="226" t="s">
        <v>70</v>
      </c>
      <c r="C280" s="234" t="s">
        <v>631</v>
      </c>
      <c r="D280" s="226"/>
      <c r="E280" s="235"/>
      <c r="F280" s="145" t="str">
        <f>IF(Pro!$E119&lt;&gt;0,Pro!$E119,"")</f>
        <v/>
      </c>
    </row>
    <row r="281" spans="1:6" x14ac:dyDescent="0.25">
      <c r="A281" s="159"/>
      <c r="B281" s="226" t="s">
        <v>87</v>
      </c>
      <c r="C281" s="234" t="s">
        <v>80</v>
      </c>
      <c r="D281" s="226"/>
      <c r="E281" s="235"/>
      <c r="F281" s="145" t="str">
        <f>IF(Pro!$E120&lt;&gt;0,Pro!$E120,"")</f>
        <v/>
      </c>
    </row>
    <row r="282" spans="1:6" x14ac:dyDescent="0.25">
      <c r="A282" s="159"/>
      <c r="B282" s="233" t="s">
        <v>77</v>
      </c>
      <c r="C282" s="234" t="s">
        <v>62</v>
      </c>
      <c r="D282" s="226"/>
      <c r="E282" s="235"/>
      <c r="F282" s="145" t="str">
        <f>IF(Pro!$E121&lt;&gt;0,Pro!$E121,"")</f>
        <v/>
      </c>
    </row>
    <row r="283" spans="1:6" x14ac:dyDescent="0.25">
      <c r="A283" s="159"/>
      <c r="B283" s="233" t="s">
        <v>71</v>
      </c>
      <c r="C283" s="234" t="s">
        <v>81</v>
      </c>
      <c r="D283" s="226"/>
      <c r="E283" s="235"/>
      <c r="F283" s="145" t="str">
        <f>IF(Pro!$E122&lt;&gt;0,Pro!$E122,"")</f>
        <v/>
      </c>
    </row>
    <row r="284" spans="1:6" x14ac:dyDescent="0.25">
      <c r="A284" s="159"/>
      <c r="B284" s="226" t="s">
        <v>278</v>
      </c>
      <c r="C284" s="234" t="s">
        <v>632</v>
      </c>
      <c r="D284" s="226"/>
      <c r="E284" s="235"/>
      <c r="F284" s="145" t="str">
        <f>IF(Pro!$E123&lt;&gt;0,Pro!$E123,"")</f>
        <v/>
      </c>
    </row>
    <row r="285" spans="1:6" x14ac:dyDescent="0.25">
      <c r="A285" s="159"/>
      <c r="B285" s="226" t="s">
        <v>56</v>
      </c>
      <c r="C285" s="234" t="s">
        <v>633</v>
      </c>
      <c r="D285" s="226"/>
      <c r="E285" s="235"/>
      <c r="F285" s="145" t="str">
        <f>IF(Pro!$E124&lt;&gt;0,Pro!$E124,"")</f>
        <v/>
      </c>
    </row>
    <row r="286" spans="1:6" x14ac:dyDescent="0.25">
      <c r="A286" s="159"/>
      <c r="B286" s="226" t="s">
        <v>55</v>
      </c>
      <c r="C286" s="234" t="s">
        <v>59</v>
      </c>
      <c r="D286" s="226"/>
      <c r="E286" s="235"/>
      <c r="F286" s="145" t="str">
        <f>IF(Pro!$E125&lt;&gt;0,Pro!$E125,"")</f>
        <v/>
      </c>
    </row>
    <row r="287" spans="1:6" ht="15.75" thickBot="1" x14ac:dyDescent="0.3">
      <c r="A287" s="159"/>
      <c r="B287" s="226" t="s">
        <v>634</v>
      </c>
      <c r="C287" s="234" t="s">
        <v>82</v>
      </c>
      <c r="D287" s="226"/>
      <c r="E287" s="235"/>
      <c r="F287" s="145" t="str">
        <f>IF(Pro!$E126&lt;&gt;0,"X","")</f>
        <v/>
      </c>
    </row>
    <row r="288" spans="1:6" ht="15.75" thickBot="1" x14ac:dyDescent="0.3">
      <c r="A288" s="183" t="s">
        <v>579</v>
      </c>
      <c r="B288" s="238" t="s">
        <v>635</v>
      </c>
      <c r="C288" s="234" t="s">
        <v>83</v>
      </c>
      <c r="D288" s="226"/>
      <c r="E288" s="235"/>
      <c r="F288" s="145" t="str">
        <f>IF(Pro!$E126&lt;&gt;0,Pro!$E126,"")</f>
        <v/>
      </c>
    </row>
    <row r="289" spans="1:6" x14ac:dyDescent="0.25">
      <c r="A289" s="159"/>
      <c r="B289" s="204"/>
      <c r="C289" s="204"/>
      <c r="D289" s="204"/>
      <c r="E289" s="210"/>
      <c r="F289" s="145"/>
    </row>
    <row r="290" spans="1:6" x14ac:dyDescent="0.25">
      <c r="A290" s="146" t="s">
        <v>541</v>
      </c>
      <c r="B290" s="147" t="s">
        <v>614</v>
      </c>
      <c r="C290" s="147"/>
      <c r="D290" s="147"/>
      <c r="E290" s="148"/>
      <c r="F290" s="149"/>
    </row>
    <row r="291" spans="1:6" ht="15.75" thickBot="1" x14ac:dyDescent="0.3">
      <c r="A291" s="159"/>
      <c r="B291" s="156"/>
      <c r="C291" s="156"/>
      <c r="D291" s="156"/>
      <c r="E291" s="157"/>
      <c r="F291" s="145"/>
    </row>
    <row r="292" spans="1:6" ht="15.75" thickBot="1" x14ac:dyDescent="0.3">
      <c r="A292" s="159"/>
      <c r="B292" s="183" t="s">
        <v>636</v>
      </c>
      <c r="C292" s="227"/>
      <c r="D292" s="227"/>
      <c r="E292" s="239"/>
      <c r="F292" s="145"/>
    </row>
    <row r="293" spans="1:6" x14ac:dyDescent="0.25">
      <c r="A293" s="159"/>
      <c r="B293" s="156"/>
      <c r="C293" s="156"/>
      <c r="D293" s="156"/>
      <c r="E293" s="157"/>
      <c r="F293" s="145"/>
    </row>
    <row r="294" spans="1:6" x14ac:dyDescent="0.25">
      <c r="A294" s="150" t="s">
        <v>637</v>
      </c>
      <c r="B294" s="240" t="s">
        <v>638</v>
      </c>
      <c r="C294" s="241"/>
      <c r="D294" s="240"/>
      <c r="E294" s="242"/>
      <c r="F294" s="145"/>
    </row>
    <row r="295" spans="1:6" x14ac:dyDescent="0.25">
      <c r="A295" s="165" t="s">
        <v>639</v>
      </c>
      <c r="B295" s="226" t="s">
        <v>67</v>
      </c>
      <c r="C295" s="234"/>
      <c r="D295" s="226"/>
      <c r="E295" s="235"/>
      <c r="F295" s="145" t="str">
        <f>IF(Public!$E280="Comparable","C",IF(COUNTIF(Public!$E280,"*Canada"),"A",IF(OR(COUNTIF(Public!$E280,"*China"),COUNTIF(Public!$E280,"*Chine")),"B","")))</f>
        <v/>
      </c>
    </row>
    <row r="296" spans="1:6" x14ac:dyDescent="0.25">
      <c r="A296" s="159"/>
      <c r="B296" s="231" t="s">
        <v>54</v>
      </c>
      <c r="C296" s="236"/>
      <c r="D296" s="231"/>
      <c r="E296" s="237"/>
      <c r="F296" s="145" t="str">
        <f>IF(Public!$E281="Comparable","C",IF(COUNTIF(Public!$E281,"*Canada"),"A",IF(OR(COUNTIF(Public!$E281,"*China"),COUNTIF(Public!$E281,"*Chine")),"B","")))</f>
        <v/>
      </c>
    </row>
    <row r="297" spans="1:6" x14ac:dyDescent="0.25">
      <c r="A297" s="159"/>
      <c r="B297" s="233" t="s">
        <v>75</v>
      </c>
      <c r="C297" s="234"/>
      <c r="D297" s="226"/>
      <c r="E297" s="235"/>
      <c r="F297" s="145" t="str">
        <f>IF(Public!$E282="Comparable","C",IF(COUNTIF(Public!$E282,"*Canada"),"A",IF(OR(COUNTIF(Public!$E282,"*China"),COUNTIF(Public!$E282,"*Chine")),"B","")))</f>
        <v/>
      </c>
    </row>
    <row r="298" spans="1:6" x14ac:dyDescent="0.25">
      <c r="A298" s="159"/>
      <c r="B298" s="226" t="s">
        <v>68</v>
      </c>
      <c r="C298" s="234"/>
      <c r="D298" s="226"/>
      <c r="E298" s="235"/>
      <c r="F298" s="145" t="str">
        <f>IF(Public!$E283="Comparable","C",IF(COUNTIF(Public!$E283,"*Canada"),"A",IF(OR(COUNTIF(Public!$E283,"*China"),COUNTIF(Public!$E283,"*Chine")),"B","")))</f>
        <v/>
      </c>
    </row>
    <row r="299" spans="1:6" x14ac:dyDescent="0.25">
      <c r="A299" s="159"/>
      <c r="B299" s="233" t="s">
        <v>76</v>
      </c>
      <c r="C299" s="234"/>
      <c r="D299" s="226"/>
      <c r="E299" s="235"/>
      <c r="F299" s="145" t="str">
        <f>IF(Public!$E284="Comparable","C",IF(COUNTIF(Public!$E284,"*Canada"),"A",IF(OR(COUNTIF(Public!$E284,"*China"),COUNTIF(Public!$E284,"*Chine")),"B","")))</f>
        <v/>
      </c>
    </row>
    <row r="300" spans="1:6" x14ac:dyDescent="0.25">
      <c r="A300" s="159"/>
      <c r="B300" s="226" t="s">
        <v>61</v>
      </c>
      <c r="C300" s="234"/>
      <c r="D300" s="226"/>
      <c r="E300" s="235"/>
      <c r="F300" s="145" t="str">
        <f>IF(Public!$E285="Comparable","C",IF(COUNTIF(Public!$E285,"*Canada"),"A",IF(OR(COUNTIF(Public!$E285,"*China"),COUNTIF(Public!$E285,"*Chine")),"B","")))</f>
        <v/>
      </c>
    </row>
    <row r="301" spans="1:6" x14ac:dyDescent="0.25">
      <c r="A301" s="159"/>
      <c r="B301" s="226" t="s">
        <v>69</v>
      </c>
      <c r="C301" s="234"/>
      <c r="D301" s="226"/>
      <c r="E301" s="235"/>
      <c r="F301" s="145" t="str">
        <f>IF(Public!$E286="Comparable","C",IF(COUNTIF(Public!$E286,"*Canada"),"A",IF(OR(COUNTIF(Public!$E286,"*China"),COUNTIF(Public!$E286,"*Chine")),"B","")))</f>
        <v/>
      </c>
    </row>
    <row r="302" spans="1:6" x14ac:dyDescent="0.25">
      <c r="A302" s="159"/>
      <c r="B302" s="226" t="s">
        <v>70</v>
      </c>
      <c r="C302" s="234"/>
      <c r="D302" s="226"/>
      <c r="E302" s="235"/>
      <c r="F302" s="145" t="str">
        <f>IF(Public!$E287="Comparable","C",IF(COUNTIF(Public!$E287,"*Canada"),"A",IF(OR(COUNTIF(Public!$E287,"*China"),COUNTIF(Public!$E287,"*Chine")),"B","")))</f>
        <v/>
      </c>
    </row>
    <row r="303" spans="1:6" x14ac:dyDescent="0.25">
      <c r="A303" s="159"/>
      <c r="B303" s="226" t="s">
        <v>87</v>
      </c>
      <c r="C303" s="234"/>
      <c r="D303" s="226"/>
      <c r="E303" s="235"/>
      <c r="F303" s="145" t="str">
        <f>IF(Public!$E288="Comparable","C",IF(COUNTIF(Public!$E288,"*Canada"),"A",IF(OR(COUNTIF(Public!$E288,"*China"),COUNTIF(Public!$E288,"*Chine")),"B","")))</f>
        <v/>
      </c>
    </row>
    <row r="304" spans="1:6" x14ac:dyDescent="0.25">
      <c r="A304" s="159"/>
      <c r="B304" s="226" t="s">
        <v>77</v>
      </c>
      <c r="C304" s="234"/>
      <c r="D304" s="226"/>
      <c r="E304" s="235"/>
      <c r="F304" s="145" t="str">
        <f>IF(Public!$E289="Comparable","C",IF(COUNTIF(Public!$E289,"*Canada"),"A",IF(OR(COUNTIF(Public!$E289,"*China"),COUNTIF(Public!$E289,"*Chine")),"B","")))</f>
        <v/>
      </c>
    </row>
    <row r="305" spans="1:6" x14ac:dyDescent="0.25">
      <c r="A305" s="159"/>
      <c r="B305" s="226" t="s">
        <v>71</v>
      </c>
      <c r="C305" s="234"/>
      <c r="D305" s="226"/>
      <c r="E305" s="235"/>
      <c r="F305" s="145" t="str">
        <f>IF(Public!$E290="Comparable","C",IF(COUNTIF(Public!$E290,"*Canada"),"A",IF(OR(COUNTIF(Public!$E290,"*China"),COUNTIF(Public!$E290,"*Chine")),"B","")))</f>
        <v/>
      </c>
    </row>
    <row r="306" spans="1:6" x14ac:dyDescent="0.25">
      <c r="A306" s="159"/>
      <c r="B306" s="226" t="s">
        <v>278</v>
      </c>
      <c r="C306" s="234"/>
      <c r="D306" s="226"/>
      <c r="E306" s="235"/>
      <c r="F306" s="145" t="str">
        <f>IF(Public!$E291="Comparable","C",IF(COUNTIF(Public!$E291,"*Canada"),"A",IF(OR(COUNTIF(Public!$E291,"*China"),COUNTIF(Public!$E291,"*Chine")),"B","")))</f>
        <v/>
      </c>
    </row>
    <row r="307" spans="1:6" x14ac:dyDescent="0.25">
      <c r="A307" s="159"/>
      <c r="B307" s="226" t="s">
        <v>56</v>
      </c>
      <c r="C307" s="234"/>
      <c r="D307" s="226"/>
      <c r="E307" s="235"/>
      <c r="F307" s="145" t="str">
        <f>IF(Public!$E292="Comparable","C",IF(COUNTIF(Public!$E292,"*Canada"),"A",IF(OR(COUNTIF(Public!$E292,"*China"),COUNTIF(Public!$E292,"*Chine")),"B","")))</f>
        <v/>
      </c>
    </row>
    <row r="308" spans="1:6" x14ac:dyDescent="0.25">
      <c r="A308" s="159"/>
      <c r="B308" s="226" t="s">
        <v>55</v>
      </c>
      <c r="C308" s="234"/>
      <c r="D308" s="226"/>
      <c r="E308" s="235"/>
      <c r="F308" s="145" t="str">
        <f>IF(Public!$E293="Comparable","C",IF(COUNTIF(Public!$E293,"*Canada"),"A",IF(OR(COUNTIF(Public!$E293,"*China"),COUNTIF(Public!$E293,"*Chine")),"B","")))</f>
        <v/>
      </c>
    </row>
    <row r="309" spans="1:6" ht="15.75" thickBot="1" x14ac:dyDescent="0.3">
      <c r="B309" s="226" t="s">
        <v>640</v>
      </c>
      <c r="C309" s="234"/>
      <c r="D309" s="234"/>
      <c r="E309" s="244"/>
      <c r="F309" s="145" t="str">
        <f>IF(Public!$E$295&lt;&gt;0,"C","")</f>
        <v/>
      </c>
    </row>
    <row r="310" spans="1:6" ht="15.75" thickBot="1" x14ac:dyDescent="0.3">
      <c r="A310" s="183" t="s">
        <v>579</v>
      </c>
      <c r="B310" s="238" t="s">
        <v>635</v>
      </c>
      <c r="C310" s="234"/>
      <c r="D310" s="226"/>
      <c r="E310" s="235"/>
      <c r="F310" s="145" t="str">
        <f>IF(Public!$E$295&lt;&gt;0,Public!$E$295,"")</f>
        <v/>
      </c>
    </row>
    <row r="311" spans="1:6" ht="15.75" thickBot="1" x14ac:dyDescent="0.3">
      <c r="A311" s="159"/>
      <c r="B311" s="238" t="s">
        <v>641</v>
      </c>
      <c r="C311" s="234"/>
      <c r="D311" s="226"/>
      <c r="E311" s="235"/>
      <c r="F311" s="145" t="str">
        <f>IF(Public!$E$296&lt;&gt;0,"A","")</f>
        <v/>
      </c>
    </row>
    <row r="312" spans="1:6" ht="15.75" thickBot="1" x14ac:dyDescent="0.3">
      <c r="A312" s="183" t="s">
        <v>579</v>
      </c>
      <c r="B312" s="238" t="s">
        <v>635</v>
      </c>
      <c r="C312" s="234"/>
      <c r="D312" s="226"/>
      <c r="E312" s="235"/>
      <c r="F312" s="145" t="str">
        <f>IF(Public!$E$296&lt;&gt;0,Public!$E$296,"")</f>
        <v/>
      </c>
    </row>
    <row r="313" spans="1:6" ht="15.75" thickBot="1" x14ac:dyDescent="0.3">
      <c r="A313" s="159"/>
      <c r="B313" s="238" t="s">
        <v>642</v>
      </c>
      <c r="C313" s="234"/>
      <c r="D313" s="226"/>
      <c r="E313" s="235"/>
      <c r="F313" s="145" t="str">
        <f>IF(Public!$E$297&lt;&gt;0,"B","")</f>
        <v/>
      </c>
    </row>
    <row r="314" spans="1:6" ht="15.75" thickBot="1" x14ac:dyDescent="0.3">
      <c r="A314" s="183" t="s">
        <v>579</v>
      </c>
      <c r="B314" s="238" t="s">
        <v>635</v>
      </c>
      <c r="C314" s="234"/>
      <c r="D314" s="226"/>
      <c r="E314" s="235"/>
      <c r="F314" s="145" t="str">
        <f>IF(Public!$E$297&lt;&gt;0,Public!$E$297,"")</f>
        <v/>
      </c>
    </row>
    <row r="315" spans="1:6" x14ac:dyDescent="0.25">
      <c r="A315" s="159"/>
      <c r="B315" s="226"/>
      <c r="C315" s="234"/>
      <c r="D315" s="226"/>
      <c r="E315" s="235"/>
      <c r="F315" s="145"/>
    </row>
    <row r="316" spans="1:6" x14ac:dyDescent="0.25">
      <c r="A316" s="146" t="s">
        <v>541</v>
      </c>
      <c r="B316" s="147" t="s">
        <v>626</v>
      </c>
      <c r="C316" s="147"/>
      <c r="D316" s="147"/>
      <c r="E316" s="148"/>
      <c r="F316" s="149"/>
    </row>
    <row r="317" spans="1:6" x14ac:dyDescent="0.25">
      <c r="A317" s="159"/>
      <c r="B317" s="156"/>
      <c r="C317" s="156"/>
      <c r="D317" s="156"/>
      <c r="E317" s="157"/>
      <c r="F317" s="145"/>
    </row>
    <row r="318" spans="1:6" x14ac:dyDescent="0.25">
      <c r="A318" s="150" t="s">
        <v>643</v>
      </c>
      <c r="B318" s="240" t="s">
        <v>644</v>
      </c>
      <c r="C318" s="241"/>
      <c r="D318" s="240"/>
      <c r="E318" s="242"/>
      <c r="F318" s="145"/>
    </row>
    <row r="319" spans="1:6" x14ac:dyDescent="0.25">
      <c r="A319" s="165" t="s">
        <v>572</v>
      </c>
      <c r="B319" s="245">
        <v>1</v>
      </c>
      <c r="C319" s="246"/>
      <c r="D319" s="245"/>
      <c r="E319" s="247"/>
      <c r="F319" s="145" t="str">
        <f>IF(Pro!$E$107=1,"X","")</f>
        <v/>
      </c>
    </row>
    <row r="320" spans="1:6" x14ac:dyDescent="0.25">
      <c r="A320" s="158"/>
      <c r="B320" s="175">
        <v>2</v>
      </c>
      <c r="C320" s="176"/>
      <c r="D320" s="175"/>
      <c r="E320" s="248"/>
      <c r="F320" s="145" t="str">
        <f>IF(Pro!$E$107=2,"X","")</f>
        <v/>
      </c>
    </row>
    <row r="321" spans="1:6" x14ac:dyDescent="0.25">
      <c r="A321" s="158"/>
      <c r="B321" s="238">
        <v>3</v>
      </c>
      <c r="C321" s="234"/>
      <c r="D321" s="238"/>
      <c r="E321" s="249"/>
      <c r="F321" s="145" t="str">
        <f>IF(Pro!$E$107=3,"X","")</f>
        <v/>
      </c>
    </row>
    <row r="322" spans="1:6" x14ac:dyDescent="0.25">
      <c r="A322" s="158"/>
      <c r="B322" s="238" t="s">
        <v>645</v>
      </c>
      <c r="C322" s="234"/>
      <c r="D322" s="238"/>
      <c r="E322" s="249"/>
      <c r="F322" s="145" t="str">
        <f>IF(OR(Pro!E107="More than 3",Pro!E107="Plus de 3"),"X","")</f>
        <v/>
      </c>
    </row>
    <row r="323" spans="1:6" x14ac:dyDescent="0.25">
      <c r="A323" s="158"/>
      <c r="B323" s="234"/>
      <c r="C323" s="234"/>
      <c r="D323" s="234"/>
      <c r="E323" s="244"/>
      <c r="F323" s="145"/>
    </row>
    <row r="324" spans="1:6" x14ac:dyDescent="0.25">
      <c r="A324" s="150" t="s">
        <v>646</v>
      </c>
      <c r="B324" s="240" t="s">
        <v>647</v>
      </c>
      <c r="C324" s="241"/>
      <c r="D324" s="240"/>
      <c r="E324" s="242"/>
      <c r="F324" s="145"/>
    </row>
    <row r="325" spans="1:6" x14ac:dyDescent="0.25">
      <c r="A325" s="165" t="s">
        <v>572</v>
      </c>
      <c r="B325" s="250" t="s">
        <v>44</v>
      </c>
      <c r="C325" s="251" t="s">
        <v>49</v>
      </c>
      <c r="D325" s="245"/>
      <c r="E325" s="247"/>
      <c r="F325" s="145" t="str">
        <f>IF(Pro!$E135&lt;&gt;0,Pro!$E135,"")</f>
        <v/>
      </c>
    </row>
    <row r="326" spans="1:6" x14ac:dyDescent="0.25">
      <c r="A326" s="158"/>
      <c r="B326" s="250" t="s">
        <v>45</v>
      </c>
      <c r="C326" s="251" t="s">
        <v>50</v>
      </c>
      <c r="D326" s="245"/>
      <c r="E326" s="247"/>
      <c r="F326" s="145" t="str">
        <f>IF(Pro!$E136&lt;&gt;0,Pro!$E136,"")</f>
        <v/>
      </c>
    </row>
    <row r="327" spans="1:6" ht="15" customHeight="1" x14ac:dyDescent="0.25">
      <c r="A327" s="158"/>
      <c r="B327" s="250" t="s">
        <v>46</v>
      </c>
      <c r="C327" s="251" t="s">
        <v>51</v>
      </c>
      <c r="D327" s="245"/>
      <c r="E327" s="247"/>
      <c r="F327" s="145" t="str">
        <f>IF(Pro!$E137&lt;&gt;0,Pro!$E137,"")</f>
        <v/>
      </c>
    </row>
    <row r="328" spans="1:6" x14ac:dyDescent="0.25">
      <c r="A328" s="158"/>
      <c r="B328" s="250" t="s">
        <v>47</v>
      </c>
      <c r="C328" s="251" t="s">
        <v>52</v>
      </c>
      <c r="D328" s="245"/>
      <c r="E328" s="247"/>
      <c r="F328" s="145" t="str">
        <f>IF(Pro!$E139&lt;&gt;0,Pro!$E139,"")</f>
        <v/>
      </c>
    </row>
    <row r="329" spans="1:6" ht="15.75" thickBot="1" x14ac:dyDescent="0.3">
      <c r="A329" s="158"/>
      <c r="B329" s="250" t="s">
        <v>48</v>
      </c>
      <c r="C329" s="251" t="s">
        <v>53</v>
      </c>
      <c r="D329" s="245"/>
      <c r="E329" s="247"/>
      <c r="F329" s="145" t="str">
        <f>IF(Pro!$E141&lt;&gt;0,Pro!$E141,"")</f>
        <v/>
      </c>
    </row>
    <row r="330" spans="1:6" ht="15.75" thickBot="1" x14ac:dyDescent="0.3">
      <c r="A330" s="183" t="s">
        <v>579</v>
      </c>
      <c r="B330" s="245" t="s">
        <v>648</v>
      </c>
      <c r="C330" s="246"/>
      <c r="D330" s="245"/>
      <c r="E330" s="247"/>
      <c r="F330" s="145" t="str">
        <f>IF(Pro!$E$142&lt;&gt;0,"X","")</f>
        <v/>
      </c>
    </row>
    <row r="331" spans="1:6" x14ac:dyDescent="0.25">
      <c r="A331" s="158"/>
      <c r="B331" s="252" t="s">
        <v>635</v>
      </c>
      <c r="C331" s="234"/>
      <c r="D331" s="252"/>
      <c r="E331" s="253"/>
      <c r="F331" s="145" t="str">
        <f>IF(Pro!$E$142&lt;&gt;0,Pro!$E$142,"")</f>
        <v/>
      </c>
    </row>
    <row r="332" spans="1:6" x14ac:dyDescent="0.25">
      <c r="A332" s="158"/>
      <c r="B332" s="252"/>
      <c r="C332" s="234"/>
      <c r="D332" s="252"/>
      <c r="E332" s="253"/>
      <c r="F332" s="145"/>
    </row>
    <row r="333" spans="1:6" x14ac:dyDescent="0.25">
      <c r="A333" s="150" t="s">
        <v>649</v>
      </c>
      <c r="B333" s="240" t="s">
        <v>650</v>
      </c>
      <c r="C333" s="241"/>
      <c r="D333" s="240"/>
      <c r="E333" s="242"/>
      <c r="F333" s="145"/>
    </row>
    <row r="334" spans="1:6" x14ac:dyDescent="0.25">
      <c r="A334" s="165" t="s">
        <v>629</v>
      </c>
      <c r="B334" s="166" t="s">
        <v>559</v>
      </c>
      <c r="C334" s="156"/>
      <c r="D334" s="245"/>
      <c r="E334" s="247"/>
      <c r="F334" s="145" t="str">
        <f>IF(OR(Pro!$H$152="Always",Pro!$H$152="Toujours"),"X","")</f>
        <v/>
      </c>
    </row>
    <row r="335" spans="1:6" x14ac:dyDescent="0.25">
      <c r="A335" s="158"/>
      <c r="B335" s="166" t="s">
        <v>560</v>
      </c>
      <c r="C335" s="156"/>
      <c r="D335" s="245"/>
      <c r="E335" s="247"/>
      <c r="F335" s="145" t="str">
        <f>IF(OR(Pro!$H$152="Usually",Pro!$H$152="Généralement"),"X","")</f>
        <v/>
      </c>
    </row>
    <row r="336" spans="1:6" x14ac:dyDescent="0.25">
      <c r="A336" s="158"/>
      <c r="B336" s="166" t="s">
        <v>561</v>
      </c>
      <c r="C336" s="156"/>
      <c r="D336" s="245"/>
      <c r="E336" s="247"/>
      <c r="F336" s="145" t="str">
        <f>IF(OR(Pro!$H$152="Sometimes",Pro!$H$152="Parfois"),"X","")</f>
        <v/>
      </c>
    </row>
    <row r="337" spans="1:6" x14ac:dyDescent="0.25">
      <c r="A337" s="158"/>
      <c r="B337" s="166" t="s">
        <v>562</v>
      </c>
      <c r="C337" s="156"/>
      <c r="D337" s="245"/>
      <c r="E337" s="247"/>
      <c r="F337" s="145" t="str">
        <f>IF(OR(Pro!$H$152="Never",Pro!$H$152="Jamais"),"X","")</f>
        <v/>
      </c>
    </row>
    <row r="338" spans="1:6" x14ac:dyDescent="0.25">
      <c r="A338" s="158"/>
      <c r="B338" s="234"/>
      <c r="C338" s="234"/>
      <c r="D338" s="234"/>
      <c r="E338" s="244"/>
      <c r="F338" s="145"/>
    </row>
    <row r="339" spans="1:6" x14ac:dyDescent="0.25">
      <c r="A339" s="150" t="s">
        <v>651</v>
      </c>
      <c r="B339" s="240" t="s">
        <v>652</v>
      </c>
      <c r="C339" s="241"/>
      <c r="D339" s="240"/>
      <c r="E339" s="242"/>
      <c r="F339" s="145"/>
    </row>
    <row r="340" spans="1:6" x14ac:dyDescent="0.25">
      <c r="A340" s="165" t="s">
        <v>629</v>
      </c>
      <c r="B340" s="166" t="s">
        <v>653</v>
      </c>
      <c r="C340" s="156"/>
      <c r="D340" s="166"/>
      <c r="E340" s="167"/>
      <c r="F340" s="145" t="str">
        <f>IF(OR(Pro!$H$159="0 to 5%",Pro!$H$159="De 0 à 5 %"),"X","")</f>
        <v/>
      </c>
    </row>
    <row r="341" spans="1:6" x14ac:dyDescent="0.25">
      <c r="A341" s="158"/>
      <c r="B341" s="166" t="s">
        <v>654</v>
      </c>
      <c r="C341" s="156"/>
      <c r="D341" s="166"/>
      <c r="E341" s="167"/>
      <c r="F341" s="145" t="str">
        <f>IF(OR(Pro!$H$159="6 to 10%",Pro!$H$159="De 6 à 10 %"),"X","")</f>
        <v/>
      </c>
    </row>
    <row r="342" spans="1:6" x14ac:dyDescent="0.25">
      <c r="A342" s="158"/>
      <c r="B342" s="166" t="s">
        <v>655</v>
      </c>
      <c r="C342" s="156"/>
      <c r="D342" s="166"/>
      <c r="E342" s="167"/>
      <c r="F342" s="145" t="str">
        <f>IF(OR(Pro!$H$159="11 to 15%",Pro!$H$159="De 11 à 15 %"),"X","")</f>
        <v/>
      </c>
    </row>
    <row r="343" spans="1:6" x14ac:dyDescent="0.25">
      <c r="A343" s="158"/>
      <c r="B343" s="166" t="s">
        <v>656</v>
      </c>
      <c r="C343" s="156"/>
      <c r="D343" s="166"/>
      <c r="E343" s="167"/>
      <c r="F343" s="145" t="str">
        <f>IF(OR(Pro!$H$159="16 to 20%",Pro!$H$159="De 16 à 20 %"),"X","")</f>
        <v/>
      </c>
    </row>
    <row r="344" spans="1:6" x14ac:dyDescent="0.25">
      <c r="A344" s="158"/>
      <c r="B344" s="166" t="s">
        <v>657</v>
      </c>
      <c r="C344" s="156"/>
      <c r="D344" s="166"/>
      <c r="E344" s="167"/>
      <c r="F344" s="145" t="str">
        <f>IF(OR(Pro!$H$159="21 to 25%",Pro!$H$159="De 21 à 25 %"),"X","")</f>
        <v/>
      </c>
    </row>
    <row r="345" spans="1:6" x14ac:dyDescent="0.25">
      <c r="A345" s="158"/>
      <c r="B345" s="166" t="s">
        <v>658</v>
      </c>
      <c r="C345" s="156"/>
      <c r="D345" s="166"/>
      <c r="E345" s="167"/>
      <c r="F345" s="145" t="str">
        <f>IF(OR(Pro!$H$159="More than 25%",Pro!$H$159="Plus de 25 %"),"X","")</f>
        <v/>
      </c>
    </row>
    <row r="346" spans="1:6" x14ac:dyDescent="0.25">
      <c r="A346" s="158"/>
      <c r="B346" s="234"/>
      <c r="C346" s="234"/>
      <c r="D346" s="234"/>
      <c r="E346" s="244"/>
      <c r="F346" s="145"/>
    </row>
    <row r="347" spans="1:6" ht="26.25" x14ac:dyDescent="0.25">
      <c r="A347" s="158"/>
      <c r="B347" s="254" t="s">
        <v>659</v>
      </c>
      <c r="C347" s="246"/>
      <c r="D347" s="245"/>
      <c r="E347" s="247"/>
      <c r="F347" s="145" t="str">
        <f>IF(OR(Pro!$H$159="Price would never be the primary factor",Pro!$H$159="Le prix ne sera jamais le facteur principal"),"X","")</f>
        <v/>
      </c>
    </row>
    <row r="348" spans="1:6" x14ac:dyDescent="0.25">
      <c r="A348" s="158"/>
      <c r="B348" s="246"/>
      <c r="C348" s="246"/>
      <c r="D348" s="246"/>
      <c r="E348" s="255"/>
      <c r="F348" s="145"/>
    </row>
    <row r="349" spans="1:6" x14ac:dyDescent="0.25">
      <c r="A349" s="150" t="s">
        <v>660</v>
      </c>
      <c r="B349" s="240" t="s">
        <v>661</v>
      </c>
      <c r="C349" s="241"/>
      <c r="D349" s="240"/>
      <c r="E349" s="242"/>
      <c r="F349" s="145"/>
    </row>
    <row r="350" spans="1:6" x14ac:dyDescent="0.25">
      <c r="A350" s="158"/>
      <c r="B350" s="175" t="s">
        <v>603</v>
      </c>
      <c r="C350" s="176"/>
      <c r="D350" s="175"/>
      <c r="E350" s="248"/>
      <c r="F350" s="145" t="str">
        <f>IF(OR(Pro!$H$166="China",Pro!$H$166="Chine"),"X","")</f>
        <v/>
      </c>
    </row>
    <row r="351" spans="1:6" x14ac:dyDescent="0.25">
      <c r="A351" s="158"/>
      <c r="B351" s="175" t="s">
        <v>605</v>
      </c>
      <c r="C351" s="176"/>
      <c r="D351" s="175"/>
      <c r="E351" s="248"/>
      <c r="F351" s="145" t="str">
        <f>IF(OR(Pro!$H$166="United States",Pro!$H$166="États-Unis"),"X","")</f>
        <v/>
      </c>
    </row>
    <row r="352" spans="1:6" x14ac:dyDescent="0.25">
      <c r="A352" s="158"/>
      <c r="B352" s="175" t="s">
        <v>606</v>
      </c>
      <c r="C352" s="176"/>
      <c r="D352" s="175"/>
      <c r="E352" s="248"/>
      <c r="F352" s="145" t="str">
        <f>IF(OR(Pro!$H$166="Other countries",Pro!$H$166="Autres pays"),"X","")</f>
        <v/>
      </c>
    </row>
    <row r="353" spans="1:6" x14ac:dyDescent="0.25">
      <c r="A353" s="158"/>
      <c r="B353" s="256" t="str">
        <f>B352</f>
        <v>Other countries  |  Autres pays</v>
      </c>
      <c r="C353" s="176"/>
      <c r="D353" s="175"/>
      <c r="E353" s="248"/>
      <c r="F353" s="145" t="str">
        <f>IF(Pro!$H$168&lt;&gt;0,Pro!$H$168,"")</f>
        <v/>
      </c>
    </row>
    <row r="354" spans="1:6" x14ac:dyDescent="0.25">
      <c r="A354" s="158"/>
      <c r="B354" s="176"/>
      <c r="C354" s="176"/>
      <c r="D354" s="176"/>
      <c r="E354" s="257"/>
      <c r="F354" s="145"/>
    </row>
    <row r="355" spans="1:6" x14ac:dyDescent="0.25">
      <c r="A355" s="150" t="s">
        <v>694</v>
      </c>
      <c r="B355" s="240" t="s">
        <v>662</v>
      </c>
      <c r="C355" s="241"/>
      <c r="D355" s="240"/>
      <c r="E355" s="242"/>
    </row>
    <row r="356" spans="1:6" x14ac:dyDescent="0.25">
      <c r="A356" s="165" t="s">
        <v>663</v>
      </c>
      <c r="B356" s="240">
        <v>2023</v>
      </c>
      <c r="C356" s="241"/>
      <c r="D356" s="240"/>
      <c r="E356" s="242"/>
    </row>
    <row r="357" spans="1:6" x14ac:dyDescent="0.25">
      <c r="A357" s="150"/>
      <c r="B357" s="175" t="s">
        <v>664</v>
      </c>
      <c r="C357" s="176"/>
      <c r="D357" s="175"/>
      <c r="E357" s="248"/>
      <c r="F357" s="259" t="str">
        <f>IF(SUM(Pro!H23,Pro!H26,Pro!H29,Pro!H32,Pro!H35,Pro!H38)&gt;0,SUM(Pro!H23,Pro!H26,Pro!H29,Pro!H32,Pro!H35,Pro!H38),"")</f>
        <v/>
      </c>
    </row>
    <row r="358" spans="1:6" x14ac:dyDescent="0.25">
      <c r="A358" s="150"/>
      <c r="B358" s="166" t="s">
        <v>665</v>
      </c>
      <c r="C358" s="156"/>
      <c r="D358" s="166"/>
      <c r="E358" s="167"/>
      <c r="F358" s="259" t="str">
        <f>IF(SUM(Pro!H24,Pro!H27,Pro!H30,Pro!H33,Pro!H36,Pro!H39)&gt;0,SUM(Pro!H24,Pro!H27,Pro!H30,Pro!H33,Pro!H36,Pro!H39),"")</f>
        <v/>
      </c>
    </row>
    <row r="359" spans="1:6" x14ac:dyDescent="0.25">
      <c r="A359" s="150"/>
      <c r="B359" s="260" t="s">
        <v>666</v>
      </c>
      <c r="C359" s="151"/>
      <c r="D359" s="260"/>
      <c r="E359" s="261"/>
      <c r="F359" s="262" t="str">
        <f>IFERROR(IF(F357&lt;&gt;0,(F358) / F357,0),"")</f>
        <v/>
      </c>
    </row>
    <row r="360" spans="1:6" x14ac:dyDescent="0.25">
      <c r="F360" s="143"/>
    </row>
    <row r="361" spans="1:6" x14ac:dyDescent="0.25">
      <c r="B361" s="240">
        <v>2024</v>
      </c>
      <c r="C361" s="241"/>
      <c r="D361" s="240"/>
      <c r="E361" s="242"/>
    </row>
    <row r="362" spans="1:6" x14ac:dyDescent="0.25">
      <c r="B362" s="175" t="s">
        <v>664</v>
      </c>
      <c r="C362" s="176"/>
      <c r="D362" s="175"/>
      <c r="E362" s="248"/>
      <c r="F362" s="259" t="str">
        <f>IF(SUM(Pro!I23,Pro!I26,Pro!I29,Pro!I32,Pro!I35,Pro!I38)&gt;0,SUM(Pro!I23,Pro!I26,Pro!I29,Pro!I32,Pro!I35,Pro!I38),"")</f>
        <v/>
      </c>
    </row>
    <row r="363" spans="1:6" x14ac:dyDescent="0.25">
      <c r="B363" s="166" t="s">
        <v>665</v>
      </c>
      <c r="C363" s="156"/>
      <c r="D363" s="166"/>
      <c r="E363" s="167"/>
      <c r="F363" s="259" t="str">
        <f>IF(SUM(Pro!I24,Pro!I27,Pro!I30,Pro!I33,Pro!I36,Pro!I39)&gt;0,SUM(Pro!I24,Pro!I27,Pro!I30,Pro!I33,Pro!I36,Pro!I39),"")</f>
        <v/>
      </c>
    </row>
    <row r="364" spans="1:6" x14ac:dyDescent="0.25">
      <c r="B364" s="260" t="s">
        <v>666</v>
      </c>
      <c r="C364" s="151"/>
      <c r="D364" s="260"/>
      <c r="E364" s="261"/>
      <c r="F364" s="262" t="str">
        <f>IFERROR(IF(F362&lt;&gt;0,(F363) / F362,0),"")</f>
        <v/>
      </c>
    </row>
    <row r="365" spans="1:6" x14ac:dyDescent="0.25">
      <c r="F365" s="143"/>
    </row>
    <row r="366" spans="1:6" x14ac:dyDescent="0.25">
      <c r="B366" s="240">
        <v>2025</v>
      </c>
      <c r="C366" s="241"/>
      <c r="D366" s="240"/>
      <c r="E366" s="242"/>
    </row>
    <row r="367" spans="1:6" x14ac:dyDescent="0.25">
      <c r="B367" s="175" t="s">
        <v>664</v>
      </c>
      <c r="C367" s="176"/>
      <c r="D367" s="175"/>
      <c r="E367" s="248"/>
      <c r="F367" s="259" t="str">
        <f>IF(SUM(Pro!J23,Pro!J26,Pro!J29,Pro!J32,Pro!J35,Pro!J38)&gt;0,SUM(Pro!J23,Pro!J26,Pro!J29,Pro!J32,Pro!J35,Pro!J38),"")</f>
        <v/>
      </c>
    </row>
    <row r="368" spans="1:6" x14ac:dyDescent="0.25">
      <c r="B368" s="166" t="s">
        <v>665</v>
      </c>
      <c r="C368" s="156"/>
      <c r="D368" s="166"/>
      <c r="E368" s="167"/>
      <c r="F368" s="259" t="str">
        <f>IF(SUM(Pro!J24,Pro!J27,Pro!J30,Pro!J33,Pro!J36,Pro!J39)&gt;0,SUM(Pro!J24,Pro!J27,Pro!J30,Pro!J33,Pro!J36,Pro!J39),"")</f>
        <v/>
      </c>
    </row>
    <row r="369" spans="1:6" x14ac:dyDescent="0.25">
      <c r="B369" s="260" t="s">
        <v>666</v>
      </c>
      <c r="C369" s="151"/>
      <c r="D369" s="260"/>
      <c r="E369" s="261"/>
      <c r="F369" s="262" t="str">
        <f>IFERROR(IF(F367&lt;&gt;0,(F368) / F367,0),"")</f>
        <v/>
      </c>
    </row>
    <row r="370" spans="1:6" x14ac:dyDescent="0.25">
      <c r="B370" s="264"/>
      <c r="C370" s="151"/>
      <c r="D370" s="264"/>
      <c r="E370" s="265"/>
      <c r="F370" s="266"/>
    </row>
    <row r="371" spans="1:6" x14ac:dyDescent="0.25">
      <c r="B371" s="240" t="s">
        <v>667</v>
      </c>
      <c r="C371" s="241"/>
      <c r="D371" s="240"/>
      <c r="E371" s="242"/>
    </row>
    <row r="372" spans="1:6" x14ac:dyDescent="0.25">
      <c r="B372" s="175" t="s">
        <v>664</v>
      </c>
      <c r="C372" s="176"/>
      <c r="D372" s="175"/>
      <c r="E372" s="248"/>
      <c r="F372" s="259" t="str">
        <f>IF(SUM(Pro!K23,Pro!K26,Pro!K29,Pro!K32,Pro!K35,Pro!K38)&gt;0,SUM(Pro!K23,Pro!K26,Pro!K29,Pro!K32,Pro!K35,Pro!K38),"")</f>
        <v/>
      </c>
    </row>
    <row r="373" spans="1:6" x14ac:dyDescent="0.25">
      <c r="B373" s="166" t="s">
        <v>665</v>
      </c>
      <c r="C373" s="156"/>
      <c r="D373" s="166"/>
      <c r="E373" s="167"/>
      <c r="F373" s="259" t="str">
        <f>IF(SUM(Pro!K24,Pro!K27,Pro!K30,Pro!K33,Pro!K36,Pro!K39)&gt;0,SUM(Pro!K24,Pro!K27,Pro!K30,Pro!K33,Pro!K36,Pro!K39),"")</f>
        <v/>
      </c>
    </row>
    <row r="374" spans="1:6" x14ac:dyDescent="0.25">
      <c r="B374" s="260" t="s">
        <v>666</v>
      </c>
      <c r="C374" s="151"/>
      <c r="D374" s="260"/>
      <c r="E374" s="261"/>
      <c r="F374" s="262" t="str">
        <f>IFERROR(IF(F372&lt;&gt;0,(F373) / F372,0),"")</f>
        <v/>
      </c>
    </row>
    <row r="375" spans="1:6" x14ac:dyDescent="0.25">
      <c r="B375" s="264"/>
      <c r="C375" s="151"/>
      <c r="D375" s="264"/>
      <c r="E375" s="265"/>
      <c r="F375" s="266"/>
    </row>
    <row r="376" spans="1:6" x14ac:dyDescent="0.25">
      <c r="B376" s="240" t="s">
        <v>668</v>
      </c>
      <c r="C376" s="241"/>
      <c r="D376" s="240"/>
      <c r="E376" s="242"/>
    </row>
    <row r="377" spans="1:6" x14ac:dyDescent="0.25">
      <c r="B377" s="175" t="s">
        <v>664</v>
      </c>
      <c r="C377" s="176"/>
      <c r="D377" s="175"/>
      <c r="E377" s="248"/>
      <c r="F377" s="259" t="str">
        <f>IF(SUM(Pro!L23,Pro!L26,Pro!L29,Pro!L32,Pro!L35,Pro!L38),SUM(Pro!L23,Pro!L26,Pro!L29,Pro!L32,Pro!L35,Pro!L38),"")</f>
        <v/>
      </c>
    </row>
    <row r="378" spans="1:6" x14ac:dyDescent="0.25">
      <c r="B378" s="166" t="s">
        <v>665</v>
      </c>
      <c r="C378" s="156"/>
      <c r="D378" s="166"/>
      <c r="E378" s="167"/>
      <c r="F378" s="259" t="str">
        <f>IF(SUM(Pro!L24,Pro!L27,Pro!L30,Pro!L33,Pro!L36,Pro!L39)&gt;0,SUM(Pro!L24,Pro!L27,Pro!L30,Pro!L33,Pro!L36,Pro!L39),"")</f>
        <v/>
      </c>
    </row>
    <row r="379" spans="1:6" x14ac:dyDescent="0.25">
      <c r="B379" s="260" t="s">
        <v>666</v>
      </c>
      <c r="C379" s="151"/>
      <c r="D379" s="260"/>
      <c r="E379" s="261"/>
      <c r="F379" s="262" t="str">
        <f>IFERROR(IF(F377&lt;&gt;0,(F378) / F377,0),"")</f>
        <v/>
      </c>
    </row>
    <row r="380" spans="1:6" x14ac:dyDescent="0.25">
      <c r="B380" s="264"/>
      <c r="C380" s="151"/>
      <c r="D380" s="264"/>
      <c r="E380" s="265"/>
      <c r="F380" s="266"/>
    </row>
    <row r="381" spans="1:6" x14ac:dyDescent="0.25">
      <c r="A381" s="150" t="s">
        <v>660</v>
      </c>
      <c r="B381" s="240" t="s">
        <v>669</v>
      </c>
      <c r="C381" s="241"/>
      <c r="D381" s="240"/>
      <c r="E381" s="242"/>
      <c r="F381" s="143"/>
    </row>
    <row r="382" spans="1:6" x14ac:dyDescent="0.25">
      <c r="A382" s="165" t="s">
        <v>663</v>
      </c>
      <c r="B382" s="166" t="s">
        <v>601</v>
      </c>
      <c r="C382" s="156"/>
      <c r="D382" s="175"/>
      <c r="E382" s="248"/>
      <c r="F382" s="267" t="str">
        <f>IFERROR(Pro!$H$23/F$357,"")</f>
        <v/>
      </c>
    </row>
    <row r="383" spans="1:6" x14ac:dyDescent="0.25">
      <c r="B383" s="175" t="str">
        <f>B350</f>
        <v>China  |  Chine</v>
      </c>
      <c r="C383" s="176"/>
      <c r="D383" s="175"/>
      <c r="E383" s="248"/>
      <c r="F383" s="267" t="str">
        <f>IFERROR(Pro!$H$26/F$357,"")</f>
        <v/>
      </c>
    </row>
    <row r="384" spans="1:6" x14ac:dyDescent="0.25">
      <c r="B384" s="175" t="str">
        <f>B351</f>
        <v>United States  |  États-Unis</v>
      </c>
      <c r="C384" s="176"/>
      <c r="D384" s="175"/>
      <c r="E384" s="248"/>
      <c r="F384" s="267" t="str">
        <f>IFERROR(Pro!$H$29/F$357,"")</f>
        <v/>
      </c>
    </row>
    <row r="385" spans="2:6" x14ac:dyDescent="0.25">
      <c r="B385" s="175" t="str">
        <f>B352</f>
        <v>Other countries  |  Autres pays</v>
      </c>
      <c r="C385" s="176"/>
      <c r="D385" s="175"/>
      <c r="E385" s="248"/>
      <c r="F385" s="267" t="str">
        <f>IFERROR(Pro!$H$32/F$357,"")</f>
        <v/>
      </c>
    </row>
    <row r="386" spans="2:6" x14ac:dyDescent="0.25">
      <c r="B386" s="268" t="s">
        <v>670</v>
      </c>
      <c r="C386" s="176"/>
      <c r="D386" s="175"/>
      <c r="E386" s="248"/>
      <c r="F386" s="143" t="str">
        <f>IF(Pro!$B$33&lt;&gt;0,Pro!$B$33,"")</f>
        <v/>
      </c>
    </row>
    <row r="387" spans="2:6" x14ac:dyDescent="0.25">
      <c r="B387" s="175" t="s">
        <v>671</v>
      </c>
      <c r="C387" s="176"/>
      <c r="D387" s="175"/>
      <c r="E387" s="248"/>
      <c r="F387" s="267" t="str">
        <f>IFERROR(SUM(Pro!$H$35,Pro!$H$38)/F$357,"")</f>
        <v/>
      </c>
    </row>
    <row r="388" spans="2:6" x14ac:dyDescent="0.25">
      <c r="B388" s="175"/>
      <c r="C388" s="176"/>
      <c r="D388" s="175"/>
      <c r="E388" s="248"/>
      <c r="F388" s="143"/>
    </row>
    <row r="389" spans="2:6" x14ac:dyDescent="0.25">
      <c r="B389" s="240" t="s">
        <v>672</v>
      </c>
      <c r="C389" s="176"/>
      <c r="D389" s="175"/>
      <c r="E389" s="248"/>
      <c r="F389" s="143"/>
    </row>
    <row r="390" spans="2:6" x14ac:dyDescent="0.25">
      <c r="B390" s="166" t="str">
        <f>B382</f>
        <v>Domestic producers  |  Producteurs nationaux</v>
      </c>
      <c r="C390" s="176"/>
      <c r="D390" s="175"/>
      <c r="E390" s="248"/>
      <c r="F390" s="173" t="str">
        <f>IFERROR(Pro!$I$23/$F$362,"")</f>
        <v/>
      </c>
    </row>
    <row r="391" spans="2:6" x14ac:dyDescent="0.25">
      <c r="B391" s="175" t="str">
        <f>B383</f>
        <v>China  |  Chine</v>
      </c>
      <c r="C391" s="176"/>
      <c r="D391" s="175"/>
      <c r="E391" s="248"/>
      <c r="F391" s="173" t="str">
        <f>IFERROR(Pro!$I$26/$F$362,"")</f>
        <v/>
      </c>
    </row>
    <row r="392" spans="2:6" x14ac:dyDescent="0.25">
      <c r="B392" s="175" t="str">
        <f>B384</f>
        <v>United States  |  États-Unis</v>
      </c>
      <c r="C392" s="176"/>
      <c r="D392" s="175"/>
      <c r="E392" s="248"/>
      <c r="F392" s="173" t="str">
        <f>IFERROR(Pro!$I$29/$F$362,"")</f>
        <v/>
      </c>
    </row>
    <row r="393" spans="2:6" x14ac:dyDescent="0.25">
      <c r="B393" s="175" t="str">
        <f>B385</f>
        <v>Other countries  |  Autres pays</v>
      </c>
      <c r="C393" s="176"/>
      <c r="D393" s="175"/>
      <c r="E393" s="248"/>
      <c r="F393" s="173" t="str">
        <f>IFERROR(Pro!$I$32/$F$362,"")</f>
        <v/>
      </c>
    </row>
    <row r="394" spans="2:6" x14ac:dyDescent="0.25">
      <c r="B394" s="268" t="s">
        <v>670</v>
      </c>
      <c r="C394" s="176"/>
      <c r="D394" s="175"/>
      <c r="E394" s="248"/>
      <c r="F394" s="173" t="str">
        <f>IF(Pro!$B$33&lt;&gt;0,Pro!$B$33,"")</f>
        <v/>
      </c>
    </row>
    <row r="395" spans="2:6" x14ac:dyDescent="0.25">
      <c r="B395" s="175" t="str">
        <f>B387</f>
        <v>Unknown country of origin / Pays d’origine inconnu</v>
      </c>
      <c r="C395" s="176"/>
      <c r="D395" s="175"/>
      <c r="E395" s="248"/>
      <c r="F395" s="173" t="str">
        <f>IFERROR(SUM(Pro!$I$35,Pro!$I$38)/$F$362,"")</f>
        <v/>
      </c>
    </row>
    <row r="396" spans="2:6" x14ac:dyDescent="0.25">
      <c r="B396" s="175"/>
      <c r="C396" s="176"/>
      <c r="D396" s="175"/>
      <c r="E396" s="248"/>
      <c r="F396" s="143"/>
    </row>
    <row r="397" spans="2:6" x14ac:dyDescent="0.25">
      <c r="B397" s="240" t="s">
        <v>673</v>
      </c>
      <c r="C397" s="176"/>
      <c r="D397" s="175"/>
      <c r="E397" s="248"/>
      <c r="F397" s="143"/>
    </row>
    <row r="398" spans="2:6" x14ac:dyDescent="0.25">
      <c r="B398" s="166" t="str">
        <f>B390</f>
        <v>Domestic producers  |  Producteurs nationaux</v>
      </c>
      <c r="C398" s="176"/>
      <c r="D398" s="175"/>
      <c r="E398" s="248"/>
      <c r="F398" s="173" t="str">
        <f>IFERROR(Pro!$J$23/$F$367,"")</f>
        <v/>
      </c>
    </row>
    <row r="399" spans="2:6" x14ac:dyDescent="0.25">
      <c r="B399" s="175" t="str">
        <f>B391</f>
        <v>China  |  Chine</v>
      </c>
      <c r="C399" s="176"/>
      <c r="D399" s="175"/>
      <c r="E399" s="248"/>
      <c r="F399" s="173" t="str">
        <f>IFERROR(Pro!$J$26/$F$367,"")</f>
        <v/>
      </c>
    </row>
    <row r="400" spans="2:6" x14ac:dyDescent="0.25">
      <c r="B400" s="175" t="str">
        <f>B392</f>
        <v>United States  |  États-Unis</v>
      </c>
      <c r="C400" s="176"/>
      <c r="D400" s="175"/>
      <c r="E400" s="248"/>
      <c r="F400" s="173" t="str">
        <f>IFERROR(Pro!$J$29/$F$367,"")</f>
        <v/>
      </c>
    </row>
    <row r="401" spans="1:6" x14ac:dyDescent="0.25">
      <c r="B401" s="175" t="str">
        <f>B393</f>
        <v>Other countries  |  Autres pays</v>
      </c>
      <c r="C401" s="176"/>
      <c r="D401" s="175"/>
      <c r="E401" s="248"/>
      <c r="F401" s="173" t="str">
        <f>IFERROR(Pro!$J$32/$F$367,"")</f>
        <v/>
      </c>
    </row>
    <row r="402" spans="1:6" x14ac:dyDescent="0.25">
      <c r="B402" s="268" t="s">
        <v>670</v>
      </c>
      <c r="C402" s="176"/>
      <c r="D402" s="175"/>
      <c r="E402" s="248"/>
      <c r="F402" s="173" t="str">
        <f>IF(Pro!$B$33&lt;&gt;0,Pro!$B$33,"")</f>
        <v/>
      </c>
    </row>
    <row r="403" spans="1:6" x14ac:dyDescent="0.25">
      <c r="B403" s="175" t="str">
        <f>B395</f>
        <v>Unknown country of origin / Pays d’origine inconnu</v>
      </c>
      <c r="C403" s="176"/>
      <c r="D403" s="175"/>
      <c r="E403" s="248"/>
      <c r="F403" s="173" t="str">
        <f>IFERROR(SUM(Pro!$J$35,Pro!$J$38)/$F$367,"")</f>
        <v/>
      </c>
    </row>
    <row r="404" spans="1:6" x14ac:dyDescent="0.25">
      <c r="B404" s="175"/>
      <c r="C404" s="176"/>
      <c r="D404" s="175"/>
      <c r="E404" s="248"/>
      <c r="F404" s="143"/>
    </row>
    <row r="405" spans="1:6" x14ac:dyDescent="0.25">
      <c r="B405" s="240" t="s">
        <v>674</v>
      </c>
      <c r="C405" s="176"/>
      <c r="D405" s="175"/>
      <c r="E405" s="248"/>
      <c r="F405" s="143"/>
    </row>
    <row r="406" spans="1:6" x14ac:dyDescent="0.25">
      <c r="B406" s="166" t="str">
        <f>B398</f>
        <v>Domestic producers  |  Producteurs nationaux</v>
      </c>
      <c r="C406" s="176"/>
      <c r="D406" s="175"/>
      <c r="E406" s="248"/>
      <c r="F406" s="173" t="str">
        <f>IFERROR(Pro!$K$23/$F$372,"")</f>
        <v/>
      </c>
    </row>
    <row r="407" spans="1:6" x14ac:dyDescent="0.25">
      <c r="B407" s="175" t="str">
        <f>B399</f>
        <v>China  |  Chine</v>
      </c>
      <c r="C407" s="176"/>
      <c r="D407" s="175"/>
      <c r="E407" s="248"/>
      <c r="F407" s="173" t="str">
        <f>IFERROR(Pro!$K$26/$F$372,"")</f>
        <v/>
      </c>
    </row>
    <row r="408" spans="1:6" x14ac:dyDescent="0.25">
      <c r="B408" s="175" t="str">
        <f>B400</f>
        <v>United States  |  États-Unis</v>
      </c>
      <c r="C408" s="176"/>
      <c r="D408" s="175"/>
      <c r="E408" s="248"/>
      <c r="F408" s="173" t="str">
        <f>IFERROR(Pro!$K$29/$F$372,"")</f>
        <v/>
      </c>
    </row>
    <row r="409" spans="1:6" x14ac:dyDescent="0.25">
      <c r="B409" s="175" t="str">
        <f>B401</f>
        <v>Other countries  |  Autres pays</v>
      </c>
      <c r="C409" s="176"/>
      <c r="D409" s="175"/>
      <c r="E409" s="248"/>
      <c r="F409" s="173" t="str">
        <f>IFERROR(Pro!$K$32/$F$372,"")</f>
        <v/>
      </c>
    </row>
    <row r="410" spans="1:6" x14ac:dyDescent="0.25">
      <c r="B410" s="268" t="s">
        <v>670</v>
      </c>
      <c r="C410" s="176"/>
      <c r="D410" s="175"/>
      <c r="E410" s="248"/>
      <c r="F410" s="173" t="str">
        <f>IF(Pro!$B$33&lt;&gt;0,Pro!$B$33,"")</f>
        <v/>
      </c>
    </row>
    <row r="411" spans="1:6" x14ac:dyDescent="0.25">
      <c r="B411" s="175" t="str">
        <f>B403</f>
        <v>Unknown country of origin / Pays d’origine inconnu</v>
      </c>
      <c r="C411" s="176"/>
      <c r="D411" s="175"/>
      <c r="E411" s="248"/>
      <c r="F411" s="173" t="str">
        <f>IFERROR(SUM(Pro!$K$35,Pro!$K$38)/$F$372,"")</f>
        <v/>
      </c>
    </row>
    <row r="412" spans="1:6" x14ac:dyDescent="0.25">
      <c r="B412" s="175"/>
      <c r="C412" s="176"/>
      <c r="D412" s="175"/>
      <c r="E412" s="248"/>
      <c r="F412" s="143"/>
    </row>
    <row r="413" spans="1:6" x14ac:dyDescent="0.25">
      <c r="B413" s="240" t="s">
        <v>675</v>
      </c>
      <c r="C413" s="241"/>
      <c r="D413" s="240"/>
      <c r="E413" s="242"/>
      <c r="F413" s="143"/>
    </row>
    <row r="414" spans="1:6" x14ac:dyDescent="0.25">
      <c r="A414" s="150"/>
      <c r="B414" s="166" t="str">
        <f>B406</f>
        <v>Domestic producers  |  Producteurs nationaux</v>
      </c>
      <c r="C414" s="176"/>
      <c r="D414" s="175"/>
      <c r="E414" s="248"/>
      <c r="F414" s="173" t="str">
        <f>IFERROR(Pro!$L$23/$F$377,"")</f>
        <v/>
      </c>
    </row>
    <row r="415" spans="1:6" x14ac:dyDescent="0.25">
      <c r="A415" s="158"/>
      <c r="B415" s="175" t="str">
        <f>B407</f>
        <v>China  |  Chine</v>
      </c>
      <c r="C415" s="176"/>
      <c r="D415" s="175"/>
      <c r="E415" s="248"/>
      <c r="F415" s="173" t="str">
        <f>IFERROR(Pro!$L$26/$F$377,"")</f>
        <v/>
      </c>
    </row>
    <row r="416" spans="1:6" x14ac:dyDescent="0.25">
      <c r="B416" s="175" t="str">
        <f>B408</f>
        <v>United States  |  États-Unis</v>
      </c>
      <c r="C416" s="176"/>
      <c r="D416" s="175"/>
      <c r="E416" s="248"/>
      <c r="F416" s="173" t="str">
        <f>IFERROR(Pro!$L$29/$F$377,"")</f>
        <v/>
      </c>
    </row>
    <row r="417" spans="1:6" x14ac:dyDescent="0.25">
      <c r="B417" s="175" t="str">
        <f>B409</f>
        <v>Other countries  |  Autres pays</v>
      </c>
      <c r="C417" s="176"/>
      <c r="D417" s="175"/>
      <c r="E417" s="248"/>
      <c r="F417" s="173" t="str">
        <f>IFERROR(Pro!$L$32/$F$377,"")</f>
        <v/>
      </c>
    </row>
    <row r="418" spans="1:6" x14ac:dyDescent="0.25">
      <c r="B418" s="268" t="s">
        <v>670</v>
      </c>
      <c r="C418" s="176"/>
      <c r="D418" s="175"/>
      <c r="E418" s="248"/>
      <c r="F418" s="173" t="str">
        <f>IF(Pro!$B$33&lt;&gt;0,Pro!$B$33,"")</f>
        <v/>
      </c>
    </row>
    <row r="419" spans="1:6" x14ac:dyDescent="0.25">
      <c r="B419" s="175" t="str">
        <f>B411</f>
        <v>Unknown country of origin / Pays d’origine inconnu</v>
      </c>
      <c r="C419" s="176"/>
      <c r="D419" s="175"/>
      <c r="E419" s="248"/>
      <c r="F419" s="173" t="str">
        <f>IFERROR(SUM(Pro!$L$35,Pro!$L$38)/$F$377,"")</f>
        <v/>
      </c>
    </row>
    <row r="420" spans="1:6" x14ac:dyDescent="0.25">
      <c r="F420" s="143"/>
    </row>
    <row r="421" spans="1:6" x14ac:dyDescent="0.25">
      <c r="A421" s="150" t="s">
        <v>676</v>
      </c>
      <c r="B421" s="240" t="s">
        <v>677</v>
      </c>
      <c r="C421" s="241"/>
      <c r="D421" s="240"/>
      <c r="E421" s="242"/>
      <c r="F421" s="143"/>
    </row>
    <row r="422" spans="1:6" x14ac:dyDescent="0.25">
      <c r="A422" s="165" t="s">
        <v>663</v>
      </c>
      <c r="B422" s="175" t="s">
        <v>566</v>
      </c>
      <c r="C422" s="176"/>
      <c r="D422" s="175"/>
      <c r="E422" s="248"/>
      <c r="F422" s="143" t="str">
        <f>IF(OR(Pro!$E$78&lt;&gt;0,Pro!$E$79&lt;&gt;0,Pro!$E$80&lt;&gt;0,Pro!$E$81&lt;&gt;0,Pro!$E$82&lt;&gt;0),"X","")</f>
        <v/>
      </c>
    </row>
    <row r="423" spans="1:6" x14ac:dyDescent="0.25">
      <c r="A423" s="158"/>
      <c r="B423" s="175" t="s">
        <v>567</v>
      </c>
      <c r="C423" s="176"/>
      <c r="D423" s="175"/>
      <c r="E423" s="248"/>
      <c r="F423" s="143" t="str">
        <f>IF($F$422="X","","X")</f>
        <v>X</v>
      </c>
    </row>
    <row r="424" spans="1:6" x14ac:dyDescent="0.25">
      <c r="B424" s="175"/>
      <c r="C424" s="176"/>
      <c r="D424" s="175"/>
      <c r="E424" s="248"/>
      <c r="F424" s="143"/>
    </row>
    <row r="425" spans="1:6" x14ac:dyDescent="0.25">
      <c r="B425" s="175" t="str">
        <f>B414</f>
        <v>Domestic producers  |  Producteurs nationaux</v>
      </c>
      <c r="C425" s="176"/>
      <c r="D425" s="175"/>
      <c r="E425" s="248"/>
      <c r="F425" s="143" t="str">
        <f>IF(Pro!$E$79&lt;&gt;0,Pro!$E$79,"")</f>
        <v/>
      </c>
    </row>
    <row r="426" spans="1:6" x14ac:dyDescent="0.25">
      <c r="B426" s="175" t="str">
        <f>B415</f>
        <v>China  |  Chine</v>
      </c>
      <c r="C426" s="176"/>
      <c r="D426" s="175"/>
      <c r="E426" s="248"/>
      <c r="F426" s="143" t="str">
        <f>IF(Pro!$E$80&lt;&gt;0,Pro!$E$80,"")</f>
        <v/>
      </c>
    </row>
    <row r="427" spans="1:6" x14ac:dyDescent="0.25">
      <c r="B427" s="175" t="str">
        <f>B416</f>
        <v>United States  |  États-Unis</v>
      </c>
      <c r="C427" s="176"/>
      <c r="D427" s="175"/>
      <c r="E427" s="248"/>
      <c r="F427" s="143" t="str">
        <f>IF(Pro!$E$81&lt;&gt;0,Pro!$E$81,"")</f>
        <v/>
      </c>
    </row>
    <row r="428" spans="1:6" x14ac:dyDescent="0.25">
      <c r="B428" s="175" t="str">
        <f>B417</f>
        <v>Other countries  |  Autres pays</v>
      </c>
      <c r="C428" s="176"/>
      <c r="D428" s="175"/>
      <c r="E428" s="248"/>
      <c r="F428" s="143" t="str">
        <f>IF(Pro!$E$82&lt;&gt;0,Pro!$E$82,"")</f>
        <v/>
      </c>
    </row>
    <row r="429" spans="1:6" x14ac:dyDescent="0.25">
      <c r="B429" s="256" t="str">
        <f>B428</f>
        <v>Other countries  |  Autres pays</v>
      </c>
      <c r="C429" s="176"/>
      <c r="D429" s="175"/>
      <c r="E429" s="248"/>
      <c r="F429" s="143" t="str">
        <f>IF(Pro!$E$83&lt;&gt;0,Pro!$E$83,"")</f>
        <v/>
      </c>
    </row>
    <row r="430" spans="1:6" x14ac:dyDescent="0.25">
      <c r="B430" s="175"/>
      <c r="C430" s="176"/>
      <c r="D430" s="175"/>
      <c r="E430" s="248"/>
      <c r="F430" s="143"/>
    </row>
    <row r="431" spans="1:6" x14ac:dyDescent="0.25">
      <c r="A431" s="150" t="s">
        <v>676</v>
      </c>
      <c r="B431" s="240" t="s">
        <v>678</v>
      </c>
      <c r="C431" s="241"/>
      <c r="D431" s="240"/>
      <c r="E431" s="242"/>
      <c r="F431" s="143"/>
    </row>
    <row r="432" spans="1:6" x14ac:dyDescent="0.25">
      <c r="A432" s="165" t="s">
        <v>663</v>
      </c>
      <c r="B432" s="175" t="s">
        <v>566</v>
      </c>
      <c r="C432" s="176"/>
      <c r="D432" s="175"/>
      <c r="E432" s="248"/>
      <c r="F432" s="143" t="str">
        <f>IF(OR(Pro!$G$78&lt;&gt;0,Pro!$G$79&lt;&gt;0,Pro!$G$80&lt;&gt;0,Pro!$G$81&lt;&gt;0,Pro!$G$82&lt;&gt;0),"X","")</f>
        <v/>
      </c>
    </row>
    <row r="433" spans="1:6" x14ac:dyDescent="0.25">
      <c r="A433" s="158"/>
      <c r="B433" s="175" t="s">
        <v>567</v>
      </c>
      <c r="C433" s="176"/>
      <c r="D433" s="175"/>
      <c r="E433" s="248"/>
      <c r="F433" s="143" t="str">
        <f>IF($F$432="X","","X")</f>
        <v>X</v>
      </c>
    </row>
    <row r="434" spans="1:6" x14ac:dyDescent="0.25">
      <c r="B434" s="175"/>
      <c r="C434" s="176"/>
      <c r="D434" s="175"/>
      <c r="E434" s="248"/>
      <c r="F434" s="143"/>
    </row>
    <row r="435" spans="1:6" x14ac:dyDescent="0.25">
      <c r="B435" s="175" t="str">
        <f>B425</f>
        <v>Domestic producers  |  Producteurs nationaux</v>
      </c>
      <c r="C435" s="176"/>
      <c r="D435" s="175"/>
      <c r="E435" s="248"/>
      <c r="F435" s="143" t="str">
        <f>IF(Pro!$G$79&lt;&gt;0,Pro!$G$79,"")</f>
        <v/>
      </c>
    </row>
    <row r="436" spans="1:6" x14ac:dyDescent="0.25">
      <c r="B436" s="175" t="str">
        <f>B426</f>
        <v>China  |  Chine</v>
      </c>
      <c r="C436" s="176"/>
      <c r="D436" s="175"/>
      <c r="E436" s="248"/>
      <c r="F436" s="143" t="str">
        <f>IF(Pro!$G$80&lt;&gt;0,Pro!$G$80,"")</f>
        <v/>
      </c>
    </row>
    <row r="437" spans="1:6" x14ac:dyDescent="0.25">
      <c r="B437" s="175" t="str">
        <f>B427</f>
        <v>United States  |  États-Unis</v>
      </c>
      <c r="C437" s="176"/>
      <c r="D437" s="175"/>
      <c r="E437" s="248"/>
      <c r="F437" s="143" t="str">
        <f>IF(Pro!$G$81&lt;&gt;0,Pro!$G$81,"")</f>
        <v/>
      </c>
    </row>
    <row r="438" spans="1:6" x14ac:dyDescent="0.25">
      <c r="B438" s="175" t="str">
        <f>B428</f>
        <v>Other countries  |  Autres pays</v>
      </c>
      <c r="C438" s="176"/>
      <c r="D438" s="175"/>
      <c r="E438" s="248"/>
      <c r="F438" s="143" t="str">
        <f>IF(Pro!$G$82&lt;&gt;0,Pro!$G$82,"")</f>
        <v/>
      </c>
    </row>
    <row r="439" spans="1:6" x14ac:dyDescent="0.25">
      <c r="B439" s="256" t="str">
        <f>B438</f>
        <v>Other countries  |  Autres pays</v>
      </c>
      <c r="C439" s="176"/>
      <c r="D439" s="175"/>
      <c r="E439" s="248"/>
      <c r="F439" s="143" t="str">
        <f>IF(Pro!$E$83&lt;&gt;0,Pro!$E$83,"")</f>
        <v/>
      </c>
    </row>
    <row r="440" spans="1:6" x14ac:dyDescent="0.25">
      <c r="B440" s="175"/>
      <c r="C440" s="176"/>
      <c r="D440" s="175"/>
      <c r="E440" s="248"/>
      <c r="F440" s="143"/>
    </row>
    <row r="441" spans="1:6" x14ac:dyDescent="0.25">
      <c r="A441" s="150" t="s">
        <v>679</v>
      </c>
      <c r="B441" s="240" t="s">
        <v>680</v>
      </c>
      <c r="C441" s="241" t="s">
        <v>681</v>
      </c>
      <c r="D441" s="240"/>
      <c r="E441" s="242"/>
      <c r="F441" s="143"/>
    </row>
    <row r="442" spans="1:6" x14ac:dyDescent="0.25">
      <c r="A442" s="165" t="s">
        <v>572</v>
      </c>
      <c r="B442" s="175" t="s">
        <v>566</v>
      </c>
      <c r="C442" s="176"/>
      <c r="D442" s="175"/>
      <c r="E442" s="248"/>
      <c r="F442" s="143" t="str">
        <f>IF(OR(Pro!$D$178="Yes",Pro!$D$178="Oui"),"X","")</f>
        <v/>
      </c>
    </row>
    <row r="443" spans="1:6" x14ac:dyDescent="0.25">
      <c r="A443" s="269"/>
      <c r="B443" s="175" t="s">
        <v>567</v>
      </c>
      <c r="C443" s="176"/>
      <c r="D443" s="175"/>
      <c r="E443" s="248"/>
      <c r="F443" s="143" t="str">
        <f>IF(OR(Pro!$D$178="No",Pro!$D$178="Non"),"X","")</f>
        <v/>
      </c>
    </row>
    <row r="444" spans="1:6" x14ac:dyDescent="0.25">
      <c r="B444" s="175"/>
      <c r="C444" s="176"/>
      <c r="D444" s="175"/>
      <c r="E444" s="248"/>
      <c r="F444" s="143"/>
    </row>
    <row r="445" spans="1:6" x14ac:dyDescent="0.25">
      <c r="A445" s="150" t="s">
        <v>682</v>
      </c>
      <c r="B445" s="240" t="s">
        <v>683</v>
      </c>
      <c r="C445" s="241"/>
      <c r="D445" s="240"/>
      <c r="E445" s="242"/>
      <c r="F445" s="143"/>
    </row>
    <row r="446" spans="1:6" x14ac:dyDescent="0.25">
      <c r="A446" s="158"/>
      <c r="B446" s="270">
        <v>20.25</v>
      </c>
      <c r="C446" s="271"/>
      <c r="D446" s="270"/>
      <c r="E446" s="272"/>
      <c r="F446" s="267" t="str">
        <f>IF(Pro!E239&lt;&gt;0,Pro!E239,"")</f>
        <v/>
      </c>
    </row>
    <row r="447" spans="1:6" x14ac:dyDescent="0.25">
      <c r="A447" s="158"/>
      <c r="B447" s="175"/>
      <c r="C447" s="176"/>
      <c r="D447" s="175"/>
      <c r="E447" s="248"/>
      <c r="F447" s="143"/>
    </row>
    <row r="448" spans="1:6" x14ac:dyDescent="0.25">
      <c r="A448" s="150" t="s">
        <v>684</v>
      </c>
      <c r="B448" s="240" t="s">
        <v>685</v>
      </c>
      <c r="C448" s="241"/>
      <c r="D448" s="240"/>
      <c r="E448" s="242"/>
      <c r="F448" s="143"/>
    </row>
    <row r="449" spans="1:6" x14ac:dyDescent="0.25">
      <c r="A449" s="158"/>
      <c r="B449" s="175" t="s">
        <v>686</v>
      </c>
      <c r="C449" s="176"/>
      <c r="D449" s="175"/>
      <c r="E449" s="248"/>
      <c r="F449" s="143" t="str">
        <f>IF(Pro!$E$185&lt;&gt;0,Pro!$E$185,"")</f>
        <v/>
      </c>
    </row>
    <row r="450" spans="1:6" x14ac:dyDescent="0.25">
      <c r="F450" s="143"/>
    </row>
    <row r="451" spans="1:6" x14ac:dyDescent="0.25">
      <c r="A451" s="150" t="s">
        <v>687</v>
      </c>
      <c r="B451" s="240" t="s">
        <v>688</v>
      </c>
      <c r="C451" s="241" t="s">
        <v>689</v>
      </c>
      <c r="D451" s="240"/>
      <c r="E451" s="242"/>
      <c r="F451" s="143"/>
    </row>
    <row r="452" spans="1:6" x14ac:dyDescent="0.25">
      <c r="A452" s="165" t="s">
        <v>572</v>
      </c>
      <c r="B452" s="175" t="s">
        <v>566</v>
      </c>
      <c r="C452" s="176"/>
      <c r="D452" s="175"/>
      <c r="E452" s="248"/>
      <c r="F452" s="143" t="str">
        <f>IF(OR(Pro!$D$246="Yes",Pro!$D$246="Oui"),"X","")</f>
        <v/>
      </c>
    </row>
    <row r="453" spans="1:6" x14ac:dyDescent="0.25">
      <c r="A453" s="269"/>
      <c r="B453" s="175" t="s">
        <v>567</v>
      </c>
      <c r="C453" s="176"/>
      <c r="D453" s="175"/>
      <c r="E453" s="248"/>
      <c r="F453" s="143" t="str">
        <f>IF(OR(Pro!$D$246="No",Pro!$D$246="Non"),"X","")</f>
        <v/>
      </c>
    </row>
    <row r="454" spans="1:6" x14ac:dyDescent="0.25">
      <c r="B454" s="175"/>
      <c r="C454" s="176"/>
      <c r="D454" s="175"/>
      <c r="E454" s="248"/>
      <c r="F454" s="143"/>
    </row>
    <row r="455" spans="1:6" x14ac:dyDescent="0.25">
      <c r="A455" s="150" t="s">
        <v>690</v>
      </c>
      <c r="B455" s="240" t="s">
        <v>691</v>
      </c>
      <c r="C455" s="241"/>
      <c r="D455" s="240"/>
      <c r="E455" s="242"/>
      <c r="F455" s="143"/>
    </row>
    <row r="456" spans="1:6" x14ac:dyDescent="0.25">
      <c r="A456" s="158"/>
      <c r="B456" s="270">
        <f>B446</f>
        <v>20.25</v>
      </c>
      <c r="C456" s="271"/>
      <c r="D456" s="270"/>
      <c r="E456" s="272"/>
      <c r="F456" s="267" t="str">
        <f>IF(Pro!$E$252&lt;&gt;0,Pro!$E$252,"")</f>
        <v/>
      </c>
    </row>
    <row r="457" spans="1:6" x14ac:dyDescent="0.25">
      <c r="A457" s="158"/>
      <c r="B457" s="175"/>
      <c r="C457" s="176"/>
      <c r="D457" s="175"/>
      <c r="E457" s="248"/>
      <c r="F457" s="143"/>
    </row>
    <row r="458" spans="1:6" x14ac:dyDescent="0.25">
      <c r="A458" s="150" t="s">
        <v>692</v>
      </c>
      <c r="B458" s="240" t="s">
        <v>693</v>
      </c>
      <c r="C458" s="241"/>
      <c r="D458" s="240"/>
      <c r="E458" s="242"/>
      <c r="F458" s="143"/>
    </row>
    <row r="459" spans="1:6" x14ac:dyDescent="0.25">
      <c r="A459" s="158"/>
      <c r="B459" s="175" t="s">
        <v>686</v>
      </c>
      <c r="C459" s="176"/>
      <c r="D459" s="175"/>
      <c r="E459" s="248"/>
      <c r="F459" s="143" t="str">
        <f>IF(Pro!$E$272&lt;&gt;0,Pro!$E$272,"")</f>
        <v/>
      </c>
    </row>
    <row r="460" spans="1:6" x14ac:dyDescent="0.25">
      <c r="A460" s="135"/>
      <c r="B460" s="136"/>
      <c r="C460" s="136"/>
      <c r="D460" s="136"/>
      <c r="E460" s="137"/>
      <c r="F460" s="138"/>
    </row>
    <row r="461" spans="1:6" x14ac:dyDescent="0.25">
      <c r="F461" s="143"/>
    </row>
    <row r="462" spans="1:6" x14ac:dyDescent="0.25">
      <c r="F462" s="143"/>
    </row>
    <row r="463" spans="1:6" x14ac:dyDescent="0.25">
      <c r="F463" s="143"/>
    </row>
    <row r="464" spans="1:6" x14ac:dyDescent="0.25">
      <c r="F464" s="143"/>
    </row>
    <row r="465" spans="6:6" x14ac:dyDescent="0.25">
      <c r="F465" s="143"/>
    </row>
    <row r="466" spans="6:6" x14ac:dyDescent="0.25">
      <c r="F466" s="143"/>
    </row>
    <row r="467" spans="6:6" x14ac:dyDescent="0.25">
      <c r="F467" s="143"/>
    </row>
    <row r="468" spans="6:6" x14ac:dyDescent="0.25">
      <c r="F468" s="143"/>
    </row>
    <row r="469" spans="6:6" x14ac:dyDescent="0.25">
      <c r="F469" s="143"/>
    </row>
    <row r="470" spans="6:6" x14ac:dyDescent="0.25">
      <c r="F470" s="143"/>
    </row>
    <row r="471" spans="6:6" x14ac:dyDescent="0.25">
      <c r="F471" s="143"/>
    </row>
    <row r="472" spans="6:6" x14ac:dyDescent="0.25">
      <c r="F472" s="143"/>
    </row>
    <row r="473" spans="6:6" x14ac:dyDescent="0.25">
      <c r="F473" s="143"/>
    </row>
    <row r="474" spans="6:6" x14ac:dyDescent="0.25">
      <c r="F474" s="143"/>
    </row>
    <row r="475" spans="6:6" x14ac:dyDescent="0.25">
      <c r="F475" s="143"/>
    </row>
    <row r="476" spans="6:6" x14ac:dyDescent="0.25">
      <c r="F476" s="143"/>
    </row>
    <row r="477" spans="6:6" x14ac:dyDescent="0.25">
      <c r="F477" s="143"/>
    </row>
    <row r="478" spans="6:6" x14ac:dyDescent="0.25">
      <c r="F478" s="143"/>
    </row>
    <row r="479" spans="6:6" x14ac:dyDescent="0.25">
      <c r="F479" s="143"/>
    </row>
    <row r="480" spans="6:6" x14ac:dyDescent="0.25">
      <c r="F480" s="143"/>
    </row>
    <row r="481" spans="6:6" x14ac:dyDescent="0.25">
      <c r="F481" s="143"/>
    </row>
    <row r="482" spans="6:6" x14ac:dyDescent="0.25">
      <c r="F482" s="143"/>
    </row>
    <row r="483" spans="6:6" x14ac:dyDescent="0.25">
      <c r="F483" s="143"/>
    </row>
    <row r="484" spans="6:6" x14ac:dyDescent="0.25">
      <c r="F484" s="143"/>
    </row>
    <row r="485" spans="6:6" x14ac:dyDescent="0.25">
      <c r="F485" s="143"/>
    </row>
    <row r="486" spans="6:6" x14ac:dyDescent="0.25">
      <c r="F486" s="143"/>
    </row>
    <row r="487" spans="6:6" x14ac:dyDescent="0.25">
      <c r="F487" s="143"/>
    </row>
    <row r="488" spans="6:6" x14ac:dyDescent="0.25">
      <c r="F488" s="143"/>
    </row>
    <row r="489" spans="6:6" x14ac:dyDescent="0.25">
      <c r="F489" s="143"/>
    </row>
    <row r="490" spans="6:6" x14ac:dyDescent="0.25">
      <c r="F490" s="143"/>
    </row>
    <row r="491" spans="6:6" x14ac:dyDescent="0.25">
      <c r="F491" s="143"/>
    </row>
    <row r="492" spans="6:6" x14ac:dyDescent="0.25">
      <c r="F492" s="143"/>
    </row>
    <row r="493" spans="6:6" x14ac:dyDescent="0.25">
      <c r="F493" s="143"/>
    </row>
    <row r="494" spans="6:6" x14ac:dyDescent="0.25">
      <c r="F494" s="143"/>
    </row>
    <row r="495" spans="6:6" x14ac:dyDescent="0.25">
      <c r="F495" s="143"/>
    </row>
    <row r="496" spans="6:6" x14ac:dyDescent="0.25">
      <c r="F496" s="143"/>
    </row>
    <row r="497" spans="6:6" x14ac:dyDescent="0.25">
      <c r="F497" s="143"/>
    </row>
    <row r="498" spans="6:6" x14ac:dyDescent="0.25">
      <c r="F498" s="143"/>
    </row>
    <row r="499" spans="6:6" x14ac:dyDescent="0.25">
      <c r="F499" s="143"/>
    </row>
    <row r="500" spans="6:6" x14ac:dyDescent="0.25">
      <c r="F500" s="143"/>
    </row>
    <row r="501" spans="6:6" x14ac:dyDescent="0.25">
      <c r="F501" s="143"/>
    </row>
    <row r="502" spans="6:6" x14ac:dyDescent="0.25">
      <c r="F502" s="143"/>
    </row>
    <row r="503" spans="6:6" x14ac:dyDescent="0.25">
      <c r="F503" s="143"/>
    </row>
    <row r="504" spans="6:6" x14ac:dyDescent="0.25">
      <c r="F504" s="143"/>
    </row>
    <row r="505" spans="6:6" x14ac:dyDescent="0.25">
      <c r="F505" s="143"/>
    </row>
    <row r="506" spans="6:6" x14ac:dyDescent="0.25">
      <c r="F506" s="143"/>
    </row>
    <row r="507" spans="6:6" x14ac:dyDescent="0.25">
      <c r="F507" s="143"/>
    </row>
    <row r="508" spans="6:6" x14ac:dyDescent="0.25">
      <c r="F508" s="143"/>
    </row>
    <row r="509" spans="6:6" x14ac:dyDescent="0.25">
      <c r="F509" s="143"/>
    </row>
    <row r="510" spans="6:6" x14ac:dyDescent="0.25">
      <c r="F510" s="143"/>
    </row>
    <row r="511" spans="6:6" x14ac:dyDescent="0.25">
      <c r="F511" s="143"/>
    </row>
    <row r="512" spans="6:6" x14ac:dyDescent="0.25">
      <c r="F512" s="143"/>
    </row>
    <row r="513" spans="6:6" x14ac:dyDescent="0.25">
      <c r="F513" s="143"/>
    </row>
    <row r="514" spans="6:6" x14ac:dyDescent="0.25">
      <c r="F514" s="143"/>
    </row>
    <row r="515" spans="6:6" x14ac:dyDescent="0.25">
      <c r="F515" s="143"/>
    </row>
    <row r="516" spans="6:6" x14ac:dyDescent="0.25">
      <c r="F516" s="143"/>
    </row>
    <row r="517" spans="6:6" x14ac:dyDescent="0.25">
      <c r="F517" s="143"/>
    </row>
    <row r="518" spans="6:6" x14ac:dyDescent="0.25">
      <c r="F518" s="143"/>
    </row>
    <row r="519" spans="6:6" x14ac:dyDescent="0.25">
      <c r="F519" s="143"/>
    </row>
    <row r="520" spans="6:6" x14ac:dyDescent="0.25">
      <c r="F520" s="143"/>
    </row>
    <row r="521" spans="6:6" x14ac:dyDescent="0.25">
      <c r="F521" s="143"/>
    </row>
    <row r="522" spans="6:6" x14ac:dyDescent="0.25">
      <c r="F522" s="143"/>
    </row>
    <row r="523" spans="6:6" x14ac:dyDescent="0.25">
      <c r="F523" s="143"/>
    </row>
    <row r="524" spans="6:6" x14ac:dyDescent="0.25">
      <c r="F524" s="143"/>
    </row>
    <row r="525" spans="6:6" x14ac:dyDescent="0.25">
      <c r="F525" s="143"/>
    </row>
    <row r="526" spans="6:6" x14ac:dyDescent="0.25">
      <c r="F526" s="143"/>
    </row>
    <row r="527" spans="6:6" x14ac:dyDescent="0.25">
      <c r="F527" s="143"/>
    </row>
    <row r="528" spans="6:6" x14ac:dyDescent="0.25">
      <c r="F528" s="143"/>
    </row>
    <row r="529" spans="6:6" x14ac:dyDescent="0.25">
      <c r="F529" s="143"/>
    </row>
    <row r="530" spans="6:6" x14ac:dyDescent="0.25">
      <c r="F530" s="143"/>
    </row>
    <row r="531" spans="6:6" x14ac:dyDescent="0.25">
      <c r="F531" s="143"/>
    </row>
    <row r="532" spans="6:6" x14ac:dyDescent="0.25">
      <c r="F532" s="143"/>
    </row>
    <row r="533" spans="6:6" x14ac:dyDescent="0.25">
      <c r="F533" s="143"/>
    </row>
    <row r="534" spans="6:6" x14ac:dyDescent="0.25">
      <c r="F534" s="143"/>
    </row>
    <row r="535" spans="6:6" x14ac:dyDescent="0.25">
      <c r="F535" s="143"/>
    </row>
    <row r="536" spans="6:6" x14ac:dyDescent="0.25">
      <c r="F536" s="143"/>
    </row>
    <row r="537" spans="6:6" x14ac:dyDescent="0.25">
      <c r="F537" s="143"/>
    </row>
    <row r="538" spans="6:6" x14ac:dyDescent="0.25">
      <c r="F538" s="143"/>
    </row>
    <row r="539" spans="6:6" x14ac:dyDescent="0.25">
      <c r="F539" s="143"/>
    </row>
    <row r="540" spans="6:6" x14ac:dyDescent="0.25">
      <c r="F540" s="143"/>
    </row>
    <row r="541" spans="6:6" x14ac:dyDescent="0.25">
      <c r="F541" s="143"/>
    </row>
    <row r="542" spans="6:6" x14ac:dyDescent="0.25">
      <c r="F542" s="143"/>
    </row>
    <row r="543" spans="6:6" x14ac:dyDescent="0.25">
      <c r="F543" s="143"/>
    </row>
    <row r="544" spans="6:6" x14ac:dyDescent="0.25">
      <c r="F544" s="143"/>
    </row>
    <row r="545" spans="6:6" x14ac:dyDescent="0.25">
      <c r="F545" s="143"/>
    </row>
    <row r="546" spans="6:6" x14ac:dyDescent="0.25">
      <c r="F546" s="143"/>
    </row>
    <row r="547" spans="6:6" x14ac:dyDescent="0.25">
      <c r="F547" s="143"/>
    </row>
    <row r="548" spans="6:6" x14ac:dyDescent="0.25">
      <c r="F548" s="143"/>
    </row>
    <row r="549" spans="6:6" x14ac:dyDescent="0.25">
      <c r="F549" s="143"/>
    </row>
    <row r="550" spans="6:6" x14ac:dyDescent="0.25">
      <c r="F550" s="143"/>
    </row>
    <row r="551" spans="6:6" x14ac:dyDescent="0.25">
      <c r="F551" s="143"/>
    </row>
    <row r="552" spans="6:6" x14ac:dyDescent="0.25">
      <c r="F552" s="143"/>
    </row>
    <row r="553" spans="6:6" x14ac:dyDescent="0.25">
      <c r="F553" s="143"/>
    </row>
    <row r="554" spans="6:6" x14ac:dyDescent="0.25">
      <c r="F554" s="143"/>
    </row>
    <row r="555" spans="6:6" x14ac:dyDescent="0.25">
      <c r="F555" s="143"/>
    </row>
    <row r="556" spans="6:6" x14ac:dyDescent="0.25">
      <c r="F556" s="143"/>
    </row>
    <row r="557" spans="6:6" x14ac:dyDescent="0.25">
      <c r="F557" s="143"/>
    </row>
    <row r="558" spans="6:6" x14ac:dyDescent="0.25">
      <c r="F558" s="143"/>
    </row>
    <row r="559" spans="6:6" x14ac:dyDescent="0.25">
      <c r="F559" s="143"/>
    </row>
    <row r="560" spans="6:6" x14ac:dyDescent="0.25">
      <c r="F560" s="143"/>
    </row>
    <row r="561" spans="6:6" x14ac:dyDescent="0.25">
      <c r="F561" s="143"/>
    </row>
    <row r="562" spans="6:6" x14ac:dyDescent="0.25">
      <c r="F562" s="143"/>
    </row>
    <row r="563" spans="6:6" x14ac:dyDescent="0.25">
      <c r="F563" s="143"/>
    </row>
    <row r="564" spans="6:6" x14ac:dyDescent="0.25">
      <c r="F564" s="143"/>
    </row>
    <row r="565" spans="6:6" x14ac:dyDescent="0.25">
      <c r="F565" s="143"/>
    </row>
    <row r="566" spans="6:6" x14ac:dyDescent="0.25">
      <c r="F566" s="143"/>
    </row>
    <row r="567" spans="6:6" x14ac:dyDescent="0.25">
      <c r="F567" s="143"/>
    </row>
    <row r="568" spans="6:6" x14ac:dyDescent="0.25">
      <c r="F568" s="143"/>
    </row>
    <row r="569" spans="6:6" x14ac:dyDescent="0.25">
      <c r="F569" s="143"/>
    </row>
    <row r="570" spans="6:6" x14ac:dyDescent="0.25">
      <c r="F570" s="143"/>
    </row>
    <row r="571" spans="6:6" x14ac:dyDescent="0.25">
      <c r="F571" s="143"/>
    </row>
    <row r="572" spans="6:6" x14ac:dyDescent="0.25">
      <c r="F572" s="143"/>
    </row>
    <row r="573" spans="6:6" x14ac:dyDescent="0.25">
      <c r="F573" s="143"/>
    </row>
    <row r="574" spans="6:6" x14ac:dyDescent="0.25">
      <c r="F574" s="143"/>
    </row>
    <row r="575" spans="6:6" x14ac:dyDescent="0.25">
      <c r="F575" s="143"/>
    </row>
    <row r="576" spans="6:6" x14ac:dyDescent="0.25">
      <c r="F576" s="143"/>
    </row>
    <row r="577" spans="6:6" x14ac:dyDescent="0.25">
      <c r="F577" s="143"/>
    </row>
    <row r="578" spans="6:6" x14ac:dyDescent="0.25">
      <c r="F578" s="143"/>
    </row>
    <row r="579" spans="6:6" x14ac:dyDescent="0.25">
      <c r="F579" s="143"/>
    </row>
    <row r="580" spans="6:6" x14ac:dyDescent="0.25">
      <c r="F580" s="143"/>
    </row>
    <row r="581" spans="6:6" x14ac:dyDescent="0.25">
      <c r="F581" s="143"/>
    </row>
    <row r="582" spans="6:6" x14ac:dyDescent="0.25">
      <c r="F582" s="143"/>
    </row>
    <row r="583" spans="6:6" x14ac:dyDescent="0.25">
      <c r="F583" s="143"/>
    </row>
    <row r="584" spans="6:6" x14ac:dyDescent="0.25">
      <c r="F584" s="143"/>
    </row>
    <row r="585" spans="6:6" x14ac:dyDescent="0.25">
      <c r="F585" s="143"/>
    </row>
    <row r="586" spans="6:6" x14ac:dyDescent="0.25">
      <c r="F586" s="143"/>
    </row>
    <row r="587" spans="6:6" x14ac:dyDescent="0.25">
      <c r="F587" s="143"/>
    </row>
    <row r="588" spans="6:6" x14ac:dyDescent="0.25">
      <c r="F588" s="143"/>
    </row>
    <row r="589" spans="6:6" x14ac:dyDescent="0.25">
      <c r="F589" s="143"/>
    </row>
    <row r="590" spans="6:6" x14ac:dyDescent="0.25">
      <c r="F590" s="143"/>
    </row>
    <row r="591" spans="6:6" x14ac:dyDescent="0.25">
      <c r="F591" s="143"/>
    </row>
    <row r="592" spans="6:6" x14ac:dyDescent="0.25">
      <c r="F592" s="143"/>
    </row>
    <row r="593" spans="6:6" x14ac:dyDescent="0.25">
      <c r="F593" s="143"/>
    </row>
    <row r="594" spans="6:6" x14ac:dyDescent="0.25">
      <c r="F594" s="143"/>
    </row>
    <row r="595" spans="6:6" x14ac:dyDescent="0.25">
      <c r="F595" s="143"/>
    </row>
    <row r="596" spans="6:6" x14ac:dyDescent="0.25">
      <c r="F596" s="143"/>
    </row>
    <row r="597" spans="6:6" x14ac:dyDescent="0.25">
      <c r="F597" s="143"/>
    </row>
    <row r="598" spans="6:6" x14ac:dyDescent="0.25">
      <c r="F598" s="143"/>
    </row>
    <row r="599" spans="6:6" x14ac:dyDescent="0.25">
      <c r="F599" s="143"/>
    </row>
    <row r="600" spans="6:6" x14ac:dyDescent="0.25">
      <c r="F600" s="143"/>
    </row>
    <row r="601" spans="6:6" x14ac:dyDescent="0.25">
      <c r="F601" s="143"/>
    </row>
    <row r="602" spans="6:6" x14ac:dyDescent="0.25">
      <c r="F602" s="143"/>
    </row>
    <row r="603" spans="6:6" x14ac:dyDescent="0.25">
      <c r="F603" s="143"/>
    </row>
    <row r="604" spans="6:6" x14ac:dyDescent="0.25">
      <c r="F604" s="143"/>
    </row>
    <row r="605" spans="6:6" x14ac:dyDescent="0.25">
      <c r="F605" s="143"/>
    </row>
    <row r="606" spans="6:6" x14ac:dyDescent="0.25">
      <c r="F606" s="143"/>
    </row>
    <row r="607" spans="6:6" x14ac:dyDescent="0.25">
      <c r="F607" s="143"/>
    </row>
    <row r="608" spans="6:6" x14ac:dyDescent="0.25">
      <c r="F608" s="143"/>
    </row>
    <row r="609" spans="6:6" x14ac:dyDescent="0.25">
      <c r="F609" s="143"/>
    </row>
    <row r="610" spans="6:6" x14ac:dyDescent="0.25">
      <c r="F610" s="143"/>
    </row>
    <row r="611" spans="6:6" x14ac:dyDescent="0.25">
      <c r="F611" s="143"/>
    </row>
    <row r="612" spans="6:6" x14ac:dyDescent="0.25">
      <c r="F612" s="143"/>
    </row>
    <row r="613" spans="6:6" x14ac:dyDescent="0.25">
      <c r="F613" s="143"/>
    </row>
    <row r="614" spans="6:6" x14ac:dyDescent="0.25">
      <c r="F614" s="143"/>
    </row>
    <row r="615" spans="6:6" x14ac:dyDescent="0.25">
      <c r="F615" s="143"/>
    </row>
    <row r="616" spans="6:6" x14ac:dyDescent="0.25">
      <c r="F616" s="143"/>
    </row>
    <row r="617" spans="6:6" x14ac:dyDescent="0.25">
      <c r="F617" s="143"/>
    </row>
    <row r="618" spans="6:6" x14ac:dyDescent="0.25">
      <c r="F618" s="143"/>
    </row>
    <row r="619" spans="6:6" x14ac:dyDescent="0.25">
      <c r="F619" s="143"/>
    </row>
    <row r="620" spans="6:6" x14ac:dyDescent="0.25">
      <c r="F620" s="143"/>
    </row>
    <row r="621" spans="6:6" x14ac:dyDescent="0.25">
      <c r="F621" s="143"/>
    </row>
    <row r="622" spans="6:6" x14ac:dyDescent="0.25">
      <c r="F622" s="143"/>
    </row>
    <row r="623" spans="6:6" x14ac:dyDescent="0.25">
      <c r="F623" s="143"/>
    </row>
    <row r="624" spans="6:6" x14ac:dyDescent="0.25">
      <c r="F624" s="143"/>
    </row>
    <row r="625" spans="6:6" x14ac:dyDescent="0.25">
      <c r="F625" s="143"/>
    </row>
    <row r="626" spans="6:6" x14ac:dyDescent="0.25">
      <c r="F626" s="143"/>
    </row>
    <row r="627" spans="6:6" x14ac:dyDescent="0.25">
      <c r="F627" s="143"/>
    </row>
    <row r="628" spans="6:6" x14ac:dyDescent="0.25">
      <c r="F628" s="143"/>
    </row>
    <row r="629" spans="6:6" x14ac:dyDescent="0.25">
      <c r="F629" s="143"/>
    </row>
    <row r="630" spans="6:6" x14ac:dyDescent="0.25">
      <c r="F630" s="143"/>
    </row>
    <row r="631" spans="6:6" x14ac:dyDescent="0.25">
      <c r="F631" s="143"/>
    </row>
    <row r="632" spans="6:6" x14ac:dyDescent="0.25">
      <c r="F632" s="143"/>
    </row>
    <row r="633" spans="6:6" x14ac:dyDescent="0.25">
      <c r="F633" s="143"/>
    </row>
    <row r="634" spans="6:6" x14ac:dyDescent="0.25">
      <c r="F634" s="143"/>
    </row>
    <row r="635" spans="6:6" x14ac:dyDescent="0.25">
      <c r="F635" s="143"/>
    </row>
    <row r="636" spans="6:6" x14ac:dyDescent="0.25">
      <c r="F636" s="143"/>
    </row>
    <row r="637" spans="6:6" x14ac:dyDescent="0.25">
      <c r="F637" s="143"/>
    </row>
    <row r="638" spans="6:6" x14ac:dyDescent="0.25">
      <c r="F638" s="143"/>
    </row>
    <row r="639" spans="6:6" x14ac:dyDescent="0.25">
      <c r="F639" s="143"/>
    </row>
    <row r="640" spans="6:6" x14ac:dyDescent="0.25">
      <c r="F640" s="143"/>
    </row>
    <row r="641" spans="6:6" x14ac:dyDescent="0.25">
      <c r="F641" s="143"/>
    </row>
    <row r="642" spans="6:6" x14ac:dyDescent="0.25">
      <c r="F642" s="143"/>
    </row>
    <row r="643" spans="6:6" x14ac:dyDescent="0.25">
      <c r="F643" s="143"/>
    </row>
    <row r="644" spans="6:6" x14ac:dyDescent="0.25">
      <c r="F644" s="143"/>
    </row>
    <row r="645" spans="6:6" x14ac:dyDescent="0.25">
      <c r="F645" s="143"/>
    </row>
    <row r="646" spans="6:6" x14ac:dyDescent="0.25">
      <c r="F646" s="143"/>
    </row>
    <row r="647" spans="6:6" x14ac:dyDescent="0.25">
      <c r="F647" s="143"/>
    </row>
    <row r="648" spans="6:6" x14ac:dyDescent="0.25">
      <c r="F648" s="143"/>
    </row>
    <row r="649" spans="6:6" x14ac:dyDescent="0.25">
      <c r="F649" s="143"/>
    </row>
    <row r="650" spans="6:6" x14ac:dyDescent="0.25">
      <c r="F650" s="143"/>
    </row>
    <row r="651" spans="6:6" x14ac:dyDescent="0.25">
      <c r="F651" s="143"/>
    </row>
    <row r="652" spans="6:6" x14ac:dyDescent="0.25">
      <c r="F652" s="143"/>
    </row>
    <row r="653" spans="6:6" x14ac:dyDescent="0.25">
      <c r="F653" s="143"/>
    </row>
    <row r="654" spans="6:6" x14ac:dyDescent="0.25">
      <c r="F654" s="143"/>
    </row>
    <row r="655" spans="6:6" x14ac:dyDescent="0.25">
      <c r="F655" s="143"/>
    </row>
    <row r="656" spans="6:6" x14ac:dyDescent="0.25">
      <c r="F656" s="143"/>
    </row>
    <row r="657" spans="6:6" x14ac:dyDescent="0.25">
      <c r="F657" s="143"/>
    </row>
    <row r="658" spans="6:6" x14ac:dyDescent="0.25">
      <c r="F658" s="143"/>
    </row>
    <row r="659" spans="6:6" x14ac:dyDescent="0.25">
      <c r="F659" s="143"/>
    </row>
    <row r="660" spans="6:6" x14ac:dyDescent="0.25">
      <c r="F660" s="143"/>
    </row>
    <row r="661" spans="6:6" x14ac:dyDescent="0.25">
      <c r="F661" s="143"/>
    </row>
    <row r="662" spans="6:6" x14ac:dyDescent="0.25">
      <c r="F662" s="143"/>
    </row>
    <row r="663" spans="6:6" x14ac:dyDescent="0.25">
      <c r="F663" s="143"/>
    </row>
    <row r="664" spans="6:6" x14ac:dyDescent="0.25">
      <c r="F664" s="143"/>
    </row>
    <row r="665" spans="6:6" x14ac:dyDescent="0.25">
      <c r="F665" s="143"/>
    </row>
    <row r="666" spans="6:6" x14ac:dyDescent="0.25">
      <c r="F666" s="143"/>
    </row>
    <row r="667" spans="6:6" x14ac:dyDescent="0.25">
      <c r="F667" s="143"/>
    </row>
    <row r="668" spans="6:6" x14ac:dyDescent="0.25">
      <c r="F668" s="143"/>
    </row>
    <row r="669" spans="6:6" x14ac:dyDescent="0.25">
      <c r="F669" s="143"/>
    </row>
    <row r="670" spans="6:6" x14ac:dyDescent="0.25">
      <c r="F670" s="143"/>
    </row>
    <row r="671" spans="6:6" x14ac:dyDescent="0.25">
      <c r="F671" s="143"/>
    </row>
    <row r="672" spans="6:6" x14ac:dyDescent="0.25">
      <c r="F672" s="143"/>
    </row>
    <row r="673" spans="6:6" x14ac:dyDescent="0.25">
      <c r="F673" s="143"/>
    </row>
    <row r="674" spans="6:6" x14ac:dyDescent="0.25">
      <c r="F674" s="143"/>
    </row>
    <row r="675" spans="6:6" x14ac:dyDescent="0.25">
      <c r="F675" s="143"/>
    </row>
    <row r="676" spans="6:6" x14ac:dyDescent="0.25">
      <c r="F676" s="143"/>
    </row>
    <row r="677" spans="6:6" x14ac:dyDescent="0.25">
      <c r="F677" s="143"/>
    </row>
    <row r="678" spans="6:6" x14ac:dyDescent="0.25">
      <c r="F678" s="143"/>
    </row>
    <row r="679" spans="6:6" x14ac:dyDescent="0.25">
      <c r="F679" s="143"/>
    </row>
    <row r="680" spans="6:6" x14ac:dyDescent="0.25">
      <c r="F680" s="143"/>
    </row>
    <row r="681" spans="6:6" x14ac:dyDescent="0.25">
      <c r="F681" s="143"/>
    </row>
    <row r="682" spans="6:6" x14ac:dyDescent="0.25">
      <c r="F682" s="143"/>
    </row>
    <row r="683" spans="6:6" x14ac:dyDescent="0.25">
      <c r="F683" s="143"/>
    </row>
    <row r="684" spans="6:6" x14ac:dyDescent="0.25">
      <c r="F684" s="143"/>
    </row>
    <row r="685" spans="6:6" x14ac:dyDescent="0.25">
      <c r="F685" s="143"/>
    </row>
    <row r="686" spans="6:6" x14ac:dyDescent="0.25">
      <c r="F686" s="143"/>
    </row>
    <row r="687" spans="6:6" x14ac:dyDescent="0.25">
      <c r="F687" s="143"/>
    </row>
    <row r="688" spans="6:6" x14ac:dyDescent="0.25">
      <c r="F688" s="143"/>
    </row>
    <row r="689" spans="6:6" x14ac:dyDescent="0.25">
      <c r="F689" s="143"/>
    </row>
    <row r="690" spans="6:6" x14ac:dyDescent="0.25">
      <c r="F690" s="143"/>
    </row>
    <row r="691" spans="6:6" x14ac:dyDescent="0.25">
      <c r="F691" s="143"/>
    </row>
    <row r="692" spans="6:6" x14ac:dyDescent="0.25">
      <c r="F692" s="143"/>
    </row>
    <row r="693" spans="6:6" x14ac:dyDescent="0.25">
      <c r="F693" s="143"/>
    </row>
    <row r="694" spans="6:6" x14ac:dyDescent="0.25">
      <c r="F694" s="143"/>
    </row>
    <row r="695" spans="6:6" x14ac:dyDescent="0.25">
      <c r="F695" s="143"/>
    </row>
    <row r="696" spans="6:6" x14ac:dyDescent="0.25">
      <c r="F696" s="143"/>
    </row>
    <row r="697" spans="6:6" x14ac:dyDescent="0.25">
      <c r="F697" s="143"/>
    </row>
    <row r="698" spans="6:6" x14ac:dyDescent="0.25">
      <c r="F698" s="143"/>
    </row>
    <row r="699" spans="6:6" x14ac:dyDescent="0.25">
      <c r="F699" s="143"/>
    </row>
    <row r="700" spans="6:6" x14ac:dyDescent="0.25">
      <c r="F700" s="143"/>
    </row>
    <row r="701" spans="6:6" x14ac:dyDescent="0.25">
      <c r="F701" s="143"/>
    </row>
    <row r="702" spans="6:6" x14ac:dyDescent="0.25">
      <c r="F702" s="143"/>
    </row>
    <row r="703" spans="6:6" x14ac:dyDescent="0.25">
      <c r="F703" s="143"/>
    </row>
    <row r="704" spans="6:6" x14ac:dyDescent="0.25">
      <c r="F704" s="143"/>
    </row>
    <row r="705" spans="6:6" x14ac:dyDescent="0.25">
      <c r="F705" s="143"/>
    </row>
    <row r="706" spans="6:6" x14ac:dyDescent="0.25">
      <c r="F706" s="143"/>
    </row>
    <row r="707" spans="6:6" x14ac:dyDescent="0.25">
      <c r="F707" s="143"/>
    </row>
    <row r="708" spans="6:6" x14ac:dyDescent="0.25">
      <c r="F708" s="143"/>
    </row>
    <row r="709" spans="6:6" x14ac:dyDescent="0.25">
      <c r="F709" s="143"/>
    </row>
    <row r="710" spans="6:6" x14ac:dyDescent="0.25">
      <c r="F710" s="143"/>
    </row>
    <row r="711" spans="6:6" x14ac:dyDescent="0.25">
      <c r="F711" s="143"/>
    </row>
    <row r="712" spans="6:6" x14ac:dyDescent="0.25">
      <c r="F712" s="143"/>
    </row>
    <row r="713" spans="6:6" x14ac:dyDescent="0.25">
      <c r="F713" s="143"/>
    </row>
    <row r="714" spans="6:6" x14ac:dyDescent="0.25">
      <c r="F714" s="143"/>
    </row>
    <row r="715" spans="6:6" x14ac:dyDescent="0.25">
      <c r="F715" s="143"/>
    </row>
    <row r="716" spans="6:6" x14ac:dyDescent="0.25">
      <c r="F716" s="143"/>
    </row>
    <row r="717" spans="6:6" x14ac:dyDescent="0.25">
      <c r="F717" s="143"/>
    </row>
    <row r="718" spans="6:6" x14ac:dyDescent="0.25">
      <c r="F718" s="143"/>
    </row>
    <row r="719" spans="6:6" x14ac:dyDescent="0.25">
      <c r="F719" s="143"/>
    </row>
    <row r="720" spans="6:6" x14ac:dyDescent="0.25">
      <c r="F720" s="143"/>
    </row>
    <row r="721" spans="6:6" x14ac:dyDescent="0.25">
      <c r="F721" s="143"/>
    </row>
    <row r="722" spans="6:6" x14ac:dyDescent="0.25">
      <c r="F722" s="143"/>
    </row>
    <row r="723" spans="6:6" x14ac:dyDescent="0.25">
      <c r="F723" s="143"/>
    </row>
    <row r="724" spans="6:6" x14ac:dyDescent="0.25">
      <c r="F724" s="143"/>
    </row>
    <row r="725" spans="6:6" x14ac:dyDescent="0.25">
      <c r="F725" s="143"/>
    </row>
    <row r="726" spans="6:6" x14ac:dyDescent="0.25">
      <c r="F726" s="143"/>
    </row>
    <row r="727" spans="6:6" x14ac:dyDescent="0.25">
      <c r="F727" s="143"/>
    </row>
    <row r="728" spans="6:6" x14ac:dyDescent="0.25">
      <c r="F728" s="143"/>
    </row>
    <row r="729" spans="6:6" x14ac:dyDescent="0.25">
      <c r="F729" s="143"/>
    </row>
    <row r="730" spans="6:6" x14ac:dyDescent="0.25">
      <c r="F730" s="143"/>
    </row>
    <row r="731" spans="6:6" x14ac:dyDescent="0.25">
      <c r="F731" s="143"/>
    </row>
    <row r="732" spans="6:6" x14ac:dyDescent="0.25">
      <c r="F732" s="143"/>
    </row>
    <row r="733" spans="6:6" x14ac:dyDescent="0.25">
      <c r="F733" s="143"/>
    </row>
    <row r="734" spans="6:6" x14ac:dyDescent="0.25">
      <c r="F734" s="143"/>
    </row>
    <row r="735" spans="6:6" x14ac:dyDescent="0.25">
      <c r="F735" s="143"/>
    </row>
    <row r="736" spans="6:6" x14ac:dyDescent="0.25">
      <c r="F736" s="143"/>
    </row>
    <row r="737" spans="6:6" x14ac:dyDescent="0.25">
      <c r="F737" s="143"/>
    </row>
    <row r="738" spans="6:6" x14ac:dyDescent="0.25">
      <c r="F738" s="143"/>
    </row>
    <row r="739" spans="6:6" x14ac:dyDescent="0.25">
      <c r="F739" s="143"/>
    </row>
    <row r="740" spans="6:6" x14ac:dyDescent="0.25">
      <c r="F740" s="143"/>
    </row>
    <row r="741" spans="6:6" x14ac:dyDescent="0.25">
      <c r="F741" s="143"/>
    </row>
    <row r="742" spans="6:6" x14ac:dyDescent="0.25">
      <c r="F742" s="143"/>
    </row>
    <row r="743" spans="6:6" x14ac:dyDescent="0.25">
      <c r="F743" s="143"/>
    </row>
    <row r="744" spans="6:6" x14ac:dyDescent="0.25">
      <c r="F744" s="143"/>
    </row>
    <row r="745" spans="6:6" x14ac:dyDescent="0.25">
      <c r="F745" s="143"/>
    </row>
    <row r="746" spans="6:6" x14ac:dyDescent="0.25">
      <c r="F746" s="143"/>
    </row>
    <row r="747" spans="6:6" x14ac:dyDescent="0.25">
      <c r="F747" s="143"/>
    </row>
    <row r="748" spans="6:6" x14ac:dyDescent="0.25">
      <c r="F748" s="143"/>
    </row>
    <row r="749" spans="6:6" x14ac:dyDescent="0.25">
      <c r="F749" s="143"/>
    </row>
    <row r="750" spans="6:6" x14ac:dyDescent="0.25">
      <c r="F750" s="143"/>
    </row>
    <row r="751" spans="6:6" x14ac:dyDescent="0.25">
      <c r="F751" s="143"/>
    </row>
    <row r="752" spans="6:6" x14ac:dyDescent="0.25">
      <c r="F752" s="143"/>
    </row>
    <row r="753" spans="6:6" x14ac:dyDescent="0.25">
      <c r="F753" s="143"/>
    </row>
    <row r="754" spans="6:6" x14ac:dyDescent="0.25">
      <c r="F754" s="143"/>
    </row>
    <row r="755" spans="6:6" x14ac:dyDescent="0.25">
      <c r="F755" s="143"/>
    </row>
    <row r="756" spans="6:6" x14ac:dyDescent="0.25">
      <c r="F756" s="143"/>
    </row>
    <row r="757" spans="6:6" x14ac:dyDescent="0.25">
      <c r="F757" s="143"/>
    </row>
    <row r="758" spans="6:6" x14ac:dyDescent="0.25">
      <c r="F758" s="143"/>
    </row>
    <row r="759" spans="6:6" x14ac:dyDescent="0.25">
      <c r="F759" s="143"/>
    </row>
    <row r="760" spans="6:6" x14ac:dyDescent="0.25">
      <c r="F760" s="143"/>
    </row>
    <row r="761" spans="6:6" x14ac:dyDescent="0.25">
      <c r="F761" s="143"/>
    </row>
    <row r="762" spans="6:6" x14ac:dyDescent="0.25">
      <c r="F762" s="143"/>
    </row>
    <row r="763" spans="6:6" x14ac:dyDescent="0.25">
      <c r="F763" s="143"/>
    </row>
    <row r="764" spans="6:6" x14ac:dyDescent="0.25">
      <c r="F764" s="143"/>
    </row>
    <row r="765" spans="6:6" x14ac:dyDescent="0.25">
      <c r="F765" s="143"/>
    </row>
    <row r="766" spans="6:6" x14ac:dyDescent="0.25">
      <c r="F766" s="143"/>
    </row>
    <row r="767" spans="6:6" x14ac:dyDescent="0.25">
      <c r="F767" s="143"/>
    </row>
    <row r="768" spans="6:6" x14ac:dyDescent="0.25">
      <c r="F768" s="143"/>
    </row>
    <row r="769" spans="6:6" x14ac:dyDescent="0.25">
      <c r="F769" s="143"/>
    </row>
    <row r="770" spans="6:6" x14ac:dyDescent="0.25">
      <c r="F770" s="143"/>
    </row>
    <row r="771" spans="6:6" x14ac:dyDescent="0.25">
      <c r="F771" s="143"/>
    </row>
    <row r="772" spans="6:6" x14ac:dyDescent="0.25">
      <c r="F772" s="143"/>
    </row>
    <row r="773" spans="6:6" x14ac:dyDescent="0.25">
      <c r="F773" s="143"/>
    </row>
    <row r="774" spans="6:6" x14ac:dyDescent="0.25">
      <c r="F774" s="143"/>
    </row>
    <row r="775" spans="6:6" x14ac:dyDescent="0.25">
      <c r="F775" s="143"/>
    </row>
    <row r="776" spans="6:6" x14ac:dyDescent="0.25">
      <c r="F776" s="143"/>
    </row>
    <row r="777" spans="6:6" x14ac:dyDescent="0.25">
      <c r="F777" s="143"/>
    </row>
    <row r="778" spans="6:6" x14ac:dyDescent="0.25">
      <c r="F778" s="143"/>
    </row>
    <row r="779" spans="6:6" x14ac:dyDescent="0.25">
      <c r="F779" s="143"/>
    </row>
    <row r="780" spans="6:6" x14ac:dyDescent="0.25">
      <c r="F780" s="143"/>
    </row>
    <row r="781" spans="6:6" x14ac:dyDescent="0.25">
      <c r="F781" s="143"/>
    </row>
    <row r="782" spans="6:6" x14ac:dyDescent="0.25">
      <c r="F782" s="143"/>
    </row>
    <row r="783" spans="6:6" x14ac:dyDescent="0.25">
      <c r="F783" s="143"/>
    </row>
    <row r="784" spans="6:6" x14ac:dyDescent="0.25">
      <c r="F784" s="143"/>
    </row>
    <row r="785" spans="6:6" x14ac:dyDescent="0.25">
      <c r="F785" s="143"/>
    </row>
    <row r="786" spans="6:6" x14ac:dyDescent="0.25">
      <c r="F786" s="143"/>
    </row>
    <row r="787" spans="6:6" x14ac:dyDescent="0.25">
      <c r="F787" s="143"/>
    </row>
    <row r="788" spans="6:6" x14ac:dyDescent="0.25">
      <c r="F788" s="143"/>
    </row>
    <row r="789" spans="6:6" x14ac:dyDescent="0.25">
      <c r="F789" s="143"/>
    </row>
    <row r="790" spans="6:6" x14ac:dyDescent="0.25">
      <c r="F790" s="143"/>
    </row>
    <row r="791" spans="6:6" x14ac:dyDescent="0.25">
      <c r="F791" s="143"/>
    </row>
    <row r="792" spans="6:6" x14ac:dyDescent="0.25">
      <c r="F792" s="143"/>
    </row>
    <row r="793" spans="6:6" x14ac:dyDescent="0.25">
      <c r="F793" s="143"/>
    </row>
    <row r="794" spans="6:6" x14ac:dyDescent="0.25">
      <c r="F794" s="143"/>
    </row>
    <row r="795" spans="6:6" x14ac:dyDescent="0.25">
      <c r="F795" s="143"/>
    </row>
    <row r="796" spans="6:6" x14ac:dyDescent="0.25">
      <c r="F796" s="143"/>
    </row>
    <row r="797" spans="6:6" x14ac:dyDescent="0.25">
      <c r="F797" s="143"/>
    </row>
    <row r="798" spans="6:6" x14ac:dyDescent="0.25">
      <c r="F798" s="143"/>
    </row>
    <row r="799" spans="6:6" x14ac:dyDescent="0.25">
      <c r="F799" s="143"/>
    </row>
    <row r="800" spans="6:6" x14ac:dyDescent="0.25">
      <c r="F800" s="143"/>
    </row>
    <row r="801" spans="6:6" x14ac:dyDescent="0.25">
      <c r="F801" s="143"/>
    </row>
    <row r="802" spans="6:6" x14ac:dyDescent="0.25">
      <c r="F802" s="143"/>
    </row>
    <row r="803" spans="6:6" x14ac:dyDescent="0.25">
      <c r="F803" s="143"/>
    </row>
    <row r="804" spans="6:6" x14ac:dyDescent="0.25">
      <c r="F804" s="143"/>
    </row>
    <row r="805" spans="6:6" x14ac:dyDescent="0.25">
      <c r="F805" s="143"/>
    </row>
    <row r="806" spans="6:6" x14ac:dyDescent="0.25">
      <c r="F806" s="143"/>
    </row>
    <row r="807" spans="6:6" x14ac:dyDescent="0.25">
      <c r="F807" s="143"/>
    </row>
    <row r="808" spans="6:6" x14ac:dyDescent="0.25">
      <c r="F808" s="143"/>
    </row>
    <row r="809" spans="6:6" x14ac:dyDescent="0.25">
      <c r="F809" s="143"/>
    </row>
    <row r="810" spans="6:6" x14ac:dyDescent="0.25">
      <c r="F810" s="143"/>
    </row>
    <row r="811" spans="6:6" x14ac:dyDescent="0.25">
      <c r="F811" s="143"/>
    </row>
    <row r="812" spans="6:6" x14ac:dyDescent="0.25">
      <c r="F812" s="143"/>
    </row>
    <row r="813" spans="6:6" x14ac:dyDescent="0.25">
      <c r="F813" s="143"/>
    </row>
    <row r="814" spans="6:6" x14ac:dyDescent="0.25">
      <c r="F814" s="143"/>
    </row>
    <row r="815" spans="6:6" x14ac:dyDescent="0.25">
      <c r="F815" s="143"/>
    </row>
    <row r="816" spans="6:6" x14ac:dyDescent="0.25">
      <c r="F816" s="143"/>
    </row>
    <row r="817" spans="6:6" x14ac:dyDescent="0.25">
      <c r="F817" s="143"/>
    </row>
    <row r="818" spans="6:6" x14ac:dyDescent="0.25">
      <c r="F818" s="143"/>
    </row>
    <row r="819" spans="6:6" x14ac:dyDescent="0.25">
      <c r="F819" s="143"/>
    </row>
    <row r="820" spans="6:6" x14ac:dyDescent="0.25">
      <c r="F820" s="143"/>
    </row>
    <row r="821" spans="6:6" x14ac:dyDescent="0.25">
      <c r="F821" s="143"/>
    </row>
    <row r="822" spans="6:6" x14ac:dyDescent="0.25">
      <c r="F822" s="143"/>
    </row>
    <row r="823" spans="6:6" x14ac:dyDescent="0.25">
      <c r="F823" s="143"/>
    </row>
    <row r="824" spans="6:6" x14ac:dyDescent="0.25">
      <c r="F824" s="143"/>
    </row>
    <row r="825" spans="6:6" x14ac:dyDescent="0.25">
      <c r="F825" s="143"/>
    </row>
    <row r="826" spans="6:6" x14ac:dyDescent="0.25">
      <c r="F826" s="143"/>
    </row>
    <row r="827" spans="6:6" x14ac:dyDescent="0.25">
      <c r="F827" s="143"/>
    </row>
    <row r="828" spans="6:6" x14ac:dyDescent="0.25">
      <c r="F828" s="143"/>
    </row>
    <row r="829" spans="6:6" x14ac:dyDescent="0.25">
      <c r="F829" s="143"/>
    </row>
    <row r="830" spans="6:6" x14ac:dyDescent="0.25">
      <c r="F830" s="143"/>
    </row>
    <row r="831" spans="6:6" x14ac:dyDescent="0.25">
      <c r="F831" s="143"/>
    </row>
    <row r="832" spans="6:6" x14ac:dyDescent="0.25">
      <c r="F832" s="143"/>
    </row>
    <row r="833" spans="6:6" x14ac:dyDescent="0.25">
      <c r="F833" s="143"/>
    </row>
    <row r="834" spans="6:6" x14ac:dyDescent="0.25">
      <c r="F834" s="143"/>
    </row>
    <row r="835" spans="6:6" x14ac:dyDescent="0.25">
      <c r="F835" s="143"/>
    </row>
    <row r="836" spans="6:6" x14ac:dyDescent="0.25">
      <c r="F836" s="143"/>
    </row>
    <row r="837" spans="6:6" x14ac:dyDescent="0.25">
      <c r="F837" s="143"/>
    </row>
    <row r="838" spans="6:6" x14ac:dyDescent="0.25">
      <c r="F838" s="143"/>
    </row>
    <row r="839" spans="6:6" x14ac:dyDescent="0.25">
      <c r="F839" s="143"/>
    </row>
    <row r="840" spans="6:6" x14ac:dyDescent="0.25">
      <c r="F840" s="143"/>
    </row>
    <row r="841" spans="6:6" x14ac:dyDescent="0.25">
      <c r="F841" s="143"/>
    </row>
    <row r="842" spans="6:6" x14ac:dyDescent="0.25">
      <c r="F842" s="143"/>
    </row>
    <row r="843" spans="6:6" x14ac:dyDescent="0.25">
      <c r="F843" s="143"/>
    </row>
    <row r="844" spans="6:6" x14ac:dyDescent="0.25">
      <c r="F844" s="143"/>
    </row>
    <row r="845" spans="6:6" x14ac:dyDescent="0.25">
      <c r="F845" s="143"/>
    </row>
    <row r="846" spans="6:6" x14ac:dyDescent="0.25">
      <c r="F846" s="143"/>
    </row>
    <row r="847" spans="6:6" x14ac:dyDescent="0.25">
      <c r="F847" s="143"/>
    </row>
    <row r="848" spans="6:6" x14ac:dyDescent="0.25">
      <c r="F848" s="143"/>
    </row>
    <row r="849" spans="6:6" x14ac:dyDescent="0.25">
      <c r="F849" s="143"/>
    </row>
    <row r="850" spans="6:6" x14ac:dyDescent="0.25">
      <c r="F850" s="143"/>
    </row>
    <row r="851" spans="6:6" x14ac:dyDescent="0.25">
      <c r="F851" s="143"/>
    </row>
    <row r="852" spans="6:6" x14ac:dyDescent="0.25">
      <c r="F852" s="143"/>
    </row>
    <row r="853" spans="6:6" x14ac:dyDescent="0.25">
      <c r="F853" s="143"/>
    </row>
    <row r="854" spans="6:6" x14ac:dyDescent="0.25">
      <c r="F854" s="143"/>
    </row>
    <row r="855" spans="6:6" x14ac:dyDescent="0.25">
      <c r="F855" s="143"/>
    </row>
    <row r="856" spans="6:6" x14ac:dyDescent="0.25">
      <c r="F856" s="143"/>
    </row>
    <row r="857" spans="6:6" x14ac:dyDescent="0.25">
      <c r="F857" s="143"/>
    </row>
    <row r="858" spans="6:6" x14ac:dyDescent="0.25">
      <c r="F858" s="143"/>
    </row>
    <row r="859" spans="6:6" x14ac:dyDescent="0.25">
      <c r="F859" s="143"/>
    </row>
    <row r="860" spans="6:6" x14ac:dyDescent="0.25">
      <c r="F860" s="143"/>
    </row>
    <row r="861" spans="6:6" x14ac:dyDescent="0.25">
      <c r="F861" s="143"/>
    </row>
    <row r="862" spans="6:6" x14ac:dyDescent="0.25">
      <c r="F862" s="143"/>
    </row>
    <row r="863" spans="6:6" x14ac:dyDescent="0.25">
      <c r="F863" s="143"/>
    </row>
    <row r="864" spans="6:6" x14ac:dyDescent="0.25">
      <c r="F864" s="143"/>
    </row>
    <row r="865" spans="6:6" x14ac:dyDescent="0.25">
      <c r="F865" s="143"/>
    </row>
    <row r="866" spans="6:6" x14ac:dyDescent="0.25">
      <c r="F866" s="143"/>
    </row>
    <row r="867" spans="6:6" x14ac:dyDescent="0.25">
      <c r="F867" s="143"/>
    </row>
    <row r="868" spans="6:6" x14ac:dyDescent="0.25">
      <c r="F868" s="143"/>
    </row>
    <row r="869" spans="6:6" x14ac:dyDescent="0.25">
      <c r="F869" s="143"/>
    </row>
    <row r="870" spans="6:6" x14ac:dyDescent="0.25">
      <c r="F870" s="143"/>
    </row>
    <row r="871" spans="6:6" x14ac:dyDescent="0.25">
      <c r="F871" s="143"/>
    </row>
    <row r="872" spans="6:6" x14ac:dyDescent="0.25">
      <c r="F872" s="143"/>
    </row>
    <row r="873" spans="6:6" x14ac:dyDescent="0.25">
      <c r="F873" s="143"/>
    </row>
    <row r="874" spans="6:6" x14ac:dyDescent="0.25">
      <c r="F874" s="143"/>
    </row>
    <row r="875" spans="6:6" x14ac:dyDescent="0.25">
      <c r="F875" s="143"/>
    </row>
    <row r="876" spans="6:6" x14ac:dyDescent="0.25">
      <c r="F876" s="143"/>
    </row>
    <row r="877" spans="6:6" x14ac:dyDescent="0.25">
      <c r="F877" s="143"/>
    </row>
    <row r="878" spans="6:6" x14ac:dyDescent="0.25">
      <c r="F878" s="143"/>
    </row>
    <row r="879" spans="6:6" x14ac:dyDescent="0.25">
      <c r="F879" s="143"/>
    </row>
    <row r="880" spans="6:6" x14ac:dyDescent="0.25">
      <c r="F880" s="143"/>
    </row>
    <row r="881" spans="6:6" x14ac:dyDescent="0.25">
      <c r="F881" s="143"/>
    </row>
    <row r="882" spans="6:6" x14ac:dyDescent="0.25">
      <c r="F882" s="143"/>
    </row>
    <row r="883" spans="6:6" x14ac:dyDescent="0.25">
      <c r="F883" s="143"/>
    </row>
    <row r="884" spans="6:6" x14ac:dyDescent="0.25">
      <c r="F884" s="143"/>
    </row>
    <row r="885" spans="6:6" x14ac:dyDescent="0.25">
      <c r="F885" s="143"/>
    </row>
    <row r="886" spans="6:6" x14ac:dyDescent="0.25">
      <c r="F886" s="143"/>
    </row>
    <row r="887" spans="6:6" x14ac:dyDescent="0.25">
      <c r="F887" s="143"/>
    </row>
    <row r="888" spans="6:6" x14ac:dyDescent="0.25">
      <c r="F888" s="143"/>
    </row>
    <row r="889" spans="6:6" x14ac:dyDescent="0.25">
      <c r="F889" s="143"/>
    </row>
    <row r="890" spans="6:6" x14ac:dyDescent="0.25">
      <c r="F890" s="143"/>
    </row>
    <row r="891" spans="6:6" x14ac:dyDescent="0.25">
      <c r="F891" s="143"/>
    </row>
    <row r="892" spans="6:6" x14ac:dyDescent="0.25">
      <c r="F892" s="143"/>
    </row>
    <row r="893" spans="6:6" x14ac:dyDescent="0.25">
      <c r="F893" s="143"/>
    </row>
    <row r="894" spans="6:6" x14ac:dyDescent="0.25">
      <c r="F894" s="143"/>
    </row>
    <row r="895" spans="6:6" x14ac:dyDescent="0.25">
      <c r="F895" s="143"/>
    </row>
    <row r="896" spans="6:6" x14ac:dyDescent="0.25">
      <c r="F896" s="143"/>
    </row>
    <row r="897" spans="6:6" x14ac:dyDescent="0.25">
      <c r="F897" s="143"/>
    </row>
    <row r="898" spans="6:6" x14ac:dyDescent="0.25">
      <c r="F898" s="143"/>
    </row>
    <row r="899" spans="6:6" x14ac:dyDescent="0.25">
      <c r="F899" s="143"/>
    </row>
    <row r="900" spans="6:6" x14ac:dyDescent="0.25">
      <c r="F900" s="143"/>
    </row>
    <row r="901" spans="6:6" x14ac:dyDescent="0.25">
      <c r="F901" s="143"/>
    </row>
    <row r="902" spans="6:6" x14ac:dyDescent="0.25">
      <c r="F902" s="143"/>
    </row>
    <row r="903" spans="6:6" x14ac:dyDescent="0.25">
      <c r="F903" s="143"/>
    </row>
    <row r="904" spans="6:6" x14ac:dyDescent="0.25">
      <c r="F904" s="143"/>
    </row>
    <row r="905" spans="6:6" x14ac:dyDescent="0.25">
      <c r="F905" s="143"/>
    </row>
    <row r="906" spans="6:6" x14ac:dyDescent="0.25">
      <c r="F906" s="143"/>
    </row>
    <row r="907" spans="6:6" x14ac:dyDescent="0.25">
      <c r="F907" s="143"/>
    </row>
    <row r="908" spans="6:6" x14ac:dyDescent="0.25">
      <c r="F908" s="143"/>
    </row>
    <row r="909" spans="6:6" x14ac:dyDescent="0.25">
      <c r="F909" s="143"/>
    </row>
    <row r="910" spans="6:6" x14ac:dyDescent="0.25">
      <c r="F910" s="143"/>
    </row>
    <row r="911" spans="6:6" x14ac:dyDescent="0.25">
      <c r="F911" s="143"/>
    </row>
    <row r="912" spans="6:6" x14ac:dyDescent="0.25">
      <c r="F912" s="143"/>
    </row>
    <row r="913" spans="6:6" x14ac:dyDescent="0.25">
      <c r="F913" s="143"/>
    </row>
    <row r="914" spans="6:6" x14ac:dyDescent="0.25">
      <c r="F914" s="143"/>
    </row>
    <row r="915" spans="6:6" x14ac:dyDescent="0.25">
      <c r="F915" s="143"/>
    </row>
    <row r="916" spans="6:6" x14ac:dyDescent="0.25">
      <c r="F916" s="143"/>
    </row>
    <row r="917" spans="6:6" x14ac:dyDescent="0.25">
      <c r="F917" s="143"/>
    </row>
    <row r="918" spans="6:6" x14ac:dyDescent="0.25">
      <c r="F918" s="143"/>
    </row>
    <row r="919" spans="6:6" x14ac:dyDescent="0.25">
      <c r="F919" s="143"/>
    </row>
    <row r="920" spans="6:6" x14ac:dyDescent="0.25">
      <c r="F920" s="143"/>
    </row>
    <row r="921" spans="6:6" x14ac:dyDescent="0.25">
      <c r="F921" s="143"/>
    </row>
    <row r="922" spans="6:6" x14ac:dyDescent="0.25">
      <c r="F922" s="143"/>
    </row>
    <row r="923" spans="6:6" x14ac:dyDescent="0.25">
      <c r="F923" s="143"/>
    </row>
    <row r="924" spans="6:6" x14ac:dyDescent="0.25">
      <c r="F924" s="143"/>
    </row>
    <row r="925" spans="6:6" x14ac:dyDescent="0.25">
      <c r="F925" s="143"/>
    </row>
    <row r="926" spans="6:6" x14ac:dyDescent="0.25">
      <c r="F926" s="143"/>
    </row>
    <row r="927" spans="6:6" x14ac:dyDescent="0.25">
      <c r="F927" s="143"/>
    </row>
    <row r="928" spans="6:6" x14ac:dyDescent="0.25">
      <c r="F928" s="143"/>
    </row>
    <row r="929" spans="6:6" x14ac:dyDescent="0.25">
      <c r="F929" s="143"/>
    </row>
    <row r="930" spans="6:6" x14ac:dyDescent="0.25">
      <c r="F930" s="143"/>
    </row>
    <row r="931" spans="6:6" x14ac:dyDescent="0.25">
      <c r="F931" s="143"/>
    </row>
    <row r="932" spans="6:6" x14ac:dyDescent="0.25">
      <c r="F932" s="143"/>
    </row>
    <row r="933" spans="6:6" x14ac:dyDescent="0.25">
      <c r="F933" s="143"/>
    </row>
    <row r="934" spans="6:6" x14ac:dyDescent="0.25">
      <c r="F934" s="143"/>
    </row>
    <row r="935" spans="6:6" x14ac:dyDescent="0.25">
      <c r="F935" s="143"/>
    </row>
    <row r="936" spans="6:6" x14ac:dyDescent="0.25">
      <c r="F936" s="143"/>
    </row>
    <row r="937" spans="6:6" x14ac:dyDescent="0.25">
      <c r="F937" s="143"/>
    </row>
    <row r="938" spans="6:6" x14ac:dyDescent="0.25">
      <c r="F938" s="143"/>
    </row>
    <row r="939" spans="6:6" x14ac:dyDescent="0.25">
      <c r="F939" s="143"/>
    </row>
    <row r="940" spans="6:6" x14ac:dyDescent="0.25">
      <c r="F940" s="143"/>
    </row>
    <row r="941" spans="6:6" x14ac:dyDescent="0.25">
      <c r="F941" s="143"/>
    </row>
    <row r="942" spans="6:6" x14ac:dyDescent="0.25">
      <c r="F942" s="143"/>
    </row>
    <row r="943" spans="6:6" x14ac:dyDescent="0.25">
      <c r="F943" s="143"/>
    </row>
    <row r="944" spans="6:6" x14ac:dyDescent="0.25">
      <c r="F944" s="143"/>
    </row>
    <row r="945" spans="6:6" x14ac:dyDescent="0.25">
      <c r="F945" s="143"/>
    </row>
    <row r="946" spans="6:6" x14ac:dyDescent="0.25">
      <c r="F946" s="143"/>
    </row>
    <row r="947" spans="6:6" x14ac:dyDescent="0.25">
      <c r="F947" s="143"/>
    </row>
    <row r="948" spans="6:6" x14ac:dyDescent="0.25">
      <c r="F948" s="143"/>
    </row>
    <row r="949" spans="6:6" x14ac:dyDescent="0.25">
      <c r="F949" s="143"/>
    </row>
    <row r="950" spans="6:6" x14ac:dyDescent="0.25">
      <c r="F950" s="143"/>
    </row>
    <row r="951" spans="6:6" x14ac:dyDescent="0.25">
      <c r="F951" s="143"/>
    </row>
    <row r="952" spans="6:6" x14ac:dyDescent="0.25">
      <c r="F952" s="143"/>
    </row>
    <row r="953" spans="6:6" x14ac:dyDescent="0.25">
      <c r="F953" s="143"/>
    </row>
    <row r="954" spans="6:6" x14ac:dyDescent="0.25">
      <c r="F954" s="143"/>
    </row>
    <row r="955" spans="6:6" x14ac:dyDescent="0.25">
      <c r="F955" s="143"/>
    </row>
    <row r="956" spans="6:6" x14ac:dyDescent="0.25">
      <c r="F956" s="143"/>
    </row>
    <row r="957" spans="6:6" x14ac:dyDescent="0.25">
      <c r="F957" s="143"/>
    </row>
    <row r="958" spans="6:6" x14ac:dyDescent="0.25">
      <c r="F958" s="143"/>
    </row>
    <row r="959" spans="6:6" x14ac:dyDescent="0.25">
      <c r="F959" s="143"/>
    </row>
    <row r="960" spans="6:6" x14ac:dyDescent="0.25">
      <c r="F960" s="143"/>
    </row>
    <row r="961" spans="6:6" x14ac:dyDescent="0.25">
      <c r="F961" s="143"/>
    </row>
    <row r="962" spans="6:6" x14ac:dyDescent="0.25">
      <c r="F962" s="143"/>
    </row>
    <row r="963" spans="6:6" x14ac:dyDescent="0.25">
      <c r="F963" s="143"/>
    </row>
    <row r="964" spans="6:6" x14ac:dyDescent="0.25">
      <c r="F964" s="143"/>
    </row>
    <row r="965" spans="6:6" x14ac:dyDescent="0.25">
      <c r="F965" s="143"/>
    </row>
    <row r="966" spans="6:6" x14ac:dyDescent="0.25">
      <c r="F966" s="143"/>
    </row>
    <row r="967" spans="6:6" x14ac:dyDescent="0.25">
      <c r="F967" s="143"/>
    </row>
    <row r="968" spans="6:6" x14ac:dyDescent="0.25">
      <c r="F968" s="143"/>
    </row>
    <row r="969" spans="6:6" x14ac:dyDescent="0.25">
      <c r="F969" s="143"/>
    </row>
    <row r="970" spans="6:6" x14ac:dyDescent="0.25">
      <c r="F970" s="143"/>
    </row>
    <row r="971" spans="6:6" x14ac:dyDescent="0.25">
      <c r="F971" s="143"/>
    </row>
    <row r="972" spans="6:6" x14ac:dyDescent="0.25">
      <c r="F972" s="143"/>
    </row>
    <row r="973" spans="6:6" x14ac:dyDescent="0.25">
      <c r="F973" s="143"/>
    </row>
    <row r="974" spans="6:6" x14ac:dyDescent="0.25">
      <c r="F974" s="143"/>
    </row>
    <row r="975" spans="6:6" x14ac:dyDescent="0.25">
      <c r="F975" s="143"/>
    </row>
    <row r="976" spans="6:6" x14ac:dyDescent="0.25">
      <c r="F976" s="143"/>
    </row>
    <row r="977" spans="6:6" x14ac:dyDescent="0.25">
      <c r="F977" s="143"/>
    </row>
    <row r="978" spans="6:6" x14ac:dyDescent="0.25">
      <c r="F978" s="143"/>
    </row>
    <row r="979" spans="6:6" x14ac:dyDescent="0.25">
      <c r="F979" s="143"/>
    </row>
    <row r="980" spans="6:6" x14ac:dyDescent="0.25">
      <c r="F980" s="143"/>
    </row>
    <row r="981" spans="6:6" x14ac:dyDescent="0.25">
      <c r="F981" s="143"/>
    </row>
    <row r="982" spans="6:6" x14ac:dyDescent="0.25">
      <c r="F982" s="143"/>
    </row>
    <row r="983" spans="6:6" x14ac:dyDescent="0.25">
      <c r="F983" s="143"/>
    </row>
    <row r="984" spans="6:6" x14ac:dyDescent="0.25">
      <c r="F984" s="143"/>
    </row>
    <row r="985" spans="6:6" x14ac:dyDescent="0.25">
      <c r="F985" s="143"/>
    </row>
    <row r="986" spans="6:6" x14ac:dyDescent="0.25">
      <c r="F986" s="143"/>
    </row>
    <row r="987" spans="6:6" x14ac:dyDescent="0.25">
      <c r="F987" s="143"/>
    </row>
    <row r="988" spans="6:6" x14ac:dyDescent="0.25">
      <c r="F988" s="143"/>
    </row>
    <row r="989" spans="6:6" x14ac:dyDescent="0.25">
      <c r="F989" s="143"/>
    </row>
    <row r="990" spans="6:6" x14ac:dyDescent="0.25">
      <c r="F990" s="143"/>
    </row>
    <row r="991" spans="6:6" x14ac:dyDescent="0.25">
      <c r="F991" s="143"/>
    </row>
    <row r="992" spans="6:6" x14ac:dyDescent="0.25">
      <c r="F992" s="143"/>
    </row>
    <row r="993" spans="6:6" x14ac:dyDescent="0.25">
      <c r="F993" s="143"/>
    </row>
    <row r="994" spans="6:6" x14ac:dyDescent="0.25">
      <c r="F994" s="143"/>
    </row>
    <row r="995" spans="6:6" x14ac:dyDescent="0.25">
      <c r="F995" s="143"/>
    </row>
    <row r="996" spans="6:6" x14ac:dyDescent="0.25">
      <c r="F996" s="143"/>
    </row>
    <row r="997" spans="6:6" x14ac:dyDescent="0.25">
      <c r="F997" s="143"/>
    </row>
    <row r="998" spans="6:6" x14ac:dyDescent="0.25">
      <c r="F998" s="143"/>
    </row>
    <row r="999" spans="6:6" x14ac:dyDescent="0.25">
      <c r="F999" s="143"/>
    </row>
    <row r="1000" spans="6:6" x14ac:dyDescent="0.25">
      <c r="F1000" s="143"/>
    </row>
    <row r="1001" spans="6:6" x14ac:dyDescent="0.25">
      <c r="F1001" s="143"/>
    </row>
    <row r="1002" spans="6:6" x14ac:dyDescent="0.25">
      <c r="F1002" s="143"/>
    </row>
    <row r="1003" spans="6:6" x14ac:dyDescent="0.25">
      <c r="F1003" s="143"/>
    </row>
    <row r="1004" spans="6:6" x14ac:dyDescent="0.25">
      <c r="F1004" s="143"/>
    </row>
    <row r="1005" spans="6:6" x14ac:dyDescent="0.25">
      <c r="F1005" s="143"/>
    </row>
    <row r="1006" spans="6:6" x14ac:dyDescent="0.25">
      <c r="F1006" s="143"/>
    </row>
    <row r="1007" spans="6:6" x14ac:dyDescent="0.25">
      <c r="F1007" s="143"/>
    </row>
    <row r="1008" spans="6:6" x14ac:dyDescent="0.25">
      <c r="F1008" s="143"/>
    </row>
    <row r="1009" spans="6:6" x14ac:dyDescent="0.25">
      <c r="F1009" s="143"/>
    </row>
    <row r="1010" spans="6:6" x14ac:dyDescent="0.25">
      <c r="F1010" s="143"/>
    </row>
    <row r="1011" spans="6:6" x14ac:dyDescent="0.25">
      <c r="F1011" s="143"/>
    </row>
    <row r="1012" spans="6:6" x14ac:dyDescent="0.25">
      <c r="F1012" s="143"/>
    </row>
    <row r="1013" spans="6:6" x14ac:dyDescent="0.25">
      <c r="F1013" s="143"/>
    </row>
    <row r="1014" spans="6:6" x14ac:dyDescent="0.25">
      <c r="F1014" s="143"/>
    </row>
    <row r="1015" spans="6:6" x14ac:dyDescent="0.25">
      <c r="F1015" s="143"/>
    </row>
  </sheetData>
  <sheetProtection algorithmName="SHA-512" hashValue="fZ52IktsAJWWeS5WS/DhE9LF2uvSEopG2iTyKghhfa8CjYeL0NvuijaLHPfpz6FCFX9frrx3TV8f3sa1cc3bnw==" saltValue="NwLOuJOkKVdJ9WSpC3ocVw==" spinCount="100000" sheet="1" objects="1" scenarios="1" selectLockedCells="1"/>
  <mergeCells count="5">
    <mergeCell ref="A1:A2"/>
    <mergeCell ref="B1:B2"/>
    <mergeCell ref="A4:B4"/>
    <mergeCell ref="A6:B6"/>
    <mergeCell ref="B44:C4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E18A6-0D14-4A53-B92C-FA04ACFFFAED}">
  <sheetPr>
    <tabColor rgb="FFFFC000"/>
  </sheetPr>
  <dimension ref="A1:E112"/>
  <sheetViews>
    <sheetView zoomScale="80" zoomScaleNormal="80" workbookViewId="0">
      <selection activeCell="A2" sqref="A2"/>
    </sheetView>
  </sheetViews>
  <sheetFormatPr defaultColWidth="9.140625" defaultRowHeight="12.75" x14ac:dyDescent="0.2"/>
  <cols>
    <col min="1" max="1" width="9.140625" style="285"/>
    <col min="2" max="2" width="11.5703125" style="285" bestFit="1" customWidth="1"/>
    <col min="3" max="3" width="14.28515625" style="285" customWidth="1"/>
    <col min="4" max="4" width="208.28515625" style="285" customWidth="1"/>
    <col min="5" max="16384" width="9.140625" style="285"/>
  </cols>
  <sheetData>
    <row r="1" spans="1:5" x14ac:dyDescent="0.2">
      <c r="A1" s="284" t="s">
        <v>705</v>
      </c>
      <c r="B1" s="284" t="s">
        <v>706</v>
      </c>
      <c r="C1" s="284" t="s">
        <v>707</v>
      </c>
      <c r="D1" s="284" t="s">
        <v>708</v>
      </c>
    </row>
    <row r="2" spans="1:5" s="288" customFormat="1" x14ac:dyDescent="0.2">
      <c r="A2" s="286">
        <f>Intro!$E$89</f>
        <v>0</v>
      </c>
      <c r="B2" s="287" t="s">
        <v>709</v>
      </c>
      <c r="C2" s="287"/>
      <c r="D2" s="287"/>
    </row>
    <row r="3" spans="1:5" s="288" customFormat="1" x14ac:dyDescent="0.2">
      <c r="A3" s="286">
        <f>A2</f>
        <v>0</v>
      </c>
      <c r="B3" s="289" t="s">
        <v>520</v>
      </c>
      <c r="C3" s="285" t="s">
        <v>710</v>
      </c>
      <c r="D3" s="291">
        <f>'Grades-Nuances'!$B$20</f>
        <v>0</v>
      </c>
    </row>
    <row r="4" spans="1:5" x14ac:dyDescent="0.2">
      <c r="A4" s="286">
        <f>A2</f>
        <v>0</v>
      </c>
      <c r="B4" s="289" t="s">
        <v>522</v>
      </c>
      <c r="C4" s="285" t="s">
        <v>711</v>
      </c>
      <c r="D4" s="291">
        <f>'Grades-Nuances'!$C$20</f>
        <v>0</v>
      </c>
    </row>
    <row r="5" spans="1:5" x14ac:dyDescent="0.2">
      <c r="A5" s="286">
        <f t="shared" ref="A5:A68" si="0">A4</f>
        <v>0</v>
      </c>
      <c r="B5" s="289" t="s">
        <v>512</v>
      </c>
      <c r="C5" s="285" t="s">
        <v>712</v>
      </c>
      <c r="D5" s="291">
        <f>'Grades-Nuances'!$D$20</f>
        <v>0</v>
      </c>
    </row>
    <row r="6" spans="1:5" x14ac:dyDescent="0.2">
      <c r="A6" s="286">
        <f t="shared" si="0"/>
        <v>0</v>
      </c>
      <c r="B6" s="289" t="s">
        <v>510</v>
      </c>
      <c r="C6" s="285" t="s">
        <v>713</v>
      </c>
      <c r="D6" s="291">
        <f>'Grades-Nuances'!$E$20</f>
        <v>0</v>
      </c>
      <c r="E6" s="291"/>
    </row>
    <row r="7" spans="1:5" x14ac:dyDescent="0.2">
      <c r="A7" s="286">
        <f t="shared" si="0"/>
        <v>0</v>
      </c>
      <c r="B7" s="289" t="s">
        <v>506</v>
      </c>
      <c r="C7" s="285" t="s">
        <v>714</v>
      </c>
      <c r="D7" s="290">
        <f>'Grades-Nuances'!$F$20</f>
        <v>0</v>
      </c>
      <c r="E7" s="291"/>
    </row>
    <row r="8" spans="1:5" x14ac:dyDescent="0.2">
      <c r="A8" s="286">
        <f t="shared" si="0"/>
        <v>0</v>
      </c>
      <c r="B8" s="289" t="s">
        <v>508</v>
      </c>
      <c r="C8" s="285" t="s">
        <v>715</v>
      </c>
      <c r="D8" s="290">
        <f>'Grades-Nuances'!$G$20</f>
        <v>0</v>
      </c>
      <c r="E8" s="291"/>
    </row>
    <row r="9" spans="1:5" x14ac:dyDescent="0.2">
      <c r="A9" s="286">
        <f t="shared" si="0"/>
        <v>0</v>
      </c>
      <c r="B9" s="289" t="s">
        <v>698</v>
      </c>
      <c r="C9" s="285" t="s">
        <v>716</v>
      </c>
      <c r="D9" s="290">
        <f>'Grades-Nuances'!$H$20</f>
        <v>0</v>
      </c>
      <c r="E9" s="291"/>
    </row>
    <row r="10" spans="1:5" x14ac:dyDescent="0.2">
      <c r="A10" s="286">
        <f t="shared" si="0"/>
        <v>0</v>
      </c>
      <c r="B10" s="289" t="s">
        <v>700</v>
      </c>
      <c r="C10" s="285" t="s">
        <v>717</v>
      </c>
      <c r="D10" s="290">
        <f>'Grades-Nuances'!$I$20</f>
        <v>0</v>
      </c>
      <c r="E10" s="291"/>
    </row>
    <row r="11" spans="1:5" x14ac:dyDescent="0.2">
      <c r="A11" s="286">
        <f t="shared" si="0"/>
        <v>0</v>
      </c>
      <c r="B11" s="289" t="s">
        <v>514</v>
      </c>
      <c r="C11" s="285" t="s">
        <v>718</v>
      </c>
      <c r="D11" s="290">
        <f>'Grades-Nuances'!$J$20</f>
        <v>0</v>
      </c>
      <c r="E11" s="291"/>
    </row>
    <row r="12" spans="1:5" ht="12.75" customHeight="1" x14ac:dyDescent="0.2">
      <c r="A12" s="286">
        <f t="shared" si="0"/>
        <v>0</v>
      </c>
      <c r="B12" s="289" t="s">
        <v>518</v>
      </c>
      <c r="C12" s="285" t="s">
        <v>719</v>
      </c>
      <c r="D12" s="290">
        <f>'Grades-Nuances'!$L$20</f>
        <v>0</v>
      </c>
      <c r="E12" s="291"/>
    </row>
    <row r="13" spans="1:5" ht="12.75" customHeight="1" x14ac:dyDescent="0.2">
      <c r="A13" s="286">
        <f t="shared" si="0"/>
        <v>0</v>
      </c>
      <c r="B13" s="289" t="s">
        <v>520</v>
      </c>
      <c r="C13" s="285" t="s">
        <v>720</v>
      </c>
      <c r="D13" s="291">
        <f>'Grades-Nuances'!$B$24</f>
        <v>0</v>
      </c>
      <c r="E13" s="291"/>
    </row>
    <row r="14" spans="1:5" x14ac:dyDescent="0.2">
      <c r="A14" s="286">
        <f t="shared" si="0"/>
        <v>0</v>
      </c>
      <c r="B14" s="289" t="s">
        <v>522</v>
      </c>
      <c r="C14" s="285" t="s">
        <v>721</v>
      </c>
      <c r="D14" s="291">
        <f>'Grades-Nuances'!$C$24</f>
        <v>0</v>
      </c>
      <c r="E14" s="291"/>
    </row>
    <row r="15" spans="1:5" x14ac:dyDescent="0.2">
      <c r="A15" s="286">
        <f t="shared" si="0"/>
        <v>0</v>
      </c>
      <c r="B15" s="289" t="s">
        <v>512</v>
      </c>
      <c r="C15" s="285" t="s">
        <v>722</v>
      </c>
      <c r="D15" s="291">
        <f>'Grades-Nuances'!$D$24</f>
        <v>0</v>
      </c>
    </row>
    <row r="16" spans="1:5" x14ac:dyDescent="0.2">
      <c r="A16" s="286">
        <f t="shared" si="0"/>
        <v>0</v>
      </c>
      <c r="B16" s="289" t="s">
        <v>510</v>
      </c>
      <c r="C16" s="285" t="s">
        <v>723</v>
      </c>
      <c r="D16" s="291">
        <f>'Grades-Nuances'!$E$24</f>
        <v>0</v>
      </c>
    </row>
    <row r="17" spans="1:4" x14ac:dyDescent="0.2">
      <c r="A17" s="286">
        <f t="shared" si="0"/>
        <v>0</v>
      </c>
      <c r="B17" s="289" t="s">
        <v>506</v>
      </c>
      <c r="C17" s="285" t="s">
        <v>724</v>
      </c>
      <c r="D17" s="290">
        <f>'Grades-Nuances'!$F$24</f>
        <v>0</v>
      </c>
    </row>
    <row r="18" spans="1:4" x14ac:dyDescent="0.2">
      <c r="A18" s="286">
        <f t="shared" si="0"/>
        <v>0</v>
      </c>
      <c r="B18" s="289" t="s">
        <v>508</v>
      </c>
      <c r="C18" s="285" t="s">
        <v>725</v>
      </c>
      <c r="D18" s="290">
        <f>'Grades-Nuances'!$G$24</f>
        <v>0</v>
      </c>
    </row>
    <row r="19" spans="1:4" x14ac:dyDescent="0.2">
      <c r="A19" s="286">
        <f t="shared" si="0"/>
        <v>0</v>
      </c>
      <c r="B19" s="289" t="s">
        <v>698</v>
      </c>
      <c r="C19" s="285" t="s">
        <v>726</v>
      </c>
      <c r="D19" s="290">
        <f>'Grades-Nuances'!$H$24</f>
        <v>0</v>
      </c>
    </row>
    <row r="20" spans="1:4" x14ac:dyDescent="0.2">
      <c r="A20" s="286">
        <f t="shared" si="0"/>
        <v>0</v>
      </c>
      <c r="B20" s="289" t="s">
        <v>700</v>
      </c>
      <c r="C20" s="285" t="s">
        <v>727</v>
      </c>
      <c r="D20" s="290">
        <f>'Grades-Nuances'!$I$24</f>
        <v>0</v>
      </c>
    </row>
    <row r="21" spans="1:4" x14ac:dyDescent="0.2">
      <c r="A21" s="286">
        <f t="shared" si="0"/>
        <v>0</v>
      </c>
      <c r="B21" s="289" t="s">
        <v>514</v>
      </c>
      <c r="C21" s="285" t="s">
        <v>728</v>
      </c>
      <c r="D21" s="290">
        <f>'Grades-Nuances'!$J$24</f>
        <v>0</v>
      </c>
    </row>
    <row r="22" spans="1:4" x14ac:dyDescent="0.2">
      <c r="A22" s="286">
        <f t="shared" si="0"/>
        <v>0</v>
      </c>
      <c r="B22" s="289" t="s">
        <v>518</v>
      </c>
      <c r="C22" s="285" t="s">
        <v>729</v>
      </c>
      <c r="D22" s="290">
        <f>'Grades-Nuances'!$L$24</f>
        <v>0</v>
      </c>
    </row>
    <row r="23" spans="1:4" x14ac:dyDescent="0.2">
      <c r="A23" s="286">
        <f t="shared" si="0"/>
        <v>0</v>
      </c>
      <c r="B23" s="289" t="s">
        <v>520</v>
      </c>
      <c r="C23" s="285" t="s">
        <v>730</v>
      </c>
      <c r="D23" s="291">
        <f>'Grades-Nuances'!$B$28</f>
        <v>0</v>
      </c>
    </row>
    <row r="24" spans="1:4" x14ac:dyDescent="0.2">
      <c r="A24" s="286">
        <f t="shared" si="0"/>
        <v>0</v>
      </c>
      <c r="B24" s="289" t="s">
        <v>522</v>
      </c>
      <c r="C24" s="285" t="s">
        <v>731</v>
      </c>
      <c r="D24" s="291">
        <f>'Grades-Nuances'!$C$28</f>
        <v>0</v>
      </c>
    </row>
    <row r="25" spans="1:4" x14ac:dyDescent="0.2">
      <c r="A25" s="286">
        <f t="shared" si="0"/>
        <v>0</v>
      </c>
      <c r="B25" s="289" t="s">
        <v>512</v>
      </c>
      <c r="C25" s="285" t="s">
        <v>732</v>
      </c>
      <c r="D25" s="291">
        <f>'Grades-Nuances'!$D$28</f>
        <v>0</v>
      </c>
    </row>
    <row r="26" spans="1:4" x14ac:dyDescent="0.2">
      <c r="A26" s="286">
        <f t="shared" si="0"/>
        <v>0</v>
      </c>
      <c r="B26" s="289" t="s">
        <v>510</v>
      </c>
      <c r="C26" s="285" t="s">
        <v>733</v>
      </c>
      <c r="D26" s="291">
        <f>'Grades-Nuances'!$E$28</f>
        <v>0</v>
      </c>
    </row>
    <row r="27" spans="1:4" x14ac:dyDescent="0.2">
      <c r="A27" s="286">
        <f t="shared" si="0"/>
        <v>0</v>
      </c>
      <c r="B27" s="289" t="s">
        <v>506</v>
      </c>
      <c r="C27" s="285" t="s">
        <v>734</v>
      </c>
      <c r="D27" s="290">
        <f>'Grades-Nuances'!$F$28</f>
        <v>0</v>
      </c>
    </row>
    <row r="28" spans="1:4" x14ac:dyDescent="0.2">
      <c r="A28" s="286">
        <f t="shared" si="0"/>
        <v>0</v>
      </c>
      <c r="B28" s="289" t="s">
        <v>508</v>
      </c>
      <c r="C28" s="285" t="s">
        <v>735</v>
      </c>
      <c r="D28" s="290">
        <f>'Grades-Nuances'!$G$28</f>
        <v>0</v>
      </c>
    </row>
    <row r="29" spans="1:4" x14ac:dyDescent="0.2">
      <c r="A29" s="286">
        <f t="shared" si="0"/>
        <v>0</v>
      </c>
      <c r="B29" s="289" t="s">
        <v>698</v>
      </c>
      <c r="C29" s="285" t="s">
        <v>736</v>
      </c>
      <c r="D29" s="290">
        <f>'Grades-Nuances'!$H$28</f>
        <v>0</v>
      </c>
    </row>
    <row r="30" spans="1:4" x14ac:dyDescent="0.2">
      <c r="A30" s="286">
        <f t="shared" si="0"/>
        <v>0</v>
      </c>
      <c r="B30" s="289" t="s">
        <v>700</v>
      </c>
      <c r="C30" s="285" t="s">
        <v>737</v>
      </c>
      <c r="D30" s="290">
        <f>'Grades-Nuances'!$I$28</f>
        <v>0</v>
      </c>
    </row>
    <row r="31" spans="1:4" x14ac:dyDescent="0.2">
      <c r="A31" s="286">
        <f t="shared" si="0"/>
        <v>0</v>
      </c>
      <c r="B31" s="289" t="s">
        <v>514</v>
      </c>
      <c r="C31" s="285" t="s">
        <v>738</v>
      </c>
      <c r="D31" s="290">
        <f>'Grades-Nuances'!$J$28</f>
        <v>0</v>
      </c>
    </row>
    <row r="32" spans="1:4" x14ac:dyDescent="0.2">
      <c r="A32" s="286">
        <f t="shared" si="0"/>
        <v>0</v>
      </c>
      <c r="B32" s="289" t="s">
        <v>518</v>
      </c>
      <c r="C32" s="285" t="s">
        <v>739</v>
      </c>
      <c r="D32" s="290">
        <f>'Grades-Nuances'!$L$28</f>
        <v>0</v>
      </c>
    </row>
    <row r="33" spans="1:4" x14ac:dyDescent="0.2">
      <c r="A33" s="286">
        <f t="shared" si="0"/>
        <v>0</v>
      </c>
      <c r="B33" s="289" t="s">
        <v>520</v>
      </c>
      <c r="C33" s="285" t="s">
        <v>740</v>
      </c>
      <c r="D33" s="291">
        <f>'Grades-Nuances'!$B$32</f>
        <v>0</v>
      </c>
    </row>
    <row r="34" spans="1:4" x14ac:dyDescent="0.2">
      <c r="A34" s="286">
        <f t="shared" si="0"/>
        <v>0</v>
      </c>
      <c r="B34" s="289" t="s">
        <v>522</v>
      </c>
      <c r="C34" s="285" t="s">
        <v>741</v>
      </c>
      <c r="D34" s="291">
        <f>'Grades-Nuances'!$C$32</f>
        <v>0</v>
      </c>
    </row>
    <row r="35" spans="1:4" x14ac:dyDescent="0.2">
      <c r="A35" s="286">
        <f t="shared" si="0"/>
        <v>0</v>
      </c>
      <c r="B35" s="289" t="s">
        <v>512</v>
      </c>
      <c r="C35" s="285" t="s">
        <v>742</v>
      </c>
      <c r="D35" s="291">
        <f>'Grades-Nuances'!$D$32</f>
        <v>0</v>
      </c>
    </row>
    <row r="36" spans="1:4" x14ac:dyDescent="0.2">
      <c r="A36" s="286">
        <f t="shared" si="0"/>
        <v>0</v>
      </c>
      <c r="B36" s="289" t="s">
        <v>510</v>
      </c>
      <c r="C36" s="285" t="s">
        <v>743</v>
      </c>
      <c r="D36" s="291">
        <f>'Grades-Nuances'!$E$32</f>
        <v>0</v>
      </c>
    </row>
    <row r="37" spans="1:4" x14ac:dyDescent="0.2">
      <c r="A37" s="286">
        <f t="shared" si="0"/>
        <v>0</v>
      </c>
      <c r="B37" s="289" t="s">
        <v>506</v>
      </c>
      <c r="C37" s="285" t="s">
        <v>744</v>
      </c>
      <c r="D37" s="290">
        <f>'Grades-Nuances'!$F$32</f>
        <v>0</v>
      </c>
    </row>
    <row r="38" spans="1:4" x14ac:dyDescent="0.2">
      <c r="A38" s="286">
        <f t="shared" si="0"/>
        <v>0</v>
      </c>
      <c r="B38" s="289" t="s">
        <v>508</v>
      </c>
      <c r="C38" s="285" t="s">
        <v>745</v>
      </c>
      <c r="D38" s="290">
        <f>'Grades-Nuances'!$G$32</f>
        <v>0</v>
      </c>
    </row>
    <row r="39" spans="1:4" x14ac:dyDescent="0.2">
      <c r="A39" s="286">
        <f t="shared" si="0"/>
        <v>0</v>
      </c>
      <c r="B39" s="289" t="s">
        <v>698</v>
      </c>
      <c r="C39" s="285" t="s">
        <v>746</v>
      </c>
      <c r="D39" s="290">
        <f>'Grades-Nuances'!$H$32</f>
        <v>0</v>
      </c>
    </row>
    <row r="40" spans="1:4" x14ac:dyDescent="0.2">
      <c r="A40" s="286">
        <f t="shared" si="0"/>
        <v>0</v>
      </c>
      <c r="B40" s="289" t="s">
        <v>700</v>
      </c>
      <c r="C40" s="285" t="s">
        <v>747</v>
      </c>
      <c r="D40" s="290">
        <f>'Grades-Nuances'!$I$32</f>
        <v>0</v>
      </c>
    </row>
    <row r="41" spans="1:4" x14ac:dyDescent="0.2">
      <c r="A41" s="286">
        <f t="shared" si="0"/>
        <v>0</v>
      </c>
      <c r="B41" s="289" t="s">
        <v>514</v>
      </c>
      <c r="C41" s="285" t="s">
        <v>748</v>
      </c>
      <c r="D41" s="290">
        <f>'Grades-Nuances'!$J$32</f>
        <v>0</v>
      </c>
    </row>
    <row r="42" spans="1:4" x14ac:dyDescent="0.2">
      <c r="A42" s="286">
        <f t="shared" si="0"/>
        <v>0</v>
      </c>
      <c r="B42" s="289" t="s">
        <v>518</v>
      </c>
      <c r="C42" s="285" t="s">
        <v>749</v>
      </c>
      <c r="D42" s="290">
        <f>'Grades-Nuances'!$L$32</f>
        <v>0</v>
      </c>
    </row>
    <row r="43" spans="1:4" x14ac:dyDescent="0.2">
      <c r="A43" s="286">
        <f t="shared" si="0"/>
        <v>0</v>
      </c>
      <c r="B43" s="289" t="s">
        <v>520</v>
      </c>
      <c r="C43" s="285" t="s">
        <v>750</v>
      </c>
      <c r="D43" s="291">
        <f>'Grades-Nuances'!$B$36</f>
        <v>0</v>
      </c>
    </row>
    <row r="44" spans="1:4" x14ac:dyDescent="0.2">
      <c r="A44" s="286">
        <f t="shared" si="0"/>
        <v>0</v>
      </c>
      <c r="B44" s="289" t="s">
        <v>522</v>
      </c>
      <c r="C44" s="285" t="s">
        <v>751</v>
      </c>
      <c r="D44" s="291">
        <f>'Grades-Nuances'!$C$36</f>
        <v>0</v>
      </c>
    </row>
    <row r="45" spans="1:4" x14ac:dyDescent="0.2">
      <c r="A45" s="286">
        <f t="shared" si="0"/>
        <v>0</v>
      </c>
      <c r="B45" s="289" t="s">
        <v>512</v>
      </c>
      <c r="C45" s="285" t="s">
        <v>752</v>
      </c>
      <c r="D45" s="291">
        <f>'Grades-Nuances'!$D$36</f>
        <v>0</v>
      </c>
    </row>
    <row r="46" spans="1:4" x14ac:dyDescent="0.2">
      <c r="A46" s="286">
        <f t="shared" si="0"/>
        <v>0</v>
      </c>
      <c r="B46" s="289" t="s">
        <v>510</v>
      </c>
      <c r="C46" s="285" t="s">
        <v>753</v>
      </c>
      <c r="D46" s="291">
        <f>'Grades-Nuances'!$E$36</f>
        <v>0</v>
      </c>
    </row>
    <row r="47" spans="1:4" x14ac:dyDescent="0.2">
      <c r="A47" s="286">
        <f t="shared" si="0"/>
        <v>0</v>
      </c>
      <c r="B47" s="289" t="s">
        <v>506</v>
      </c>
      <c r="C47" s="285" t="s">
        <v>754</v>
      </c>
      <c r="D47" s="290">
        <f>'Grades-Nuances'!$F$36</f>
        <v>0</v>
      </c>
    </row>
    <row r="48" spans="1:4" x14ac:dyDescent="0.2">
      <c r="A48" s="286">
        <f t="shared" si="0"/>
        <v>0</v>
      </c>
      <c r="B48" s="289" t="s">
        <v>508</v>
      </c>
      <c r="C48" s="285" t="s">
        <v>755</v>
      </c>
      <c r="D48" s="290">
        <f>'Grades-Nuances'!$G$36</f>
        <v>0</v>
      </c>
    </row>
    <row r="49" spans="1:4" x14ac:dyDescent="0.2">
      <c r="A49" s="286">
        <f t="shared" si="0"/>
        <v>0</v>
      </c>
      <c r="B49" s="289" t="s">
        <v>698</v>
      </c>
      <c r="C49" s="285" t="s">
        <v>756</v>
      </c>
      <c r="D49" s="290">
        <f>'Grades-Nuances'!$H$36</f>
        <v>0</v>
      </c>
    </row>
    <row r="50" spans="1:4" x14ac:dyDescent="0.2">
      <c r="A50" s="286">
        <f t="shared" si="0"/>
        <v>0</v>
      </c>
      <c r="B50" s="289" t="s">
        <v>700</v>
      </c>
      <c r="C50" s="285" t="s">
        <v>757</v>
      </c>
      <c r="D50" s="290">
        <f>'Grades-Nuances'!$I$36</f>
        <v>0</v>
      </c>
    </row>
    <row r="51" spans="1:4" x14ac:dyDescent="0.2">
      <c r="A51" s="286">
        <f t="shared" si="0"/>
        <v>0</v>
      </c>
      <c r="B51" s="289" t="s">
        <v>514</v>
      </c>
      <c r="C51" s="285" t="s">
        <v>758</v>
      </c>
      <c r="D51" s="290">
        <f>'Grades-Nuances'!$J$36</f>
        <v>0</v>
      </c>
    </row>
    <row r="52" spans="1:4" x14ac:dyDescent="0.2">
      <c r="A52" s="286">
        <f t="shared" si="0"/>
        <v>0</v>
      </c>
      <c r="B52" s="289" t="s">
        <v>518</v>
      </c>
      <c r="C52" s="285" t="s">
        <v>759</v>
      </c>
      <c r="D52" s="290">
        <f>'Grades-Nuances'!$L$36</f>
        <v>0</v>
      </c>
    </row>
    <row r="53" spans="1:4" x14ac:dyDescent="0.2">
      <c r="A53" s="286">
        <f t="shared" si="0"/>
        <v>0</v>
      </c>
      <c r="B53" s="289" t="s">
        <v>520</v>
      </c>
      <c r="C53" s="285" t="s">
        <v>760</v>
      </c>
      <c r="D53" s="291">
        <f>'Grades-Nuances'!$B$40</f>
        <v>0</v>
      </c>
    </row>
    <row r="54" spans="1:4" x14ac:dyDescent="0.2">
      <c r="A54" s="286">
        <f t="shared" si="0"/>
        <v>0</v>
      </c>
      <c r="B54" s="289" t="s">
        <v>522</v>
      </c>
      <c r="C54" s="285" t="s">
        <v>761</v>
      </c>
      <c r="D54" s="291">
        <f>'Grades-Nuances'!$C$40</f>
        <v>0</v>
      </c>
    </row>
    <row r="55" spans="1:4" x14ac:dyDescent="0.2">
      <c r="A55" s="286">
        <f t="shared" si="0"/>
        <v>0</v>
      </c>
      <c r="B55" s="289" t="s">
        <v>512</v>
      </c>
      <c r="C55" s="285" t="s">
        <v>762</v>
      </c>
      <c r="D55" s="291">
        <f>'Grades-Nuances'!$D$40</f>
        <v>0</v>
      </c>
    </row>
    <row r="56" spans="1:4" x14ac:dyDescent="0.2">
      <c r="A56" s="286">
        <f t="shared" si="0"/>
        <v>0</v>
      </c>
      <c r="B56" s="289" t="s">
        <v>510</v>
      </c>
      <c r="C56" s="285" t="s">
        <v>763</v>
      </c>
      <c r="D56" s="291">
        <f>'Grades-Nuances'!$E$40</f>
        <v>0</v>
      </c>
    </row>
    <row r="57" spans="1:4" x14ac:dyDescent="0.2">
      <c r="A57" s="286">
        <f t="shared" si="0"/>
        <v>0</v>
      </c>
      <c r="B57" s="289" t="s">
        <v>506</v>
      </c>
      <c r="C57" s="285" t="s">
        <v>764</v>
      </c>
      <c r="D57" s="290">
        <f>'Grades-Nuances'!$F$40</f>
        <v>0</v>
      </c>
    </row>
    <row r="58" spans="1:4" x14ac:dyDescent="0.2">
      <c r="A58" s="286">
        <f t="shared" si="0"/>
        <v>0</v>
      </c>
      <c r="B58" s="289" t="s">
        <v>508</v>
      </c>
      <c r="C58" s="285" t="s">
        <v>765</v>
      </c>
      <c r="D58" s="290">
        <f>'Grades-Nuances'!$G$40</f>
        <v>0</v>
      </c>
    </row>
    <row r="59" spans="1:4" x14ac:dyDescent="0.2">
      <c r="A59" s="286">
        <f t="shared" si="0"/>
        <v>0</v>
      </c>
      <c r="B59" s="289" t="s">
        <v>698</v>
      </c>
      <c r="C59" s="285" t="s">
        <v>766</v>
      </c>
      <c r="D59" s="290">
        <f>'Grades-Nuances'!$H$40</f>
        <v>0</v>
      </c>
    </row>
    <row r="60" spans="1:4" x14ac:dyDescent="0.2">
      <c r="A60" s="286">
        <f t="shared" si="0"/>
        <v>0</v>
      </c>
      <c r="B60" s="289" t="s">
        <v>700</v>
      </c>
      <c r="C60" s="285" t="s">
        <v>767</v>
      </c>
      <c r="D60" s="290">
        <f>'Grades-Nuances'!$I$40</f>
        <v>0</v>
      </c>
    </row>
    <row r="61" spans="1:4" x14ac:dyDescent="0.2">
      <c r="A61" s="286">
        <f t="shared" si="0"/>
        <v>0</v>
      </c>
      <c r="B61" s="289" t="s">
        <v>514</v>
      </c>
      <c r="C61" s="285" t="s">
        <v>768</v>
      </c>
      <c r="D61" s="290">
        <f>'Grades-Nuances'!$J$40</f>
        <v>0</v>
      </c>
    </row>
    <row r="62" spans="1:4" x14ac:dyDescent="0.2">
      <c r="A62" s="286">
        <f t="shared" si="0"/>
        <v>0</v>
      </c>
      <c r="B62" s="289" t="s">
        <v>518</v>
      </c>
      <c r="C62" s="285" t="s">
        <v>769</v>
      </c>
      <c r="D62" s="290">
        <f>'Grades-Nuances'!$L$40</f>
        <v>0</v>
      </c>
    </row>
    <row r="63" spans="1:4" x14ac:dyDescent="0.2">
      <c r="A63" s="286">
        <f t="shared" si="0"/>
        <v>0</v>
      </c>
      <c r="B63" s="289" t="s">
        <v>520</v>
      </c>
      <c r="C63" s="285" t="s">
        <v>770</v>
      </c>
      <c r="D63" s="291">
        <f>'Grades-Nuances'!$B$44</f>
        <v>0</v>
      </c>
    </row>
    <row r="64" spans="1:4" x14ac:dyDescent="0.2">
      <c r="A64" s="286">
        <f t="shared" si="0"/>
        <v>0</v>
      </c>
      <c r="B64" s="289" t="s">
        <v>522</v>
      </c>
      <c r="C64" s="285" t="s">
        <v>771</v>
      </c>
      <c r="D64" s="291">
        <f>'Grades-Nuances'!$C$44</f>
        <v>0</v>
      </c>
    </row>
    <row r="65" spans="1:4" x14ac:dyDescent="0.2">
      <c r="A65" s="286">
        <f t="shared" si="0"/>
        <v>0</v>
      </c>
      <c r="B65" s="289" t="s">
        <v>512</v>
      </c>
      <c r="C65" s="285" t="s">
        <v>772</v>
      </c>
      <c r="D65" s="291">
        <f>'Grades-Nuances'!$D$44</f>
        <v>0</v>
      </c>
    </row>
    <row r="66" spans="1:4" x14ac:dyDescent="0.2">
      <c r="A66" s="286">
        <f t="shared" si="0"/>
        <v>0</v>
      </c>
      <c r="B66" s="289" t="s">
        <v>510</v>
      </c>
      <c r="C66" s="285" t="s">
        <v>773</v>
      </c>
      <c r="D66" s="291">
        <f>'Grades-Nuances'!$E$44</f>
        <v>0</v>
      </c>
    </row>
    <row r="67" spans="1:4" x14ac:dyDescent="0.2">
      <c r="A67" s="286">
        <f t="shared" si="0"/>
        <v>0</v>
      </c>
      <c r="B67" s="289" t="s">
        <v>506</v>
      </c>
      <c r="C67" s="285" t="s">
        <v>774</v>
      </c>
      <c r="D67" s="290">
        <f>'Grades-Nuances'!$F$44</f>
        <v>0</v>
      </c>
    </row>
    <row r="68" spans="1:4" x14ac:dyDescent="0.2">
      <c r="A68" s="286">
        <f t="shared" si="0"/>
        <v>0</v>
      </c>
      <c r="B68" s="289" t="s">
        <v>508</v>
      </c>
      <c r="C68" s="285" t="s">
        <v>775</v>
      </c>
      <c r="D68" s="290">
        <f>'Grades-Nuances'!$G$44</f>
        <v>0</v>
      </c>
    </row>
    <row r="69" spans="1:4" x14ac:dyDescent="0.2">
      <c r="A69" s="286">
        <f t="shared" ref="A69:A112" si="1">A68</f>
        <v>0</v>
      </c>
      <c r="B69" s="289" t="s">
        <v>698</v>
      </c>
      <c r="C69" s="285" t="s">
        <v>776</v>
      </c>
      <c r="D69" s="290">
        <f>'Grades-Nuances'!$H$44</f>
        <v>0</v>
      </c>
    </row>
    <row r="70" spans="1:4" x14ac:dyDescent="0.2">
      <c r="A70" s="286">
        <f t="shared" si="1"/>
        <v>0</v>
      </c>
      <c r="B70" s="289" t="s">
        <v>700</v>
      </c>
      <c r="C70" s="285" t="s">
        <v>777</v>
      </c>
      <c r="D70" s="290">
        <f>'Grades-Nuances'!$I$44</f>
        <v>0</v>
      </c>
    </row>
    <row r="71" spans="1:4" x14ac:dyDescent="0.2">
      <c r="A71" s="286">
        <f t="shared" si="1"/>
        <v>0</v>
      </c>
      <c r="B71" s="289" t="s">
        <v>514</v>
      </c>
      <c r="C71" s="285" t="s">
        <v>778</v>
      </c>
      <c r="D71" s="290">
        <f>'Grades-Nuances'!$J$44</f>
        <v>0</v>
      </c>
    </row>
    <row r="72" spans="1:4" x14ac:dyDescent="0.2">
      <c r="A72" s="286">
        <f t="shared" si="1"/>
        <v>0</v>
      </c>
      <c r="B72" s="289" t="s">
        <v>518</v>
      </c>
      <c r="C72" s="285" t="s">
        <v>779</v>
      </c>
      <c r="D72" s="290">
        <f>'Grades-Nuances'!$L$48</f>
        <v>0</v>
      </c>
    </row>
    <row r="73" spans="1:4" x14ac:dyDescent="0.2">
      <c r="A73" s="286">
        <f t="shared" si="1"/>
        <v>0</v>
      </c>
      <c r="B73" s="289" t="s">
        <v>520</v>
      </c>
      <c r="C73" s="285" t="s">
        <v>780</v>
      </c>
      <c r="D73" s="291">
        <f>'Grades-Nuances'!$B$48</f>
        <v>0</v>
      </c>
    </row>
    <row r="74" spans="1:4" x14ac:dyDescent="0.2">
      <c r="A74" s="286">
        <f t="shared" si="1"/>
        <v>0</v>
      </c>
      <c r="B74" s="289" t="s">
        <v>522</v>
      </c>
      <c r="C74" s="285" t="s">
        <v>781</v>
      </c>
      <c r="D74" s="291">
        <f>'Grades-Nuances'!$C$48</f>
        <v>0</v>
      </c>
    </row>
    <row r="75" spans="1:4" x14ac:dyDescent="0.2">
      <c r="A75" s="286">
        <f t="shared" si="1"/>
        <v>0</v>
      </c>
      <c r="B75" s="289" t="s">
        <v>512</v>
      </c>
      <c r="C75" s="285" t="s">
        <v>782</v>
      </c>
      <c r="D75" s="291">
        <f>'Grades-Nuances'!$D$48</f>
        <v>0</v>
      </c>
    </row>
    <row r="76" spans="1:4" x14ac:dyDescent="0.2">
      <c r="A76" s="286">
        <f t="shared" si="1"/>
        <v>0</v>
      </c>
      <c r="B76" s="289" t="s">
        <v>510</v>
      </c>
      <c r="C76" s="285" t="s">
        <v>783</v>
      </c>
      <c r="D76" s="291">
        <f>'Grades-Nuances'!$E$48</f>
        <v>0</v>
      </c>
    </row>
    <row r="77" spans="1:4" x14ac:dyDescent="0.2">
      <c r="A77" s="286">
        <f t="shared" si="1"/>
        <v>0</v>
      </c>
      <c r="B77" s="289" t="s">
        <v>506</v>
      </c>
      <c r="C77" s="285" t="s">
        <v>784</v>
      </c>
      <c r="D77" s="290">
        <f>'Grades-Nuances'!$F$48</f>
        <v>0</v>
      </c>
    </row>
    <row r="78" spans="1:4" x14ac:dyDescent="0.2">
      <c r="A78" s="286">
        <f t="shared" si="1"/>
        <v>0</v>
      </c>
      <c r="B78" s="289" t="s">
        <v>508</v>
      </c>
      <c r="C78" s="285" t="s">
        <v>785</v>
      </c>
      <c r="D78" s="290">
        <f>'Grades-Nuances'!$G$48</f>
        <v>0</v>
      </c>
    </row>
    <row r="79" spans="1:4" x14ac:dyDescent="0.2">
      <c r="A79" s="286">
        <f t="shared" si="1"/>
        <v>0</v>
      </c>
      <c r="B79" s="289" t="s">
        <v>698</v>
      </c>
      <c r="C79" s="285" t="s">
        <v>786</v>
      </c>
      <c r="D79" s="290">
        <f>'Grades-Nuances'!$H$48</f>
        <v>0</v>
      </c>
    </row>
    <row r="80" spans="1:4" x14ac:dyDescent="0.2">
      <c r="A80" s="286">
        <f t="shared" si="1"/>
        <v>0</v>
      </c>
      <c r="B80" s="289" t="s">
        <v>700</v>
      </c>
      <c r="C80" s="285" t="s">
        <v>787</v>
      </c>
      <c r="D80" s="290">
        <f>'Grades-Nuances'!$I$48</f>
        <v>0</v>
      </c>
    </row>
    <row r="81" spans="1:4" x14ac:dyDescent="0.2">
      <c r="A81" s="286">
        <f t="shared" si="1"/>
        <v>0</v>
      </c>
      <c r="B81" s="289" t="s">
        <v>514</v>
      </c>
      <c r="C81" s="285" t="s">
        <v>788</v>
      </c>
      <c r="D81" s="290">
        <f>'Grades-Nuances'!$J$48</f>
        <v>0</v>
      </c>
    </row>
    <row r="82" spans="1:4" x14ac:dyDescent="0.2">
      <c r="A82" s="286">
        <f t="shared" si="1"/>
        <v>0</v>
      </c>
      <c r="B82" s="289" t="s">
        <v>518</v>
      </c>
      <c r="C82" s="285" t="s">
        <v>789</v>
      </c>
      <c r="D82" s="290">
        <f>'Grades-Nuances'!$L$48</f>
        <v>0</v>
      </c>
    </row>
    <row r="83" spans="1:4" x14ac:dyDescent="0.2">
      <c r="A83" s="286">
        <f t="shared" si="1"/>
        <v>0</v>
      </c>
      <c r="B83" s="289" t="s">
        <v>520</v>
      </c>
      <c r="C83" s="285" t="s">
        <v>790</v>
      </c>
      <c r="D83" s="291">
        <f>'Grades-Nuances'!$B$52</f>
        <v>0</v>
      </c>
    </row>
    <row r="84" spans="1:4" x14ac:dyDescent="0.2">
      <c r="A84" s="286">
        <f t="shared" si="1"/>
        <v>0</v>
      </c>
      <c r="B84" s="289" t="s">
        <v>522</v>
      </c>
      <c r="C84" s="285" t="s">
        <v>791</v>
      </c>
      <c r="D84" s="291">
        <f>'Grades-Nuances'!$C$52</f>
        <v>0</v>
      </c>
    </row>
    <row r="85" spans="1:4" x14ac:dyDescent="0.2">
      <c r="A85" s="286">
        <f t="shared" si="1"/>
        <v>0</v>
      </c>
      <c r="B85" s="289" t="s">
        <v>512</v>
      </c>
      <c r="C85" s="285" t="s">
        <v>792</v>
      </c>
      <c r="D85" s="291">
        <f>'Grades-Nuances'!$D$52</f>
        <v>0</v>
      </c>
    </row>
    <row r="86" spans="1:4" x14ac:dyDescent="0.2">
      <c r="A86" s="286">
        <f t="shared" si="1"/>
        <v>0</v>
      </c>
      <c r="B86" s="289" t="s">
        <v>510</v>
      </c>
      <c r="C86" s="285" t="s">
        <v>793</v>
      </c>
      <c r="D86" s="291">
        <f>'Grades-Nuances'!$E$52</f>
        <v>0</v>
      </c>
    </row>
    <row r="87" spans="1:4" x14ac:dyDescent="0.2">
      <c r="A87" s="286">
        <f t="shared" si="1"/>
        <v>0</v>
      </c>
      <c r="B87" s="289" t="s">
        <v>506</v>
      </c>
      <c r="C87" s="285" t="s">
        <v>794</v>
      </c>
      <c r="D87" s="290">
        <f>'Grades-Nuances'!$F$52</f>
        <v>0</v>
      </c>
    </row>
    <row r="88" spans="1:4" x14ac:dyDescent="0.2">
      <c r="A88" s="286">
        <f t="shared" si="1"/>
        <v>0</v>
      </c>
      <c r="B88" s="289" t="s">
        <v>508</v>
      </c>
      <c r="C88" s="285" t="s">
        <v>795</v>
      </c>
      <c r="D88" s="290">
        <f>'Grades-Nuances'!$G$52</f>
        <v>0</v>
      </c>
    </row>
    <row r="89" spans="1:4" x14ac:dyDescent="0.2">
      <c r="A89" s="286">
        <f t="shared" si="1"/>
        <v>0</v>
      </c>
      <c r="B89" s="289" t="s">
        <v>698</v>
      </c>
      <c r="C89" s="285" t="s">
        <v>796</v>
      </c>
      <c r="D89" s="290">
        <f>'Grades-Nuances'!$H$52</f>
        <v>0</v>
      </c>
    </row>
    <row r="90" spans="1:4" x14ac:dyDescent="0.2">
      <c r="A90" s="286">
        <f t="shared" si="1"/>
        <v>0</v>
      </c>
      <c r="B90" s="289" t="s">
        <v>700</v>
      </c>
      <c r="C90" s="285" t="s">
        <v>797</v>
      </c>
      <c r="D90" s="290">
        <f>'Grades-Nuances'!$I$52</f>
        <v>0</v>
      </c>
    </row>
    <row r="91" spans="1:4" x14ac:dyDescent="0.2">
      <c r="A91" s="286">
        <f t="shared" si="1"/>
        <v>0</v>
      </c>
      <c r="B91" s="289" t="s">
        <v>514</v>
      </c>
      <c r="C91" s="285" t="s">
        <v>798</v>
      </c>
      <c r="D91" s="290">
        <f>'Grades-Nuances'!$J$52</f>
        <v>0</v>
      </c>
    </row>
    <row r="92" spans="1:4" x14ac:dyDescent="0.2">
      <c r="A92" s="286">
        <f t="shared" si="1"/>
        <v>0</v>
      </c>
      <c r="B92" s="289" t="s">
        <v>518</v>
      </c>
      <c r="C92" s="285" t="s">
        <v>799</v>
      </c>
      <c r="D92" s="290">
        <f>'Grades-Nuances'!$L$52</f>
        <v>0</v>
      </c>
    </row>
    <row r="93" spans="1:4" x14ac:dyDescent="0.2">
      <c r="A93" s="286">
        <f t="shared" si="1"/>
        <v>0</v>
      </c>
      <c r="B93" s="289" t="s">
        <v>520</v>
      </c>
      <c r="C93" s="285" t="s">
        <v>800</v>
      </c>
      <c r="D93" s="291">
        <f>'Grades-Nuances'!$B$56</f>
        <v>0</v>
      </c>
    </row>
    <row r="94" spans="1:4" x14ac:dyDescent="0.2">
      <c r="A94" s="286">
        <f t="shared" si="1"/>
        <v>0</v>
      </c>
      <c r="B94" s="289" t="s">
        <v>522</v>
      </c>
      <c r="C94" s="285" t="s">
        <v>801</v>
      </c>
      <c r="D94" s="291">
        <f>'Grades-Nuances'!$C$56</f>
        <v>0</v>
      </c>
    </row>
    <row r="95" spans="1:4" x14ac:dyDescent="0.2">
      <c r="A95" s="286">
        <f t="shared" si="1"/>
        <v>0</v>
      </c>
      <c r="B95" s="289" t="s">
        <v>512</v>
      </c>
      <c r="C95" s="285" t="s">
        <v>802</v>
      </c>
      <c r="D95" s="291">
        <f>'Grades-Nuances'!$D$56</f>
        <v>0</v>
      </c>
    </row>
    <row r="96" spans="1:4" x14ac:dyDescent="0.2">
      <c r="A96" s="286">
        <f t="shared" si="1"/>
        <v>0</v>
      </c>
      <c r="B96" s="289" t="s">
        <v>510</v>
      </c>
      <c r="C96" s="285" t="s">
        <v>803</v>
      </c>
      <c r="D96" s="291">
        <f>'Grades-Nuances'!$E$56</f>
        <v>0</v>
      </c>
    </row>
    <row r="97" spans="1:4" x14ac:dyDescent="0.2">
      <c r="A97" s="286">
        <f t="shared" si="1"/>
        <v>0</v>
      </c>
      <c r="B97" s="289" t="s">
        <v>506</v>
      </c>
      <c r="C97" s="285" t="s">
        <v>804</v>
      </c>
      <c r="D97" s="290">
        <f>'Grades-Nuances'!$F$56</f>
        <v>0</v>
      </c>
    </row>
    <row r="98" spans="1:4" x14ac:dyDescent="0.2">
      <c r="A98" s="286">
        <f t="shared" si="1"/>
        <v>0</v>
      </c>
      <c r="B98" s="289" t="s">
        <v>508</v>
      </c>
      <c r="C98" s="285" t="s">
        <v>805</v>
      </c>
      <c r="D98" s="290">
        <f>'Grades-Nuances'!$G$56</f>
        <v>0</v>
      </c>
    </row>
    <row r="99" spans="1:4" x14ac:dyDescent="0.2">
      <c r="A99" s="286">
        <f t="shared" si="1"/>
        <v>0</v>
      </c>
      <c r="B99" s="289" t="s">
        <v>698</v>
      </c>
      <c r="C99" s="285" t="s">
        <v>806</v>
      </c>
      <c r="D99" s="290">
        <f>'Grades-Nuances'!$H$56</f>
        <v>0</v>
      </c>
    </row>
    <row r="100" spans="1:4" x14ac:dyDescent="0.2">
      <c r="A100" s="286">
        <f t="shared" si="1"/>
        <v>0</v>
      </c>
      <c r="B100" s="289" t="s">
        <v>700</v>
      </c>
      <c r="C100" s="285" t="s">
        <v>807</v>
      </c>
      <c r="D100" s="290">
        <f>'Grades-Nuances'!$I$56</f>
        <v>0</v>
      </c>
    </row>
    <row r="101" spans="1:4" x14ac:dyDescent="0.2">
      <c r="A101" s="286">
        <f t="shared" si="1"/>
        <v>0</v>
      </c>
      <c r="B101" s="289" t="s">
        <v>514</v>
      </c>
      <c r="C101" s="285" t="s">
        <v>808</v>
      </c>
      <c r="D101" s="290">
        <f>'Grades-Nuances'!$J$56</f>
        <v>0</v>
      </c>
    </row>
    <row r="102" spans="1:4" x14ac:dyDescent="0.2">
      <c r="A102" s="286">
        <f t="shared" si="1"/>
        <v>0</v>
      </c>
      <c r="B102" s="289" t="s">
        <v>518</v>
      </c>
      <c r="C102" s="285" t="s">
        <v>809</v>
      </c>
      <c r="D102" s="290">
        <f>'Grades-Nuances'!$L$56</f>
        <v>0</v>
      </c>
    </row>
    <row r="103" spans="1:4" x14ac:dyDescent="0.2">
      <c r="A103" s="286">
        <f t="shared" si="1"/>
        <v>0</v>
      </c>
      <c r="B103" s="289" t="s">
        <v>520</v>
      </c>
      <c r="C103" s="285" t="s">
        <v>810</v>
      </c>
      <c r="D103" s="291">
        <f>'Grades-Nuances'!$B$60</f>
        <v>0</v>
      </c>
    </row>
    <row r="104" spans="1:4" x14ac:dyDescent="0.2">
      <c r="A104" s="286">
        <f t="shared" si="1"/>
        <v>0</v>
      </c>
      <c r="B104" s="289" t="s">
        <v>522</v>
      </c>
      <c r="C104" s="285" t="s">
        <v>811</v>
      </c>
      <c r="D104" s="291">
        <f>'Grades-Nuances'!$C$60</f>
        <v>0</v>
      </c>
    </row>
    <row r="105" spans="1:4" x14ac:dyDescent="0.2">
      <c r="A105" s="286">
        <f t="shared" si="1"/>
        <v>0</v>
      </c>
      <c r="B105" s="289" t="s">
        <v>512</v>
      </c>
      <c r="C105" s="285" t="s">
        <v>812</v>
      </c>
      <c r="D105" s="291">
        <f>'Grades-Nuances'!$D$60</f>
        <v>0</v>
      </c>
    </row>
    <row r="106" spans="1:4" x14ac:dyDescent="0.2">
      <c r="A106" s="286">
        <f t="shared" si="1"/>
        <v>0</v>
      </c>
      <c r="B106" s="289" t="s">
        <v>510</v>
      </c>
      <c r="C106" s="285" t="s">
        <v>813</v>
      </c>
      <c r="D106" s="291">
        <f>'Grades-Nuances'!$E$60</f>
        <v>0</v>
      </c>
    </row>
    <row r="107" spans="1:4" x14ac:dyDescent="0.2">
      <c r="A107" s="286">
        <f t="shared" si="1"/>
        <v>0</v>
      </c>
      <c r="B107" s="289" t="s">
        <v>506</v>
      </c>
      <c r="C107" s="285" t="s">
        <v>814</v>
      </c>
      <c r="D107" s="290">
        <f>'Grades-Nuances'!$F$60</f>
        <v>0</v>
      </c>
    </row>
    <row r="108" spans="1:4" x14ac:dyDescent="0.2">
      <c r="A108" s="286">
        <f t="shared" si="1"/>
        <v>0</v>
      </c>
      <c r="B108" s="289" t="s">
        <v>508</v>
      </c>
      <c r="C108" s="285" t="s">
        <v>815</v>
      </c>
      <c r="D108" s="290">
        <f>'Grades-Nuances'!$G$60</f>
        <v>0</v>
      </c>
    </row>
    <row r="109" spans="1:4" x14ac:dyDescent="0.2">
      <c r="A109" s="286">
        <f t="shared" si="1"/>
        <v>0</v>
      </c>
      <c r="B109" s="289" t="s">
        <v>698</v>
      </c>
      <c r="C109" s="285" t="s">
        <v>816</v>
      </c>
      <c r="D109" s="290">
        <f>'Grades-Nuances'!$H$60</f>
        <v>0</v>
      </c>
    </row>
    <row r="110" spans="1:4" x14ac:dyDescent="0.2">
      <c r="A110" s="286">
        <f t="shared" si="1"/>
        <v>0</v>
      </c>
      <c r="B110" s="289" t="s">
        <v>700</v>
      </c>
      <c r="C110" s="285" t="s">
        <v>817</v>
      </c>
      <c r="D110" s="290">
        <f>'Grades-Nuances'!$I$60</f>
        <v>0</v>
      </c>
    </row>
    <row r="111" spans="1:4" x14ac:dyDescent="0.2">
      <c r="A111" s="286">
        <f t="shared" si="1"/>
        <v>0</v>
      </c>
      <c r="B111" s="289" t="s">
        <v>514</v>
      </c>
      <c r="C111" s="285" t="s">
        <v>818</v>
      </c>
      <c r="D111" s="290">
        <f>'Grades-Nuances'!$J$60</f>
        <v>0</v>
      </c>
    </row>
    <row r="112" spans="1:4" x14ac:dyDescent="0.2">
      <c r="A112" s="286">
        <f t="shared" si="1"/>
        <v>0</v>
      </c>
      <c r="B112" s="289" t="s">
        <v>518</v>
      </c>
      <c r="C112" s="285" t="s">
        <v>819</v>
      </c>
      <c r="D112" s="290">
        <f>'Grades-Nuances'!$L$60</f>
        <v>0</v>
      </c>
    </row>
  </sheetData>
  <sheetProtection algorithmName="SHA-512" hashValue="k0Osp2i6YrzFewstK+eay0sJAgMrJ608YBQQV57QwB1MNiNPbyG26TnJjyoBKov3guFA9VKnj13wQkX4BRvYmg==" saltValue="mVMQML/fHSQAHxa+6GmH/w=="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5F318-7173-44AE-84D4-D6D609D27F40}">
  <sheetPr>
    <tabColor rgb="FF00B0F0"/>
    <pageSetUpPr fitToPage="1"/>
  </sheetPr>
  <dimension ref="A1:Q154"/>
  <sheetViews>
    <sheetView showGridLines="0" tabSelected="1" zoomScaleNormal="100" workbookViewId="0">
      <selection activeCell="G21" sqref="G21:G22"/>
    </sheetView>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23" width="9.140625" style="8" customWidth="1"/>
    <col min="24" max="16384" width="9.42578125" style="8"/>
  </cols>
  <sheetData>
    <row r="1" spans="1:16" x14ac:dyDescent="0.25">
      <c r="O1" s="8" t="s">
        <v>420</v>
      </c>
      <c r="P1" s="8" t="s">
        <v>420</v>
      </c>
    </row>
    <row r="2" spans="1:16" x14ac:dyDescent="0.25">
      <c r="B2" s="10" t="s">
        <v>117</v>
      </c>
      <c r="C2" s="10"/>
      <c r="D2" s="10"/>
      <c r="O2" s="9" t="s">
        <v>151</v>
      </c>
      <c r="P2" s="9" t="s">
        <v>161</v>
      </c>
    </row>
    <row r="3" spans="1:16" x14ac:dyDescent="0.25">
      <c r="B3" s="12"/>
      <c r="C3" s="12"/>
      <c r="D3" s="12"/>
      <c r="O3" s="11"/>
      <c r="P3" s="11"/>
    </row>
    <row r="4" spans="1:16" s="2" customFormat="1" x14ac:dyDescent="0.25">
      <c r="A4" s="1"/>
      <c r="B4" s="363" t="s">
        <v>342</v>
      </c>
      <c r="C4" s="364"/>
      <c r="D4" s="364"/>
      <c r="E4" s="364"/>
      <c r="F4" s="364"/>
      <c r="G4" s="364"/>
      <c r="H4" s="364"/>
      <c r="I4" s="364"/>
      <c r="J4" s="364"/>
      <c r="K4" s="364"/>
      <c r="L4" s="365"/>
      <c r="M4" s="13"/>
      <c r="N4" s="13"/>
      <c r="O4" s="14"/>
      <c r="P4" s="14"/>
    </row>
    <row r="5" spans="1:16" s="2" customFormat="1" x14ac:dyDescent="0.25">
      <c r="A5" s="1"/>
      <c r="B5" s="366" t="str">
        <f>Variables!B2</f>
        <v>NQ-2026-004</v>
      </c>
      <c r="C5" s="367"/>
      <c r="D5" s="367"/>
      <c r="E5" s="367"/>
      <c r="F5" s="367"/>
      <c r="G5" s="367"/>
      <c r="H5" s="367"/>
      <c r="I5" s="367"/>
      <c r="J5" s="367"/>
      <c r="K5" s="367"/>
      <c r="L5" s="368"/>
      <c r="M5" s="13"/>
      <c r="N5" s="13"/>
      <c r="O5" s="14"/>
      <c r="P5" s="14"/>
    </row>
    <row r="6" spans="1:16" s="4" customFormat="1" x14ac:dyDescent="0.25">
      <c r="A6" s="1"/>
      <c r="B6" s="369" t="str">
        <f>UPPER(Variables!B3&amp;" | "&amp;Variables!C3)</f>
        <v>DECORATIVE AND OTHER NON-STRUCTURAL PLYWOOD | CONTREPLAQUÉS DÉCORATIFS ET AUTRES CONTREPLAQUÉS NON STRUCTURAUX</v>
      </c>
      <c r="C6" s="370"/>
      <c r="D6" s="370"/>
      <c r="E6" s="370"/>
      <c r="F6" s="370"/>
      <c r="G6" s="370"/>
      <c r="H6" s="370"/>
      <c r="I6" s="370"/>
      <c r="J6" s="370"/>
      <c r="K6" s="370"/>
      <c r="L6" s="371"/>
      <c r="M6" s="20"/>
      <c r="N6" s="20"/>
      <c r="O6" s="16"/>
      <c r="P6" s="16"/>
    </row>
    <row r="7" spans="1:16" s="4" customFormat="1" x14ac:dyDescent="0.25">
      <c r="A7" s="1"/>
      <c r="B7" s="15"/>
      <c r="C7" s="15"/>
      <c r="D7" s="15"/>
      <c r="E7" s="3"/>
      <c r="F7" s="3"/>
      <c r="G7" s="3"/>
      <c r="H7" s="3"/>
      <c r="I7" s="3"/>
      <c r="J7" s="3"/>
      <c r="K7" s="3"/>
      <c r="L7" s="3"/>
      <c r="O7" s="16"/>
      <c r="P7" s="16"/>
    </row>
    <row r="8" spans="1:16" s="2" customFormat="1" x14ac:dyDescent="0.25">
      <c r="A8" s="1"/>
      <c r="B8" s="314" t="s">
        <v>343</v>
      </c>
      <c r="C8" s="315"/>
      <c r="D8" s="315"/>
      <c r="E8" s="315"/>
      <c r="F8" s="315"/>
      <c r="G8" s="315"/>
      <c r="H8" s="315"/>
      <c r="I8" s="315"/>
      <c r="J8" s="315"/>
      <c r="K8" s="315"/>
      <c r="L8" s="316"/>
      <c r="M8" s="13"/>
      <c r="N8" s="13"/>
      <c r="O8" s="14"/>
      <c r="P8" s="14"/>
    </row>
    <row r="9" spans="1:16" x14ac:dyDescent="0.25">
      <c r="B9" s="17"/>
      <c r="C9" s="23"/>
      <c r="D9" s="23"/>
      <c r="E9" s="24"/>
      <c r="F9" s="24"/>
      <c r="G9" s="24"/>
      <c r="H9" s="24"/>
      <c r="I9" s="24"/>
      <c r="J9" s="24"/>
      <c r="K9" s="24"/>
      <c r="L9" s="18"/>
      <c r="M9" s="8"/>
      <c r="O9" s="295" t="s">
        <v>404</v>
      </c>
      <c r="P9" s="295"/>
    </row>
    <row r="10" spans="1:16" s="26" customFormat="1" x14ac:dyDescent="0.25">
      <c r="A10" s="56"/>
      <c r="B10" s="306"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subsidizing of decorative and other non-structural plywood (as defined below) originating in or exported from China. Your firm's knowledge and experience would aid the Tribunal in the proper conduct of its inquiry by helping it better understand the Canadian market for decorative and other non-structural plywood. The Tribunal therefore requests a response to this questionnaire from your firm.</v>
      </c>
      <c r="C10" s="307"/>
      <c r="D10" s="307"/>
      <c r="E10" s="307"/>
      <c r="F10" s="307"/>
      <c r="G10" s="44"/>
      <c r="H10" s="308" t="str">
        <f>"Le Tribunal canadien du commerce extérieur (le Tribunal) a ouvert une enquête concernant "&amp;Variables!C4&amp;" de "&amp;Variables!C3&amp;" (tels que définis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contreplaqués décoratifs et autres contreplaqués non structuraux (tels que définis ci-dessous) originaires ou exporté de la Chine. Les connaissances et l'expérience de votre entreprise aideraient le Tribunal à mener correctement son enquête en lui permettant de mieux comprendre le marché canadien de contreplaqués décoratifs et autres contreplaqués non structuraux. Le Tribunal demande donc à votre entreprise de répondre à ce questionnaire.</v>
      </c>
      <c r="I10" s="308"/>
      <c r="J10" s="308"/>
      <c r="K10" s="308"/>
      <c r="L10" s="309"/>
      <c r="O10" s="295"/>
      <c r="P10" s="295"/>
    </row>
    <row r="11" spans="1:16" s="26" customFormat="1" x14ac:dyDescent="0.25">
      <c r="A11" s="56"/>
      <c r="B11" s="306"/>
      <c r="C11" s="307"/>
      <c r="D11" s="307"/>
      <c r="E11" s="307"/>
      <c r="F11" s="307"/>
      <c r="G11" s="44"/>
      <c r="H11" s="308"/>
      <c r="I11" s="308"/>
      <c r="J11" s="308"/>
      <c r="K11" s="308"/>
      <c r="L11" s="309"/>
      <c r="O11" s="295"/>
      <c r="P11" s="295"/>
    </row>
    <row r="12" spans="1:16" s="26" customFormat="1" x14ac:dyDescent="0.25">
      <c r="A12" s="56"/>
      <c r="B12" s="306"/>
      <c r="C12" s="307"/>
      <c r="D12" s="307"/>
      <c r="E12" s="307"/>
      <c r="F12" s="307"/>
      <c r="G12" s="44"/>
      <c r="H12" s="308"/>
      <c r="I12" s="308"/>
      <c r="J12" s="308"/>
      <c r="K12" s="308"/>
      <c r="L12" s="309"/>
      <c r="O12" s="295"/>
      <c r="P12" s="295"/>
    </row>
    <row r="13" spans="1:16" s="26" customFormat="1" x14ac:dyDescent="0.25">
      <c r="A13" s="56"/>
      <c r="B13" s="306"/>
      <c r="C13" s="307"/>
      <c r="D13" s="307"/>
      <c r="E13" s="307"/>
      <c r="F13" s="307"/>
      <c r="G13" s="44"/>
      <c r="H13" s="308"/>
      <c r="I13" s="308"/>
      <c r="J13" s="308"/>
      <c r="K13" s="308"/>
      <c r="L13" s="309"/>
      <c r="O13" s="295"/>
      <c r="P13" s="295"/>
    </row>
    <row r="14" spans="1:16" s="26" customFormat="1" x14ac:dyDescent="0.25">
      <c r="A14" s="56"/>
      <c r="B14" s="306"/>
      <c r="C14" s="307"/>
      <c r="D14" s="307"/>
      <c r="E14" s="307"/>
      <c r="F14" s="307"/>
      <c r="G14" s="44"/>
      <c r="H14" s="308"/>
      <c r="I14" s="308"/>
      <c r="J14" s="308"/>
      <c r="K14" s="308"/>
      <c r="L14" s="309"/>
      <c r="O14" s="295"/>
      <c r="P14" s="295"/>
    </row>
    <row r="15" spans="1:16" s="26" customFormat="1" x14ac:dyDescent="0.25">
      <c r="A15" s="56"/>
      <c r="B15" s="306"/>
      <c r="C15" s="307"/>
      <c r="D15" s="307"/>
      <c r="E15" s="307"/>
      <c r="F15" s="307"/>
      <c r="G15" s="44"/>
      <c r="H15" s="308"/>
      <c r="I15" s="308"/>
      <c r="J15" s="308"/>
      <c r="K15" s="308"/>
      <c r="L15" s="309"/>
      <c r="O15" s="295"/>
      <c r="P15" s="295"/>
    </row>
    <row r="16" spans="1:16" s="26" customFormat="1" x14ac:dyDescent="0.25">
      <c r="A16" s="56"/>
      <c r="B16" s="306"/>
      <c r="C16" s="307"/>
      <c r="D16" s="307"/>
      <c r="E16" s="307"/>
      <c r="F16" s="307"/>
      <c r="G16" s="44"/>
      <c r="H16" s="308"/>
      <c r="I16" s="308"/>
      <c r="J16" s="308"/>
      <c r="K16" s="308"/>
      <c r="L16" s="309"/>
      <c r="O16" s="295"/>
      <c r="P16" s="295"/>
    </row>
    <row r="17" spans="1:16" s="26" customFormat="1" x14ac:dyDescent="0.25">
      <c r="A17" s="56"/>
      <c r="B17" s="67"/>
      <c r="C17" s="68"/>
      <c r="D17" s="68"/>
      <c r="E17" s="68"/>
      <c r="F17" s="68"/>
      <c r="G17" s="68"/>
      <c r="H17" s="68"/>
      <c r="I17" s="68"/>
      <c r="J17" s="68"/>
      <c r="K17" s="68"/>
      <c r="L17" s="69"/>
      <c r="O17" s="295"/>
      <c r="P17" s="295"/>
    </row>
    <row r="18" spans="1:16" s="4" customFormat="1" x14ac:dyDescent="0.25">
      <c r="A18" s="1"/>
      <c r="B18" s="15"/>
      <c r="C18" s="15"/>
      <c r="D18" s="15"/>
      <c r="E18" s="3"/>
      <c r="F18" s="3"/>
      <c r="G18" s="3"/>
      <c r="H18" s="3"/>
      <c r="I18" s="3"/>
      <c r="J18" s="3"/>
      <c r="K18" s="3"/>
      <c r="L18" s="3"/>
      <c r="O18" s="16"/>
      <c r="P18" s="16"/>
    </row>
    <row r="19" spans="1:16" s="2" customFormat="1" x14ac:dyDescent="0.25">
      <c r="A19" s="1"/>
      <c r="B19" s="342" t="s">
        <v>344</v>
      </c>
      <c r="C19" s="343"/>
      <c r="D19" s="343"/>
      <c r="E19" s="343"/>
      <c r="F19" s="343"/>
      <c r="G19" s="343"/>
      <c r="H19" s="343"/>
      <c r="I19" s="343"/>
      <c r="J19" s="343"/>
      <c r="K19" s="343"/>
      <c r="L19" s="344"/>
      <c r="M19" s="13"/>
      <c r="N19" s="13"/>
      <c r="O19" s="14"/>
      <c r="P19" s="14"/>
    </row>
    <row r="20" spans="1:16" x14ac:dyDescent="0.25">
      <c r="B20" s="17"/>
      <c r="C20" s="23"/>
      <c r="D20" s="23"/>
      <c r="E20" s="24"/>
      <c r="F20" s="24"/>
      <c r="G20" s="24"/>
      <c r="H20" s="24"/>
      <c r="I20" s="24"/>
      <c r="J20" s="24"/>
      <c r="K20" s="24"/>
      <c r="L20" s="18"/>
      <c r="M20" s="8"/>
    </row>
    <row r="21" spans="1:16" x14ac:dyDescent="0.25">
      <c r="B21" s="310" t="s">
        <v>162</v>
      </c>
      <c r="C21" s="311"/>
      <c r="D21" s="311"/>
      <c r="E21" s="311"/>
      <c r="F21" s="311"/>
      <c r="G21" s="372" t="s">
        <v>161</v>
      </c>
      <c r="H21" s="312" t="s">
        <v>274</v>
      </c>
      <c r="I21" s="312"/>
      <c r="J21" s="312"/>
      <c r="K21" s="312"/>
      <c r="L21" s="313"/>
      <c r="M21" s="8"/>
      <c r="O21" s="19"/>
    </row>
    <row r="22" spans="1:16" x14ac:dyDescent="0.25">
      <c r="B22" s="310"/>
      <c r="C22" s="311"/>
      <c r="D22" s="311"/>
      <c r="E22" s="311"/>
      <c r="F22" s="311"/>
      <c r="G22" s="373"/>
      <c r="H22" s="312"/>
      <c r="I22" s="312"/>
      <c r="J22" s="312"/>
      <c r="K22" s="312"/>
      <c r="L22" s="313"/>
      <c r="M22" s="8"/>
      <c r="O22" s="19"/>
    </row>
    <row r="23" spans="1:16" s="26" customFormat="1" x14ac:dyDescent="0.25">
      <c r="A23" s="56"/>
      <c r="B23" s="67"/>
      <c r="C23" s="68"/>
      <c r="D23" s="68"/>
      <c r="E23" s="68"/>
      <c r="F23" s="68"/>
      <c r="G23" s="68"/>
      <c r="H23" s="68"/>
      <c r="I23" s="68"/>
      <c r="J23" s="68"/>
      <c r="K23" s="68"/>
      <c r="L23" s="69"/>
    </row>
    <row r="24" spans="1:16" s="4" customFormat="1" x14ac:dyDescent="0.25">
      <c r="A24" s="1"/>
      <c r="B24" s="15"/>
      <c r="C24" s="15"/>
      <c r="D24" s="15"/>
      <c r="E24" s="3"/>
      <c r="F24" s="3"/>
      <c r="G24" s="3"/>
      <c r="H24" s="3"/>
      <c r="I24" s="3"/>
      <c r="J24" s="3"/>
      <c r="K24" s="3"/>
      <c r="L24" s="3"/>
      <c r="O24" s="16"/>
      <c r="P24" s="16"/>
    </row>
    <row r="25" spans="1:16" s="2" customFormat="1" x14ac:dyDescent="0.25">
      <c r="A25" s="1"/>
      <c r="B25" s="314" t="str">
        <f>IF(Intro!$G$21="English",O25,P25)</f>
        <v>LA DÉFINITION "DES MARCHANDISES"</v>
      </c>
      <c r="C25" s="315"/>
      <c r="D25" s="315" t="str">
        <f>UPPER(IF(Intro!$G$21="English",P25,Q25))</f>
        <v/>
      </c>
      <c r="E25" s="315" t="str">
        <f>UPPER(IF(Intro!$G$21="English",Q25,R25))</f>
        <v/>
      </c>
      <c r="F25" s="315" t="str">
        <f>UPPER(IF(Intro!$G$21="English",R25,S25))</f>
        <v/>
      </c>
      <c r="G25" s="315" t="str">
        <f>UPPER(IF(Intro!$G$21="English",S25,T25))</f>
        <v/>
      </c>
      <c r="H25" s="315" t="str">
        <f>UPPER(IF(Intro!$G$21="English",T25,U25))</f>
        <v/>
      </c>
      <c r="I25" s="315" t="str">
        <f>UPPER(IF(Intro!$G$21="English",U25,V25))</f>
        <v/>
      </c>
      <c r="J25" s="315" t="str">
        <f>UPPER(IF(Intro!$G$21="English",V25,W25))</f>
        <v/>
      </c>
      <c r="K25" s="315" t="str">
        <f>UPPER(IF(Intro!$G$21="English",W25,X25))</f>
        <v/>
      </c>
      <c r="L25" s="316" t="str">
        <f>UPPER(IF(Intro!$G$21="English",X25,Y25))</f>
        <v/>
      </c>
      <c r="M25" s="4"/>
      <c r="N25" s="13"/>
      <c r="O25" s="20" t="s">
        <v>345</v>
      </c>
      <c r="P25" s="20" t="s">
        <v>346</v>
      </c>
    </row>
    <row r="26" spans="1:16" x14ac:dyDescent="0.25">
      <c r="B26" s="17"/>
      <c r="C26" s="23"/>
      <c r="D26" s="23"/>
      <c r="E26" s="24"/>
      <c r="F26" s="24"/>
      <c r="G26" s="24"/>
      <c r="H26" s="24"/>
      <c r="I26" s="24"/>
      <c r="J26" s="24"/>
      <c r="K26" s="24"/>
      <c r="L26" s="18"/>
      <c r="M26" s="8"/>
    </row>
    <row r="27" spans="1:16" s="26" customFormat="1" x14ac:dyDescent="0.25">
      <c r="A27" s="56"/>
      <c r="B27" s="306" t="str">
        <f>IF(Intro!$G$21="English",O27,P27)</f>
        <v>Les références aux « marchandises » dans ce questionnaire font référence à :</v>
      </c>
      <c r="C27" s="307"/>
      <c r="D27" s="307"/>
      <c r="E27" s="307"/>
      <c r="F27" s="307"/>
      <c r="G27" s="307"/>
      <c r="H27" s="307"/>
      <c r="I27" s="307"/>
      <c r="J27" s="307"/>
      <c r="K27" s="307"/>
      <c r="L27" s="317"/>
      <c r="O27" s="8" t="s">
        <v>198</v>
      </c>
      <c r="P27" s="8" t="s">
        <v>199</v>
      </c>
    </row>
    <row r="28" spans="1:16" x14ac:dyDescent="0.25">
      <c r="B28" s="17"/>
      <c r="C28" s="23"/>
      <c r="D28" s="23"/>
      <c r="E28" s="24"/>
      <c r="F28" s="24"/>
      <c r="G28" s="24"/>
      <c r="H28" s="24"/>
      <c r="I28" s="24"/>
      <c r="J28" s="24"/>
      <c r="K28" s="24"/>
      <c r="L28" s="18"/>
      <c r="M28" s="8"/>
    </row>
    <row r="29" spans="1:16" s="26" customFormat="1" x14ac:dyDescent="0.25">
      <c r="A29" s="56"/>
      <c r="B29" s="66"/>
      <c r="C29" s="351" t="str">
        <f>IF(Intro!$G$21="English",O29,P29)</f>
        <v>Contreplaqués décoratifs et autres contreplaqués non structuraux, même à surface revêtue ou recouverte, et plateformes à âme en placage pour la production de contreplaqués décoratifs et autres contreplaqués non structuraux. Les contreplaqués décoratifs et autres contreplaqués non structuraux sont définis comme des contreplaqués multicouches plats ou autres panneaux plaqués, constitués d’au moins deux couches ou épaisseurs de placages en bois et d’une âme, dont la face et/ou le dos sont plaqués en bois. Les placages ainsi que l’âme sont collés ou autrement liés entre eux. Les contreplaqués décoratifs et autres contreplaqués non structuraux comprennent les produits répondant à l’American National Standard for Hardwood and Decorative Plywood, ANSI/HPVA HP-1-2016 (y compris toute révision de cette norme).
Sont exclus les produits suivants :
a. Contreplaqués structuraux (i) qui sont fabriqués pour répondre aux normes CSA O121 (contreplaqué de sapin de Douglas), CSA O151 (contreplaqué de bois résineux canadien), CSA O153 (contreplaqué de peuplier), ou à la norme de produits des États-Unis PS 1-09, PS 2-09 ou PS 2-10 destinée aux contreplaqués structuraux (y compris toute révision de cette norme ou de toute norme internationale sensiblement équivalente destinée aux contreplaqués structuraux), (ii) dont la face et le dos sont plaqués en bois de conifères, et (iii) qui sont destinés à des applications structurales. 
b. Produits de contreplaqués finis pour revêtement de sol;
c. Contreplaqués ayant une forme ou des caractéristiques autres que celles d’un panneau plat; 
d. Panneaux Plyform à face de film phénolique (PFF), aussi appelés contreplaqués à film de surface phénolique (PSF), définis comme des panneaux relevant de la classe de liaison « Exterior » ou « Exposure 1 » de l’Engineered Wood Association, ayant une couche de film phénolique opaque d’un poids égal ou supérieur à 90 grammes par mètre cube, liée en permanence sur la face et le dos des placages, ainsi qu’un revêtement opaque résistant à l’humidité appliqué sur les bords; et
e. Composants de portes et de fenêtres en bois de placage stratifié ayant (1) une largeur maximale de 44 millimètres, une épaisseur de 30 millimètres à 72 millimètres et une longueur inférieure à 2413 millimètres, (2) un adhésif extérieur à point d’ébullition de l’eau, (3) un module d’élasticité de 1 500 000 livres par pouce carré ou plus, (4) un placage d’âme assemblé par entures multiples ou par que le grain soit parallèle, ou dont au plus trois couches dispersées de placage sont orientées de manière à ce que le grain soit perpendiculaire aux autres couches, et (5) une couche supérieure usinée comportant un bord incurvé et un ou plusieurs canaux profilés sur toute la longueur.</v>
      </c>
      <c r="D29" s="352"/>
      <c r="E29" s="352"/>
      <c r="F29" s="352"/>
      <c r="G29" s="352"/>
      <c r="H29" s="352"/>
      <c r="I29" s="352"/>
      <c r="J29" s="352"/>
      <c r="K29" s="353"/>
      <c r="L29" s="45"/>
      <c r="O29" s="8" t="str">
        <f>Variables!B16</f>
        <v xml:space="preserve">Decorative and other non-structural plywood, whether or not surface coated or covered, and veneer core platforms for the production of decorative and other non-structural plywood. Decorative and other non-structural plywood is defined as a flat, multilayered plywood or other veneered panel, consisting of two or more layers or plies of wood veneers and a core, with the face and/or back veneer made of wood. The veneers, along with the core are glued or otherwise bonded together. Decorative and other non-structural plywood include products that meet the American National Standard for Hardwood and Decorative Plywood, ANSI/HPVA HP-1-2024 (including any revisions to that standard).
Excluding:
a. Structural plywood that (i) is manufactured to meet CSA O121 (Douglas fir plywood), CSA O151 (Canadian softwood plywood), CSA O153 (Poplar plywood), or U.S. Products Standard PS 1-09, PS 2-09, or PS 2-10 for Structural Plywood (including any revisions to that standard or any substantially equivalent domestic or international standard intended for structural plywood), (ii) which has both a face and a back veneer of coniferous wood, and (iii) which is for use in
structural applications;
b. Finished plywood products for use as flooring;
c. Plywood which has a shape or design other than a flat panel;
d. Phenolic Film Faced Plyform (PFF), also known as Phenolic Surface Film Plywood (PSF), defined as a panel with an “Exterior” or “Exposure 1” bond classification as is defined by The Engineered Wood Association, having an opaque phenolic film layer with a weight equal to or greater than 90g/m3 permanently bonded on both the face and back veneers and an opaque, moisture resistant coating applied to the edges; and
e. Laminated veneer lumber door and window components with (1) a maximum width of 44 millimeters, a thickness from 30 millimeters to 72 millimeters, and a length of less than 2413 millimeters, (2) water boiling point exterior adhesive, (3) a modulus of elasticity of 1,500,000 pounds per square inch or higher, (4) finger-jointed or lap-jointed core veneer with all layers oriented so that the grain is running parallel or with no more than 3 dispersed layers of veneer oriented with the grain running perpendicular to the other layers, and (5) top layer machined. </v>
      </c>
      <c r="P29" s="8" t="str">
        <f>Variables!C16</f>
        <v>Contreplaqués décoratifs et autres contreplaqués non structuraux, même à surface revêtue ou recouverte, et plateformes à âme en placage pour la production de contreplaqués décoratifs et autres contreplaqués non structuraux. Les contreplaqués décoratifs et autres contreplaqués non structuraux sont définis comme des contreplaqués multicouches plats ou autres panneaux plaqués, constitués d’au moins deux couches ou épaisseurs de placages en bois et d’une âme, dont la face et/ou le dos sont plaqués en bois. Les placages ainsi que l’âme sont collés ou autrement liés entre eux. Les contreplaqués décoratifs et autres contreplaqués non structuraux comprennent les produits répondant à l’American National Standard for Hardwood and Decorative Plywood, ANSI/HPVA HP-1-2016 (y compris toute révision de cette norme).
Sont exclus les produits suivants :
a. Contreplaqués structuraux (i) qui sont fabriqués pour répondre aux normes CSA O121 (contreplaqué de sapin de Douglas), CSA O151 (contreplaqué de bois résineux canadien), CSA O153 (contreplaqué de peuplier), ou à la norme de produits des États-Unis PS 1-09, PS 2-09 ou PS 2-10 destinée aux contreplaqués structuraux (y compris toute révision de cette norme ou de toute norme internationale sensiblement équivalente destinée aux contreplaqués structuraux), (ii) dont la face et le dos sont plaqués en bois de conifères, et (iii) qui sont destinés à des applications structurales. 
b. Produits de contreplaqués finis pour revêtement de sol;
c. Contreplaqués ayant une forme ou des caractéristiques autres que celles d’un panneau plat; 
d. Panneaux Plyform à face de film phénolique (PFF), aussi appelés contreplaqués à film de surface phénolique (PSF), définis comme des panneaux relevant de la classe de liaison « Exterior » ou « Exposure 1 » de l’Engineered Wood Association, ayant une couche de film phénolique opaque d’un poids égal ou supérieur à 90 grammes par mètre cube, liée en permanence sur la face et le dos des placages, ainsi qu’un revêtement opaque résistant à l’humidité appliqué sur les bords; et
e. Composants de portes et de fenêtres en bois de placage stratifié ayant (1) une largeur maximale de 44 millimètres, une épaisseur de 30 millimètres à 72 millimètres et une longueur inférieure à 2413 millimètres, (2) un adhésif extérieur à point d’ébullition de l’eau, (3) un module d’élasticité de 1 500 000 livres par pouce carré ou plus, (4) un placage d’âme assemblé par entures multiples ou par que le grain soit parallèle, ou dont au plus trois couches dispersées de placage sont orientées de manière à ce que le grain soit perpendiculaire aux autres couches, et (5) une couche supérieure usinée comportant un bord incurvé et un ou plusieurs canaux profilés sur toute la longueur.</v>
      </c>
    </row>
    <row r="30" spans="1:16" s="26" customFormat="1" x14ac:dyDescent="0.25">
      <c r="A30" s="56"/>
      <c r="B30" s="66"/>
      <c r="C30" s="354"/>
      <c r="D30" s="355"/>
      <c r="E30" s="355"/>
      <c r="F30" s="355"/>
      <c r="G30" s="355"/>
      <c r="H30" s="355"/>
      <c r="I30" s="355"/>
      <c r="J30" s="355"/>
      <c r="K30" s="356"/>
      <c r="L30" s="45"/>
      <c r="O30" s="8"/>
      <c r="P30" s="8"/>
    </row>
    <row r="31" spans="1:16" s="26" customFormat="1" x14ac:dyDescent="0.25">
      <c r="A31" s="56"/>
      <c r="B31" s="66"/>
      <c r="C31" s="354"/>
      <c r="D31" s="355"/>
      <c r="E31" s="355"/>
      <c r="F31" s="355"/>
      <c r="G31" s="355"/>
      <c r="H31" s="355"/>
      <c r="I31" s="355"/>
      <c r="J31" s="355"/>
      <c r="K31" s="356"/>
      <c r="L31" s="45"/>
      <c r="O31" s="8"/>
      <c r="P31" s="8"/>
    </row>
    <row r="32" spans="1:16" s="26" customFormat="1" x14ac:dyDescent="0.25">
      <c r="A32" s="56"/>
      <c r="B32" s="66"/>
      <c r="C32" s="354"/>
      <c r="D32" s="355"/>
      <c r="E32" s="355"/>
      <c r="F32" s="355"/>
      <c r="G32" s="355"/>
      <c r="H32" s="355"/>
      <c r="I32" s="355"/>
      <c r="J32" s="355"/>
      <c r="K32" s="356"/>
      <c r="L32" s="45"/>
      <c r="O32" s="8"/>
      <c r="P32" s="8"/>
    </row>
    <row r="33" spans="1:16" s="26" customFormat="1" x14ac:dyDescent="0.25">
      <c r="A33" s="56"/>
      <c r="B33" s="66"/>
      <c r="C33" s="354"/>
      <c r="D33" s="355"/>
      <c r="E33" s="355"/>
      <c r="F33" s="355"/>
      <c r="G33" s="355"/>
      <c r="H33" s="355"/>
      <c r="I33" s="355"/>
      <c r="J33" s="355"/>
      <c r="K33" s="356"/>
      <c r="L33" s="45"/>
      <c r="O33" s="8"/>
      <c r="P33" s="8"/>
    </row>
    <row r="34" spans="1:16" s="26" customFormat="1" x14ac:dyDescent="0.25">
      <c r="A34" s="56"/>
      <c r="B34" s="66"/>
      <c r="C34" s="354"/>
      <c r="D34" s="355"/>
      <c r="E34" s="355"/>
      <c r="F34" s="355"/>
      <c r="G34" s="355"/>
      <c r="H34" s="355"/>
      <c r="I34" s="355"/>
      <c r="J34" s="355"/>
      <c r="K34" s="356"/>
      <c r="L34" s="45"/>
      <c r="O34" s="8"/>
      <c r="P34" s="8"/>
    </row>
    <row r="35" spans="1:16" s="26" customFormat="1" x14ac:dyDescent="0.25">
      <c r="A35" s="56"/>
      <c r="B35" s="66"/>
      <c r="C35" s="354"/>
      <c r="D35" s="355"/>
      <c r="E35" s="355"/>
      <c r="F35" s="355"/>
      <c r="G35" s="355"/>
      <c r="H35" s="355"/>
      <c r="I35" s="355"/>
      <c r="J35" s="355"/>
      <c r="K35" s="356"/>
      <c r="L35" s="45"/>
      <c r="O35" s="8"/>
      <c r="P35" s="8"/>
    </row>
    <row r="36" spans="1:16" s="26" customFormat="1" x14ac:dyDescent="0.25">
      <c r="A36" s="56"/>
      <c r="B36" s="66"/>
      <c r="C36" s="354"/>
      <c r="D36" s="355"/>
      <c r="E36" s="355"/>
      <c r="F36" s="355"/>
      <c r="G36" s="355"/>
      <c r="H36" s="355"/>
      <c r="I36" s="355"/>
      <c r="J36" s="355"/>
      <c r="K36" s="356"/>
      <c r="L36" s="45"/>
      <c r="O36" s="8"/>
      <c r="P36" s="8"/>
    </row>
    <row r="37" spans="1:16" s="26" customFormat="1" x14ac:dyDescent="0.25">
      <c r="A37" s="56"/>
      <c r="B37" s="66"/>
      <c r="C37" s="354"/>
      <c r="D37" s="355"/>
      <c r="E37" s="355"/>
      <c r="F37" s="355"/>
      <c r="G37" s="355"/>
      <c r="H37" s="355"/>
      <c r="I37" s="355"/>
      <c r="J37" s="355"/>
      <c r="K37" s="356"/>
      <c r="L37" s="45"/>
      <c r="O37" s="8"/>
      <c r="P37" s="8"/>
    </row>
    <row r="38" spans="1:16" s="26" customFormat="1" x14ac:dyDescent="0.25">
      <c r="A38" s="56"/>
      <c r="B38" s="66"/>
      <c r="C38" s="354"/>
      <c r="D38" s="355"/>
      <c r="E38" s="355"/>
      <c r="F38" s="355"/>
      <c r="G38" s="355"/>
      <c r="H38" s="355"/>
      <c r="I38" s="355"/>
      <c r="J38" s="355"/>
      <c r="K38" s="356"/>
      <c r="L38" s="45"/>
      <c r="O38" s="8"/>
      <c r="P38" s="8"/>
    </row>
    <row r="39" spans="1:16" s="26" customFormat="1" x14ac:dyDescent="0.25">
      <c r="A39" s="56"/>
      <c r="B39" s="66"/>
      <c r="C39" s="354"/>
      <c r="D39" s="355"/>
      <c r="E39" s="355"/>
      <c r="F39" s="355"/>
      <c r="G39" s="355"/>
      <c r="H39" s="355"/>
      <c r="I39" s="355"/>
      <c r="J39" s="355"/>
      <c r="K39" s="356"/>
      <c r="L39" s="45"/>
      <c r="O39" s="8"/>
      <c r="P39" s="8"/>
    </row>
    <row r="40" spans="1:16" s="26" customFormat="1" x14ac:dyDescent="0.25">
      <c r="A40" s="56"/>
      <c r="B40" s="66"/>
      <c r="C40" s="354"/>
      <c r="D40" s="355"/>
      <c r="E40" s="355"/>
      <c r="F40" s="355"/>
      <c r="G40" s="355"/>
      <c r="H40" s="355"/>
      <c r="I40" s="355"/>
      <c r="J40" s="355"/>
      <c r="K40" s="356"/>
      <c r="L40" s="45"/>
      <c r="O40" s="8"/>
      <c r="P40" s="8"/>
    </row>
    <row r="41" spans="1:16" s="26" customFormat="1" x14ac:dyDescent="0.25">
      <c r="A41" s="56"/>
      <c r="B41" s="66"/>
      <c r="C41" s="354"/>
      <c r="D41" s="355"/>
      <c r="E41" s="355"/>
      <c r="F41" s="355"/>
      <c r="G41" s="355"/>
      <c r="H41" s="355"/>
      <c r="I41" s="355"/>
      <c r="J41" s="355"/>
      <c r="K41" s="356"/>
      <c r="L41" s="45"/>
      <c r="O41" s="8"/>
      <c r="P41" s="8"/>
    </row>
    <row r="42" spans="1:16" s="26" customFormat="1" x14ac:dyDescent="0.25">
      <c r="A42" s="56"/>
      <c r="B42" s="66"/>
      <c r="C42" s="354"/>
      <c r="D42" s="355"/>
      <c r="E42" s="355"/>
      <c r="F42" s="355"/>
      <c r="G42" s="355"/>
      <c r="H42" s="355"/>
      <c r="I42" s="355"/>
      <c r="J42" s="355"/>
      <c r="K42" s="356"/>
      <c r="L42" s="45"/>
      <c r="O42" s="8"/>
      <c r="P42" s="8"/>
    </row>
    <row r="43" spans="1:16" s="26" customFormat="1" x14ac:dyDescent="0.25">
      <c r="A43" s="56"/>
      <c r="B43" s="66"/>
      <c r="C43" s="354"/>
      <c r="D43" s="355"/>
      <c r="E43" s="355"/>
      <c r="F43" s="355"/>
      <c r="G43" s="355"/>
      <c r="H43" s="355"/>
      <c r="I43" s="355"/>
      <c r="J43" s="355"/>
      <c r="K43" s="356"/>
      <c r="L43" s="45"/>
      <c r="O43" s="8"/>
      <c r="P43" s="8"/>
    </row>
    <row r="44" spans="1:16" s="26" customFormat="1" x14ac:dyDescent="0.25">
      <c r="A44" s="56"/>
      <c r="B44" s="66"/>
      <c r="C44" s="354"/>
      <c r="D44" s="355"/>
      <c r="E44" s="355"/>
      <c r="F44" s="355"/>
      <c r="G44" s="355"/>
      <c r="H44" s="355"/>
      <c r="I44" s="355"/>
      <c r="J44" s="355"/>
      <c r="K44" s="356"/>
      <c r="L44" s="45"/>
      <c r="O44" s="8"/>
      <c r="P44" s="8"/>
    </row>
    <row r="45" spans="1:16" s="26" customFormat="1" x14ac:dyDescent="0.25">
      <c r="A45" s="56"/>
      <c r="B45" s="66"/>
      <c r="C45" s="354"/>
      <c r="D45" s="355"/>
      <c r="E45" s="355"/>
      <c r="F45" s="355"/>
      <c r="G45" s="355"/>
      <c r="H45" s="355"/>
      <c r="I45" s="355"/>
      <c r="J45" s="355"/>
      <c r="K45" s="356"/>
      <c r="L45" s="45"/>
      <c r="O45" s="8"/>
      <c r="P45" s="8"/>
    </row>
    <row r="46" spans="1:16" s="26" customFormat="1" x14ac:dyDescent="0.25">
      <c r="A46" s="56"/>
      <c r="B46" s="66"/>
      <c r="C46" s="354"/>
      <c r="D46" s="355"/>
      <c r="E46" s="355"/>
      <c r="F46" s="355"/>
      <c r="G46" s="355"/>
      <c r="H46" s="355"/>
      <c r="I46" s="355"/>
      <c r="J46" s="355"/>
      <c r="K46" s="356"/>
      <c r="L46" s="45"/>
      <c r="O46" s="8"/>
      <c r="P46" s="8"/>
    </row>
    <row r="47" spans="1:16" s="26" customFormat="1" x14ac:dyDescent="0.25">
      <c r="A47" s="56"/>
      <c r="B47" s="66"/>
      <c r="C47" s="354"/>
      <c r="D47" s="355"/>
      <c r="E47" s="355"/>
      <c r="F47" s="355"/>
      <c r="G47" s="355"/>
      <c r="H47" s="355"/>
      <c r="I47" s="355"/>
      <c r="J47" s="355"/>
      <c r="K47" s="356"/>
      <c r="L47" s="45"/>
      <c r="O47" s="8"/>
      <c r="P47" s="8"/>
    </row>
    <row r="48" spans="1:16" s="26" customFormat="1" x14ac:dyDescent="0.25">
      <c r="A48" s="56"/>
      <c r="B48" s="66"/>
      <c r="C48" s="354"/>
      <c r="D48" s="355"/>
      <c r="E48" s="355"/>
      <c r="F48" s="355"/>
      <c r="G48" s="355"/>
      <c r="H48" s="355"/>
      <c r="I48" s="355"/>
      <c r="J48" s="355"/>
      <c r="K48" s="356"/>
      <c r="L48" s="45"/>
      <c r="O48" s="8"/>
      <c r="P48" s="8"/>
    </row>
    <row r="49" spans="1:17" s="26" customFormat="1" x14ac:dyDescent="0.25">
      <c r="A49" s="56"/>
      <c r="B49" s="66"/>
      <c r="C49" s="354"/>
      <c r="D49" s="355"/>
      <c r="E49" s="355"/>
      <c r="F49" s="355"/>
      <c r="G49" s="355"/>
      <c r="H49" s="355"/>
      <c r="I49" s="355"/>
      <c r="J49" s="355"/>
      <c r="K49" s="356"/>
      <c r="L49" s="45"/>
      <c r="O49" s="8"/>
      <c r="P49" s="8"/>
    </row>
    <row r="50" spans="1:17" s="26" customFormat="1" x14ac:dyDescent="0.25">
      <c r="A50" s="56"/>
      <c r="B50" s="66"/>
      <c r="C50" s="354"/>
      <c r="D50" s="355"/>
      <c r="E50" s="355"/>
      <c r="F50" s="355"/>
      <c r="G50" s="355"/>
      <c r="H50" s="355"/>
      <c r="I50" s="355"/>
      <c r="J50" s="355"/>
      <c r="K50" s="356"/>
      <c r="L50" s="45"/>
      <c r="O50" s="8"/>
      <c r="P50" s="8"/>
    </row>
    <row r="51" spans="1:17" s="26" customFormat="1" x14ac:dyDescent="0.25">
      <c r="A51" s="56"/>
      <c r="B51" s="66"/>
      <c r="C51" s="354"/>
      <c r="D51" s="355"/>
      <c r="E51" s="355"/>
      <c r="F51" s="355"/>
      <c r="G51" s="355"/>
      <c r="H51" s="355"/>
      <c r="I51" s="355"/>
      <c r="J51" s="355"/>
      <c r="K51" s="356"/>
      <c r="L51" s="45"/>
      <c r="O51" s="8"/>
      <c r="P51" s="8"/>
    </row>
    <row r="52" spans="1:17" s="26" customFormat="1" x14ac:dyDescent="0.25">
      <c r="A52" s="56"/>
      <c r="B52" s="66"/>
      <c r="C52" s="354"/>
      <c r="D52" s="355"/>
      <c r="E52" s="355"/>
      <c r="F52" s="355"/>
      <c r="G52" s="355"/>
      <c r="H52" s="355"/>
      <c r="I52" s="355"/>
      <c r="J52" s="355"/>
      <c r="K52" s="356"/>
      <c r="L52" s="45"/>
      <c r="O52" s="8"/>
      <c r="P52" s="8"/>
    </row>
    <row r="53" spans="1:17" s="26" customFormat="1" x14ac:dyDescent="0.25">
      <c r="A53" s="56"/>
      <c r="B53" s="66"/>
      <c r="C53" s="354"/>
      <c r="D53" s="355"/>
      <c r="E53" s="355"/>
      <c r="F53" s="355"/>
      <c r="G53" s="355"/>
      <c r="H53" s="355"/>
      <c r="I53" s="355"/>
      <c r="J53" s="355"/>
      <c r="K53" s="356"/>
      <c r="L53" s="45"/>
      <c r="O53" s="8"/>
      <c r="P53" s="8"/>
    </row>
    <row r="54" spans="1:17" s="26" customFormat="1" x14ac:dyDescent="0.25">
      <c r="A54" s="56"/>
      <c r="B54" s="66"/>
      <c r="C54" s="354"/>
      <c r="D54" s="355"/>
      <c r="E54" s="355"/>
      <c r="F54" s="355"/>
      <c r="G54" s="355"/>
      <c r="H54" s="355"/>
      <c r="I54" s="355"/>
      <c r="J54" s="355"/>
      <c r="K54" s="356"/>
      <c r="L54" s="45"/>
      <c r="O54" s="8"/>
      <c r="P54" s="8"/>
    </row>
    <row r="55" spans="1:17" s="26" customFormat="1" x14ac:dyDescent="0.25">
      <c r="A55" s="56"/>
      <c r="B55" s="66"/>
      <c r="C55" s="354"/>
      <c r="D55" s="355"/>
      <c r="E55" s="355"/>
      <c r="F55" s="355"/>
      <c r="G55" s="355"/>
      <c r="H55" s="355"/>
      <c r="I55" s="355"/>
      <c r="J55" s="355"/>
      <c r="K55" s="356"/>
      <c r="L55" s="45"/>
      <c r="O55" s="8"/>
      <c r="P55" s="8"/>
    </row>
    <row r="56" spans="1:17" s="26" customFormat="1" x14ac:dyDescent="0.25">
      <c r="A56" s="56"/>
      <c r="B56" s="66"/>
      <c r="C56" s="357"/>
      <c r="D56" s="358"/>
      <c r="E56" s="358"/>
      <c r="F56" s="358"/>
      <c r="G56" s="358"/>
      <c r="H56" s="358"/>
      <c r="I56" s="358"/>
      <c r="J56" s="358"/>
      <c r="K56" s="359"/>
      <c r="L56" s="45"/>
      <c r="O56" s="8"/>
      <c r="P56" s="8"/>
    </row>
    <row r="57" spans="1:17" x14ac:dyDescent="0.25">
      <c r="B57" s="17"/>
      <c r="C57" s="23"/>
      <c r="D57" s="23"/>
      <c r="E57" s="24"/>
      <c r="F57" s="24"/>
      <c r="G57" s="24"/>
      <c r="H57" s="24"/>
      <c r="I57" s="24"/>
      <c r="J57" s="24"/>
      <c r="K57" s="24"/>
      <c r="L57" s="18"/>
      <c r="M57" s="8"/>
    </row>
    <row r="58" spans="1:17" s="26" customFormat="1" x14ac:dyDescent="0.25">
      <c r="A58" s="56"/>
      <c r="B58" s="306" t="str">
        <f>IF(Intro!$G$21="English",O58,P58)</f>
        <v>Pour plus de détails, consultez l'onglet Info.</v>
      </c>
      <c r="C58" s="307"/>
      <c r="D58" s="307"/>
      <c r="E58" s="307"/>
      <c r="F58" s="307"/>
      <c r="G58" s="307"/>
      <c r="H58" s="307"/>
      <c r="I58" s="307"/>
      <c r="J58" s="307"/>
      <c r="K58" s="307"/>
      <c r="L58" s="317"/>
      <c r="O58" s="8" t="s">
        <v>194</v>
      </c>
      <c r="P58" s="8" t="s">
        <v>195</v>
      </c>
    </row>
    <row r="59" spans="1:17" s="26" customFormat="1" x14ac:dyDescent="0.25">
      <c r="A59" s="56"/>
      <c r="B59" s="67"/>
      <c r="C59" s="68"/>
      <c r="D59" s="68"/>
      <c r="E59" s="68"/>
      <c r="F59" s="68"/>
      <c r="G59" s="68"/>
      <c r="H59" s="68"/>
      <c r="I59" s="68"/>
      <c r="J59" s="68"/>
      <c r="K59" s="68"/>
      <c r="L59" s="69"/>
    </row>
    <row r="60" spans="1:17" s="4" customFormat="1" x14ac:dyDescent="0.25">
      <c r="A60" s="1"/>
      <c r="B60" s="15"/>
      <c r="C60" s="15"/>
      <c r="D60" s="15"/>
      <c r="E60" s="3"/>
      <c r="F60" s="3"/>
      <c r="G60" s="3"/>
      <c r="H60" s="3"/>
      <c r="I60" s="3"/>
      <c r="J60" s="3"/>
      <c r="K60" s="3"/>
      <c r="L60" s="3"/>
      <c r="O60" s="16"/>
      <c r="P60" s="16"/>
    </row>
    <row r="61" spans="1:17" s="2" customFormat="1" x14ac:dyDescent="0.25">
      <c r="A61" s="1"/>
      <c r="B61" s="342" t="str">
        <f>IF(Intro!$G$21="English",O61,P61)</f>
        <v>DEVEZ-VOUS REMPLIR CE QUESTIONNAIRE?</v>
      </c>
      <c r="C61" s="343"/>
      <c r="D61" s="343"/>
      <c r="E61" s="343"/>
      <c r="F61" s="343"/>
      <c r="G61" s="343"/>
      <c r="H61" s="343"/>
      <c r="I61" s="343"/>
      <c r="J61" s="343"/>
      <c r="K61" s="343"/>
      <c r="L61" s="344"/>
      <c r="M61" s="22"/>
      <c r="N61" s="22"/>
      <c r="O61" s="7" t="s">
        <v>347</v>
      </c>
      <c r="P61" s="7" t="s">
        <v>400</v>
      </c>
      <c r="Q61" s="40"/>
    </row>
    <row r="62" spans="1:17" x14ac:dyDescent="0.25">
      <c r="B62" s="38"/>
      <c r="C62" s="29"/>
      <c r="D62" s="41"/>
      <c r="E62" s="41"/>
      <c r="F62" s="41"/>
      <c r="G62" s="41"/>
      <c r="H62" s="41"/>
      <c r="I62" s="41"/>
      <c r="J62" s="41"/>
      <c r="K62" s="41"/>
      <c r="L62" s="39"/>
      <c r="M62" s="8"/>
    </row>
    <row r="63" spans="1:17" s="26" customFormat="1" x14ac:dyDescent="0.25">
      <c r="A63" s="6"/>
      <c r="B63" s="327" t="str">
        <f>IF(Intro!$G$21="English",O63,P63)</f>
        <v>Votre entreprise a-t-elle acheté les marchandises à tout moment depuis le 1er janvier 2023?</v>
      </c>
      <c r="C63" s="328"/>
      <c r="D63" s="328"/>
      <c r="E63" s="328"/>
      <c r="F63" s="328"/>
      <c r="G63" s="328"/>
      <c r="H63" s="328"/>
      <c r="I63" s="328"/>
      <c r="J63" s="328"/>
      <c r="K63" s="328"/>
      <c r="L63" s="329"/>
      <c r="M63" s="8"/>
      <c r="N63" s="8"/>
      <c r="O63" s="19" t="str">
        <f>"Has your firm purchased the goods at any time since January 1, "&amp;Variables!B6&amp;"?"</f>
        <v>Has your firm purchased the goods at any time since January 1, 2023?</v>
      </c>
      <c r="P63" s="8" t="str">
        <f>"Votre entreprise a-t-elle acheté les marchandises à tout moment depuis le 1er janvier "&amp;Variables!C6&amp;"?"</f>
        <v>Votre entreprise a-t-elle acheté les marchandises à tout moment depuis le 1er janvier 2023?</v>
      </c>
      <c r="Q63" s="8"/>
    </row>
    <row r="64" spans="1:17" s="26" customFormat="1" x14ac:dyDescent="0.25">
      <c r="A64" s="6"/>
      <c r="B64" s="53"/>
      <c r="C64" s="54"/>
      <c r="D64" s="8"/>
      <c r="E64" s="8"/>
      <c r="F64" s="8"/>
      <c r="G64" s="82"/>
      <c r="H64" s="82"/>
      <c r="I64" s="82"/>
      <c r="J64" s="82"/>
      <c r="K64" s="82"/>
      <c r="L64" s="79"/>
      <c r="M64" s="8"/>
      <c r="N64" s="8"/>
      <c r="O64" s="8" t="s">
        <v>264</v>
      </c>
      <c r="P64" s="8" t="s">
        <v>265</v>
      </c>
      <c r="Q64" s="8"/>
    </row>
    <row r="65" spans="1:16" x14ac:dyDescent="0.25">
      <c r="B65" s="302" t="str">
        <f>IF(Intro!$G$21="English",O64,P64)</f>
        <v>Sélectionnez oui ou non</v>
      </c>
      <c r="C65" s="303"/>
      <c r="D65" s="304"/>
      <c r="E65" s="345" t="str">
        <f>IF(D65="Yes",O65,IF(D65="Oui",P65,IF(D65="No",O66,IF(D65="Non",P66,""))))</f>
        <v/>
      </c>
      <c r="F65" s="346"/>
      <c r="G65" s="346"/>
      <c r="H65" s="346"/>
      <c r="I65" s="346"/>
      <c r="J65" s="346"/>
      <c r="K65" s="347"/>
      <c r="L65" s="79"/>
      <c r="M65" s="8"/>
      <c r="O65" s="8" t="str">
        <f>"Complete all tabs in this questionnaire and submit it by "&amp;Variables!B11&amp;"."</f>
        <v>Complete all tabs in this questionnaire and submit it by September 15, 2026.</v>
      </c>
      <c r="P65" s="8" t="str">
        <f>"Remplissez tous les onglets de ce questionnaire et soumettez-le avant le "&amp;Variables!C11&amp;"."</f>
        <v>Remplissez tous les onglets de ce questionnaire et soumettez-le avant le 15 septembre 2026.</v>
      </c>
    </row>
    <row r="66" spans="1:16" x14ac:dyDescent="0.25">
      <c r="B66" s="302"/>
      <c r="C66" s="303"/>
      <c r="D66" s="305"/>
      <c r="E66" s="348"/>
      <c r="F66" s="349"/>
      <c r="G66" s="349"/>
      <c r="H66" s="349"/>
      <c r="I66" s="349"/>
      <c r="J66" s="349"/>
      <c r="K66" s="350"/>
      <c r="L66" s="79"/>
      <c r="M66" s="8"/>
      <c r="O66" s="8" t="str">
        <f>"Complete this tab only and submit it by "&amp;Variables!B11&amp;"."</f>
        <v>Complete this tab only and submit it by September 15, 2026.</v>
      </c>
      <c r="P66" s="8" t="str">
        <f>"Remplissez cet onglet uniquement et soumettez-le avant le "&amp;Variables!C11&amp;"."</f>
        <v>Remplissez cet onglet uniquement et soumettez-le avant le 15 septembre 2026.</v>
      </c>
    </row>
    <row r="67" spans="1:16" x14ac:dyDescent="0.25">
      <c r="B67" s="17"/>
      <c r="C67" s="23"/>
      <c r="D67" s="24"/>
      <c r="E67" s="24"/>
      <c r="F67" s="24"/>
      <c r="G67" s="24"/>
      <c r="H67" s="24"/>
      <c r="I67" s="24"/>
      <c r="J67" s="24"/>
      <c r="K67" s="24"/>
      <c r="L67" s="18"/>
      <c r="M67" s="8"/>
    </row>
    <row r="68" spans="1:16" x14ac:dyDescent="0.25">
      <c r="B68" s="327" t="str">
        <f>IF(Intro!$G$21="English",O68,P68)</f>
        <v>Votre entreprise a-t-elle importé les marchandises en tant qu'importateur officiel de n'importe quel pays à tout moment depuis le 1er janvier 2023?</v>
      </c>
      <c r="C68" s="328"/>
      <c r="D68" s="328"/>
      <c r="E68" s="328"/>
      <c r="F68" s="328"/>
      <c r="G68" s="328"/>
      <c r="H68" s="328"/>
      <c r="I68" s="328"/>
      <c r="J68" s="328"/>
      <c r="K68" s="328"/>
      <c r="L68" s="329"/>
      <c r="M68" s="8"/>
      <c r="O68" s="19" t="str">
        <f>"Has your firm imported the goods as the importer of record from any country since January 1, "&amp;Variables!B6&amp;"?"</f>
        <v>Has your firm imported the goods as the importer of record from any country since January 1, 2023?</v>
      </c>
      <c r="P68" s="8" t="str">
        <f>"Votre entreprise a-t-elle importé les marchandises en tant qu'importateur officiel de n'importe quel pays à tout moment depuis le 1er janvier "&amp;Variables!C6&amp;"?"</f>
        <v>Votre entreprise a-t-elle importé les marchandises en tant qu'importateur officiel de n'importe quel pays à tout moment depuis le 1er janvier 2023?</v>
      </c>
    </row>
    <row r="69" spans="1:16" x14ac:dyDescent="0.25">
      <c r="B69" s="53"/>
      <c r="C69" s="54"/>
      <c r="D69" s="8"/>
      <c r="E69" s="8"/>
      <c r="F69" s="8"/>
      <c r="G69" s="82"/>
      <c r="H69" s="82"/>
      <c r="I69" s="82"/>
      <c r="J69" s="82"/>
      <c r="K69" s="82"/>
      <c r="L69" s="79"/>
      <c r="M69" s="8"/>
    </row>
    <row r="70" spans="1:16" x14ac:dyDescent="0.25">
      <c r="B70" s="302" t="str">
        <f>B65</f>
        <v>Sélectionnez oui ou non</v>
      </c>
      <c r="C70" s="303"/>
      <c r="D70" s="304"/>
      <c r="E70" s="345" t="str">
        <f>IF(D70="Yes",O70,IF(D70="Oui",P70,""))</f>
        <v/>
      </c>
      <c r="F70" s="346"/>
      <c r="G70" s="346"/>
      <c r="H70" s="346"/>
      <c r="I70" s="346"/>
      <c r="J70" s="346"/>
      <c r="K70" s="347"/>
      <c r="L70" s="79"/>
      <c r="M70" s="8"/>
      <c r="O70" s="8" t="str">
        <f>"Complete an Importers' Questionnaire, which can be found on the Tribunal website, and submit it by "&amp;Variables!B11&amp;"."</f>
        <v>Complete an Importers' Questionnaire, which can be found on the Tribunal website, and submit it by September 15, 2026.</v>
      </c>
      <c r="P70" s="8" t="str">
        <f>"Remplissez un questionnaire à l’intention des importateurs, disponible sur le site web du Tribunal, et soumettez-le avant le "&amp;Variables!C11&amp;"."</f>
        <v>Remplissez un questionnaire à l’intention des importateurs, disponible sur le site web du Tribunal, et soumettez-le avant le 15 septembre 2026.</v>
      </c>
    </row>
    <row r="71" spans="1:16" x14ac:dyDescent="0.25">
      <c r="B71" s="302"/>
      <c r="C71" s="303"/>
      <c r="D71" s="305"/>
      <c r="E71" s="348"/>
      <c r="F71" s="349"/>
      <c r="G71" s="349"/>
      <c r="H71" s="349"/>
      <c r="I71" s="349"/>
      <c r="J71" s="349"/>
      <c r="K71" s="350"/>
      <c r="L71" s="79"/>
      <c r="M71" s="8"/>
    </row>
    <row r="72" spans="1:16" x14ac:dyDescent="0.25">
      <c r="B72" s="17"/>
      <c r="C72" s="23"/>
      <c r="D72" s="24"/>
      <c r="E72" s="24"/>
      <c r="F72" s="24"/>
      <c r="G72" s="24"/>
      <c r="H72" s="24"/>
      <c r="I72" s="24"/>
      <c r="J72" s="24"/>
      <c r="K72" s="24"/>
      <c r="L72" s="18"/>
      <c r="M72" s="8"/>
    </row>
    <row r="73" spans="1:16" s="26" customFormat="1" x14ac:dyDescent="0.25">
      <c r="A73" s="56"/>
      <c r="B73" s="67"/>
      <c r="C73" s="68"/>
      <c r="D73" s="68"/>
      <c r="E73" s="68"/>
      <c r="F73" s="68"/>
      <c r="G73" s="68"/>
      <c r="H73" s="68"/>
      <c r="I73" s="68"/>
      <c r="J73" s="68"/>
      <c r="K73" s="68"/>
      <c r="L73" s="69"/>
    </row>
    <row r="74" spans="1:16" s="4" customFormat="1" x14ac:dyDescent="0.25">
      <c r="A74" s="1"/>
      <c r="B74" s="15"/>
      <c r="C74" s="15"/>
      <c r="D74" s="15"/>
      <c r="E74" s="3"/>
      <c r="F74" s="3"/>
      <c r="G74" s="3"/>
      <c r="H74" s="3"/>
      <c r="I74" s="3"/>
      <c r="J74" s="3"/>
      <c r="K74" s="3"/>
      <c r="L74" s="3"/>
      <c r="O74" s="16"/>
      <c r="P74" s="16"/>
    </row>
    <row r="75" spans="1:16" s="2" customFormat="1" x14ac:dyDescent="0.25">
      <c r="A75" s="1"/>
      <c r="B75" s="314" t="str">
        <f>IF(Intro!$G$21="English",O75,P75)</f>
        <v>DATE D'ÉCHÉANCE DU QUESTIONNAIRE</v>
      </c>
      <c r="C75" s="315"/>
      <c r="D75" s="315" t="str">
        <f>UPPER(IF(Intro!$G$21="English",P75,Q75))</f>
        <v/>
      </c>
      <c r="E75" s="315" t="str">
        <f>UPPER(IF(Intro!$G$21="English",Q75,R75))</f>
        <v/>
      </c>
      <c r="F75" s="315" t="str">
        <f>UPPER(IF(Intro!$G$21="English",R75,S75))</f>
        <v/>
      </c>
      <c r="G75" s="315" t="str">
        <f>UPPER(IF(Intro!$G$21="English",S75,T75))</f>
        <v/>
      </c>
      <c r="H75" s="315" t="str">
        <f>UPPER(IF(Intro!$G$21="English",T75,U75))</f>
        <v/>
      </c>
      <c r="I75" s="315" t="str">
        <f>UPPER(IF(Intro!$G$21="English",U75,V75))</f>
        <v/>
      </c>
      <c r="J75" s="315" t="str">
        <f>UPPER(IF(Intro!$G$21="English",V75,W75))</f>
        <v/>
      </c>
      <c r="K75" s="315" t="str">
        <f>UPPER(IF(Intro!$G$21="English",W75,X75))</f>
        <v/>
      </c>
      <c r="L75" s="316" t="str">
        <f>UPPER(IF(Intro!$G$21="English",X75,Y75))</f>
        <v/>
      </c>
      <c r="M75" s="4"/>
      <c r="N75" s="13"/>
      <c r="O75" s="14" t="s">
        <v>120</v>
      </c>
      <c r="P75" s="14" t="s">
        <v>121</v>
      </c>
    </row>
    <row r="76" spans="1:16" x14ac:dyDescent="0.25">
      <c r="B76" s="17"/>
      <c r="C76" s="23"/>
      <c r="D76" s="23"/>
      <c r="E76" s="24"/>
      <c r="F76" s="24"/>
      <c r="G76" s="24"/>
      <c r="H76" s="24"/>
      <c r="I76" s="24"/>
      <c r="J76" s="24"/>
      <c r="K76" s="24"/>
      <c r="L76" s="18"/>
      <c r="M76" s="8"/>
    </row>
    <row r="77" spans="1:16" s="26" customFormat="1" x14ac:dyDescent="0.25">
      <c r="A77" s="56"/>
      <c r="B77" s="66"/>
      <c r="C77" s="51"/>
      <c r="D77" s="374" t="str">
        <f>IF(Intro!$G$21="English",O77,P77)</f>
        <v>15 septembre 2026</v>
      </c>
      <c r="E77" s="375"/>
      <c r="F77" s="375"/>
      <c r="G77" s="375"/>
      <c r="H77" s="375"/>
      <c r="I77" s="375"/>
      <c r="J77" s="376"/>
      <c r="L77" s="58"/>
      <c r="O77" s="37" t="str">
        <f>Variables!B11</f>
        <v>September 15, 2026</v>
      </c>
      <c r="P77" s="37" t="str">
        <f>Variables!C11</f>
        <v>15 septembre 2026</v>
      </c>
    </row>
    <row r="78" spans="1:16" s="26" customFormat="1" x14ac:dyDescent="0.25">
      <c r="A78" s="56"/>
      <c r="B78" s="66"/>
      <c r="C78" s="51"/>
      <c r="D78" s="377"/>
      <c r="E78" s="378"/>
      <c r="F78" s="378"/>
      <c r="G78" s="378"/>
      <c r="H78" s="378"/>
      <c r="I78" s="378"/>
      <c r="J78" s="379"/>
      <c r="L78" s="58"/>
      <c r="O78" s="37"/>
      <c r="P78" s="37"/>
    </row>
    <row r="79" spans="1:16" s="26" customFormat="1" x14ac:dyDescent="0.25">
      <c r="A79" s="56"/>
      <c r="B79" s="67"/>
      <c r="C79" s="68"/>
      <c r="D79" s="68"/>
      <c r="E79" s="68"/>
      <c r="F79" s="68"/>
      <c r="G79" s="68"/>
      <c r="H79" s="68"/>
      <c r="I79" s="68"/>
      <c r="J79" s="68"/>
      <c r="K79" s="68"/>
      <c r="L79" s="69"/>
    </row>
    <row r="80" spans="1:16" s="4" customFormat="1" x14ac:dyDescent="0.25">
      <c r="A80" s="1"/>
      <c r="B80" s="15"/>
      <c r="C80" s="15"/>
      <c r="D80" s="15"/>
      <c r="E80" s="3"/>
      <c r="F80" s="3"/>
      <c r="G80" s="3"/>
      <c r="H80" s="3"/>
      <c r="I80" s="3"/>
      <c r="J80" s="3"/>
      <c r="K80" s="3"/>
      <c r="L80" s="3"/>
      <c r="O80" s="16"/>
      <c r="P80" s="16"/>
    </row>
    <row r="81" spans="1:16" s="2" customFormat="1" x14ac:dyDescent="0.25">
      <c r="A81" s="1"/>
      <c r="B81" s="314" t="str">
        <f>IF(Intro!$G$21="English",O81,P81)</f>
        <v>QUESTIONNAIRE NON REMPLI</v>
      </c>
      <c r="C81" s="315"/>
      <c r="D81" s="315" t="str">
        <f>UPPER(IF(Intro!$G$21="English",P81,Q81))</f>
        <v/>
      </c>
      <c r="E81" s="315" t="str">
        <f>UPPER(IF(Intro!$G$21="English",Q81,R81))</f>
        <v/>
      </c>
      <c r="F81" s="315" t="str">
        <f>UPPER(IF(Intro!$G$21="English",R81,S81))</f>
        <v/>
      </c>
      <c r="G81" s="315" t="str">
        <f>UPPER(IF(Intro!$G$21="English",S81,T81))</f>
        <v/>
      </c>
      <c r="H81" s="315" t="str">
        <f>UPPER(IF(Intro!$G$21="English",T81,U81))</f>
        <v/>
      </c>
      <c r="I81" s="315" t="str">
        <f>UPPER(IF(Intro!$G$21="English",U81,V81))</f>
        <v/>
      </c>
      <c r="J81" s="315" t="str">
        <f>UPPER(IF(Intro!$G$21="English",V81,W81))</f>
        <v/>
      </c>
      <c r="K81" s="315" t="str">
        <f>UPPER(IF(Intro!$G$21="English",W81,X81))</f>
        <v/>
      </c>
      <c r="L81" s="316" t="str">
        <f>UPPER(IF(Intro!$G$21="English",X81,Y81))</f>
        <v/>
      </c>
      <c r="M81" s="4"/>
      <c r="N81" s="13"/>
      <c r="O81" s="20" t="s">
        <v>348</v>
      </c>
      <c r="P81" s="20" t="s">
        <v>349</v>
      </c>
    </row>
    <row r="82" spans="1:16" x14ac:dyDescent="0.25">
      <c r="B82" s="17"/>
      <c r="C82" s="23"/>
      <c r="D82" s="23"/>
      <c r="E82" s="24"/>
      <c r="F82" s="24"/>
      <c r="G82" s="24"/>
      <c r="H82" s="24"/>
      <c r="I82" s="24"/>
      <c r="J82" s="24"/>
      <c r="K82" s="24"/>
      <c r="L82" s="18"/>
      <c r="M82" s="8"/>
    </row>
    <row r="83" spans="1:16" s="26" customFormat="1" x14ac:dyDescent="0.25">
      <c r="A83" s="56"/>
      <c r="B83" s="306" t="str">
        <f>IF(Intro!$G$21="English",O83,P83)</f>
        <v>Si le questionnaire n’est pas rempli dans les délais impartis, le Tribunal peut rendre une ordonnance de production, aux termes de l’article  17 de la Loi sur le Tribunal canadien du commerce extérieur, afin d’exiger la production d’une réponse au questionnaire.</v>
      </c>
      <c r="C83" s="307"/>
      <c r="D83" s="307"/>
      <c r="E83" s="307"/>
      <c r="F83" s="307"/>
      <c r="G83" s="307"/>
      <c r="H83" s="307"/>
      <c r="I83" s="307"/>
      <c r="J83" s="307"/>
      <c r="K83" s="307"/>
      <c r="L83" s="317"/>
      <c r="O83" s="8" t="s">
        <v>163</v>
      </c>
      <c r="P83" s="8" t="s">
        <v>273</v>
      </c>
    </row>
    <row r="84" spans="1:16" s="26" customFormat="1" x14ac:dyDescent="0.25">
      <c r="A84" s="56"/>
      <c r="B84" s="306"/>
      <c r="C84" s="307"/>
      <c r="D84" s="307"/>
      <c r="E84" s="307"/>
      <c r="F84" s="307"/>
      <c r="G84" s="307"/>
      <c r="H84" s="307"/>
      <c r="I84" s="307"/>
      <c r="J84" s="307"/>
      <c r="K84" s="307"/>
      <c r="L84" s="317"/>
      <c r="O84" s="8"/>
      <c r="P84" s="8"/>
    </row>
    <row r="85" spans="1:16" s="26" customFormat="1" x14ac:dyDescent="0.25">
      <c r="A85" s="56"/>
      <c r="B85" s="67"/>
      <c r="C85" s="68"/>
      <c r="D85" s="68"/>
      <c r="E85" s="68"/>
      <c r="F85" s="68"/>
      <c r="G85" s="68"/>
      <c r="H85" s="68"/>
      <c r="I85" s="68"/>
      <c r="J85" s="68"/>
      <c r="K85" s="68"/>
      <c r="L85" s="69"/>
    </row>
    <row r="86" spans="1:16" s="4" customFormat="1" x14ac:dyDescent="0.25">
      <c r="A86" s="1"/>
      <c r="B86" s="15"/>
      <c r="C86" s="15"/>
      <c r="D86" s="15"/>
      <c r="E86" s="3"/>
      <c r="F86" s="3"/>
      <c r="G86" s="3"/>
      <c r="H86" s="3"/>
      <c r="I86" s="3"/>
      <c r="J86" s="3"/>
      <c r="K86" s="3"/>
      <c r="L86" s="3"/>
      <c r="O86" s="16"/>
      <c r="P86" s="16"/>
    </row>
    <row r="87" spans="1:16" x14ac:dyDescent="0.25">
      <c r="B87" s="342" t="str">
        <f>IF(Intro!$G$21="English",O87,P87)</f>
        <v>RENSEIGNEMENTS SUR L’ENTREPRISE</v>
      </c>
      <c r="C87" s="343"/>
      <c r="D87" s="343"/>
      <c r="E87" s="343"/>
      <c r="F87" s="343"/>
      <c r="G87" s="343"/>
      <c r="H87" s="343"/>
      <c r="I87" s="343"/>
      <c r="J87" s="343"/>
      <c r="K87" s="343"/>
      <c r="L87" s="344"/>
      <c r="M87" s="26"/>
      <c r="O87" s="8" t="s">
        <v>123</v>
      </c>
      <c r="P87" s="8" t="s">
        <v>124</v>
      </c>
    </row>
    <row r="88" spans="1:16" x14ac:dyDescent="0.25">
      <c r="B88" s="17"/>
      <c r="C88" s="23"/>
      <c r="D88" s="23"/>
      <c r="E88" s="24"/>
      <c r="F88" s="24"/>
      <c r="G88" s="24"/>
      <c r="H88" s="24"/>
      <c r="I88" s="24"/>
      <c r="J88" s="24"/>
      <c r="K88" s="24"/>
      <c r="L88" s="18"/>
      <c r="M88" s="8"/>
    </row>
    <row r="89" spans="1:16" x14ac:dyDescent="0.25">
      <c r="B89" s="380" t="str">
        <f>IF(Intro!$G$21="English",O89,P89)</f>
        <v>Dénomination sociale 
(En français et en anglais, le cas échéant)</v>
      </c>
      <c r="C89" s="381"/>
      <c r="D89" s="382"/>
      <c r="E89" s="360"/>
      <c r="F89" s="361"/>
      <c r="G89" s="361"/>
      <c r="H89" s="361"/>
      <c r="I89" s="361"/>
      <c r="J89" s="361"/>
      <c r="K89" s="361"/>
      <c r="L89" s="362"/>
      <c r="M89" s="8"/>
      <c r="O89" s="19" t="s">
        <v>272</v>
      </c>
      <c r="P89" s="8" t="s">
        <v>125</v>
      </c>
    </row>
    <row r="90" spans="1:16" x14ac:dyDescent="0.25">
      <c r="B90" s="380"/>
      <c r="C90" s="381"/>
      <c r="D90" s="382"/>
      <c r="E90" s="360"/>
      <c r="F90" s="361"/>
      <c r="G90" s="361"/>
      <c r="H90" s="361"/>
      <c r="I90" s="361"/>
      <c r="J90" s="361"/>
      <c r="K90" s="361"/>
      <c r="L90" s="362"/>
      <c r="M90" s="8"/>
      <c r="O90" s="19"/>
    </row>
    <row r="91" spans="1:16" x14ac:dyDescent="0.25">
      <c r="B91" s="380" t="str">
        <f>IF(Intro!$G$21="English",O91,P91)</f>
        <v>Adresse de l'entreprise</v>
      </c>
      <c r="C91" s="381"/>
      <c r="D91" s="382"/>
      <c r="E91" s="360"/>
      <c r="F91" s="361"/>
      <c r="G91" s="361"/>
      <c r="H91" s="361"/>
      <c r="I91" s="361"/>
      <c r="J91" s="361"/>
      <c r="K91" s="361"/>
      <c r="L91" s="362"/>
      <c r="M91" s="8"/>
      <c r="O91" s="19" t="s">
        <v>15</v>
      </c>
      <c r="P91" s="8" t="s">
        <v>6</v>
      </c>
    </row>
    <row r="92" spans="1:16" x14ac:dyDescent="0.25">
      <c r="B92" s="380"/>
      <c r="C92" s="381"/>
      <c r="D92" s="382"/>
      <c r="E92" s="360"/>
      <c r="F92" s="361"/>
      <c r="G92" s="361"/>
      <c r="H92" s="361"/>
      <c r="I92" s="361"/>
      <c r="J92" s="361"/>
      <c r="K92" s="361"/>
      <c r="L92" s="362"/>
      <c r="M92" s="8"/>
      <c r="O92" s="19"/>
    </row>
    <row r="93" spans="1:16" x14ac:dyDescent="0.25">
      <c r="B93" s="380" t="str">
        <f>IF(Intro!$G$21="English",O93,P93)</f>
        <v>Adresse du site Web</v>
      </c>
      <c r="C93" s="381"/>
      <c r="D93" s="382"/>
      <c r="E93" s="360"/>
      <c r="F93" s="361"/>
      <c r="G93" s="361"/>
      <c r="H93" s="361"/>
      <c r="I93" s="361"/>
      <c r="J93" s="361"/>
      <c r="K93" s="361"/>
      <c r="L93" s="362"/>
      <c r="M93" s="8"/>
      <c r="O93" s="19" t="s">
        <v>90</v>
      </c>
      <c r="P93" s="8" t="s">
        <v>7</v>
      </c>
    </row>
    <row r="94" spans="1:16" x14ac:dyDescent="0.25">
      <c r="B94" s="380"/>
      <c r="C94" s="381"/>
      <c r="D94" s="382"/>
      <c r="E94" s="360"/>
      <c r="F94" s="361"/>
      <c r="G94" s="361"/>
      <c r="H94" s="361"/>
      <c r="I94" s="361"/>
      <c r="J94" s="361"/>
      <c r="K94" s="361"/>
      <c r="L94" s="362"/>
      <c r="M94" s="8"/>
      <c r="O94" s="19"/>
    </row>
    <row r="95" spans="1:16" x14ac:dyDescent="0.25">
      <c r="B95" s="17"/>
      <c r="C95" s="23"/>
      <c r="D95" s="23"/>
      <c r="E95" s="24"/>
      <c r="F95" s="24"/>
      <c r="G95" s="24"/>
      <c r="H95" s="24"/>
      <c r="I95" s="24"/>
      <c r="J95" s="24"/>
      <c r="K95" s="24"/>
      <c r="L95" s="18"/>
      <c r="M95" s="8"/>
    </row>
    <row r="96" spans="1:16" s="26" customFormat="1" x14ac:dyDescent="0.25">
      <c r="A96" s="6"/>
      <c r="B96" s="306" t="str">
        <f>IF(Intro!$G$21="English",O96,P96)</f>
        <v xml:space="preserve">Si votre entreprise a plus d’un emplacement, d’une installation ou d’un point de vente, transmettez une réponse consolidée au questionnaire.
</v>
      </c>
      <c r="C96" s="307"/>
      <c r="D96" s="307"/>
      <c r="E96" s="307"/>
      <c r="F96" s="307"/>
      <c r="G96" s="307"/>
      <c r="H96" s="307"/>
      <c r="I96" s="307"/>
      <c r="J96" s="307"/>
      <c r="K96" s="307"/>
      <c r="L96" s="317"/>
      <c r="O96" s="26" t="s">
        <v>260</v>
      </c>
      <c r="P96" s="26" t="s">
        <v>261</v>
      </c>
    </row>
    <row r="97" spans="1:16" x14ac:dyDescent="0.25">
      <c r="B97" s="330" t="str">
        <f>IF(Intro!$G$21="English",O97,P97)</f>
        <v>Fournissez les noms et adresses des autres emplacements, installations et points de vente au Canada au nom de laquelle votre entreprise répond. </v>
      </c>
      <c r="C97" s="331"/>
      <c r="D97" s="331"/>
      <c r="E97" s="336"/>
      <c r="F97" s="336"/>
      <c r="G97" s="336"/>
      <c r="H97" s="336"/>
      <c r="I97" s="336"/>
      <c r="J97" s="336"/>
      <c r="K97" s="336"/>
      <c r="L97" s="337"/>
      <c r="M97" s="26"/>
      <c r="O97" s="19" t="s">
        <v>91</v>
      </c>
      <c r="P97" s="8" t="s">
        <v>126</v>
      </c>
    </row>
    <row r="98" spans="1:16" x14ac:dyDescent="0.25">
      <c r="B98" s="332"/>
      <c r="C98" s="333"/>
      <c r="D98" s="333"/>
      <c r="E98" s="338"/>
      <c r="F98" s="338"/>
      <c r="G98" s="338"/>
      <c r="H98" s="338"/>
      <c r="I98" s="338"/>
      <c r="J98" s="338"/>
      <c r="K98" s="338"/>
      <c r="L98" s="339"/>
      <c r="M98" s="26"/>
      <c r="O98" s="19"/>
    </row>
    <row r="99" spans="1:16" x14ac:dyDescent="0.25">
      <c r="B99" s="332"/>
      <c r="C99" s="333"/>
      <c r="D99" s="333"/>
      <c r="E99" s="338"/>
      <c r="F99" s="338"/>
      <c r="G99" s="338"/>
      <c r="H99" s="338"/>
      <c r="I99" s="338"/>
      <c r="J99" s="338"/>
      <c r="K99" s="338"/>
      <c r="L99" s="339"/>
      <c r="M99" s="26"/>
      <c r="O99" s="19"/>
    </row>
    <row r="100" spans="1:16" x14ac:dyDescent="0.25">
      <c r="B100" s="332"/>
      <c r="C100" s="333"/>
      <c r="D100" s="333"/>
      <c r="E100" s="338"/>
      <c r="F100" s="338"/>
      <c r="G100" s="338"/>
      <c r="H100" s="338"/>
      <c r="I100" s="338"/>
      <c r="J100" s="338"/>
      <c r="K100" s="338"/>
      <c r="L100" s="339"/>
      <c r="M100" s="26"/>
      <c r="O100" s="19"/>
    </row>
    <row r="101" spans="1:16" x14ac:dyDescent="0.25">
      <c r="B101" s="332"/>
      <c r="C101" s="333"/>
      <c r="D101" s="333"/>
      <c r="E101" s="338"/>
      <c r="F101" s="338"/>
      <c r="G101" s="338"/>
      <c r="H101" s="338"/>
      <c r="I101" s="338"/>
      <c r="J101" s="338"/>
      <c r="K101" s="338"/>
      <c r="L101" s="339"/>
      <c r="M101" s="26"/>
      <c r="O101" s="19"/>
    </row>
    <row r="102" spans="1:16" x14ac:dyDescent="0.25">
      <c r="B102" s="332"/>
      <c r="C102" s="333"/>
      <c r="D102" s="333"/>
      <c r="E102" s="338"/>
      <c r="F102" s="338"/>
      <c r="G102" s="338"/>
      <c r="H102" s="338"/>
      <c r="I102" s="338"/>
      <c r="J102" s="338"/>
      <c r="K102" s="338"/>
      <c r="L102" s="339"/>
      <c r="M102" s="26"/>
      <c r="O102" s="19"/>
    </row>
    <row r="103" spans="1:16" x14ac:dyDescent="0.25">
      <c r="B103" s="332"/>
      <c r="C103" s="333"/>
      <c r="D103" s="333"/>
      <c r="E103" s="338"/>
      <c r="F103" s="338"/>
      <c r="G103" s="338"/>
      <c r="H103" s="338"/>
      <c r="I103" s="338"/>
      <c r="J103" s="338"/>
      <c r="K103" s="338"/>
      <c r="L103" s="339"/>
      <c r="M103" s="26"/>
      <c r="O103" s="19"/>
    </row>
    <row r="104" spans="1:16" x14ac:dyDescent="0.25">
      <c r="B104" s="332"/>
      <c r="C104" s="333"/>
      <c r="D104" s="333"/>
      <c r="E104" s="338"/>
      <c r="F104" s="338"/>
      <c r="G104" s="338"/>
      <c r="H104" s="338"/>
      <c r="I104" s="338"/>
      <c r="J104" s="338"/>
      <c r="K104" s="338"/>
      <c r="L104" s="339"/>
      <c r="M104" s="26"/>
      <c r="O104" s="19"/>
    </row>
    <row r="105" spans="1:16" x14ac:dyDescent="0.25">
      <c r="B105" s="332"/>
      <c r="C105" s="333"/>
      <c r="D105" s="333"/>
      <c r="E105" s="338"/>
      <c r="F105" s="338"/>
      <c r="G105" s="338"/>
      <c r="H105" s="338"/>
      <c r="I105" s="338"/>
      <c r="J105" s="338"/>
      <c r="K105" s="338"/>
      <c r="L105" s="339"/>
      <c r="M105" s="26"/>
      <c r="O105" s="19"/>
    </row>
    <row r="106" spans="1:16" x14ac:dyDescent="0.25">
      <c r="B106" s="334"/>
      <c r="C106" s="335"/>
      <c r="D106" s="335"/>
      <c r="E106" s="340"/>
      <c r="F106" s="340"/>
      <c r="G106" s="340"/>
      <c r="H106" s="340"/>
      <c r="I106" s="340"/>
      <c r="J106" s="340"/>
      <c r="K106" s="340"/>
      <c r="L106" s="341"/>
      <c r="M106" s="26"/>
      <c r="O106" s="19"/>
    </row>
    <row r="107" spans="1:16" s="26" customFormat="1" x14ac:dyDescent="0.25">
      <c r="A107" s="56"/>
      <c r="B107" s="67"/>
      <c r="C107" s="68"/>
      <c r="D107" s="68"/>
      <c r="E107" s="68"/>
      <c r="F107" s="68"/>
      <c r="G107" s="68"/>
      <c r="H107" s="68"/>
      <c r="I107" s="68"/>
      <c r="J107" s="68"/>
      <c r="K107" s="68"/>
      <c r="L107" s="69"/>
    </row>
    <row r="108" spans="1:16" x14ac:dyDescent="0.25">
      <c r="B108" s="25"/>
      <c r="C108" s="25"/>
      <c r="D108" s="25"/>
      <c r="E108" s="25"/>
      <c r="F108" s="25"/>
      <c r="G108" s="25"/>
      <c r="H108" s="25"/>
      <c r="I108" s="25"/>
      <c r="J108" s="25"/>
      <c r="K108" s="25"/>
      <c r="L108" s="25"/>
    </row>
    <row r="109" spans="1:16" x14ac:dyDescent="0.25">
      <c r="B109" s="363" t="str">
        <f>IF(Intro!$G$21="English",O109,P109)</f>
        <v>COORDONNÉES DE LA PERSONNE QUI A REMPLI LE QUESTIONNAIRE</v>
      </c>
      <c r="C109" s="364"/>
      <c r="D109" s="364"/>
      <c r="E109" s="364"/>
      <c r="F109" s="364"/>
      <c r="G109" s="364"/>
      <c r="H109" s="364"/>
      <c r="I109" s="364"/>
      <c r="J109" s="364"/>
      <c r="K109" s="364"/>
      <c r="L109" s="365"/>
      <c r="M109" s="8"/>
      <c r="O109" s="8" t="s">
        <v>460</v>
      </c>
      <c r="P109" s="8" t="s">
        <v>461</v>
      </c>
    </row>
    <row r="110" spans="1:16" x14ac:dyDescent="0.25">
      <c r="B110" s="17"/>
      <c r="C110" s="23"/>
      <c r="D110" s="24"/>
      <c r="E110" s="24"/>
      <c r="F110" s="24"/>
      <c r="G110" s="24"/>
      <c r="H110" s="24"/>
      <c r="I110" s="24"/>
      <c r="J110" s="24"/>
      <c r="K110" s="24"/>
      <c r="L110" s="18"/>
      <c r="M110" s="8"/>
    </row>
    <row r="111" spans="1:16" x14ac:dyDescent="0.25">
      <c r="B111" s="383" t="str">
        <f>IF(Intro!$G$21="English",O111,P111)</f>
        <v>Nom</v>
      </c>
      <c r="C111" s="384"/>
      <c r="D111" s="385"/>
      <c r="E111" s="389"/>
      <c r="F111" s="390"/>
      <c r="G111" s="390"/>
      <c r="H111" s="390"/>
      <c r="I111" s="390"/>
      <c r="J111" s="390"/>
      <c r="K111" s="390"/>
      <c r="L111" s="391"/>
      <c r="M111" s="8"/>
      <c r="O111" s="19" t="s">
        <v>462</v>
      </c>
      <c r="P111" s="8" t="s">
        <v>463</v>
      </c>
    </row>
    <row r="112" spans="1:16" x14ac:dyDescent="0.25">
      <c r="B112" s="386"/>
      <c r="C112" s="387"/>
      <c r="D112" s="388"/>
      <c r="E112" s="392"/>
      <c r="F112" s="393"/>
      <c r="G112" s="393"/>
      <c r="H112" s="393"/>
      <c r="I112" s="393"/>
      <c r="J112" s="393"/>
      <c r="K112" s="393"/>
      <c r="L112" s="394"/>
      <c r="M112" s="8"/>
      <c r="O112" s="19"/>
    </row>
    <row r="113" spans="1:16" x14ac:dyDescent="0.25">
      <c r="B113" s="383" t="str">
        <f>IF(Intro!$G$21="English",O113,P113)</f>
        <v>Titre</v>
      </c>
      <c r="C113" s="384"/>
      <c r="D113" s="385"/>
      <c r="E113" s="389"/>
      <c r="F113" s="390"/>
      <c r="G113" s="390"/>
      <c r="H113" s="390"/>
      <c r="I113" s="390"/>
      <c r="J113" s="390"/>
      <c r="K113" s="390"/>
      <c r="L113" s="391"/>
      <c r="M113" s="8"/>
      <c r="O113" s="19" t="s">
        <v>464</v>
      </c>
      <c r="P113" s="8" t="s">
        <v>465</v>
      </c>
    </row>
    <row r="114" spans="1:16" x14ac:dyDescent="0.25">
      <c r="B114" s="386"/>
      <c r="C114" s="387"/>
      <c r="D114" s="388"/>
      <c r="E114" s="392"/>
      <c r="F114" s="393"/>
      <c r="G114" s="393"/>
      <c r="H114" s="393"/>
      <c r="I114" s="393"/>
      <c r="J114" s="393"/>
      <c r="K114" s="393"/>
      <c r="L114" s="394"/>
      <c r="M114" s="8"/>
      <c r="O114" s="19"/>
    </row>
    <row r="115" spans="1:16" x14ac:dyDescent="0.25">
      <c r="B115" s="383" t="str">
        <f>IF(Intro!$G$21="English",O115,P115)</f>
        <v>Adresse courriel</v>
      </c>
      <c r="C115" s="384"/>
      <c r="D115" s="385"/>
      <c r="E115" s="389"/>
      <c r="F115" s="390"/>
      <c r="G115" s="390"/>
      <c r="H115" s="390"/>
      <c r="I115" s="390"/>
      <c r="J115" s="390"/>
      <c r="K115" s="390"/>
      <c r="L115" s="391"/>
      <c r="M115" s="8"/>
      <c r="O115" s="19" t="s">
        <v>5</v>
      </c>
      <c r="P115" s="8" t="s">
        <v>466</v>
      </c>
    </row>
    <row r="116" spans="1:16" x14ac:dyDescent="0.25">
      <c r="B116" s="386"/>
      <c r="C116" s="387"/>
      <c r="D116" s="388"/>
      <c r="E116" s="392"/>
      <c r="F116" s="393"/>
      <c r="G116" s="393"/>
      <c r="H116" s="393"/>
      <c r="I116" s="393"/>
      <c r="J116" s="393"/>
      <c r="K116" s="393"/>
      <c r="L116" s="394"/>
      <c r="M116" s="8"/>
      <c r="O116" s="19"/>
    </row>
    <row r="117" spans="1:16" x14ac:dyDescent="0.25">
      <c r="B117" s="383" t="str">
        <f>IF(Intro!$G$21="English",O117,P117)</f>
        <v>Téléphone</v>
      </c>
      <c r="C117" s="384"/>
      <c r="D117" s="385"/>
      <c r="E117" s="389"/>
      <c r="F117" s="390"/>
      <c r="G117" s="390"/>
      <c r="H117" s="390"/>
      <c r="I117" s="390"/>
      <c r="J117" s="390"/>
      <c r="K117" s="390"/>
      <c r="L117" s="391"/>
      <c r="M117" s="8"/>
      <c r="O117" s="19" t="s">
        <v>1</v>
      </c>
      <c r="P117" s="8" t="s">
        <v>4</v>
      </c>
    </row>
    <row r="118" spans="1:16" x14ac:dyDescent="0.25">
      <c r="B118" s="386"/>
      <c r="C118" s="387"/>
      <c r="D118" s="388"/>
      <c r="E118" s="392"/>
      <c r="F118" s="393"/>
      <c r="G118" s="393"/>
      <c r="H118" s="393"/>
      <c r="I118" s="393"/>
      <c r="J118" s="393"/>
      <c r="K118" s="393"/>
      <c r="L118" s="394"/>
      <c r="M118" s="8"/>
      <c r="O118" s="19"/>
    </row>
    <row r="119" spans="1:16" x14ac:dyDescent="0.25">
      <c r="B119" s="59"/>
      <c r="C119" s="60"/>
      <c r="D119" s="60"/>
      <c r="E119" s="60"/>
      <c r="F119" s="60"/>
      <c r="G119" s="60"/>
      <c r="H119" s="60"/>
      <c r="I119" s="60"/>
      <c r="J119" s="60"/>
      <c r="K119" s="60"/>
      <c r="L119" s="61"/>
      <c r="M119" s="8"/>
    </row>
    <row r="120" spans="1:16" x14ac:dyDescent="0.25">
      <c r="B120" s="342" t="str">
        <f>IF(Intro!$G$21="English",O120,P120)</f>
        <v>ATTESTATION</v>
      </c>
      <c r="C120" s="343"/>
      <c r="D120" s="343"/>
      <c r="E120" s="343"/>
      <c r="F120" s="343"/>
      <c r="G120" s="343"/>
      <c r="H120" s="343"/>
      <c r="I120" s="343"/>
      <c r="J120" s="343"/>
      <c r="K120" s="343"/>
      <c r="L120" s="344"/>
      <c r="M120" s="26"/>
      <c r="O120" s="8" t="s">
        <v>2</v>
      </c>
      <c r="P120" s="8" t="s">
        <v>3</v>
      </c>
    </row>
    <row r="121" spans="1:16" x14ac:dyDescent="0.25">
      <c r="B121" s="17"/>
      <c r="C121" s="23"/>
      <c r="D121" s="23"/>
      <c r="E121" s="24"/>
      <c r="F121" s="24"/>
      <c r="G121" s="24"/>
      <c r="H121" s="24"/>
      <c r="I121" s="24"/>
      <c r="J121" s="24"/>
      <c r="K121" s="24"/>
      <c r="L121" s="18"/>
      <c r="M121" s="8"/>
    </row>
    <row r="122" spans="1:16" s="26" customFormat="1" x14ac:dyDescent="0.25">
      <c r="A122" s="56"/>
      <c r="B122" s="306" t="str">
        <f>IF(Intro!$G$21="English",O122,P122)</f>
        <v xml:space="preserve">Le soussigné déclare que, pour autant qu'il sache, les renseignements fournis aux présentes sont complets et exacts.
</v>
      </c>
      <c r="C122" s="307"/>
      <c r="D122" s="307"/>
      <c r="E122" s="307"/>
      <c r="F122" s="307"/>
      <c r="G122" s="307"/>
      <c r="H122" s="307"/>
      <c r="I122" s="307"/>
      <c r="J122" s="307"/>
      <c r="K122" s="307"/>
      <c r="L122" s="317"/>
      <c r="O122" s="26" t="s">
        <v>307</v>
      </c>
      <c r="P122" s="26" t="s">
        <v>308</v>
      </c>
    </row>
    <row r="123" spans="1:16" s="26" customFormat="1" x14ac:dyDescent="0.25">
      <c r="A123" s="56"/>
      <c r="B123" s="66"/>
      <c r="C123" s="51"/>
      <c r="D123" s="51"/>
      <c r="E123" s="51"/>
      <c r="F123" s="51"/>
      <c r="G123" s="51"/>
      <c r="H123" s="51"/>
      <c r="I123" s="51"/>
      <c r="J123" s="51"/>
      <c r="K123" s="51"/>
      <c r="L123" s="57"/>
    </row>
    <row r="124" spans="1:16" x14ac:dyDescent="0.25">
      <c r="B124" s="296" t="str">
        <f>IF(Intro!$G$21="English",O124,P124)</f>
        <v>Nom du représentant autorisé</v>
      </c>
      <c r="C124" s="297"/>
      <c r="D124" s="297"/>
      <c r="E124" s="300"/>
      <c r="F124" s="300"/>
      <c r="G124" s="300"/>
      <c r="H124" s="300"/>
      <c r="I124" s="300"/>
      <c r="J124" s="300"/>
      <c r="K124" s="300"/>
      <c r="L124" s="301"/>
      <c r="M124" s="8"/>
      <c r="O124" s="19" t="s">
        <v>92</v>
      </c>
      <c r="P124" s="8" t="s">
        <v>94</v>
      </c>
    </row>
    <row r="125" spans="1:16" x14ac:dyDescent="0.25">
      <c r="B125" s="296"/>
      <c r="C125" s="297"/>
      <c r="D125" s="297"/>
      <c r="E125" s="300"/>
      <c r="F125" s="300"/>
      <c r="G125" s="300"/>
      <c r="H125" s="300"/>
      <c r="I125" s="300"/>
      <c r="J125" s="300"/>
      <c r="K125" s="300"/>
      <c r="L125" s="301"/>
      <c r="M125" s="8"/>
      <c r="O125" s="19"/>
    </row>
    <row r="126" spans="1:16" x14ac:dyDescent="0.25">
      <c r="B126" s="296" t="str">
        <f>IF(Intro!$G$21="English",O126,P126)</f>
        <v>Titre du représentant autorisé</v>
      </c>
      <c r="C126" s="297"/>
      <c r="D126" s="297"/>
      <c r="E126" s="300"/>
      <c r="F126" s="300"/>
      <c r="G126" s="300"/>
      <c r="H126" s="300"/>
      <c r="I126" s="300"/>
      <c r="J126" s="300"/>
      <c r="K126" s="300"/>
      <c r="L126" s="301"/>
      <c r="M126" s="8"/>
      <c r="O126" s="19" t="s">
        <v>93</v>
      </c>
      <c r="P126" s="8" t="s">
        <v>95</v>
      </c>
    </row>
    <row r="127" spans="1:16" x14ac:dyDescent="0.25">
      <c r="B127" s="298"/>
      <c r="C127" s="299"/>
      <c r="D127" s="299"/>
      <c r="E127" s="300"/>
      <c r="F127" s="300"/>
      <c r="G127" s="300"/>
      <c r="H127" s="300"/>
      <c r="I127" s="300"/>
      <c r="J127" s="300"/>
      <c r="K127" s="300"/>
      <c r="L127" s="301"/>
      <c r="M127" s="8"/>
      <c r="O127" s="19"/>
    </row>
    <row r="128" spans="1:16" x14ac:dyDescent="0.25">
      <c r="B128" s="296" t="str">
        <f>IF(Intro!$G$21="English",O128,P128)</f>
        <v>Adresse de courrier électronique</v>
      </c>
      <c r="C128" s="297"/>
      <c r="D128" s="297"/>
      <c r="E128" s="300"/>
      <c r="F128" s="300"/>
      <c r="G128" s="300"/>
      <c r="H128" s="300"/>
      <c r="I128" s="300"/>
      <c r="J128" s="300"/>
      <c r="K128" s="300"/>
      <c r="L128" s="301"/>
      <c r="M128" s="8"/>
      <c r="O128" s="19" t="s">
        <v>5</v>
      </c>
      <c r="P128" s="8" t="s">
        <v>97</v>
      </c>
    </row>
    <row r="129" spans="1:16" x14ac:dyDescent="0.25">
      <c r="B129" s="298"/>
      <c r="C129" s="299"/>
      <c r="D129" s="299"/>
      <c r="E129" s="300"/>
      <c r="F129" s="300"/>
      <c r="G129" s="300"/>
      <c r="H129" s="300"/>
      <c r="I129" s="300"/>
      <c r="J129" s="300"/>
      <c r="K129" s="300"/>
      <c r="L129" s="301"/>
      <c r="M129" s="8"/>
      <c r="O129" s="19"/>
    </row>
    <row r="130" spans="1:16" x14ac:dyDescent="0.25">
      <c r="B130" s="296" t="str">
        <f>IF(Intro!$G$21="English",O130,P130)</f>
        <v>Téléphone</v>
      </c>
      <c r="C130" s="297"/>
      <c r="D130" s="297"/>
      <c r="E130" s="300"/>
      <c r="F130" s="300"/>
      <c r="G130" s="300"/>
      <c r="H130" s="300"/>
      <c r="I130" s="300"/>
      <c r="J130" s="300"/>
      <c r="K130" s="300"/>
      <c r="L130" s="301"/>
      <c r="M130" s="8"/>
      <c r="O130" s="19" t="s">
        <v>1</v>
      </c>
      <c r="P130" s="8" t="s">
        <v>4</v>
      </c>
    </row>
    <row r="131" spans="1:16" x14ac:dyDescent="0.25">
      <c r="B131" s="298"/>
      <c r="C131" s="299"/>
      <c r="D131" s="299"/>
      <c r="E131" s="300"/>
      <c r="F131" s="300"/>
      <c r="G131" s="300"/>
      <c r="H131" s="300"/>
      <c r="I131" s="300"/>
      <c r="J131" s="300"/>
      <c r="K131" s="300"/>
      <c r="L131" s="301"/>
      <c r="M131" s="8"/>
      <c r="O131" s="19"/>
    </row>
    <row r="132" spans="1:16" x14ac:dyDescent="0.25">
      <c r="B132" s="296" t="s">
        <v>0</v>
      </c>
      <c r="C132" s="297"/>
      <c r="D132" s="297"/>
      <c r="E132" s="323"/>
      <c r="F132" s="300"/>
      <c r="G132" s="300"/>
      <c r="H132" s="300"/>
      <c r="I132" s="300"/>
      <c r="J132" s="300"/>
      <c r="K132" s="300"/>
      <c r="L132" s="301"/>
      <c r="M132" s="26"/>
      <c r="O132" s="19"/>
    </row>
    <row r="133" spans="1:16" x14ac:dyDescent="0.25">
      <c r="B133" s="298"/>
      <c r="C133" s="299"/>
      <c r="D133" s="299"/>
      <c r="E133" s="300"/>
      <c r="F133" s="300"/>
      <c r="G133" s="300"/>
      <c r="H133" s="300"/>
      <c r="I133" s="300"/>
      <c r="J133" s="300"/>
      <c r="K133" s="300"/>
      <c r="L133" s="301"/>
      <c r="M133" s="26"/>
      <c r="O133" s="19"/>
    </row>
    <row r="134" spans="1:16" s="26" customFormat="1" x14ac:dyDescent="0.25">
      <c r="A134" s="56"/>
      <c r="B134" s="66"/>
      <c r="C134" s="51"/>
      <c r="D134" s="51"/>
      <c r="E134" s="51"/>
      <c r="F134" s="51"/>
      <c r="G134" s="51"/>
      <c r="H134" s="51"/>
      <c r="I134" s="51"/>
      <c r="J134" s="51"/>
      <c r="K134" s="51"/>
      <c r="L134" s="57"/>
    </row>
    <row r="135" spans="1:16" ht="21" x14ac:dyDescent="0.25">
      <c r="B135" s="318" t="str">
        <f>IF(Intro!$G$21="English",O135,P135)</f>
        <v>Je comprends que le fait de cocher cette case constitue ma signature juridiquement contraignante.</v>
      </c>
      <c r="C135" s="319"/>
      <c r="D135" s="319"/>
      <c r="E135" s="319"/>
      <c r="F135" s="319"/>
      <c r="G135" s="319"/>
      <c r="H135" s="319"/>
      <c r="I135" s="319"/>
      <c r="J135" s="83"/>
      <c r="K135" s="28"/>
      <c r="L135" s="27"/>
      <c r="M135" s="8"/>
      <c r="O135" s="19" t="s">
        <v>98</v>
      </c>
      <c r="P135" s="8" t="s">
        <v>99</v>
      </c>
    </row>
    <row r="136" spans="1:16" s="26" customFormat="1" x14ac:dyDescent="0.25">
      <c r="A136" s="56"/>
      <c r="B136" s="67"/>
      <c r="C136" s="68"/>
      <c r="D136" s="68"/>
      <c r="E136" s="68"/>
      <c r="F136" s="68"/>
      <c r="G136" s="68"/>
      <c r="H136" s="68"/>
      <c r="I136" s="68"/>
      <c r="J136" s="68"/>
      <c r="K136" s="68"/>
      <c r="L136" s="69"/>
    </row>
    <row r="137" spans="1:16" s="4" customFormat="1" x14ac:dyDescent="0.25">
      <c r="A137" s="1"/>
      <c r="B137" s="15"/>
      <c r="C137" s="15"/>
      <c r="D137" s="15"/>
      <c r="E137" s="3"/>
      <c r="F137" s="3"/>
      <c r="G137" s="3"/>
      <c r="H137" s="3"/>
      <c r="I137" s="3"/>
      <c r="J137" s="3"/>
      <c r="K137" s="3"/>
      <c r="L137" s="3"/>
      <c r="O137" s="16"/>
      <c r="P137" s="16"/>
    </row>
    <row r="138" spans="1:16" s="2" customFormat="1" x14ac:dyDescent="0.25">
      <c r="A138" s="1"/>
      <c r="B138" s="314" t="str">
        <f>IF(Intro!$G$21="English",O138,P138)</f>
        <v>TRANSMISSION DU QUESTIONNAIRE REMPLI</v>
      </c>
      <c r="C138" s="315"/>
      <c r="D138" s="315" t="str">
        <f>UPPER(IF(Intro!$G$21="English",P138,Q138))</f>
        <v/>
      </c>
      <c r="E138" s="315" t="str">
        <f>UPPER(IF(Intro!$G$21="English",Q138,R138))</f>
        <v/>
      </c>
      <c r="F138" s="315" t="str">
        <f>UPPER(IF(Intro!$G$21="English",R138,S138))</f>
        <v/>
      </c>
      <c r="G138" s="315" t="str">
        <f>UPPER(IF(Intro!$G$21="English",S138,T138))</f>
        <v/>
      </c>
      <c r="H138" s="315" t="str">
        <f>UPPER(IF(Intro!$G$21="English",T138,U138))</f>
        <v/>
      </c>
      <c r="I138" s="315" t="str">
        <f>UPPER(IF(Intro!$G$21="English",U138,V138))</f>
        <v/>
      </c>
      <c r="J138" s="315" t="str">
        <f>UPPER(IF(Intro!$G$21="English",V138,W138))</f>
        <v/>
      </c>
      <c r="K138" s="315" t="str">
        <f>UPPER(IF(Intro!$G$21="English",W138,X138))</f>
        <v/>
      </c>
      <c r="L138" s="316" t="str">
        <f>UPPER(IF(Intro!$G$21="English",X138,Y138))</f>
        <v/>
      </c>
      <c r="M138" s="4"/>
      <c r="N138" s="13"/>
      <c r="O138" s="14" t="s">
        <v>122</v>
      </c>
      <c r="P138" s="14" t="s">
        <v>8</v>
      </c>
    </row>
    <row r="139" spans="1:16" x14ac:dyDescent="0.25">
      <c r="B139" s="17"/>
      <c r="C139" s="23"/>
      <c r="D139" s="23"/>
      <c r="E139" s="24"/>
      <c r="F139" s="24"/>
      <c r="G139" s="24"/>
      <c r="H139" s="24"/>
      <c r="I139" s="24"/>
      <c r="J139" s="24"/>
      <c r="K139" s="24"/>
      <c r="L139" s="18"/>
      <c r="M139" s="8"/>
    </row>
    <row r="140" spans="1:16" s="26" customFormat="1" x14ac:dyDescent="0.25">
      <c r="A140" s="56"/>
      <c r="B140" s="306" t="str">
        <f>IF(Intro!$G$21="English",O140,P140)</f>
        <v>Veuillez retourner le questionnaire rempli en utilisant l’une des options suivantes :</v>
      </c>
      <c r="C140" s="307"/>
      <c r="D140" s="307"/>
      <c r="E140" s="307"/>
      <c r="F140" s="307"/>
      <c r="G140" s="307"/>
      <c r="H140" s="307"/>
      <c r="I140" s="307"/>
      <c r="J140" s="307"/>
      <c r="K140" s="307"/>
      <c r="L140" s="317"/>
      <c r="O140" s="8" t="s">
        <v>164</v>
      </c>
      <c r="P140" s="8" t="s">
        <v>96</v>
      </c>
    </row>
    <row r="141" spans="1:16" s="26" customFormat="1" x14ac:dyDescent="0.25">
      <c r="A141" s="56"/>
      <c r="B141" s="320" t="str">
        <f>IF($G$21="English",HYPERLINK("https://e-filing-depot-electronique.citt-tcce.gc.ca/submitNonRegisteredUser-eng.aspx","1. Secure E-filing service;"),IF($G$21="Français",HYPERLINK("https://e-filing-depot-electronique.citt-tcce.gc.ca/submitNonRegisteredUser-fra.aspx?","1. Service sécurisé de dépôt électronique;"),""))</f>
        <v>1. Service sécurisé de dépôt électronique;</v>
      </c>
      <c r="C141" s="321"/>
      <c r="D141" s="321"/>
      <c r="E141" s="321"/>
      <c r="F141" s="321"/>
      <c r="G141" s="321"/>
      <c r="H141" s="321"/>
      <c r="I141" s="321"/>
      <c r="J141" s="321"/>
      <c r="K141" s="321"/>
      <c r="L141" s="322"/>
      <c r="O141" s="8"/>
      <c r="P141" s="8"/>
    </row>
    <row r="142" spans="1:16" s="26" customFormat="1" x14ac:dyDescent="0.25">
      <c r="A142" s="56"/>
      <c r="B142" s="324" t="str">
        <f>IF(Intro!$G$21="English",O142,P142)</f>
        <v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v>
      </c>
      <c r="C142" s="325"/>
      <c r="D142" s="325"/>
      <c r="E142" s="325"/>
      <c r="F142" s="325"/>
      <c r="G142" s="325"/>
      <c r="H142" s="325"/>
      <c r="I142" s="325"/>
      <c r="J142" s="325"/>
      <c r="K142" s="325"/>
      <c r="L142" s="326"/>
      <c r="O142" s="8" t="s">
        <v>262</v>
      </c>
      <c r="P142" s="8" t="s">
        <v>263</v>
      </c>
    </row>
    <row r="143" spans="1:16" s="26" customFormat="1" x14ac:dyDescent="0.25">
      <c r="A143" s="56"/>
      <c r="B143" s="324"/>
      <c r="C143" s="325"/>
      <c r="D143" s="325"/>
      <c r="E143" s="325"/>
      <c r="F143" s="325"/>
      <c r="G143" s="325"/>
      <c r="H143" s="325"/>
      <c r="I143" s="325"/>
      <c r="J143" s="325"/>
      <c r="K143" s="325"/>
      <c r="L143" s="326"/>
      <c r="O143" s="8"/>
      <c r="P143" s="8"/>
    </row>
    <row r="144" spans="1:16" s="26" customFormat="1" x14ac:dyDescent="0.25">
      <c r="A144" s="56"/>
      <c r="B144" s="327" t="str">
        <f>IF(Intro!$G$21="English",O144,P144)</f>
        <v>2. Par courriel à l'adresse tcce-citt@tribunal.gc.ca si vous acceptez les risques connexes et vous transmettez des renseignements qui sont ceux de votre entreprise seulement.</v>
      </c>
      <c r="C144" s="328"/>
      <c r="D144" s="328"/>
      <c r="E144" s="328"/>
      <c r="F144" s="328"/>
      <c r="G144" s="328"/>
      <c r="H144" s="328"/>
      <c r="I144" s="328"/>
      <c r="J144" s="328"/>
      <c r="K144" s="328"/>
      <c r="L144" s="329"/>
      <c r="O144" s="8" t="s">
        <v>351</v>
      </c>
      <c r="P144" s="8" t="s">
        <v>352</v>
      </c>
    </row>
    <row r="145" spans="1:16" s="26" customFormat="1" x14ac:dyDescent="0.25">
      <c r="A145" s="56"/>
      <c r="B145" s="67"/>
      <c r="C145" s="68"/>
      <c r="D145" s="68"/>
      <c r="E145" s="68"/>
      <c r="F145" s="68"/>
      <c r="G145" s="68"/>
      <c r="H145" s="68"/>
      <c r="I145" s="68"/>
      <c r="J145" s="68"/>
      <c r="K145" s="68"/>
      <c r="L145" s="69"/>
    </row>
    <row r="147" spans="1:16" s="2" customFormat="1" x14ac:dyDescent="0.25">
      <c r="A147" s="1"/>
      <c r="B147" s="314" t="s">
        <v>350</v>
      </c>
      <c r="C147" s="315"/>
      <c r="D147" s="315" t="str">
        <f>UPPER(IF(Intro!$G$21="English",P147,Q147))</f>
        <v/>
      </c>
      <c r="E147" s="315" t="str">
        <f>UPPER(IF(Intro!$G$21="English",Q147,R147))</f>
        <v/>
      </c>
      <c r="F147" s="315" t="str">
        <f>UPPER(IF(Intro!$G$21="English",R147,S147))</f>
        <v/>
      </c>
      <c r="G147" s="315" t="str">
        <f>UPPER(IF(Intro!$G$21="English",S147,T147))</f>
        <v/>
      </c>
      <c r="H147" s="315" t="str">
        <f>UPPER(IF(Intro!$G$21="English",T147,U147))</f>
        <v/>
      </c>
      <c r="I147" s="315" t="str">
        <f>UPPER(IF(Intro!$G$21="English",U147,V147))</f>
        <v/>
      </c>
      <c r="J147" s="315" t="str">
        <f>UPPER(IF(Intro!$G$21="English",V147,W147))</f>
        <v/>
      </c>
      <c r="K147" s="315" t="str">
        <f>UPPER(IF(Intro!$G$21="English",W147,X147))</f>
        <v/>
      </c>
      <c r="L147" s="316" t="str">
        <f>UPPER(IF(Intro!$G$21="English",X147,Y147))</f>
        <v/>
      </c>
      <c r="M147" s="4"/>
      <c r="N147" s="13"/>
      <c r="O147" s="14"/>
      <c r="P147" s="14"/>
    </row>
    <row r="148" spans="1:16" x14ac:dyDescent="0.25">
      <c r="B148" s="17"/>
      <c r="C148" s="23"/>
      <c r="D148" s="23"/>
      <c r="E148" s="24"/>
      <c r="F148" s="24"/>
      <c r="G148" s="24"/>
      <c r="H148" s="24"/>
      <c r="I148" s="24"/>
      <c r="J148" s="24"/>
      <c r="K148" s="24"/>
      <c r="L148" s="18"/>
      <c r="M148" s="8"/>
    </row>
    <row r="149" spans="1:16" s="26" customFormat="1" x14ac:dyDescent="0.25">
      <c r="A149" s="56"/>
      <c r="B149" s="306" t="str">
        <f>IF(Intro!$G$21="English",O149,P149)</f>
        <v xml:space="preserve">Toutes les questions relatives au présent questionnaire doivent être adressées à :
</v>
      </c>
      <c r="C149" s="307"/>
      <c r="D149" s="307"/>
      <c r="E149" s="307"/>
      <c r="F149" s="307"/>
      <c r="G149" s="307"/>
      <c r="H149" s="307"/>
      <c r="I149" s="307"/>
      <c r="J149" s="307"/>
      <c r="K149" s="307"/>
      <c r="L149" s="317"/>
      <c r="O149" s="8" t="s">
        <v>270</v>
      </c>
      <c r="P149" s="8" t="s">
        <v>271</v>
      </c>
    </row>
    <row r="150" spans="1:16" s="26" customFormat="1" x14ac:dyDescent="0.25">
      <c r="A150" s="56"/>
      <c r="B150" s="43"/>
      <c r="C150" s="46"/>
      <c r="D150" s="46"/>
      <c r="E150" s="46"/>
      <c r="F150" s="46"/>
      <c r="G150" s="46"/>
      <c r="H150" s="46"/>
      <c r="I150" s="46"/>
      <c r="J150" s="46"/>
      <c r="K150" s="46"/>
      <c r="L150" s="47"/>
      <c r="O150" s="8"/>
      <c r="P150" s="8"/>
    </row>
    <row r="151" spans="1:16" x14ac:dyDescent="0.25">
      <c r="B151" s="292" t="str">
        <f>Variables!B13</f>
        <v>Thy Dao</v>
      </c>
      <c r="C151" s="293"/>
      <c r="D151" s="293"/>
      <c r="E151" s="293" t="str">
        <f>Variables!C13</f>
        <v>thy.dao@tribunal.gc.ca</v>
      </c>
      <c r="F151" s="293"/>
      <c r="G151" s="293"/>
      <c r="H151" s="293"/>
      <c r="I151" s="293"/>
      <c r="J151" s="293" t="str">
        <f>Variables!D13</f>
        <v>613-558-6438</v>
      </c>
      <c r="K151" s="293"/>
      <c r="L151" s="294"/>
      <c r="M151" s="8"/>
      <c r="O151" s="19"/>
    </row>
    <row r="152" spans="1:16" x14ac:dyDescent="0.25">
      <c r="B152" s="292" t="str">
        <f>Variables!B14</f>
        <v>Andrew Wigmore</v>
      </c>
      <c r="C152" s="293"/>
      <c r="D152" s="293"/>
      <c r="E152" s="293" t="str">
        <f>Variables!C14</f>
        <v>andrew.wigmore@tribunal.gc.ca</v>
      </c>
      <c r="F152" s="293"/>
      <c r="G152" s="293"/>
      <c r="H152" s="293"/>
      <c r="I152" s="293"/>
      <c r="J152" s="293" t="str">
        <f>Variables!D14</f>
        <v>613-558-9353</v>
      </c>
      <c r="K152" s="293"/>
      <c r="L152" s="294"/>
      <c r="M152" s="8"/>
      <c r="O152" s="19"/>
    </row>
    <row r="153" spans="1:16" s="26" customFormat="1" x14ac:dyDescent="0.25">
      <c r="A153" s="56"/>
      <c r="B153" s="292" t="str">
        <f>Variables!B15</f>
        <v>William Phan</v>
      </c>
      <c r="C153" s="293"/>
      <c r="D153" s="293"/>
      <c r="E153" s="293" t="str">
        <f>Variables!C15</f>
        <v>william.phan@tribunal.gc.ca</v>
      </c>
      <c r="F153" s="293"/>
      <c r="G153" s="293"/>
      <c r="H153" s="293"/>
      <c r="I153" s="293"/>
      <c r="J153" s="293" t="str">
        <f>Variables!D15</f>
        <v>343-543-7269</v>
      </c>
      <c r="K153" s="293"/>
      <c r="L153" s="294"/>
    </row>
    <row r="154" spans="1:16" x14ac:dyDescent="0.25">
      <c r="B154" s="274"/>
      <c r="C154" s="275"/>
      <c r="D154" s="275"/>
      <c r="E154" s="275"/>
      <c r="F154" s="275"/>
      <c r="G154" s="275"/>
      <c r="H154" s="275"/>
      <c r="I154" s="275"/>
      <c r="J154" s="275"/>
      <c r="K154" s="275"/>
      <c r="L154" s="276"/>
    </row>
  </sheetData>
  <sheetProtection algorithmName="SHA-512" hashValue="cBczcti1zkwxF/eniUL+SHIctU3i38urY8DM30dof2ILheex0m1yQqBnqsOFrN+vrBfUB/DMvi4jeyuU0yueQw==" saltValue="bczi8bWrhGaf+40uvVPL6Q==" spinCount="100000" sheet="1" objects="1" scenarios="1" selectLockedCells="1"/>
  <mergeCells count="76">
    <mergeCell ref="E113:L114"/>
    <mergeCell ref="B115:D116"/>
    <mergeCell ref="E115:L116"/>
    <mergeCell ref="B117:D118"/>
    <mergeCell ref="E117:L118"/>
    <mergeCell ref="B149:L149"/>
    <mergeCell ref="B122:L122"/>
    <mergeCell ref="B75:L75"/>
    <mergeCell ref="B81:L81"/>
    <mergeCell ref="B87:L87"/>
    <mergeCell ref="B120:L120"/>
    <mergeCell ref="D77:J78"/>
    <mergeCell ref="B83:L84"/>
    <mergeCell ref="B89:D90"/>
    <mergeCell ref="B91:D92"/>
    <mergeCell ref="B93:D94"/>
    <mergeCell ref="E89:L90"/>
    <mergeCell ref="B109:L109"/>
    <mergeCell ref="B111:D112"/>
    <mergeCell ref="E111:L112"/>
    <mergeCell ref="B113:D114"/>
    <mergeCell ref="E151:I151"/>
    <mergeCell ref="E152:I152"/>
    <mergeCell ref="J152:L152"/>
    <mergeCell ref="J151:L151"/>
    <mergeCell ref="B152:D152"/>
    <mergeCell ref="B151:D151"/>
    <mergeCell ref="B4:L4"/>
    <mergeCell ref="B5:L5"/>
    <mergeCell ref="B8:L8"/>
    <mergeCell ref="B25:L25"/>
    <mergeCell ref="B6:L6"/>
    <mergeCell ref="B19:L19"/>
    <mergeCell ref="G21:G22"/>
    <mergeCell ref="B97:D106"/>
    <mergeCell ref="E97:L106"/>
    <mergeCell ref="B27:L27"/>
    <mergeCell ref="B58:L58"/>
    <mergeCell ref="B63:L63"/>
    <mergeCell ref="B61:L61"/>
    <mergeCell ref="B96:L96"/>
    <mergeCell ref="B68:L68"/>
    <mergeCell ref="B70:C71"/>
    <mergeCell ref="D70:D71"/>
    <mergeCell ref="E70:K71"/>
    <mergeCell ref="C29:K56"/>
    <mergeCell ref="E65:K66"/>
    <mergeCell ref="E91:L92"/>
    <mergeCell ref="E93:L94"/>
    <mergeCell ref="B147:L147"/>
    <mergeCell ref="B140:L140"/>
    <mergeCell ref="B135:I135"/>
    <mergeCell ref="B141:L141"/>
    <mergeCell ref="B130:D131"/>
    <mergeCell ref="B132:D133"/>
    <mergeCell ref="E130:L131"/>
    <mergeCell ref="E132:L133"/>
    <mergeCell ref="B142:L143"/>
    <mergeCell ref="B144:L144"/>
    <mergeCell ref="B138:L138"/>
    <mergeCell ref="B153:D153"/>
    <mergeCell ref="E153:I153"/>
    <mergeCell ref="J153:L153"/>
    <mergeCell ref="O9:P17"/>
    <mergeCell ref="B124:D125"/>
    <mergeCell ref="B126:D127"/>
    <mergeCell ref="B128:D129"/>
    <mergeCell ref="E124:L125"/>
    <mergeCell ref="E126:L127"/>
    <mergeCell ref="E128:L129"/>
    <mergeCell ref="B65:C66"/>
    <mergeCell ref="D65:D66"/>
    <mergeCell ref="B10:F16"/>
    <mergeCell ref="H10:L16"/>
    <mergeCell ref="B21:F22"/>
    <mergeCell ref="H21:L22"/>
  </mergeCells>
  <dataValidations count="2">
    <dataValidation type="list" allowBlank="1" showInputMessage="1" showErrorMessage="1" sqref="J135" xr:uid="{C7BBF197-8CBD-4930-A166-DC4AC6BEE7F8}">
      <formula1>"X"</formula1>
    </dataValidation>
    <dataValidation type="list" allowBlank="1" showInputMessage="1" showErrorMessage="1" sqref="G21" xr:uid="{3EE41EDF-5680-44B4-9FF9-39836039D47C}">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74" min="1" max="11" man="1"/>
    <brk id="137"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1DB03BF-D1C8-441C-9330-C7DC0BCDCD60}">
          <x14:formula1>
            <xm:f>Variables!$D$37:$D$38</xm:f>
          </x14:formula1>
          <xm:sqref>D65:D66 D70:D71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F23DE-FEC4-47BF-921D-4C22E0464ECE}">
  <sheetPr>
    <tabColor rgb="FF00B0F0"/>
    <pageSetUpPr fitToPage="1"/>
  </sheetPr>
  <dimension ref="A1:R51"/>
  <sheetViews>
    <sheetView showGridLines="0" zoomScaleNormal="100" workbookViewId="0"/>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9" width="9.42578125" style="8" customWidth="1"/>
    <col min="20" max="16384" width="9.42578125" style="8"/>
  </cols>
  <sheetData>
    <row r="1" spans="1:16" x14ac:dyDescent="0.25">
      <c r="O1" s="8" t="s">
        <v>420</v>
      </c>
      <c r="P1" s="8" t="s">
        <v>420</v>
      </c>
    </row>
    <row r="2" spans="1:16" x14ac:dyDescent="0.25">
      <c r="B2" s="10" t="s">
        <v>117</v>
      </c>
      <c r="C2" s="10"/>
      <c r="D2" s="10"/>
      <c r="O2" s="9" t="s">
        <v>151</v>
      </c>
      <c r="P2" s="9" t="s">
        <v>161</v>
      </c>
    </row>
    <row r="3" spans="1:16" x14ac:dyDescent="0.25">
      <c r="B3" s="12"/>
      <c r="C3" s="12"/>
      <c r="D3" s="12"/>
      <c r="O3" s="11"/>
      <c r="P3" s="11"/>
    </row>
    <row r="4" spans="1:16" s="2" customFormat="1" x14ac:dyDescent="0.25">
      <c r="A4" s="1"/>
      <c r="B4" s="396" t="str">
        <f>UPPER(IF(Intro!$G$21="English",O4,P4))</f>
        <v>QUESTIONNAIRE À L’INTENTION DES ACHETEURS</v>
      </c>
      <c r="C4" s="397"/>
      <c r="D4" s="397"/>
      <c r="E4" s="397"/>
      <c r="F4" s="397"/>
      <c r="G4" s="397"/>
      <c r="H4" s="397"/>
      <c r="I4" s="397"/>
      <c r="J4" s="397"/>
      <c r="K4" s="397"/>
      <c r="L4" s="398"/>
      <c r="M4" s="13"/>
      <c r="N4" s="13"/>
      <c r="O4" s="14" t="s">
        <v>353</v>
      </c>
      <c r="P4" s="80" t="s">
        <v>354</v>
      </c>
    </row>
    <row r="5" spans="1:16" s="2" customFormat="1" x14ac:dyDescent="0.25">
      <c r="A5" s="1"/>
      <c r="B5" s="366" t="str">
        <f>Intro!B5</f>
        <v>NQ-2026-004</v>
      </c>
      <c r="C5" s="367"/>
      <c r="D5" s="367"/>
      <c r="E5" s="367"/>
      <c r="F5" s="367"/>
      <c r="G5" s="367"/>
      <c r="H5" s="367"/>
      <c r="I5" s="367"/>
      <c r="J5" s="367"/>
      <c r="K5" s="367"/>
      <c r="L5" s="368"/>
      <c r="M5" s="13"/>
      <c r="N5" s="13"/>
      <c r="O5" s="14"/>
      <c r="P5" s="14"/>
    </row>
    <row r="6" spans="1:16" s="4" customFormat="1" x14ac:dyDescent="0.25">
      <c r="A6" s="1"/>
      <c r="B6" s="402" t="str">
        <f>UPPER(IF(Intro!$G$21="English",Variables!B3,Variables!C3))</f>
        <v>CONTREPLAQUÉS DÉCORATIFS ET AUTRES CONTREPLAQUÉS NON STRUCTURAUX</v>
      </c>
      <c r="C6" s="403"/>
      <c r="D6" s="403"/>
      <c r="E6" s="403"/>
      <c r="F6" s="403"/>
      <c r="G6" s="403"/>
      <c r="H6" s="403"/>
      <c r="I6" s="403"/>
      <c r="J6" s="403"/>
      <c r="K6" s="403"/>
      <c r="L6" s="404"/>
      <c r="M6" s="20"/>
      <c r="N6" s="20"/>
      <c r="O6" s="16"/>
      <c r="P6" s="16"/>
    </row>
    <row r="7" spans="1:16" s="4" customFormat="1" x14ac:dyDescent="0.25">
      <c r="A7" s="1"/>
      <c r="B7" s="15"/>
      <c r="C7" s="15"/>
      <c r="D7" s="15"/>
      <c r="E7" s="3"/>
      <c r="F7" s="3"/>
      <c r="G7" s="3"/>
      <c r="H7" s="3"/>
      <c r="I7" s="3"/>
      <c r="J7" s="3"/>
      <c r="K7" s="3"/>
      <c r="L7" s="3"/>
      <c r="O7" s="16"/>
      <c r="P7" s="16"/>
    </row>
    <row r="8" spans="1:16" s="2" customFormat="1" x14ac:dyDescent="0.25">
      <c r="A8" s="1"/>
      <c r="B8" s="314" t="str">
        <f>IF(Intro!$G$21="English",O8,P8)</f>
        <v>APERÇU DU QUESTIONNAIRE</v>
      </c>
      <c r="C8" s="315"/>
      <c r="D8" s="315" t="str">
        <f>UPPER(IF(Intro!$G$21="English",P8,Q8))</f>
        <v/>
      </c>
      <c r="E8" s="315" t="str">
        <f>UPPER(IF(Intro!$G$21="English",Q8,R8))</f>
        <v/>
      </c>
      <c r="F8" s="315" t="str">
        <f>UPPER(IF(Intro!$G$21="English",R8,S8))</f>
        <v/>
      </c>
      <c r="G8" s="315" t="str">
        <f>UPPER(IF(Intro!$G$21="English",S8,T8))</f>
        <v/>
      </c>
      <c r="H8" s="315" t="str">
        <f>UPPER(IF(Intro!$G$21="English",T8,U8))</f>
        <v/>
      </c>
      <c r="I8" s="315" t="str">
        <f>UPPER(IF(Intro!$G$21="English",U8,V8))</f>
        <v/>
      </c>
      <c r="J8" s="315" t="str">
        <f>UPPER(IF(Intro!$G$21="English",V8,W8))</f>
        <v/>
      </c>
      <c r="K8" s="315" t="str">
        <f>UPPER(IF(Intro!$G$21="English",W8,X8))</f>
        <v/>
      </c>
      <c r="L8" s="316" t="str">
        <f>UPPER(IF(Intro!$G$21="English",X8,Y8))</f>
        <v/>
      </c>
      <c r="M8" s="4"/>
      <c r="N8" s="13"/>
      <c r="O8" s="80" t="s">
        <v>355</v>
      </c>
      <c r="P8" s="80" t="s">
        <v>356</v>
      </c>
    </row>
    <row r="9" spans="1:16" x14ac:dyDescent="0.25">
      <c r="B9" s="17"/>
      <c r="C9" s="23"/>
      <c r="D9" s="23"/>
      <c r="E9" s="24"/>
      <c r="F9" s="24"/>
      <c r="G9" s="24"/>
      <c r="H9" s="24"/>
      <c r="I9" s="24"/>
      <c r="J9" s="24"/>
      <c r="K9" s="24"/>
      <c r="L9" s="18"/>
      <c r="M9" s="8"/>
    </row>
    <row r="10" spans="1:16" s="26" customFormat="1" x14ac:dyDescent="0.25">
      <c r="A10" s="56"/>
      <c r="B10" s="306" t="str">
        <f>IF(Intro!$G$21="English",O10,P10)</f>
        <v xml:space="preserve">Le présent questionnaire est divisé en deux parties :
</v>
      </c>
      <c r="C10" s="307"/>
      <c r="D10" s="307"/>
      <c r="E10" s="307"/>
      <c r="F10" s="307"/>
      <c r="G10" s="307"/>
      <c r="H10" s="307"/>
      <c r="I10" s="307"/>
      <c r="J10" s="307"/>
      <c r="K10" s="307"/>
      <c r="L10" s="317"/>
      <c r="O10" s="8" t="s">
        <v>165</v>
      </c>
      <c r="P10" s="8" t="s">
        <v>166</v>
      </c>
    </row>
    <row r="11" spans="1:16" s="26" customFormat="1" x14ac:dyDescent="0.25">
      <c r="A11" s="56"/>
      <c r="B11" s="43"/>
      <c r="C11" s="46"/>
      <c r="D11" s="46"/>
      <c r="E11" s="46"/>
      <c r="F11" s="46"/>
      <c r="G11" s="46"/>
      <c r="H11" s="46"/>
      <c r="I11" s="46"/>
      <c r="J11" s="46"/>
      <c r="K11" s="46"/>
      <c r="L11" s="47"/>
      <c r="O11" s="8"/>
      <c r="P11" s="8"/>
    </row>
    <row r="12" spans="1:16" s="26" customFormat="1" x14ac:dyDescent="0.25">
      <c r="A12" s="56"/>
      <c r="B12" s="306" t="str">
        <f>IF(Intro!$G$21="English",O12,P12)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307"/>
      <c r="D12" s="307"/>
      <c r="E12" s="307"/>
      <c r="F12" s="307"/>
      <c r="G12" s="307"/>
      <c r="H12" s="307"/>
      <c r="I12" s="307"/>
      <c r="J12" s="307"/>
      <c r="K12" s="307"/>
      <c r="L12" s="317"/>
      <c r="O12" s="8" t="s">
        <v>167</v>
      </c>
      <c r="P12" s="8" t="s">
        <v>168</v>
      </c>
    </row>
    <row r="13" spans="1:16" s="26" customFormat="1" x14ac:dyDescent="0.25">
      <c r="A13" s="56"/>
      <c r="B13" s="306"/>
      <c r="C13" s="307"/>
      <c r="D13" s="307"/>
      <c r="E13" s="307"/>
      <c r="F13" s="307"/>
      <c r="G13" s="307"/>
      <c r="H13" s="307"/>
      <c r="I13" s="307"/>
      <c r="J13" s="307"/>
      <c r="K13" s="307"/>
      <c r="L13" s="317"/>
      <c r="O13" s="8"/>
      <c r="P13" s="8"/>
    </row>
    <row r="14" spans="1:16" s="26" customFormat="1" x14ac:dyDescent="0.25">
      <c r="A14" s="56"/>
      <c r="B14" s="43"/>
      <c r="C14" s="46"/>
      <c r="D14" s="46"/>
      <c r="E14" s="46"/>
      <c r="F14" s="46"/>
      <c r="G14" s="46"/>
      <c r="H14" s="46"/>
      <c r="I14" s="46"/>
      <c r="J14" s="46"/>
      <c r="K14" s="46"/>
      <c r="L14" s="47"/>
      <c r="O14" s="8"/>
      <c r="P14" s="8"/>
    </row>
    <row r="15" spans="1:16" s="26" customFormat="1" x14ac:dyDescent="0.25">
      <c r="A15" s="56"/>
      <c r="B15" s="306" t="str">
        <f>IF(Intro!$G$21="English",O15,P15)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307"/>
      <c r="D15" s="307"/>
      <c r="E15" s="307"/>
      <c r="F15" s="307"/>
      <c r="G15" s="307"/>
      <c r="H15" s="307"/>
      <c r="I15" s="307"/>
      <c r="J15" s="307"/>
      <c r="K15" s="307"/>
      <c r="L15" s="317"/>
      <c r="O15" s="8" t="s">
        <v>169</v>
      </c>
      <c r="P15" s="8" t="s">
        <v>170</v>
      </c>
    </row>
    <row r="16" spans="1:16" s="26" customFormat="1" x14ac:dyDescent="0.25">
      <c r="A16" s="56"/>
      <c r="B16" s="306"/>
      <c r="C16" s="307"/>
      <c r="D16" s="307"/>
      <c r="E16" s="307"/>
      <c r="F16" s="307"/>
      <c r="G16" s="307"/>
      <c r="H16" s="307"/>
      <c r="I16" s="307"/>
      <c r="J16" s="307"/>
      <c r="K16" s="307"/>
      <c r="L16" s="317"/>
      <c r="O16" s="8"/>
      <c r="P16" s="8"/>
    </row>
    <row r="17" spans="1:16" s="26" customFormat="1" x14ac:dyDescent="0.25">
      <c r="A17" s="56"/>
      <c r="B17" s="67"/>
      <c r="C17" s="68"/>
      <c r="D17" s="68"/>
      <c r="E17" s="68"/>
      <c r="F17" s="68"/>
      <c r="G17" s="68"/>
      <c r="H17" s="68"/>
      <c r="I17" s="68"/>
      <c r="J17" s="68"/>
      <c r="K17" s="68"/>
      <c r="L17" s="69"/>
    </row>
    <row r="18" spans="1:16" s="4" customFormat="1" x14ac:dyDescent="0.25">
      <c r="A18" s="1"/>
      <c r="B18" s="15"/>
      <c r="C18" s="15"/>
      <c r="D18" s="15"/>
      <c r="E18" s="3"/>
      <c r="F18" s="3"/>
      <c r="G18" s="3"/>
      <c r="H18" s="3"/>
      <c r="I18" s="3"/>
      <c r="J18" s="3"/>
      <c r="K18" s="3"/>
      <c r="L18" s="3"/>
      <c r="O18" s="16"/>
      <c r="P18" s="16"/>
    </row>
    <row r="19" spans="1:16" s="2" customFormat="1" x14ac:dyDescent="0.25">
      <c r="A19" s="1"/>
      <c r="B19" s="314" t="str">
        <f>IF(Intro!$G$21="English",O19,P19)</f>
        <v>RENSEIGNEMENTS ADDITIONNELS SUR LE PRODUIT</v>
      </c>
      <c r="C19" s="315"/>
      <c r="D19" s="315" t="str">
        <f>UPPER(IF(Intro!$G$21="English",P19,Q19))</f>
        <v/>
      </c>
      <c r="E19" s="315" t="str">
        <f>UPPER(IF(Intro!$G$21="English",Q19,R19))</f>
        <v/>
      </c>
      <c r="F19" s="315" t="str">
        <f>UPPER(IF(Intro!$G$21="English",R19,S19))</f>
        <v/>
      </c>
      <c r="G19" s="315" t="str">
        <f>UPPER(IF(Intro!$G$21="English",S19,T19))</f>
        <v/>
      </c>
      <c r="H19" s="315" t="str">
        <f>UPPER(IF(Intro!$G$21="English",T19,U19))</f>
        <v/>
      </c>
      <c r="I19" s="315" t="str">
        <f>UPPER(IF(Intro!$G$21="English",U19,V19))</f>
        <v/>
      </c>
      <c r="J19" s="315" t="str">
        <f>UPPER(IF(Intro!$G$21="English",V19,W19))</f>
        <v/>
      </c>
      <c r="K19" s="315" t="str">
        <f>UPPER(IF(Intro!$G$21="English",W19,X19))</f>
        <v/>
      </c>
      <c r="L19" s="316" t="str">
        <f>UPPER(IF(Intro!$G$21="English",X19,Y19))</f>
        <v/>
      </c>
      <c r="M19" s="4"/>
      <c r="N19" s="13"/>
      <c r="O19" s="98" t="s">
        <v>382</v>
      </c>
      <c r="P19" s="98" t="s">
        <v>383</v>
      </c>
    </row>
    <row r="20" spans="1:16" x14ac:dyDescent="0.25">
      <c r="B20" s="17"/>
      <c r="C20" s="23"/>
      <c r="D20" s="23"/>
      <c r="E20" s="24"/>
      <c r="F20" s="24"/>
      <c r="G20" s="24"/>
      <c r="H20" s="24"/>
      <c r="I20" s="24"/>
      <c r="J20" s="24"/>
      <c r="K20" s="24"/>
      <c r="L20" s="18"/>
      <c r="M20" s="8"/>
    </row>
    <row r="21" spans="1:16" s="26" customFormat="1" x14ac:dyDescent="0.25">
      <c r="A21" s="56"/>
      <c r="B21" s="399" t="str">
        <f>IF(Intro!$G$21="English",HYPERLINK(Variables!B17),HYPERLINK(Variables!C17))</f>
        <v>https://www.cbsa-asfc.gc.ca/sima-lmsi/i-e/donp22026/donp22026-in-fra.html#3-2</v>
      </c>
      <c r="C21" s="400"/>
      <c r="D21" s="400"/>
      <c r="E21" s="400"/>
      <c r="F21" s="400"/>
      <c r="G21" s="400"/>
      <c r="H21" s="400"/>
      <c r="I21" s="400"/>
      <c r="J21" s="400"/>
      <c r="K21" s="400"/>
      <c r="L21" s="401"/>
      <c r="O21" s="8"/>
      <c r="P21" s="8"/>
    </row>
    <row r="22" spans="1:16" s="26" customFormat="1" ht="365.25" customHeight="1" x14ac:dyDescent="0.25">
      <c r="A22" s="56"/>
      <c r="B22" s="306" t="str">
        <f>IF(Intro!$G$21="English",O22,P22)</f>
        <v xml:space="preserve">Les contreplaqués décoratifs sont des contreplaqués multicouches plats ou autres panneaux plaqués, constitués d’au moins deux couches ou épaisseurs de placages en bois et d’une âme, dont la face et/ou le dos sont plaqués en bois; on les appelle parfois « contreplaqués de feuillus », simplement « contreplaqués », ou « bois d’ingénierie ».
Un placage est une tranche de bois coupée, tranchée ou sciée à partir d’une bille, d’un billon ou d’un quartelot. Un billon est une bille courte, généralement coupée à longueur, prête pour transformation sur un tour. Un quartelot, enfin, constitue le placage coupé ou tranché à partir d’un billon. Pour être appelée « placage », la tranche de bois doit généralement avoir une épaisseur de 6 millimètres ou moins. Les placages de face et de dos sont le placage de bois extérieur de chaque côté de l’âme, indépendamment des revêtements ou couvertures de surface supplémentaires décrits ci-dessous.
Une âme est constituée de la ou des couches composées d’un ou de plusieurs matériaux se trouvant entre les placages de face et de dos. L’âme peut être composée d’une gamme de matériaux, y compris les plateformes à âme en placage (constituées d’un ou de plusieurs placages de feuillus ou de résineux), les panneaux de particules ou les panneaux de fibres à densité moyenne (MDF).
Les plateformes à âme en placage sont des âmes composées de placages de feuillus ou de résineux. Une plateforme à âme en placage est constituée d’au moins deux couches de bois. Elle peut aussi être appelée « blanc à âme en placage ». Une plateforme à âme en placage est elle-même couverte par la définition du produit si elle est destinée à la production de contreplaqués décoratifs et autres contreplaqués non structuraux, et est elle-même comprise à titre de marchandises en cause. Les autres types d’âmes (p. ex. panneaux de particules, MDF) ne sont pas eux-mêmes couverts par la définition de produits, contrairement aux panneaux décoratifs et autres panneaux non structuraux qui sont fabriqués à partir de ces autres âmes.
Les contreplaqués décoratifs sont généralement décrits en fonction du nombre de couches, de l’épaisseur totale, de la largeur, de la longueur, de l’essence de la couche de face, de la nuance de la couche de face et de dos, du motif ou du type de coupe de la couche de face, ainsi que du type d’âme.
Outre les produits exclus de la définition de produits, tous les contreplaqués décoratifs entrent dans la portée des présentes enquêtes, que les placages de face et/ou de dos soient ou non revêtus ou recouverts en surface et que ce ou ces revêtements ou couvertures de surface masquent ou non le grain, la texture ou les marques du bois. Des exemples de revêtements et couvertures de surface sont les polyuréthanes durcis aux rayons ultraviolets; les polyuréthanes à base d’huile ou modifiés à l’huile, ou à base d’eau; la cire; les finitions à l’ester époxyde; les uréthanes durcis à l’humidité; les peintures; les teintures; le papier; l’aluminium; les stratifiés haute pression; les MDF; les revêtements de densité moyenne (MDO); et le film phénolique. De plus, le placage de face des contreplaqués décoratifs et non structuraux peut être poncé, lissé ou « usé » par des méthodes comme le raclage ou le brossage métallique.
</v>
      </c>
      <c r="C22" s="307"/>
      <c r="D22" s="307"/>
      <c r="E22" s="307"/>
      <c r="F22" s="307"/>
      <c r="G22" s="307"/>
      <c r="H22" s="307"/>
      <c r="I22" s="307"/>
      <c r="J22" s="307"/>
      <c r="K22" s="307"/>
      <c r="L22" s="317"/>
      <c r="O22" s="5" t="s">
        <v>524</v>
      </c>
      <c r="P22" s="5" t="s">
        <v>525</v>
      </c>
    </row>
    <row r="23" spans="1:16" s="26" customFormat="1" ht="358.5" customHeight="1" x14ac:dyDescent="0.25">
      <c r="A23" s="56"/>
      <c r="B23" s="306" t="str">
        <f>IF(Intro!$G$21="English",O23,P23)</f>
        <v xml:space="preserve">Les PFF, aussi appelés PSF, tels que décrits dans les alinéas des exclusions de la définition du produit, sont exclus de la définition du produit. Il s’agit de contreplaqués à face de film destinés au coffrage pour béton.
Les contreplaqués décoratifs sont surtout fabriqués sous forme de panneaux. Les dimensions des panneaux les plus courantes sont de 1219 x 1829 millimètres (48 x 72 pouces), de 1219 x 2438 millimètres (48 x 96 pouces) et de 1219 x 3048 millimètres (48 x 120 pouces). Cependant, ces panneaux sont souvent coupés aux dimensions par le fabricant selon les exigences du client. Les épaisseurs les plus courantes vont de 3,2 millimètres (⅛ pouce) à 25,4 millimètres (1 pouce). Indépendamment des dimensions réelles, tous les produits qui correspondent à la définition de produits sont compris à titre de marchandises en cause.
Les contreplaqués finis qui sont utilisés comme revêtement de sol sont exclus de la définition du produit. Séparément, les contreplaqués de construction sont utilisés comme support de revêtement de sol. Puisqu’il s’agit de contreplaqués structuraux, ils ne sont pas couverts par la définition de produits. Cependant, la sous-couche (un panneau mince installé au-dessus du support de revêtement de sol) n’est pas structurale et n’est pas utilisée comme revêtement de sol, ce qui fait qu’elle est visée par la définition de produits.
Les contreplaqués décoratifs ne sont assujettis à aucune norme ni aucune certification obligatoire. Il existe une norme volontaire (non obligatoire) appelée American National Standard for Hardwood and Decorative Plywood, ANSI/HPVA HP-1-2016 (version actuelle). Par contraste, les contreplaqués structuraux (non en cause) doivent être certifiés puisqu’ils sont destinés à la construction; ils sont fabriqués pour répondre à diverses normes pertinentes du groupe CSA.
Pour l’application de la définition de produits, les contreplaqués « non structuraux » désignent les contreplaqués qui non seulement ne répondent pas aux exigences de contreplaqués « structuraux », mais aussi ne sont pas « décoratifs » dans leur application. Ces produits sont parfois appelés « panneaux utilitaires » ou « panneaux industriels ». En règle générale, ils ne comportent pas de placage de face mince. Les contreplaqués non structuraux servent par exemple pour les étagères, les armoires de garage ou les niches. Ce type de contreplaqués peut aussi être utilisé comme « charpente » des cadres de sofas. Certains fabricants pourraient même se servir des contreplaqués, s’ils doivent être peints, pour l’intérieur d’armoires ou de meubles.
Les contreplaqués décoratifs se fabriquent sur mesure. Le procédé de fabrication est très souple et peut produire des marchandises selon les spécifications exactes du client. Bien que certains distributeurs puissent constituer des stocks en vue de l’achat par les utilisateurs finaux, l’achat typique de contreplaqués décoratifs est effectué avant la production, sur une base ponctuelle (plutôt que contractuelle).
</v>
      </c>
      <c r="C23" s="307"/>
      <c r="D23" s="307"/>
      <c r="E23" s="307"/>
      <c r="F23" s="307"/>
      <c r="G23" s="307"/>
      <c r="H23" s="307"/>
      <c r="I23" s="307"/>
      <c r="J23" s="307"/>
      <c r="K23" s="307"/>
      <c r="L23" s="317"/>
      <c r="O23" s="5" t="s">
        <v>526</v>
      </c>
      <c r="P23" s="5" t="s">
        <v>527</v>
      </c>
    </row>
    <row r="24" spans="1:16" s="26" customFormat="1" ht="238.5" customHeight="1" x14ac:dyDescent="0.25">
      <c r="A24" s="56"/>
      <c r="B24" s="306" t="str">
        <f>IF(Intro!$G$21="English",O24,P24)</f>
        <v>Puisque les contreplaqués décoratifs servent typiquement à des fins décoratives, l’aspect de la couche de face et de la couche de dos, si exposée, est souvent une caractéristique importante des contreplaqués. C’est pourquoi des nuances sont attribuées aux couches de face et de dos, lesquelles englobent des caractéristiques comme les traînées ou les taches de couleur, les variations de couleur, les nœuds recouverts et les petits nœuds. Certains fabricants proposent des nuances brevetées ou sur mesure. Cependant, les normes de classement consensuelles sont énoncées dans la norme ANSI/HPVA HP-1-2024.
La couche de face est le côté du produit qui est exposé à la vue après installation. Les nuances de la couche de face sont « AA », « A », « B », « C », « D » et « E », où « AA » est la face de placage la plus belle et « E », la moins belle (p. ex. beaucoup de nœuds dans le bois). Une face de placage de nuance supérieure (p. ex. « AA ») entraîne généralement un prix plus élevé qu’une face de placage de nuance inférieure (p. ex. « E »). Les essences de bois les plus communes pour le placage de face sont le frêne, le chêne, le bouleau, l’érable, le cerisier, le pin, le noyer, le peuplier, l’aulne, et les feuillus tropicaux comme le meranti, l’acajou et le cerisier de Cayenne. Le bambou peut également être utilisé pour la couche de face. Les nuances de la couche de dos sont « 1 », « 2 », « 3 » et « 4 » (aussi énumérées en ordre descendant de qualité).
Les contreplaqués décoratifs sont généralement fabriqués à partir de feuillus (c.-à-d. d’arbres à feuilles caduques ou non-conifères), mais peuvent aussi l’être à partir de résineux. Les contreplaqués structuraux ou de construction sont généralement fabriqués à partir de résineux (c.-à-d. des conifères).
La façon dont une bille est coupée détermine l’aspect du grain du bois dans les placages qui en résultent, ce qui revêt une importance particulière pour la couche de face et la couche de dos, si elle est exposée. Les coupes les plus courantes des contreplaqués décoratifs sont la coupe rotative, la coupe sur quartier, la coupe plate (ou sur dosse) et la coupe sur faux-quartier.</v>
      </c>
      <c r="C24" s="307"/>
      <c r="D24" s="307"/>
      <c r="E24" s="307"/>
      <c r="F24" s="307"/>
      <c r="G24" s="307"/>
      <c r="H24" s="307"/>
      <c r="I24" s="307"/>
      <c r="J24" s="307"/>
      <c r="K24" s="307"/>
      <c r="L24" s="317"/>
      <c r="O24" s="5" t="s">
        <v>528</v>
      </c>
      <c r="P24" s="5" t="s">
        <v>529</v>
      </c>
    </row>
    <row r="25" spans="1:16" s="26" customFormat="1" x14ac:dyDescent="0.25">
      <c r="A25" s="56"/>
      <c r="B25" s="67"/>
      <c r="C25" s="68"/>
      <c r="D25" s="68"/>
      <c r="E25" s="68"/>
      <c r="F25" s="68"/>
      <c r="G25" s="68"/>
      <c r="H25" s="68"/>
      <c r="I25" s="68"/>
      <c r="J25" s="68"/>
      <c r="K25" s="68"/>
      <c r="L25" s="69"/>
      <c r="O25" s="8"/>
    </row>
    <row r="26" spans="1:16" s="4" customFormat="1" x14ac:dyDescent="0.25">
      <c r="A26" s="1"/>
      <c r="B26" s="15"/>
      <c r="C26" s="15"/>
      <c r="D26" s="15"/>
      <c r="E26" s="3"/>
      <c r="F26" s="3"/>
      <c r="G26" s="3"/>
      <c r="H26" s="3"/>
      <c r="I26" s="3"/>
      <c r="J26" s="3"/>
      <c r="K26" s="3"/>
      <c r="L26" s="3"/>
      <c r="O26" s="16"/>
      <c r="P26" s="16"/>
    </row>
    <row r="27" spans="1:16" s="2" customFormat="1" x14ac:dyDescent="0.25">
      <c r="A27" s="1"/>
      <c r="B27" s="314" t="str">
        <f>IF(Intro!$G$21="English",O27,P27)</f>
        <v>TARIF DES DOUANES</v>
      </c>
      <c r="C27" s="315"/>
      <c r="D27" s="315" t="str">
        <f>UPPER(IF(Intro!$G$21="English",P27,Q27))</f>
        <v/>
      </c>
      <c r="E27" s="315" t="str">
        <f>UPPER(IF(Intro!$G$21="English",Q27,R27))</f>
        <v/>
      </c>
      <c r="F27" s="315" t="str">
        <f>UPPER(IF(Intro!$G$21="English",R27,S27))</f>
        <v/>
      </c>
      <c r="G27" s="315" t="str">
        <f>UPPER(IF(Intro!$G$21="English",S27,T27))</f>
        <v/>
      </c>
      <c r="H27" s="315" t="str">
        <f>UPPER(IF(Intro!$G$21="English",T27,U27))</f>
        <v/>
      </c>
      <c r="I27" s="315" t="str">
        <f>UPPER(IF(Intro!$G$21="English",U27,V27))</f>
        <v/>
      </c>
      <c r="J27" s="315" t="str">
        <f>UPPER(IF(Intro!$G$21="English",V27,W27))</f>
        <v/>
      </c>
      <c r="K27" s="315" t="str">
        <f>UPPER(IF(Intro!$G$21="English",W27,X27))</f>
        <v/>
      </c>
      <c r="L27" s="316" t="str">
        <f>UPPER(IF(Intro!$G$21="English",X27,Y27))</f>
        <v/>
      </c>
      <c r="M27" s="4"/>
      <c r="N27" s="13"/>
      <c r="O27" s="14" t="s">
        <v>119</v>
      </c>
      <c r="P27" s="14" t="s">
        <v>118</v>
      </c>
    </row>
    <row r="28" spans="1:16" x14ac:dyDescent="0.25">
      <c r="B28" s="17"/>
      <c r="C28" s="23"/>
      <c r="D28" s="23"/>
      <c r="E28" s="24"/>
      <c r="F28" s="24"/>
      <c r="G28" s="24"/>
      <c r="H28" s="24"/>
      <c r="I28" s="24"/>
      <c r="J28" s="24"/>
      <c r="K28" s="24"/>
      <c r="L28" s="18"/>
      <c r="M28" s="8"/>
    </row>
    <row r="29" spans="1:16" s="26" customFormat="1" x14ac:dyDescent="0.25">
      <c r="A29" s="56"/>
      <c r="B29" s="327" t="str">
        <f>IF(Intro!$G$21="English",O29,P29)</f>
        <v>Les marchandises sont généralement classées dans le Tarif des douanes sous les numéros suivants du Système harmonisé de désignation et de codification des marchandises (SH) :</v>
      </c>
      <c r="C29" s="328"/>
      <c r="D29" s="328"/>
      <c r="E29" s="328"/>
      <c r="F29" s="328"/>
      <c r="G29" s="328"/>
      <c r="H29" s="328"/>
      <c r="I29" s="328"/>
      <c r="J29" s="328"/>
      <c r="K29" s="328"/>
      <c r="L29" s="329"/>
      <c r="O29" s="8" t="s">
        <v>455</v>
      </c>
      <c r="P29" s="8" t="s">
        <v>360</v>
      </c>
    </row>
    <row r="30" spans="1:16" s="7" customFormat="1" x14ac:dyDescent="0.25">
      <c r="A30" s="33"/>
      <c r="B30" s="422"/>
      <c r="C30" s="423"/>
      <c r="D30" s="423"/>
      <c r="E30" s="423"/>
      <c r="F30" s="423"/>
      <c r="G30" s="423"/>
      <c r="H30" s="423"/>
      <c r="I30" s="423"/>
      <c r="J30" s="423"/>
      <c r="K30" s="423"/>
      <c r="L30" s="424"/>
    </row>
    <row r="31" spans="1:16" s="36" customFormat="1" x14ac:dyDescent="0.25">
      <c r="A31" s="70"/>
      <c r="B31" s="425"/>
      <c r="C31" s="426"/>
      <c r="D31" s="427" t="str">
        <f>Variables!B20</f>
        <v>4412.10.00.00,  4412.39.00.21,
4412.31.00.00, 4412.39.00.22,
4412.33.00.10, 4412.39.00.23,
4412.33.00.20,  4412.39.00.90,
4412.33.00.30,  4412.91.00.00,
4412.33.00.90,  4412.92.00.00,
4412.34.00.00,  4412.99.00.00,
4412.39.00.10</v>
      </c>
      <c r="E31" s="428"/>
      <c r="F31" s="428"/>
      <c r="G31" s="428"/>
      <c r="H31" s="428"/>
      <c r="I31" s="428"/>
      <c r="J31" s="429"/>
      <c r="K31" s="34"/>
      <c r="L31" s="35"/>
      <c r="O31" s="7" t="str">
        <f>"Prior to "&amp;Variables!B19&amp;":"</f>
        <v>Prior to Date of change:</v>
      </c>
      <c r="P31" s="7" t="str">
        <f>"Avant le "&amp;Variables!C19&amp;" :"</f>
        <v>Avant le Date of change :</v>
      </c>
    </row>
    <row r="32" spans="1:16" s="36" customFormat="1" x14ac:dyDescent="0.25">
      <c r="A32" s="70"/>
      <c r="B32" s="425"/>
      <c r="C32" s="426"/>
      <c r="D32" s="430"/>
      <c r="E32" s="431"/>
      <c r="F32" s="431"/>
      <c r="G32" s="431"/>
      <c r="H32" s="431"/>
      <c r="I32" s="431"/>
      <c r="J32" s="432"/>
      <c r="K32" s="34"/>
      <c r="L32" s="35"/>
      <c r="O32" s="7"/>
      <c r="P32" s="7"/>
    </row>
    <row r="33" spans="1:16" s="36" customFormat="1" x14ac:dyDescent="0.25">
      <c r="A33" s="70"/>
      <c r="B33" s="425"/>
      <c r="C33" s="426"/>
      <c r="D33" s="430"/>
      <c r="E33" s="431"/>
      <c r="F33" s="431"/>
      <c r="G33" s="431"/>
      <c r="H33" s="431"/>
      <c r="I33" s="431"/>
      <c r="J33" s="432"/>
      <c r="K33" s="34"/>
      <c r="L33" s="35"/>
      <c r="O33" s="7"/>
      <c r="P33" s="7"/>
    </row>
    <row r="34" spans="1:16" s="36" customFormat="1" x14ac:dyDescent="0.25">
      <c r="A34" s="70"/>
      <c r="B34" s="425"/>
      <c r="C34" s="426"/>
      <c r="D34" s="430"/>
      <c r="E34" s="431"/>
      <c r="F34" s="431"/>
      <c r="G34" s="431"/>
      <c r="H34" s="431"/>
      <c r="I34" s="431"/>
      <c r="J34" s="432"/>
      <c r="K34" s="34"/>
      <c r="L34" s="35"/>
      <c r="O34" s="7"/>
      <c r="P34" s="7"/>
    </row>
    <row r="35" spans="1:16" s="36" customFormat="1" x14ac:dyDescent="0.25">
      <c r="A35" s="70"/>
      <c r="B35" s="425"/>
      <c r="C35" s="426"/>
      <c r="D35" s="430"/>
      <c r="E35" s="431"/>
      <c r="F35" s="431"/>
      <c r="G35" s="431"/>
      <c r="H35" s="431"/>
      <c r="I35" s="431"/>
      <c r="J35" s="432"/>
      <c r="K35" s="34"/>
      <c r="L35" s="35"/>
      <c r="O35" s="7"/>
      <c r="P35" s="7"/>
    </row>
    <row r="36" spans="1:16" s="36" customFormat="1" x14ac:dyDescent="0.25">
      <c r="A36" s="70"/>
      <c r="B36" s="425"/>
      <c r="C36" s="426"/>
      <c r="D36" s="430"/>
      <c r="E36" s="431"/>
      <c r="F36" s="431"/>
      <c r="G36" s="431"/>
      <c r="H36" s="431"/>
      <c r="I36" s="431"/>
      <c r="J36" s="432"/>
      <c r="K36" s="34"/>
      <c r="L36" s="35"/>
      <c r="O36" s="7"/>
      <c r="P36" s="7"/>
    </row>
    <row r="37" spans="1:16" s="36" customFormat="1" x14ac:dyDescent="0.25">
      <c r="A37" s="70"/>
      <c r="B37" s="425"/>
      <c r="C37" s="426"/>
      <c r="D37" s="430"/>
      <c r="E37" s="431"/>
      <c r="F37" s="431"/>
      <c r="G37" s="431"/>
      <c r="H37" s="431"/>
      <c r="I37" s="431"/>
      <c r="J37" s="432"/>
      <c r="K37" s="34"/>
      <c r="L37" s="35"/>
      <c r="O37" s="7"/>
      <c r="P37" s="7"/>
    </row>
    <row r="38" spans="1:16" s="36" customFormat="1" x14ac:dyDescent="0.25">
      <c r="A38" s="70"/>
      <c r="B38" s="425"/>
      <c r="C38" s="426"/>
      <c r="D38" s="430"/>
      <c r="E38" s="431"/>
      <c r="F38" s="431"/>
      <c r="G38" s="431"/>
      <c r="H38" s="431"/>
      <c r="I38" s="431"/>
      <c r="J38" s="432"/>
      <c r="K38" s="34"/>
      <c r="L38" s="35"/>
      <c r="O38" s="7"/>
      <c r="P38" s="7"/>
    </row>
    <row r="39" spans="1:16" s="36" customFormat="1" x14ac:dyDescent="0.25">
      <c r="A39" s="70"/>
      <c r="B39" s="425"/>
      <c r="C39" s="426"/>
      <c r="D39" s="430"/>
      <c r="E39" s="431"/>
      <c r="F39" s="431"/>
      <c r="G39" s="431"/>
      <c r="H39" s="431"/>
      <c r="I39" s="431"/>
      <c r="J39" s="432"/>
      <c r="K39" s="34"/>
      <c r="L39" s="35"/>
      <c r="O39" s="7"/>
      <c r="P39" s="7"/>
    </row>
    <row r="40" spans="1:16" s="36" customFormat="1" x14ac:dyDescent="0.25">
      <c r="A40" s="70"/>
      <c r="B40" s="425"/>
      <c r="C40" s="426"/>
      <c r="D40" s="433"/>
      <c r="E40" s="434"/>
      <c r="F40" s="434"/>
      <c r="G40" s="434"/>
      <c r="H40" s="434"/>
      <c r="I40" s="434"/>
      <c r="J40" s="435"/>
      <c r="K40" s="34"/>
      <c r="L40" s="35"/>
      <c r="O40" s="7"/>
      <c r="P40" s="7"/>
    </row>
    <row r="41" spans="1:16" s="26" customFormat="1" x14ac:dyDescent="0.25">
      <c r="A41" s="56"/>
      <c r="B41" s="67"/>
      <c r="C41" s="68"/>
      <c r="D41" s="68"/>
      <c r="E41" s="68"/>
      <c r="F41" s="68"/>
      <c r="G41" s="68"/>
      <c r="H41" s="68"/>
      <c r="I41" s="68"/>
      <c r="J41" s="68"/>
      <c r="K41" s="68"/>
      <c r="L41" s="69"/>
    </row>
    <row r="42" spans="1:16" s="4" customFormat="1" x14ac:dyDescent="0.25">
      <c r="A42" s="1"/>
      <c r="B42" s="15"/>
      <c r="C42" s="15"/>
      <c r="D42" s="15"/>
      <c r="E42" s="3"/>
      <c r="F42" s="3"/>
      <c r="G42" s="3"/>
      <c r="H42" s="3"/>
      <c r="I42" s="3"/>
      <c r="J42" s="3"/>
      <c r="K42" s="3"/>
      <c r="L42" s="3"/>
      <c r="O42" s="16"/>
      <c r="P42" s="16"/>
    </row>
    <row r="43" spans="1:16" s="2" customFormat="1" x14ac:dyDescent="0.25">
      <c r="A43" s="1"/>
      <c r="B43" s="314" t="str">
        <f>IF(Intro!$G$21="English",O43,P43)</f>
        <v>GLOSSAIRE</v>
      </c>
      <c r="C43" s="315"/>
      <c r="D43" s="315" t="s">
        <v>268</v>
      </c>
      <c r="E43" s="315" t="s">
        <v>269</v>
      </c>
      <c r="F43" s="315" t="s">
        <v>269</v>
      </c>
      <c r="G43" s="315" t="s">
        <v>269</v>
      </c>
      <c r="H43" s="315" t="s">
        <v>269</v>
      </c>
      <c r="I43" s="315" t="s">
        <v>269</v>
      </c>
      <c r="J43" s="315" t="s">
        <v>269</v>
      </c>
      <c r="K43" s="315" t="s">
        <v>269</v>
      </c>
      <c r="L43" s="316" t="s">
        <v>269</v>
      </c>
      <c r="M43" s="4"/>
      <c r="N43" s="13"/>
      <c r="O43" s="20" t="s">
        <v>357</v>
      </c>
      <c r="P43" s="20" t="s">
        <v>268</v>
      </c>
    </row>
    <row r="44" spans="1:16" s="26" customFormat="1" x14ac:dyDescent="0.25">
      <c r="A44" s="56"/>
      <c r="B44" s="412" t="str">
        <f>IF(Intro!$G$21="English",O44,P44)</f>
        <v>Valeur d’achat nette rendue (coût de revient)</v>
      </c>
      <c r="C44" s="413"/>
      <c r="D44" s="416" t="str">
        <f>IF(Intro!$G$21="English",O45,P45)</f>
        <v>La valeur d'achat,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v>
      </c>
      <c r="E44" s="416"/>
      <c r="F44" s="416"/>
      <c r="G44" s="416"/>
      <c r="H44" s="416"/>
      <c r="I44" s="416"/>
      <c r="J44" s="416"/>
      <c r="K44" s="416"/>
      <c r="L44" s="417"/>
      <c r="O44" s="8" t="s">
        <v>301</v>
      </c>
      <c r="P44" s="8" t="s">
        <v>401</v>
      </c>
    </row>
    <row r="45" spans="1:16" x14ac:dyDescent="0.25">
      <c r="B45" s="405"/>
      <c r="C45" s="406"/>
      <c r="D45" s="418"/>
      <c r="E45" s="418"/>
      <c r="F45" s="418"/>
      <c r="G45" s="418"/>
      <c r="H45" s="418"/>
      <c r="I45" s="418"/>
      <c r="J45" s="418"/>
      <c r="K45" s="418"/>
      <c r="L45" s="419"/>
      <c r="O45" s="8" t="s">
        <v>358</v>
      </c>
      <c r="P45" s="7" t="s">
        <v>359</v>
      </c>
    </row>
    <row r="46" spans="1:16" x14ac:dyDescent="0.25">
      <c r="B46" s="405"/>
      <c r="C46" s="406"/>
      <c r="D46" s="418"/>
      <c r="E46" s="418"/>
      <c r="F46" s="418"/>
      <c r="G46" s="418"/>
      <c r="H46" s="418"/>
      <c r="I46" s="418"/>
      <c r="J46" s="418"/>
      <c r="K46" s="418"/>
      <c r="L46" s="419"/>
    </row>
    <row r="47" spans="1:16" x14ac:dyDescent="0.25">
      <c r="B47" s="414"/>
      <c r="C47" s="415"/>
      <c r="D47" s="420"/>
      <c r="E47" s="420"/>
      <c r="F47" s="420"/>
      <c r="G47" s="420"/>
      <c r="H47" s="420"/>
      <c r="I47" s="420"/>
      <c r="J47" s="420"/>
      <c r="K47" s="420"/>
      <c r="L47" s="421"/>
    </row>
    <row r="48" spans="1:16" s="26" customFormat="1" x14ac:dyDescent="0.25">
      <c r="A48" s="56"/>
      <c r="B48" s="405" t="str">
        <f>IF(Intro!$G$21="English",O48,P48)</f>
        <v>Entreprises affiliées</v>
      </c>
      <c r="C48" s="406"/>
      <c r="D48" s="297" t="str">
        <f>IF(Intro!$G$21="English",O49,P49)</f>
        <v>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v>
      </c>
      <c r="E48" s="297"/>
      <c r="F48" s="297"/>
      <c r="G48" s="297"/>
      <c r="H48" s="297"/>
      <c r="I48" s="297"/>
      <c r="J48" s="297"/>
      <c r="K48" s="297"/>
      <c r="L48" s="409"/>
      <c r="O48" s="8" t="s">
        <v>331</v>
      </c>
      <c r="P48" s="8" t="s">
        <v>332</v>
      </c>
    </row>
    <row r="49" spans="1:18" s="26" customFormat="1" x14ac:dyDescent="0.25">
      <c r="A49" s="56"/>
      <c r="B49" s="405"/>
      <c r="C49" s="406"/>
      <c r="D49" s="297"/>
      <c r="E49" s="297"/>
      <c r="F49" s="297"/>
      <c r="G49" s="297"/>
      <c r="H49" s="297"/>
      <c r="I49" s="297"/>
      <c r="J49" s="297"/>
      <c r="K49" s="297"/>
      <c r="L49" s="409"/>
      <c r="O49" s="8" t="s">
        <v>333</v>
      </c>
      <c r="P49" s="8" t="s">
        <v>334</v>
      </c>
      <c r="Q49" s="8"/>
      <c r="R49" s="8"/>
    </row>
    <row r="50" spans="1:18" s="26" customFormat="1" x14ac:dyDescent="0.25">
      <c r="A50" s="56"/>
      <c r="B50" s="405"/>
      <c r="C50" s="406"/>
      <c r="D50" s="297"/>
      <c r="E50" s="297"/>
      <c r="F50" s="297"/>
      <c r="G50" s="297"/>
      <c r="H50" s="297"/>
      <c r="I50" s="297"/>
      <c r="J50" s="297"/>
      <c r="K50" s="297"/>
      <c r="L50" s="409"/>
      <c r="O50" s="8"/>
      <c r="P50" s="8"/>
      <c r="Q50" s="8"/>
      <c r="R50" s="8"/>
    </row>
    <row r="51" spans="1:18" s="26" customFormat="1" x14ac:dyDescent="0.25">
      <c r="A51" s="56"/>
      <c r="B51" s="407"/>
      <c r="C51" s="408"/>
      <c r="D51" s="410"/>
      <c r="E51" s="410"/>
      <c r="F51" s="410"/>
      <c r="G51" s="410"/>
      <c r="H51" s="410"/>
      <c r="I51" s="410"/>
      <c r="J51" s="410"/>
      <c r="K51" s="410"/>
      <c r="L51" s="411"/>
      <c r="O51" s="8"/>
      <c r="P51" s="8"/>
      <c r="Q51" s="8"/>
      <c r="R51" s="8"/>
    </row>
  </sheetData>
  <sheetProtection algorithmName="SHA-512" hashValue="YdIOBd0WEdZsKa3QpvgjcwTVKydG2wUyhjiDUnAEDMoOyP4nsTx3v9x7U5eS7u94j59Qmm6wMIBxvZdkz+XTYQ==" saltValue="g0slVj8DgawzkSDmkWovzg==" spinCount="100000" sheet="1" objects="1" scenarios="1" selectLockedCells="1"/>
  <mergeCells count="22">
    <mergeCell ref="B29:L29"/>
    <mergeCell ref="B48:C51"/>
    <mergeCell ref="D48:L51"/>
    <mergeCell ref="B44:C47"/>
    <mergeCell ref="D44:L47"/>
    <mergeCell ref="B30:L30"/>
    <mergeCell ref="B31:C40"/>
    <mergeCell ref="D31:J40"/>
    <mergeCell ref="B43:L43"/>
    <mergeCell ref="B4:L4"/>
    <mergeCell ref="B8:L8"/>
    <mergeCell ref="B10:L10"/>
    <mergeCell ref="B19:L19"/>
    <mergeCell ref="B27:L27"/>
    <mergeCell ref="B21:L21"/>
    <mergeCell ref="B5:L5"/>
    <mergeCell ref="B6:L6"/>
    <mergeCell ref="B12:L13"/>
    <mergeCell ref="B15:L16"/>
    <mergeCell ref="B22:L22"/>
    <mergeCell ref="B23:L23"/>
    <mergeCell ref="B24:L24"/>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1CE24-493E-498A-901C-A275E23B1015}">
  <sheetPr>
    <tabColor rgb="FF00B0F0"/>
    <pageSetUpPr fitToPage="1"/>
  </sheetPr>
  <dimension ref="A1:S327"/>
  <sheetViews>
    <sheetView showGridLines="0" zoomScaleNormal="100" workbookViewId="0"/>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9" width="15.5703125" style="8" customWidth="1"/>
    <col min="20" max="16384" width="9.42578125" style="8"/>
  </cols>
  <sheetData>
    <row r="1" spans="1:16" x14ac:dyDescent="0.25">
      <c r="O1" s="8" t="s">
        <v>420</v>
      </c>
      <c r="P1" s="8" t="s">
        <v>420</v>
      </c>
    </row>
    <row r="2" spans="1:16" x14ac:dyDescent="0.25">
      <c r="B2" s="10" t="s">
        <v>117</v>
      </c>
      <c r="C2" s="10"/>
      <c r="D2" s="10"/>
      <c r="O2" s="9" t="s">
        <v>151</v>
      </c>
      <c r="P2" s="9" t="s">
        <v>161</v>
      </c>
    </row>
    <row r="3" spans="1:16" x14ac:dyDescent="0.25">
      <c r="B3" s="12"/>
      <c r="C3" s="12"/>
      <c r="D3" s="12"/>
      <c r="O3" s="2"/>
      <c r="P3" s="2"/>
    </row>
    <row r="4" spans="1:16" s="2" customFormat="1" x14ac:dyDescent="0.25">
      <c r="A4" s="1"/>
      <c r="B4" s="396" t="str">
        <f>Info!B4</f>
        <v>QUESTIONNAIRE À L’INTENTION DES ACHETEURS</v>
      </c>
      <c r="C4" s="397"/>
      <c r="D4" s="397"/>
      <c r="E4" s="397"/>
      <c r="F4" s="397"/>
      <c r="G4" s="397"/>
      <c r="H4" s="397"/>
      <c r="I4" s="397"/>
      <c r="J4" s="397"/>
      <c r="K4" s="397"/>
      <c r="L4" s="398"/>
      <c r="M4" s="13"/>
      <c r="N4" s="13"/>
      <c r="O4" s="20"/>
      <c r="P4" s="20"/>
    </row>
    <row r="5" spans="1:16" s="2" customFormat="1" x14ac:dyDescent="0.25">
      <c r="A5" s="1"/>
      <c r="B5" s="462" t="str">
        <f>Info!B5</f>
        <v>NQ-2026-004</v>
      </c>
      <c r="C5" s="463"/>
      <c r="D5" s="463"/>
      <c r="E5" s="463"/>
      <c r="F5" s="463"/>
      <c r="G5" s="463"/>
      <c r="H5" s="463"/>
      <c r="I5" s="463"/>
      <c r="J5" s="463"/>
      <c r="K5" s="463"/>
      <c r="L5" s="464"/>
      <c r="M5" s="13"/>
      <c r="N5" s="13"/>
      <c r="O5" s="20"/>
      <c r="P5" s="20"/>
    </row>
    <row r="6" spans="1:16" s="4" customFormat="1" x14ac:dyDescent="0.25">
      <c r="A6" s="1"/>
      <c r="B6" s="462" t="str">
        <f>Info!B6</f>
        <v>CONTREPLAQUÉS DÉCORATIFS ET AUTRES CONTREPLAQUÉS NON STRUCTURAUX</v>
      </c>
      <c r="C6" s="463"/>
      <c r="D6" s="463"/>
      <c r="E6" s="463"/>
      <c r="F6" s="463"/>
      <c r="G6" s="463"/>
      <c r="H6" s="463"/>
      <c r="I6" s="463"/>
      <c r="J6" s="463"/>
      <c r="K6" s="463"/>
      <c r="L6" s="464"/>
      <c r="M6" s="20"/>
      <c r="N6" s="20"/>
      <c r="O6" s="16"/>
      <c r="P6" s="16"/>
    </row>
    <row r="7" spans="1:16" s="4" customFormat="1" x14ac:dyDescent="0.25">
      <c r="A7" s="1"/>
      <c r="B7" s="105"/>
      <c r="C7" s="106"/>
      <c r="D7" s="106"/>
      <c r="E7" s="106"/>
      <c r="F7" s="106"/>
      <c r="G7" s="106"/>
      <c r="H7" s="106"/>
      <c r="I7" s="106"/>
      <c r="J7" s="106"/>
      <c r="K7" s="106"/>
      <c r="L7" s="107"/>
      <c r="M7" s="20"/>
      <c r="N7" s="20"/>
      <c r="O7" s="21"/>
    </row>
    <row r="8" spans="1:16" s="4" customFormat="1" x14ac:dyDescent="0.25">
      <c r="A8" s="1"/>
      <c r="B8" s="468" t="str">
        <f>IF(Intro!$G$21="English",O8,P8)</f>
        <v>Les questions suivantes font référence aux marchandises comme définies dans la description du produit de l'onglet Intro.</v>
      </c>
      <c r="C8" s="469"/>
      <c r="D8" s="469"/>
      <c r="E8" s="469"/>
      <c r="F8" s="469"/>
      <c r="G8" s="469"/>
      <c r="H8" s="469"/>
      <c r="I8" s="469"/>
      <c r="J8" s="469"/>
      <c r="K8" s="469"/>
      <c r="L8" s="470"/>
      <c r="M8" s="20"/>
      <c r="N8" s="20"/>
      <c r="O8" s="16" t="s">
        <v>361</v>
      </c>
      <c r="P8" s="16" t="s">
        <v>403</v>
      </c>
    </row>
    <row r="9" spans="1:16" s="4" customFormat="1" x14ac:dyDescent="0.25">
      <c r="A9" s="1"/>
      <c r="B9" s="468" t="str">
        <f>IF(Intro!$G$21="English",O9,P9)</f>
        <v>Des informations sur le produit et un glossaire de termes sont disponibles dans l'onglet Info.</v>
      </c>
      <c r="C9" s="469"/>
      <c r="D9" s="469"/>
      <c r="E9" s="469"/>
      <c r="F9" s="469"/>
      <c r="G9" s="469"/>
      <c r="H9" s="469"/>
      <c r="I9" s="469"/>
      <c r="J9" s="469"/>
      <c r="K9" s="469"/>
      <c r="L9" s="470"/>
      <c r="M9" s="20"/>
      <c r="N9" s="20"/>
      <c r="O9" s="16" t="s">
        <v>171</v>
      </c>
      <c r="P9" s="4" t="s">
        <v>172</v>
      </c>
    </row>
    <row r="10" spans="1:16" s="4" customFormat="1" x14ac:dyDescent="0.25">
      <c r="A10" s="1"/>
      <c r="B10" s="471" t="str">
        <f>IF(Intro!$G$21="English",O10,P10)</f>
        <v>Utilisez l'onglet AddPub si vous avez besoin de plus d'espace.</v>
      </c>
      <c r="C10" s="472"/>
      <c r="D10" s="472"/>
      <c r="E10" s="472"/>
      <c r="F10" s="472"/>
      <c r="G10" s="472"/>
      <c r="H10" s="472"/>
      <c r="I10" s="472"/>
      <c r="J10" s="472"/>
      <c r="K10" s="472"/>
      <c r="L10" s="473"/>
      <c r="M10" s="20"/>
      <c r="N10" s="20"/>
      <c r="O10" s="16" t="s">
        <v>173</v>
      </c>
      <c r="P10" s="16" t="s">
        <v>174</v>
      </c>
    </row>
    <row r="11" spans="1:16" s="4" customFormat="1" x14ac:dyDescent="0.25">
      <c r="A11" s="1"/>
      <c r="B11" s="15"/>
      <c r="C11" s="15"/>
      <c r="D11" s="15"/>
      <c r="E11" s="3"/>
      <c r="F11" s="3"/>
      <c r="G11" s="3"/>
      <c r="H11" s="3"/>
      <c r="I11" s="3"/>
      <c r="J11" s="3"/>
      <c r="K11" s="3"/>
      <c r="L11" s="3"/>
      <c r="O11" s="16"/>
      <c r="P11" s="16"/>
    </row>
    <row r="12" spans="1:16" x14ac:dyDescent="0.25">
      <c r="B12" s="342" t="str">
        <f>UPPER(IF(Intro!$G$21="English",O12,P12))</f>
        <v>INFORMATIONS GÉNÉRALES SUR L'ENTREPRISE</v>
      </c>
      <c r="C12" s="343"/>
      <c r="D12" s="343"/>
      <c r="E12" s="343"/>
      <c r="F12" s="343"/>
      <c r="G12" s="343"/>
      <c r="H12" s="343"/>
      <c r="I12" s="343"/>
      <c r="J12" s="343"/>
      <c r="K12" s="343"/>
      <c r="L12" s="344"/>
      <c r="M12" s="26"/>
      <c r="O12" s="8" t="s">
        <v>175</v>
      </c>
      <c r="P12" s="8" t="s">
        <v>176</v>
      </c>
    </row>
    <row r="13" spans="1:16" x14ac:dyDescent="0.25">
      <c r="B13" s="455" t="s">
        <v>9</v>
      </c>
      <c r="C13" s="456"/>
      <c r="D13" s="456"/>
      <c r="E13" s="456"/>
      <c r="F13" s="456"/>
      <c r="G13" s="456"/>
      <c r="H13" s="456"/>
      <c r="I13" s="456"/>
      <c r="J13" s="456"/>
      <c r="K13" s="456"/>
      <c r="L13" s="457"/>
      <c r="M13" s="8"/>
    </row>
    <row r="14" spans="1:16" s="26" customFormat="1" x14ac:dyDescent="0.25">
      <c r="A14" s="56"/>
      <c r="B14" s="66"/>
      <c r="C14" s="51"/>
      <c r="D14" s="51"/>
      <c r="E14" s="51"/>
      <c r="F14" s="51"/>
      <c r="G14" s="51"/>
      <c r="H14" s="51"/>
      <c r="I14" s="51"/>
      <c r="J14" s="51"/>
      <c r="K14" s="51"/>
      <c r="L14" s="57"/>
      <c r="O14" s="8"/>
      <c r="P14" s="8"/>
    </row>
    <row r="15" spans="1:16" s="26" customFormat="1" x14ac:dyDescent="0.25">
      <c r="A15" s="56"/>
      <c r="B15" s="465" t="str">
        <f>IF(Intro!$G$21="English",O15,P15)</f>
        <v>Indiquez le principal niveau commercial de votre entreprise en ce qui concerne les marchandises au Canada (Distributeur, Utilisateur final/FEO, Détaillant) :</v>
      </c>
      <c r="C15" s="466"/>
      <c r="D15" s="466"/>
      <c r="E15" s="466"/>
      <c r="F15" s="466"/>
      <c r="G15" s="466"/>
      <c r="H15" s="466"/>
      <c r="I15" s="466"/>
      <c r="J15" s="466"/>
      <c r="K15" s="466"/>
      <c r="L15" s="467"/>
      <c r="O15" s="8" t="str">
        <f>"Indicate your firm's primary trade level with respect to the goods in Canada ("&amp;Variables!B40&amp;", "&amp;Variables!B41&amp;", "&amp;Variables!B42&amp;"): "</f>
        <v xml:space="preserve">Indicate your firm's primary trade level with respect to the goods in Canada (Distributor, End user/OEM, Retailer): </v>
      </c>
      <c r="P15" s="8" t="str">
        <f>"Indiquez le principal niveau commercial de votre entreprise en ce qui concerne les marchandises au Canada ("&amp;Variables!C40&amp;", "&amp;Variables!C41&amp;", "&amp;Variables!C42&amp;") :"</f>
        <v>Indiquez le principal niveau commercial de votre entreprise en ce qui concerne les marchandises au Canada (Distributeur, Utilisateur final/FEO, Détaillant) :</v>
      </c>
    </row>
    <row r="16" spans="1:16" s="26" customFormat="1" x14ac:dyDescent="0.25">
      <c r="A16" s="56"/>
      <c r="B16" s="66"/>
      <c r="C16" s="51"/>
      <c r="D16" s="51"/>
      <c r="E16" s="51"/>
      <c r="F16" s="51"/>
      <c r="G16" s="51"/>
      <c r="H16" s="51"/>
      <c r="I16" s="51"/>
      <c r="J16" s="51"/>
      <c r="K16" s="51"/>
      <c r="L16" s="57"/>
      <c r="O16" s="8"/>
      <c r="P16" s="8"/>
    </row>
    <row r="17" spans="1:19" x14ac:dyDescent="0.25">
      <c r="B17" s="474" t="str">
        <f>IF(Intro!$G$21="English",O17,P17)</f>
        <v>Niveau commercial</v>
      </c>
      <c r="C17" s="475"/>
      <c r="D17" s="476"/>
      <c r="E17" s="476"/>
      <c r="F17" s="476"/>
      <c r="G17" s="476"/>
      <c r="H17" s="26"/>
      <c r="I17" s="51"/>
      <c r="J17" s="51"/>
      <c r="K17" s="51"/>
      <c r="L17" s="57"/>
      <c r="M17" s="8"/>
      <c r="O17" s="8" t="s">
        <v>196</v>
      </c>
      <c r="P17" s="8" t="s">
        <v>197</v>
      </c>
      <c r="Q17" s="26"/>
      <c r="R17" s="26"/>
    </row>
    <row r="18" spans="1:19" s="26" customFormat="1" x14ac:dyDescent="0.25">
      <c r="A18" s="56"/>
      <c r="B18" s="67"/>
      <c r="C18" s="68"/>
      <c r="D18" s="68"/>
      <c r="E18" s="68"/>
      <c r="F18" s="68"/>
      <c r="G18" s="68"/>
      <c r="H18" s="68"/>
      <c r="I18" s="68"/>
      <c r="J18" s="68"/>
      <c r="K18" s="68"/>
      <c r="L18" s="69"/>
      <c r="O18" s="8"/>
      <c r="P18" s="8"/>
      <c r="S18" s="8"/>
    </row>
    <row r="19" spans="1:19" s="9" customFormat="1" x14ac:dyDescent="0.25">
      <c r="A19" s="6"/>
      <c r="B19" s="449" t="s">
        <v>11</v>
      </c>
      <c r="C19" s="450"/>
      <c r="D19" s="450"/>
      <c r="E19" s="450"/>
      <c r="F19" s="450"/>
      <c r="G19" s="450"/>
      <c r="H19" s="450"/>
      <c r="I19" s="450"/>
      <c r="J19" s="450"/>
      <c r="K19" s="450"/>
      <c r="L19" s="451"/>
      <c r="M19" s="42"/>
    </row>
    <row r="20" spans="1:19" s="26" customFormat="1" x14ac:dyDescent="0.25">
      <c r="A20" s="56"/>
      <c r="B20" s="66"/>
      <c r="C20" s="51"/>
      <c r="D20" s="51"/>
      <c r="E20" s="51"/>
      <c r="F20" s="51"/>
      <c r="G20" s="51"/>
      <c r="H20" s="51"/>
      <c r="I20" s="51"/>
      <c r="J20" s="51"/>
      <c r="K20" s="51"/>
      <c r="L20" s="57"/>
      <c r="O20" s="8"/>
      <c r="P20" s="8"/>
    </row>
    <row r="21" spans="1:19" s="26" customFormat="1" x14ac:dyDescent="0.25">
      <c r="A21" s="56"/>
      <c r="B21" s="327" t="str">
        <f>IF(Intro!$G$21="English",O21,P21)</f>
        <v>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v>
      </c>
      <c r="C21" s="328"/>
      <c r="D21" s="328"/>
      <c r="E21" s="328"/>
      <c r="F21" s="328"/>
      <c r="G21" s="328"/>
      <c r="H21" s="328"/>
      <c r="I21" s="328"/>
      <c r="J21" s="328"/>
      <c r="K21" s="328"/>
      <c r="L21" s="329"/>
      <c r="O21" s="8" t="s">
        <v>458</v>
      </c>
      <c r="P21" s="8" t="s">
        <v>459</v>
      </c>
    </row>
    <row r="22" spans="1:19" s="26" customFormat="1" x14ac:dyDescent="0.25">
      <c r="A22" s="56"/>
      <c r="B22" s="327"/>
      <c r="C22" s="328"/>
      <c r="D22" s="328"/>
      <c r="E22" s="328"/>
      <c r="F22" s="328"/>
      <c r="G22" s="328"/>
      <c r="H22" s="328"/>
      <c r="I22" s="328"/>
      <c r="J22" s="328"/>
      <c r="K22" s="328"/>
      <c r="L22" s="329"/>
      <c r="O22" s="8"/>
      <c r="P22" s="8"/>
    </row>
    <row r="23" spans="1:19" s="26" customFormat="1" x14ac:dyDescent="0.25">
      <c r="A23" s="56"/>
      <c r="B23" s="327"/>
      <c r="C23" s="328"/>
      <c r="D23" s="328"/>
      <c r="E23" s="328"/>
      <c r="F23" s="328"/>
      <c r="G23" s="328"/>
      <c r="H23" s="328"/>
      <c r="I23" s="328"/>
      <c r="J23" s="328"/>
      <c r="K23" s="328"/>
      <c r="L23" s="329"/>
      <c r="O23" s="8"/>
      <c r="P23" s="8"/>
    </row>
    <row r="24" spans="1:19" s="26" customFormat="1" ht="29.25" customHeight="1" x14ac:dyDescent="0.25">
      <c r="A24" s="56"/>
      <c r="B24" s="327"/>
      <c r="C24" s="328"/>
      <c r="D24" s="328"/>
      <c r="E24" s="328"/>
      <c r="F24" s="328"/>
      <c r="G24" s="328"/>
      <c r="H24" s="328"/>
      <c r="I24" s="328"/>
      <c r="J24" s="328"/>
      <c r="K24" s="328"/>
      <c r="L24" s="329"/>
      <c r="O24" s="8"/>
      <c r="P24" s="8"/>
    </row>
    <row r="25" spans="1:19" s="26" customFormat="1" x14ac:dyDescent="0.25">
      <c r="A25" s="56"/>
      <c r="B25" s="66"/>
      <c r="C25" s="51"/>
      <c r="D25" s="51"/>
      <c r="E25" s="51"/>
      <c r="F25" s="51"/>
      <c r="G25" s="51"/>
      <c r="H25" s="51"/>
      <c r="I25" s="51"/>
      <c r="J25" s="51"/>
      <c r="K25" s="51"/>
      <c r="L25" s="57"/>
      <c r="O25" s="8"/>
      <c r="P25" s="8"/>
    </row>
    <row r="26" spans="1:19" x14ac:dyDescent="0.25">
      <c r="B26" s="97"/>
      <c r="C26" s="477" t="str">
        <f>IF(Intro!$G$21="English",O26,P26)</f>
        <v xml:space="preserve">Dénomination sociale de l'entreprise </v>
      </c>
      <c r="D26" s="477"/>
      <c r="E26" s="477"/>
      <c r="F26" s="477" t="str">
        <f>IF(Intro!$G$21="English",O27,P27)</f>
        <v>Adresse de l'entreprise</v>
      </c>
      <c r="G26" s="477"/>
      <c r="H26" s="477" t="str">
        <f>IF(Intro!$G$21="English",O28,P28)</f>
        <v>Type d'affiliation</v>
      </c>
      <c r="I26" s="477"/>
      <c r="J26" s="477" t="str">
        <f>IF(Intro!$G$21="English",O29,P29)</f>
        <v>Rôle dans l'industrie</v>
      </c>
      <c r="K26" s="477"/>
      <c r="L26" s="478"/>
      <c r="M26" s="8"/>
      <c r="O26" s="8" t="s">
        <v>73</v>
      </c>
      <c r="P26" s="8" t="s">
        <v>128</v>
      </c>
    </row>
    <row r="27" spans="1:19" x14ac:dyDescent="0.25">
      <c r="B27" s="458">
        <v>1</v>
      </c>
      <c r="C27" s="300"/>
      <c r="D27" s="300"/>
      <c r="E27" s="300"/>
      <c r="F27" s="300"/>
      <c r="G27" s="300"/>
      <c r="H27" s="300"/>
      <c r="I27" s="300"/>
      <c r="J27" s="300"/>
      <c r="K27" s="300"/>
      <c r="L27" s="301"/>
      <c r="M27" s="8"/>
      <c r="O27" s="8" t="s">
        <v>15</v>
      </c>
      <c r="P27" s="8" t="s">
        <v>6</v>
      </c>
    </row>
    <row r="28" spans="1:19" x14ac:dyDescent="0.25">
      <c r="B28" s="458"/>
      <c r="C28" s="300"/>
      <c r="D28" s="300"/>
      <c r="E28" s="300"/>
      <c r="F28" s="300"/>
      <c r="G28" s="300"/>
      <c r="H28" s="300"/>
      <c r="I28" s="300"/>
      <c r="J28" s="300"/>
      <c r="K28" s="300"/>
      <c r="L28" s="301"/>
      <c r="M28" s="8"/>
      <c r="O28" s="8" t="s">
        <v>275</v>
      </c>
      <c r="P28" s="8" t="s">
        <v>405</v>
      </c>
    </row>
    <row r="29" spans="1:19" x14ac:dyDescent="0.25">
      <c r="B29" s="458">
        <v>2</v>
      </c>
      <c r="C29" s="300"/>
      <c r="D29" s="300"/>
      <c r="E29" s="300"/>
      <c r="F29" s="300"/>
      <c r="G29" s="300"/>
      <c r="H29" s="300"/>
      <c r="I29" s="300"/>
      <c r="J29" s="300"/>
      <c r="K29" s="300"/>
      <c r="L29" s="301"/>
      <c r="M29" s="8"/>
      <c r="O29" s="8" t="s">
        <v>74</v>
      </c>
      <c r="P29" s="8" t="s">
        <v>86</v>
      </c>
    </row>
    <row r="30" spans="1:19" x14ac:dyDescent="0.25">
      <c r="B30" s="458"/>
      <c r="C30" s="300"/>
      <c r="D30" s="300"/>
      <c r="E30" s="300"/>
      <c r="F30" s="300"/>
      <c r="G30" s="300"/>
      <c r="H30" s="300"/>
      <c r="I30" s="300"/>
      <c r="J30" s="300"/>
      <c r="K30" s="300"/>
      <c r="L30" s="301"/>
      <c r="M30" s="8"/>
    </row>
    <row r="31" spans="1:19" x14ac:dyDescent="0.25">
      <c r="B31" s="458">
        <v>3</v>
      </c>
      <c r="C31" s="300"/>
      <c r="D31" s="300"/>
      <c r="E31" s="300"/>
      <c r="F31" s="300"/>
      <c r="G31" s="300"/>
      <c r="H31" s="300"/>
      <c r="I31" s="300"/>
      <c r="J31" s="300"/>
      <c r="K31" s="300"/>
      <c r="L31" s="301"/>
      <c r="M31" s="8"/>
    </row>
    <row r="32" spans="1:19" x14ac:dyDescent="0.25">
      <c r="B32" s="458"/>
      <c r="C32" s="300"/>
      <c r="D32" s="300"/>
      <c r="E32" s="300"/>
      <c r="F32" s="300"/>
      <c r="G32" s="300"/>
      <c r="H32" s="300"/>
      <c r="I32" s="300"/>
      <c r="J32" s="300"/>
      <c r="K32" s="300"/>
      <c r="L32" s="301"/>
      <c r="M32" s="8"/>
    </row>
    <row r="33" spans="1:16" x14ac:dyDescent="0.25">
      <c r="B33" s="458">
        <v>4</v>
      </c>
      <c r="C33" s="300"/>
      <c r="D33" s="300"/>
      <c r="E33" s="300"/>
      <c r="F33" s="300"/>
      <c r="G33" s="300"/>
      <c r="H33" s="300"/>
      <c r="I33" s="300"/>
      <c r="J33" s="300"/>
      <c r="K33" s="300"/>
      <c r="L33" s="301"/>
      <c r="M33" s="8"/>
    </row>
    <row r="34" spans="1:16" x14ac:dyDescent="0.25">
      <c r="B34" s="458"/>
      <c r="C34" s="300"/>
      <c r="D34" s="300"/>
      <c r="E34" s="300"/>
      <c r="F34" s="300"/>
      <c r="G34" s="300"/>
      <c r="H34" s="300"/>
      <c r="I34" s="300"/>
      <c r="J34" s="300"/>
      <c r="K34" s="300"/>
      <c r="L34" s="301"/>
      <c r="M34" s="8"/>
    </row>
    <row r="35" spans="1:16" x14ac:dyDescent="0.25">
      <c r="B35" s="458">
        <v>5</v>
      </c>
      <c r="C35" s="300"/>
      <c r="D35" s="300"/>
      <c r="E35" s="300"/>
      <c r="F35" s="300"/>
      <c r="G35" s="300"/>
      <c r="H35" s="300"/>
      <c r="I35" s="300"/>
      <c r="J35" s="300"/>
      <c r="K35" s="300"/>
      <c r="L35" s="301"/>
      <c r="M35" s="8"/>
    </row>
    <row r="36" spans="1:16" x14ac:dyDescent="0.25">
      <c r="B36" s="458"/>
      <c r="C36" s="300"/>
      <c r="D36" s="300"/>
      <c r="E36" s="300"/>
      <c r="F36" s="300"/>
      <c r="G36" s="300"/>
      <c r="H36" s="300"/>
      <c r="I36" s="300"/>
      <c r="J36" s="300"/>
      <c r="K36" s="300"/>
      <c r="L36" s="301"/>
      <c r="M36" s="8"/>
    </row>
    <row r="37" spans="1:16" x14ac:dyDescent="0.25">
      <c r="B37" s="458">
        <v>6</v>
      </c>
      <c r="C37" s="300"/>
      <c r="D37" s="300"/>
      <c r="E37" s="300"/>
      <c r="F37" s="300"/>
      <c r="G37" s="300"/>
      <c r="H37" s="300"/>
      <c r="I37" s="300"/>
      <c r="J37" s="300"/>
      <c r="K37" s="300"/>
      <c r="L37" s="301"/>
      <c r="M37" s="8"/>
    </row>
    <row r="38" spans="1:16" x14ac:dyDescent="0.25">
      <c r="B38" s="458"/>
      <c r="C38" s="300"/>
      <c r="D38" s="300"/>
      <c r="E38" s="300"/>
      <c r="F38" s="300"/>
      <c r="G38" s="300"/>
      <c r="H38" s="300"/>
      <c r="I38" s="300"/>
      <c r="J38" s="300"/>
      <c r="K38" s="300"/>
      <c r="L38" s="301"/>
      <c r="M38" s="8"/>
    </row>
    <row r="39" spans="1:16" x14ac:dyDescent="0.25">
      <c r="B39" s="458">
        <v>7</v>
      </c>
      <c r="C39" s="300"/>
      <c r="D39" s="300"/>
      <c r="E39" s="300"/>
      <c r="F39" s="300"/>
      <c r="G39" s="300"/>
      <c r="H39" s="300"/>
      <c r="I39" s="300"/>
      <c r="J39" s="300"/>
      <c r="K39" s="300"/>
      <c r="L39" s="301"/>
      <c r="M39" s="8"/>
    </row>
    <row r="40" spans="1:16" x14ac:dyDescent="0.25">
      <c r="B40" s="458"/>
      <c r="C40" s="300"/>
      <c r="D40" s="300"/>
      <c r="E40" s="300"/>
      <c r="F40" s="300"/>
      <c r="G40" s="300"/>
      <c r="H40" s="300"/>
      <c r="I40" s="300"/>
      <c r="J40" s="300"/>
      <c r="K40" s="300"/>
      <c r="L40" s="301"/>
      <c r="M40" s="8"/>
    </row>
    <row r="41" spans="1:16" x14ac:dyDescent="0.25">
      <c r="B41" s="458">
        <v>8</v>
      </c>
      <c r="C41" s="300"/>
      <c r="D41" s="300"/>
      <c r="E41" s="300"/>
      <c r="F41" s="300"/>
      <c r="G41" s="300"/>
      <c r="H41" s="300"/>
      <c r="I41" s="300"/>
      <c r="J41" s="300"/>
      <c r="K41" s="300"/>
      <c r="L41" s="301"/>
      <c r="M41" s="8"/>
    </row>
    <row r="42" spans="1:16" x14ac:dyDescent="0.25">
      <c r="B42" s="458"/>
      <c r="C42" s="300"/>
      <c r="D42" s="300"/>
      <c r="E42" s="300"/>
      <c r="F42" s="300"/>
      <c r="G42" s="300"/>
      <c r="H42" s="300"/>
      <c r="I42" s="300"/>
      <c r="J42" s="300"/>
      <c r="K42" s="300"/>
      <c r="L42" s="301"/>
      <c r="M42" s="8"/>
    </row>
    <row r="43" spans="1:16" x14ac:dyDescent="0.25">
      <c r="B43" s="458">
        <v>9</v>
      </c>
      <c r="C43" s="300"/>
      <c r="D43" s="300"/>
      <c r="E43" s="300"/>
      <c r="F43" s="300"/>
      <c r="G43" s="300"/>
      <c r="H43" s="300"/>
      <c r="I43" s="300"/>
      <c r="J43" s="300"/>
      <c r="K43" s="300"/>
      <c r="L43" s="301"/>
      <c r="M43" s="8"/>
    </row>
    <row r="44" spans="1:16" x14ac:dyDescent="0.25">
      <c r="B44" s="458"/>
      <c r="C44" s="300"/>
      <c r="D44" s="300"/>
      <c r="E44" s="300"/>
      <c r="F44" s="300"/>
      <c r="G44" s="300"/>
      <c r="H44" s="300"/>
      <c r="I44" s="300"/>
      <c r="J44" s="300"/>
      <c r="K44" s="300"/>
      <c r="L44" s="301"/>
      <c r="M44" s="8"/>
    </row>
    <row r="45" spans="1:16" x14ac:dyDescent="0.25">
      <c r="B45" s="458">
        <v>10</v>
      </c>
      <c r="C45" s="300"/>
      <c r="D45" s="300"/>
      <c r="E45" s="300"/>
      <c r="F45" s="300"/>
      <c r="G45" s="300"/>
      <c r="H45" s="300"/>
      <c r="I45" s="300"/>
      <c r="J45" s="300"/>
      <c r="K45" s="300"/>
      <c r="L45" s="301"/>
      <c r="M45" s="8"/>
    </row>
    <row r="46" spans="1:16" x14ac:dyDescent="0.25">
      <c r="B46" s="458"/>
      <c r="C46" s="300"/>
      <c r="D46" s="300"/>
      <c r="E46" s="300"/>
      <c r="F46" s="300"/>
      <c r="G46" s="300"/>
      <c r="H46" s="300"/>
      <c r="I46" s="300"/>
      <c r="J46" s="300"/>
      <c r="K46" s="300"/>
      <c r="L46" s="301"/>
      <c r="M46" s="8"/>
    </row>
    <row r="47" spans="1:16" s="26" customFormat="1" x14ac:dyDescent="0.25">
      <c r="A47" s="56"/>
      <c r="B47" s="67"/>
      <c r="C47" s="68"/>
      <c r="D47" s="68"/>
      <c r="E47" s="68"/>
      <c r="F47" s="68"/>
      <c r="G47" s="68"/>
      <c r="H47" s="68"/>
      <c r="I47" s="68"/>
      <c r="J47" s="68"/>
      <c r="K47" s="68"/>
      <c r="L47" s="69"/>
      <c r="O47" s="8"/>
      <c r="P47" s="8"/>
    </row>
    <row r="48" spans="1:16" s="4" customFormat="1" ht="14.45" customHeight="1" x14ac:dyDescent="0.25">
      <c r="A48" s="1"/>
      <c r="B48" s="15"/>
      <c r="C48" s="15"/>
      <c r="D48" s="15"/>
      <c r="E48" s="3"/>
      <c r="F48" s="3"/>
      <c r="G48" s="3"/>
      <c r="H48" s="3"/>
      <c r="I48" s="3"/>
      <c r="J48" s="3"/>
      <c r="K48" s="3"/>
      <c r="L48" s="3"/>
      <c r="O48" s="16"/>
      <c r="P48" s="16"/>
    </row>
    <row r="49" spans="1:16" x14ac:dyDescent="0.25">
      <c r="B49" s="342" t="str">
        <f>UPPER(IF(Intro!$G$21="English",O49,P49))</f>
        <v>CARACTÉRISTIQUES DU MARCHÉ DES MARCHANDISES</v>
      </c>
      <c r="C49" s="343"/>
      <c r="D49" s="343"/>
      <c r="E49" s="343"/>
      <c r="F49" s="343"/>
      <c r="G49" s="343"/>
      <c r="H49" s="343"/>
      <c r="I49" s="343"/>
      <c r="J49" s="343"/>
      <c r="K49" s="343"/>
      <c r="L49" s="344"/>
      <c r="M49" s="26"/>
      <c r="O49" s="8" t="s">
        <v>177</v>
      </c>
      <c r="P49" s="8" t="s">
        <v>178</v>
      </c>
    </row>
    <row r="50" spans="1:16" s="9" customFormat="1" x14ac:dyDescent="0.25">
      <c r="A50" s="6"/>
      <c r="B50" s="449" t="s">
        <v>10</v>
      </c>
      <c r="C50" s="450"/>
      <c r="D50" s="450"/>
      <c r="E50" s="450"/>
      <c r="F50" s="450"/>
      <c r="G50" s="450"/>
      <c r="H50" s="450"/>
      <c r="I50" s="450"/>
      <c r="J50" s="450"/>
      <c r="K50" s="450"/>
      <c r="L50" s="451"/>
      <c r="M50" s="42"/>
    </row>
    <row r="51" spans="1:16" s="26" customFormat="1" x14ac:dyDescent="0.25">
      <c r="A51" s="56"/>
      <c r="B51" s="66"/>
      <c r="C51" s="51"/>
      <c r="D51" s="51"/>
      <c r="E51" s="51"/>
      <c r="F51" s="51"/>
      <c r="G51" s="51"/>
      <c r="H51" s="51"/>
      <c r="I51" s="51"/>
      <c r="J51" s="51"/>
      <c r="K51" s="51"/>
      <c r="L51" s="57"/>
      <c r="O51" s="8"/>
      <c r="P51" s="8"/>
    </row>
    <row r="52" spans="1:16" s="26" customFormat="1" x14ac:dyDescent="0.25">
      <c r="A52" s="56"/>
      <c r="B52" s="465" t="str">
        <f>IF(Intro!$G$21="English",O52,P52)</f>
        <v>Si votre entreprise est un distributeur, indiquez dans quels segments de marché ces marchandises sont vendues.</v>
      </c>
      <c r="C52" s="466"/>
      <c r="D52" s="466"/>
      <c r="E52" s="466"/>
      <c r="F52" s="466"/>
      <c r="G52" s="466"/>
      <c r="H52" s="466"/>
      <c r="I52" s="466"/>
      <c r="J52" s="466"/>
      <c r="K52" s="466"/>
      <c r="L52" s="467"/>
      <c r="O52" s="8" t="s">
        <v>398</v>
      </c>
      <c r="P52" s="8" t="s">
        <v>399</v>
      </c>
    </row>
    <row r="53" spans="1:16" s="26" customFormat="1" x14ac:dyDescent="0.25">
      <c r="A53" s="56"/>
      <c r="B53" s="465" t="str">
        <f>IF(Intro!$G$21="English",O53,P53)</f>
        <v>Si votre entreprise est un utilisateur final ou détaillant, indiquez vos segments de marché.</v>
      </c>
      <c r="C53" s="466"/>
      <c r="D53" s="466"/>
      <c r="E53" s="466"/>
      <c r="F53" s="466"/>
      <c r="G53" s="466"/>
      <c r="H53" s="466"/>
      <c r="I53" s="466"/>
      <c r="J53" s="466"/>
      <c r="K53" s="466"/>
      <c r="L53" s="467"/>
      <c r="O53" s="8" t="s">
        <v>498</v>
      </c>
      <c r="P53" s="8" t="s">
        <v>499</v>
      </c>
    </row>
    <row r="54" spans="1:16" s="26" customFormat="1" x14ac:dyDescent="0.25">
      <c r="A54" s="56"/>
      <c r="B54" s="66"/>
      <c r="C54" s="51"/>
      <c r="D54" s="51"/>
      <c r="E54" s="51"/>
      <c r="F54" s="51"/>
      <c r="G54" s="51"/>
      <c r="H54" s="51"/>
      <c r="I54" s="51"/>
      <c r="J54" s="51"/>
      <c r="K54" s="51"/>
      <c r="L54" s="57"/>
      <c r="O54" s="8"/>
      <c r="P54" s="8"/>
    </row>
    <row r="55" spans="1:16" x14ac:dyDescent="0.25">
      <c r="B55" s="296" t="str">
        <f>IF(Intro!$G$21="English",O55,P55)</f>
        <v>Segment de marché 1</v>
      </c>
      <c r="C55" s="297"/>
      <c r="D55" s="300"/>
      <c r="E55" s="300"/>
      <c r="F55" s="300"/>
      <c r="G55" s="300"/>
      <c r="H55" s="300"/>
      <c r="I55" s="300"/>
      <c r="J55" s="300"/>
      <c r="K55" s="300"/>
      <c r="L55" s="301"/>
      <c r="M55" s="8"/>
      <c r="O55" s="8" t="s">
        <v>101</v>
      </c>
      <c r="P55" s="8" t="s">
        <v>102</v>
      </c>
    </row>
    <row r="56" spans="1:16" x14ac:dyDescent="0.25">
      <c r="B56" s="296"/>
      <c r="C56" s="297"/>
      <c r="D56" s="300"/>
      <c r="E56" s="300"/>
      <c r="F56" s="300"/>
      <c r="G56" s="300"/>
      <c r="H56" s="300"/>
      <c r="I56" s="300"/>
      <c r="J56" s="300"/>
      <c r="K56" s="300"/>
      <c r="L56" s="301"/>
      <c r="M56" s="8"/>
    </row>
    <row r="57" spans="1:16" x14ac:dyDescent="0.25">
      <c r="B57" s="296"/>
      <c r="C57" s="297"/>
      <c r="D57" s="300"/>
      <c r="E57" s="300"/>
      <c r="F57" s="300"/>
      <c r="G57" s="300"/>
      <c r="H57" s="300"/>
      <c r="I57" s="300"/>
      <c r="J57" s="300"/>
      <c r="K57" s="300"/>
      <c r="L57" s="301"/>
      <c r="M57" s="8"/>
    </row>
    <row r="58" spans="1:16" x14ac:dyDescent="0.25">
      <c r="B58" s="296"/>
      <c r="C58" s="297"/>
      <c r="D58" s="300"/>
      <c r="E58" s="300"/>
      <c r="F58" s="300"/>
      <c r="G58" s="300"/>
      <c r="H58" s="300"/>
      <c r="I58" s="300"/>
      <c r="J58" s="300"/>
      <c r="K58" s="300"/>
      <c r="L58" s="301"/>
      <c r="M58" s="8"/>
    </row>
    <row r="59" spans="1:16" x14ac:dyDescent="0.25">
      <c r="B59" s="296"/>
      <c r="C59" s="297"/>
      <c r="D59" s="300"/>
      <c r="E59" s="300"/>
      <c r="F59" s="300"/>
      <c r="G59" s="300"/>
      <c r="H59" s="300"/>
      <c r="I59" s="300"/>
      <c r="J59" s="300"/>
      <c r="K59" s="300"/>
      <c r="L59" s="301"/>
      <c r="M59" s="8"/>
    </row>
    <row r="60" spans="1:16" x14ac:dyDescent="0.25">
      <c r="B60" s="296" t="str">
        <f>IF(Intro!$G$21="English",O60,P60)</f>
        <v>Segment de marché 2</v>
      </c>
      <c r="C60" s="297"/>
      <c r="D60" s="300"/>
      <c r="E60" s="300"/>
      <c r="F60" s="300"/>
      <c r="G60" s="300"/>
      <c r="H60" s="300"/>
      <c r="I60" s="300"/>
      <c r="J60" s="300"/>
      <c r="K60" s="300"/>
      <c r="L60" s="301"/>
      <c r="M60" s="8"/>
      <c r="O60" s="8" t="s">
        <v>200</v>
      </c>
      <c r="P60" s="8" t="s">
        <v>103</v>
      </c>
    </row>
    <row r="61" spans="1:16" x14ac:dyDescent="0.25">
      <c r="B61" s="296"/>
      <c r="C61" s="297"/>
      <c r="D61" s="300"/>
      <c r="E61" s="300"/>
      <c r="F61" s="300"/>
      <c r="G61" s="300"/>
      <c r="H61" s="300"/>
      <c r="I61" s="300"/>
      <c r="J61" s="300"/>
      <c r="K61" s="300"/>
      <c r="L61" s="301"/>
      <c r="M61" s="8"/>
    </row>
    <row r="62" spans="1:16" x14ac:dyDescent="0.25">
      <c r="B62" s="296"/>
      <c r="C62" s="297"/>
      <c r="D62" s="300"/>
      <c r="E62" s="300"/>
      <c r="F62" s="300"/>
      <c r="G62" s="300"/>
      <c r="H62" s="300"/>
      <c r="I62" s="300"/>
      <c r="J62" s="300"/>
      <c r="K62" s="300"/>
      <c r="L62" s="301"/>
      <c r="M62" s="8"/>
    </row>
    <row r="63" spans="1:16" x14ac:dyDescent="0.25">
      <c r="B63" s="296"/>
      <c r="C63" s="297"/>
      <c r="D63" s="300"/>
      <c r="E63" s="300"/>
      <c r="F63" s="300"/>
      <c r="G63" s="300"/>
      <c r="H63" s="300"/>
      <c r="I63" s="300"/>
      <c r="J63" s="300"/>
      <c r="K63" s="300"/>
      <c r="L63" s="301"/>
      <c r="M63" s="8"/>
    </row>
    <row r="64" spans="1:16" x14ac:dyDescent="0.25">
      <c r="B64" s="296"/>
      <c r="C64" s="297"/>
      <c r="D64" s="300"/>
      <c r="E64" s="300"/>
      <c r="F64" s="300"/>
      <c r="G64" s="300"/>
      <c r="H64" s="300"/>
      <c r="I64" s="300"/>
      <c r="J64" s="300"/>
      <c r="K64" s="300"/>
      <c r="L64" s="301"/>
      <c r="M64" s="8"/>
    </row>
    <row r="65" spans="1:16" x14ac:dyDescent="0.25">
      <c r="B65" s="296" t="str">
        <f>IF(Intro!$G$21="English",O65,P65)</f>
        <v>Segment de marché 3</v>
      </c>
      <c r="C65" s="479"/>
      <c r="D65" s="300"/>
      <c r="E65" s="300"/>
      <c r="F65" s="300"/>
      <c r="G65" s="300"/>
      <c r="H65" s="300"/>
      <c r="I65" s="300"/>
      <c r="J65" s="300"/>
      <c r="K65" s="300"/>
      <c r="L65" s="301"/>
      <c r="M65" s="8"/>
      <c r="O65" s="8" t="s">
        <v>201</v>
      </c>
      <c r="P65" s="8" t="s">
        <v>104</v>
      </c>
    </row>
    <row r="66" spans="1:16" x14ac:dyDescent="0.25">
      <c r="B66" s="296"/>
      <c r="C66" s="479"/>
      <c r="D66" s="300"/>
      <c r="E66" s="300"/>
      <c r="F66" s="300"/>
      <c r="G66" s="300"/>
      <c r="H66" s="300"/>
      <c r="I66" s="300"/>
      <c r="J66" s="300"/>
      <c r="K66" s="300"/>
      <c r="L66" s="301"/>
      <c r="M66" s="8"/>
    </row>
    <row r="67" spans="1:16" x14ac:dyDescent="0.25">
      <c r="B67" s="296"/>
      <c r="C67" s="479"/>
      <c r="D67" s="300"/>
      <c r="E67" s="300"/>
      <c r="F67" s="300"/>
      <c r="G67" s="300"/>
      <c r="H67" s="300"/>
      <c r="I67" s="300"/>
      <c r="J67" s="300"/>
      <c r="K67" s="300"/>
      <c r="L67" s="301"/>
      <c r="M67" s="8"/>
    </row>
    <row r="68" spans="1:16" x14ac:dyDescent="0.25">
      <c r="B68" s="296"/>
      <c r="C68" s="479"/>
      <c r="D68" s="300"/>
      <c r="E68" s="300"/>
      <c r="F68" s="300"/>
      <c r="G68" s="300"/>
      <c r="H68" s="300"/>
      <c r="I68" s="300"/>
      <c r="J68" s="300"/>
      <c r="K68" s="300"/>
      <c r="L68" s="301"/>
      <c r="M68" s="8"/>
    </row>
    <row r="69" spans="1:16" x14ac:dyDescent="0.25">
      <c r="B69" s="298"/>
      <c r="C69" s="299"/>
      <c r="D69" s="300"/>
      <c r="E69" s="300"/>
      <c r="F69" s="300"/>
      <c r="G69" s="300"/>
      <c r="H69" s="300"/>
      <c r="I69" s="300"/>
      <c r="J69" s="300"/>
      <c r="K69" s="300"/>
      <c r="L69" s="301"/>
      <c r="M69" s="8"/>
    </row>
    <row r="70" spans="1:16" s="26" customFormat="1" x14ac:dyDescent="0.25">
      <c r="A70" s="56"/>
      <c r="B70" s="67"/>
      <c r="C70" s="68"/>
      <c r="D70" s="68"/>
      <c r="E70" s="68"/>
      <c r="F70" s="68"/>
      <c r="G70" s="68"/>
      <c r="H70" s="68"/>
      <c r="I70" s="68"/>
      <c r="J70" s="68"/>
      <c r="K70" s="68"/>
      <c r="L70" s="69"/>
      <c r="O70" s="8"/>
      <c r="P70" s="8"/>
    </row>
    <row r="71" spans="1:16" s="9" customFormat="1" x14ac:dyDescent="0.25">
      <c r="A71" s="6"/>
      <c r="B71" s="449" t="s">
        <v>252</v>
      </c>
      <c r="C71" s="450"/>
      <c r="D71" s="450"/>
      <c r="E71" s="450"/>
      <c r="F71" s="450"/>
      <c r="G71" s="450"/>
      <c r="H71" s="450"/>
      <c r="I71" s="450"/>
      <c r="J71" s="450"/>
      <c r="K71" s="450"/>
      <c r="L71" s="451"/>
      <c r="M71" s="42"/>
    </row>
    <row r="72" spans="1:16" s="26" customFormat="1" x14ac:dyDescent="0.25">
      <c r="A72" s="56"/>
      <c r="B72" s="66"/>
      <c r="C72" s="51"/>
      <c r="D72" s="51"/>
      <c r="E72" s="51"/>
      <c r="F72" s="51"/>
      <c r="G72" s="51"/>
      <c r="H72" s="51"/>
      <c r="I72" s="51"/>
      <c r="J72" s="51"/>
      <c r="K72" s="51"/>
      <c r="L72" s="57"/>
      <c r="O72" s="8"/>
      <c r="P72" s="8"/>
    </row>
    <row r="73" spans="1:16" s="26" customFormat="1" x14ac:dyDescent="0.25">
      <c r="A73" s="56"/>
      <c r="B73" s="327" t="str">
        <f>IF(Intro!$G$21="English",O73,P73)</f>
        <v xml:space="preserve">Quelles marchandises, soit fabriquées sur le marché intérieur ou importées, percevez-vous comme produits substituts raisonnables pour les marchandises qu'achètent votre entreprise? S'il y a des restrictions ou des contraintes ayant une incidence sur l’utilisation de ces produits de substitution (p. ex. la qualité, le coût relatif), précisez.  </v>
      </c>
      <c r="C73" s="328"/>
      <c r="D73" s="328"/>
      <c r="E73" s="328"/>
      <c r="F73" s="328"/>
      <c r="G73" s="328"/>
      <c r="H73" s="328"/>
      <c r="I73" s="328"/>
      <c r="J73" s="328"/>
      <c r="K73" s="328"/>
      <c r="L73" s="329"/>
      <c r="O73" s="8" t="s">
        <v>276</v>
      </c>
      <c r="P73" s="8" t="s">
        <v>500</v>
      </c>
    </row>
    <row r="74" spans="1:16" s="26" customFormat="1" x14ac:dyDescent="0.25">
      <c r="A74" s="56"/>
      <c r="B74" s="327"/>
      <c r="C74" s="328"/>
      <c r="D74" s="328"/>
      <c r="E74" s="328"/>
      <c r="F74" s="328"/>
      <c r="G74" s="328"/>
      <c r="H74" s="328"/>
      <c r="I74" s="328"/>
      <c r="J74" s="328"/>
      <c r="K74" s="328"/>
      <c r="L74" s="329"/>
      <c r="O74" s="8"/>
      <c r="P74" s="8"/>
    </row>
    <row r="75" spans="1:16" s="26" customFormat="1" x14ac:dyDescent="0.25">
      <c r="A75" s="56"/>
      <c r="B75" s="327"/>
      <c r="C75" s="328"/>
      <c r="D75" s="328"/>
      <c r="E75" s="328"/>
      <c r="F75" s="328"/>
      <c r="G75" s="328"/>
      <c r="H75" s="328"/>
      <c r="I75" s="328"/>
      <c r="J75" s="328"/>
      <c r="K75" s="328"/>
      <c r="L75" s="329"/>
      <c r="O75" s="8"/>
      <c r="P75" s="8"/>
    </row>
    <row r="76" spans="1:16" s="26" customFormat="1" x14ac:dyDescent="0.25">
      <c r="A76" s="56"/>
      <c r="B76" s="66"/>
      <c r="C76" s="51"/>
      <c r="D76" s="51"/>
      <c r="E76" s="51"/>
      <c r="F76" s="51"/>
      <c r="G76" s="51"/>
      <c r="H76" s="51"/>
      <c r="I76" s="51"/>
      <c r="J76" s="51"/>
      <c r="K76" s="51"/>
      <c r="L76" s="57"/>
      <c r="O76" s="8"/>
      <c r="P76" s="8"/>
    </row>
    <row r="77" spans="1:16" x14ac:dyDescent="0.25">
      <c r="B77" s="482"/>
      <c r="C77" s="480" t="str">
        <f>IF(Intro!$G$21="English",O77,P77)</f>
        <v>Type de produit acheté par votre entreprise</v>
      </c>
      <c r="D77" s="480"/>
      <c r="E77" s="480"/>
      <c r="F77" s="480" t="str">
        <f>IF(Intro!$G$21="English",O78,P78)</f>
        <v>Produit substitut raisonnable</v>
      </c>
      <c r="G77" s="480"/>
      <c r="H77" s="480"/>
      <c r="I77" s="480" t="str">
        <f>IF(Intro!$G$21="English",O79,P79)</f>
        <v>Restrictions ou contraintes</v>
      </c>
      <c r="J77" s="480"/>
      <c r="K77" s="480" t="str">
        <f>IF(Intro!$G$21="English",O80,P80)</f>
        <v>Quel serait le pourcentage de diminution minimum du prix requis pour rendre ce produit substitut concurrentiel, étant donné les prix actuels sur le marché?</v>
      </c>
      <c r="L77" s="481"/>
      <c r="M77" s="8"/>
      <c r="O77" s="8" t="s">
        <v>112</v>
      </c>
      <c r="P77" s="8" t="s">
        <v>113</v>
      </c>
    </row>
    <row r="78" spans="1:16" x14ac:dyDescent="0.25">
      <c r="B78" s="482"/>
      <c r="C78" s="480"/>
      <c r="D78" s="480"/>
      <c r="E78" s="480"/>
      <c r="F78" s="480"/>
      <c r="G78" s="480"/>
      <c r="H78" s="480"/>
      <c r="I78" s="480"/>
      <c r="J78" s="480"/>
      <c r="K78" s="480"/>
      <c r="L78" s="481"/>
      <c r="M78" s="8"/>
      <c r="O78" s="8" t="s">
        <v>109</v>
      </c>
      <c r="P78" s="8" t="s">
        <v>111</v>
      </c>
    </row>
    <row r="79" spans="1:16" x14ac:dyDescent="0.25">
      <c r="B79" s="482"/>
      <c r="C79" s="480"/>
      <c r="D79" s="480"/>
      <c r="E79" s="480"/>
      <c r="F79" s="480"/>
      <c r="G79" s="480"/>
      <c r="H79" s="480"/>
      <c r="I79" s="480"/>
      <c r="J79" s="480"/>
      <c r="K79" s="480"/>
      <c r="L79" s="481"/>
      <c r="M79" s="8"/>
      <c r="O79" s="8" t="s">
        <v>110</v>
      </c>
      <c r="P79" s="8" t="s">
        <v>144</v>
      </c>
    </row>
    <row r="80" spans="1:16" x14ac:dyDescent="0.25">
      <c r="B80" s="482"/>
      <c r="C80" s="480"/>
      <c r="D80" s="480"/>
      <c r="E80" s="480"/>
      <c r="F80" s="480"/>
      <c r="G80" s="480"/>
      <c r="H80" s="480"/>
      <c r="I80" s="480"/>
      <c r="J80" s="480"/>
      <c r="K80" s="480"/>
      <c r="L80" s="481"/>
      <c r="M80" s="8"/>
      <c r="O80" s="8" t="s">
        <v>146</v>
      </c>
      <c r="P80" s="8" t="s">
        <v>145</v>
      </c>
    </row>
    <row r="81" spans="2:15" x14ac:dyDescent="0.25">
      <c r="B81" s="482"/>
      <c r="C81" s="480"/>
      <c r="D81" s="480"/>
      <c r="E81" s="480"/>
      <c r="F81" s="480"/>
      <c r="G81" s="480"/>
      <c r="H81" s="480"/>
      <c r="I81" s="480"/>
      <c r="J81" s="480"/>
      <c r="K81" s="480"/>
      <c r="L81" s="481"/>
      <c r="M81" s="8"/>
      <c r="O81" s="19"/>
    </row>
    <row r="82" spans="2:15" x14ac:dyDescent="0.25">
      <c r="B82" s="482"/>
      <c r="C82" s="480"/>
      <c r="D82" s="480"/>
      <c r="E82" s="480"/>
      <c r="F82" s="480"/>
      <c r="G82" s="480"/>
      <c r="H82" s="480"/>
      <c r="I82" s="480"/>
      <c r="J82" s="480"/>
      <c r="K82" s="480"/>
      <c r="L82" s="481"/>
      <c r="M82" s="8"/>
      <c r="O82" s="19"/>
    </row>
    <row r="83" spans="2:15" x14ac:dyDescent="0.25">
      <c r="B83" s="483"/>
      <c r="C83" s="480"/>
      <c r="D83" s="480"/>
      <c r="E83" s="480"/>
      <c r="F83" s="480"/>
      <c r="G83" s="480"/>
      <c r="H83" s="480"/>
      <c r="I83" s="480"/>
      <c r="J83" s="480"/>
      <c r="K83" s="480"/>
      <c r="L83" s="481"/>
      <c r="M83" s="8"/>
      <c r="O83" s="19"/>
    </row>
    <row r="84" spans="2:15" x14ac:dyDescent="0.25">
      <c r="B84" s="484">
        <v>1</v>
      </c>
      <c r="C84" s="300"/>
      <c r="D84" s="300"/>
      <c r="E84" s="300"/>
      <c r="F84" s="300"/>
      <c r="G84" s="300"/>
      <c r="H84" s="300"/>
      <c r="I84" s="300"/>
      <c r="J84" s="300"/>
      <c r="K84" s="300"/>
      <c r="L84" s="301"/>
      <c r="M84" s="8"/>
    </row>
    <row r="85" spans="2:15" x14ac:dyDescent="0.25">
      <c r="B85" s="484"/>
      <c r="C85" s="300"/>
      <c r="D85" s="300"/>
      <c r="E85" s="300"/>
      <c r="F85" s="300"/>
      <c r="G85" s="300"/>
      <c r="H85" s="300"/>
      <c r="I85" s="300"/>
      <c r="J85" s="300"/>
      <c r="K85" s="300"/>
      <c r="L85" s="301"/>
      <c r="M85" s="8"/>
    </row>
    <row r="86" spans="2:15" x14ac:dyDescent="0.25">
      <c r="B86" s="484"/>
      <c r="C86" s="300"/>
      <c r="D86" s="300"/>
      <c r="E86" s="300"/>
      <c r="F86" s="300"/>
      <c r="G86" s="300"/>
      <c r="H86" s="300"/>
      <c r="I86" s="300"/>
      <c r="J86" s="300"/>
      <c r="K86" s="300"/>
      <c r="L86" s="301"/>
      <c r="M86" s="8"/>
    </row>
    <row r="87" spans="2:15" x14ac:dyDescent="0.25">
      <c r="B87" s="484"/>
      <c r="C87" s="300"/>
      <c r="D87" s="300"/>
      <c r="E87" s="300"/>
      <c r="F87" s="300"/>
      <c r="G87" s="300"/>
      <c r="H87" s="300"/>
      <c r="I87" s="300"/>
      <c r="J87" s="300"/>
      <c r="K87" s="300"/>
      <c r="L87" s="301"/>
      <c r="M87" s="8"/>
    </row>
    <row r="88" spans="2:15" x14ac:dyDescent="0.25">
      <c r="B88" s="484"/>
      <c r="C88" s="300"/>
      <c r="D88" s="300"/>
      <c r="E88" s="300"/>
      <c r="F88" s="300"/>
      <c r="G88" s="300"/>
      <c r="H88" s="300"/>
      <c r="I88" s="300"/>
      <c r="J88" s="300"/>
      <c r="K88" s="300"/>
      <c r="L88" s="301"/>
      <c r="M88" s="8"/>
    </row>
    <row r="89" spans="2:15" x14ac:dyDescent="0.25">
      <c r="B89" s="484">
        <v>2</v>
      </c>
      <c r="C89" s="300"/>
      <c r="D89" s="300"/>
      <c r="E89" s="300"/>
      <c r="F89" s="300"/>
      <c r="G89" s="300"/>
      <c r="H89" s="300"/>
      <c r="I89" s="300"/>
      <c r="J89" s="300"/>
      <c r="K89" s="300"/>
      <c r="L89" s="301"/>
      <c r="M89" s="8"/>
    </row>
    <row r="90" spans="2:15" x14ac:dyDescent="0.25">
      <c r="B90" s="484"/>
      <c r="C90" s="300"/>
      <c r="D90" s="300"/>
      <c r="E90" s="300"/>
      <c r="F90" s="300"/>
      <c r="G90" s="300"/>
      <c r="H90" s="300"/>
      <c r="I90" s="300"/>
      <c r="J90" s="300"/>
      <c r="K90" s="300"/>
      <c r="L90" s="301"/>
      <c r="M90" s="8"/>
    </row>
    <row r="91" spans="2:15" x14ac:dyDescent="0.25">
      <c r="B91" s="484"/>
      <c r="C91" s="300"/>
      <c r="D91" s="300"/>
      <c r="E91" s="300"/>
      <c r="F91" s="300"/>
      <c r="G91" s="300"/>
      <c r="H91" s="300"/>
      <c r="I91" s="300"/>
      <c r="J91" s="300"/>
      <c r="K91" s="300"/>
      <c r="L91" s="301"/>
      <c r="M91" s="8"/>
    </row>
    <row r="92" spans="2:15" x14ac:dyDescent="0.25">
      <c r="B92" s="484"/>
      <c r="C92" s="300"/>
      <c r="D92" s="300"/>
      <c r="E92" s="300"/>
      <c r="F92" s="300"/>
      <c r="G92" s="300"/>
      <c r="H92" s="300"/>
      <c r="I92" s="300"/>
      <c r="J92" s="300"/>
      <c r="K92" s="300"/>
      <c r="L92" s="301"/>
      <c r="M92" s="8"/>
    </row>
    <row r="93" spans="2:15" x14ac:dyDescent="0.25">
      <c r="B93" s="484"/>
      <c r="C93" s="300"/>
      <c r="D93" s="300"/>
      <c r="E93" s="300"/>
      <c r="F93" s="300"/>
      <c r="G93" s="300"/>
      <c r="H93" s="300"/>
      <c r="I93" s="300"/>
      <c r="J93" s="300"/>
      <c r="K93" s="300"/>
      <c r="L93" s="301"/>
      <c r="M93" s="8"/>
    </row>
    <row r="94" spans="2:15" x14ac:dyDescent="0.25">
      <c r="B94" s="484">
        <v>3</v>
      </c>
      <c r="C94" s="300"/>
      <c r="D94" s="300"/>
      <c r="E94" s="300"/>
      <c r="F94" s="300"/>
      <c r="G94" s="300"/>
      <c r="H94" s="300"/>
      <c r="I94" s="300"/>
      <c r="J94" s="300"/>
      <c r="K94" s="300"/>
      <c r="L94" s="301"/>
      <c r="M94" s="8"/>
    </row>
    <row r="95" spans="2:15" x14ac:dyDescent="0.25">
      <c r="B95" s="484"/>
      <c r="C95" s="300"/>
      <c r="D95" s="300"/>
      <c r="E95" s="300"/>
      <c r="F95" s="300"/>
      <c r="G95" s="300"/>
      <c r="H95" s="300"/>
      <c r="I95" s="300"/>
      <c r="J95" s="300"/>
      <c r="K95" s="300"/>
      <c r="L95" s="301"/>
      <c r="M95" s="8"/>
    </row>
    <row r="96" spans="2:15" x14ac:dyDescent="0.25">
      <c r="B96" s="484"/>
      <c r="C96" s="300"/>
      <c r="D96" s="300"/>
      <c r="E96" s="300"/>
      <c r="F96" s="300"/>
      <c r="G96" s="300"/>
      <c r="H96" s="300"/>
      <c r="I96" s="300"/>
      <c r="J96" s="300"/>
      <c r="K96" s="300"/>
      <c r="L96" s="301"/>
      <c r="M96" s="8"/>
    </row>
    <row r="97" spans="2:13" x14ac:dyDescent="0.25">
      <c r="B97" s="484"/>
      <c r="C97" s="300"/>
      <c r="D97" s="300"/>
      <c r="E97" s="300"/>
      <c r="F97" s="300"/>
      <c r="G97" s="300"/>
      <c r="H97" s="300"/>
      <c r="I97" s="300"/>
      <c r="J97" s="300"/>
      <c r="K97" s="300"/>
      <c r="L97" s="301"/>
      <c r="M97" s="8"/>
    </row>
    <row r="98" spans="2:13" x14ac:dyDescent="0.25">
      <c r="B98" s="484"/>
      <c r="C98" s="300"/>
      <c r="D98" s="300"/>
      <c r="E98" s="300"/>
      <c r="F98" s="300"/>
      <c r="G98" s="300"/>
      <c r="H98" s="300"/>
      <c r="I98" s="300"/>
      <c r="J98" s="300"/>
      <c r="K98" s="300"/>
      <c r="L98" s="301"/>
      <c r="M98" s="8"/>
    </row>
    <row r="99" spans="2:13" x14ac:dyDescent="0.25">
      <c r="B99" s="484">
        <v>4</v>
      </c>
      <c r="C99" s="300"/>
      <c r="D99" s="300"/>
      <c r="E99" s="300"/>
      <c r="F99" s="300"/>
      <c r="G99" s="300"/>
      <c r="H99" s="300"/>
      <c r="I99" s="300"/>
      <c r="J99" s="300"/>
      <c r="K99" s="300"/>
      <c r="L99" s="301"/>
      <c r="M99" s="8"/>
    </row>
    <row r="100" spans="2:13" x14ac:dyDescent="0.25">
      <c r="B100" s="484"/>
      <c r="C100" s="300"/>
      <c r="D100" s="300"/>
      <c r="E100" s="300"/>
      <c r="F100" s="300"/>
      <c r="G100" s="300"/>
      <c r="H100" s="300"/>
      <c r="I100" s="300"/>
      <c r="J100" s="300"/>
      <c r="K100" s="300"/>
      <c r="L100" s="301"/>
      <c r="M100" s="8"/>
    </row>
    <row r="101" spans="2:13" x14ac:dyDescent="0.25">
      <c r="B101" s="484"/>
      <c r="C101" s="300"/>
      <c r="D101" s="300"/>
      <c r="E101" s="300"/>
      <c r="F101" s="300"/>
      <c r="G101" s="300"/>
      <c r="H101" s="300"/>
      <c r="I101" s="300"/>
      <c r="J101" s="300"/>
      <c r="K101" s="300"/>
      <c r="L101" s="301"/>
      <c r="M101" s="8"/>
    </row>
    <row r="102" spans="2:13" x14ac:dyDescent="0.25">
      <c r="B102" s="484"/>
      <c r="C102" s="300"/>
      <c r="D102" s="300"/>
      <c r="E102" s="300"/>
      <c r="F102" s="300"/>
      <c r="G102" s="300"/>
      <c r="H102" s="300"/>
      <c r="I102" s="300"/>
      <c r="J102" s="300"/>
      <c r="K102" s="300"/>
      <c r="L102" s="301"/>
      <c r="M102" s="8"/>
    </row>
    <row r="103" spans="2:13" x14ac:dyDescent="0.25">
      <c r="B103" s="484"/>
      <c r="C103" s="300"/>
      <c r="D103" s="300"/>
      <c r="E103" s="300"/>
      <c r="F103" s="300"/>
      <c r="G103" s="300"/>
      <c r="H103" s="300"/>
      <c r="I103" s="300"/>
      <c r="J103" s="300"/>
      <c r="K103" s="300"/>
      <c r="L103" s="301"/>
      <c r="M103" s="8"/>
    </row>
    <row r="104" spans="2:13" x14ac:dyDescent="0.25">
      <c r="B104" s="484">
        <v>5</v>
      </c>
      <c r="C104" s="300"/>
      <c r="D104" s="300"/>
      <c r="E104" s="300"/>
      <c r="F104" s="300"/>
      <c r="G104" s="300"/>
      <c r="H104" s="300"/>
      <c r="I104" s="300"/>
      <c r="J104" s="300"/>
      <c r="K104" s="300"/>
      <c r="L104" s="301"/>
      <c r="M104" s="8"/>
    </row>
    <row r="105" spans="2:13" x14ac:dyDescent="0.25">
      <c r="B105" s="484"/>
      <c r="C105" s="300"/>
      <c r="D105" s="300"/>
      <c r="E105" s="300"/>
      <c r="F105" s="300"/>
      <c r="G105" s="300"/>
      <c r="H105" s="300"/>
      <c r="I105" s="300"/>
      <c r="J105" s="300"/>
      <c r="K105" s="300"/>
      <c r="L105" s="301"/>
      <c r="M105" s="8"/>
    </row>
    <row r="106" spans="2:13" x14ac:dyDescent="0.25">
      <c r="B106" s="484"/>
      <c r="C106" s="300"/>
      <c r="D106" s="300"/>
      <c r="E106" s="300"/>
      <c r="F106" s="300"/>
      <c r="G106" s="300"/>
      <c r="H106" s="300"/>
      <c r="I106" s="300"/>
      <c r="J106" s="300"/>
      <c r="K106" s="300"/>
      <c r="L106" s="301"/>
      <c r="M106" s="8"/>
    </row>
    <row r="107" spans="2:13" x14ac:dyDescent="0.25">
      <c r="B107" s="484"/>
      <c r="C107" s="300"/>
      <c r="D107" s="300"/>
      <c r="E107" s="300"/>
      <c r="F107" s="300"/>
      <c r="G107" s="300"/>
      <c r="H107" s="300"/>
      <c r="I107" s="300"/>
      <c r="J107" s="300"/>
      <c r="K107" s="300"/>
      <c r="L107" s="301"/>
      <c r="M107" s="8"/>
    </row>
    <row r="108" spans="2:13" x14ac:dyDescent="0.25">
      <c r="B108" s="484"/>
      <c r="C108" s="300"/>
      <c r="D108" s="300"/>
      <c r="E108" s="300"/>
      <c r="F108" s="300"/>
      <c r="G108" s="300"/>
      <c r="H108" s="300"/>
      <c r="I108" s="300"/>
      <c r="J108" s="300"/>
      <c r="K108" s="300"/>
      <c r="L108" s="301"/>
      <c r="M108" s="8"/>
    </row>
    <row r="109" spans="2:13" x14ac:dyDescent="0.25">
      <c r="B109" s="484">
        <v>6</v>
      </c>
      <c r="C109" s="300"/>
      <c r="D109" s="300"/>
      <c r="E109" s="300"/>
      <c r="F109" s="300"/>
      <c r="G109" s="300"/>
      <c r="H109" s="300"/>
      <c r="I109" s="300"/>
      <c r="J109" s="300"/>
      <c r="K109" s="300"/>
      <c r="L109" s="301"/>
      <c r="M109" s="8"/>
    </row>
    <row r="110" spans="2:13" x14ac:dyDescent="0.25">
      <c r="B110" s="484"/>
      <c r="C110" s="300"/>
      <c r="D110" s="300"/>
      <c r="E110" s="300"/>
      <c r="F110" s="300"/>
      <c r="G110" s="300"/>
      <c r="H110" s="300"/>
      <c r="I110" s="300"/>
      <c r="J110" s="300"/>
      <c r="K110" s="300"/>
      <c r="L110" s="301"/>
      <c r="M110" s="8"/>
    </row>
    <row r="111" spans="2:13" x14ac:dyDescent="0.25">
      <c r="B111" s="484"/>
      <c r="C111" s="300"/>
      <c r="D111" s="300"/>
      <c r="E111" s="300"/>
      <c r="F111" s="300"/>
      <c r="G111" s="300"/>
      <c r="H111" s="300"/>
      <c r="I111" s="300"/>
      <c r="J111" s="300"/>
      <c r="K111" s="300"/>
      <c r="L111" s="301"/>
      <c r="M111" s="8"/>
    </row>
    <row r="112" spans="2:13" x14ac:dyDescent="0.25">
      <c r="B112" s="484"/>
      <c r="C112" s="300"/>
      <c r="D112" s="300"/>
      <c r="E112" s="300"/>
      <c r="F112" s="300"/>
      <c r="G112" s="300"/>
      <c r="H112" s="300"/>
      <c r="I112" s="300"/>
      <c r="J112" s="300"/>
      <c r="K112" s="300"/>
      <c r="L112" s="301"/>
      <c r="M112" s="8"/>
    </row>
    <row r="113" spans="2:13" x14ac:dyDescent="0.25">
      <c r="B113" s="484"/>
      <c r="C113" s="300"/>
      <c r="D113" s="300"/>
      <c r="E113" s="300"/>
      <c r="F113" s="300"/>
      <c r="G113" s="300"/>
      <c r="H113" s="300"/>
      <c r="I113" s="300"/>
      <c r="J113" s="300"/>
      <c r="K113" s="300"/>
      <c r="L113" s="301"/>
      <c r="M113" s="8"/>
    </row>
    <row r="114" spans="2:13" x14ac:dyDescent="0.25">
      <c r="B114" s="484">
        <v>7</v>
      </c>
      <c r="C114" s="300"/>
      <c r="D114" s="300"/>
      <c r="E114" s="300"/>
      <c r="F114" s="300"/>
      <c r="G114" s="300"/>
      <c r="H114" s="300"/>
      <c r="I114" s="300"/>
      <c r="J114" s="300"/>
      <c r="K114" s="300"/>
      <c r="L114" s="301"/>
      <c r="M114" s="8"/>
    </row>
    <row r="115" spans="2:13" x14ac:dyDescent="0.25">
      <c r="B115" s="484"/>
      <c r="C115" s="300"/>
      <c r="D115" s="300"/>
      <c r="E115" s="300"/>
      <c r="F115" s="300"/>
      <c r="G115" s="300"/>
      <c r="H115" s="300"/>
      <c r="I115" s="300"/>
      <c r="J115" s="300"/>
      <c r="K115" s="300"/>
      <c r="L115" s="301"/>
      <c r="M115" s="8"/>
    </row>
    <row r="116" spans="2:13" x14ac:dyDescent="0.25">
      <c r="B116" s="484"/>
      <c r="C116" s="300"/>
      <c r="D116" s="300"/>
      <c r="E116" s="300"/>
      <c r="F116" s="300"/>
      <c r="G116" s="300"/>
      <c r="H116" s="300"/>
      <c r="I116" s="300"/>
      <c r="J116" s="300"/>
      <c r="K116" s="300"/>
      <c r="L116" s="301"/>
      <c r="M116" s="8"/>
    </row>
    <row r="117" spans="2:13" x14ac:dyDescent="0.25">
      <c r="B117" s="484"/>
      <c r="C117" s="300"/>
      <c r="D117" s="300"/>
      <c r="E117" s="300"/>
      <c r="F117" s="300"/>
      <c r="G117" s="300"/>
      <c r="H117" s="300"/>
      <c r="I117" s="300"/>
      <c r="J117" s="300"/>
      <c r="K117" s="300"/>
      <c r="L117" s="301"/>
      <c r="M117" s="8"/>
    </row>
    <row r="118" spans="2:13" x14ac:dyDescent="0.25">
      <c r="B118" s="484"/>
      <c r="C118" s="300"/>
      <c r="D118" s="300"/>
      <c r="E118" s="300"/>
      <c r="F118" s="300"/>
      <c r="G118" s="300"/>
      <c r="H118" s="300"/>
      <c r="I118" s="300"/>
      <c r="J118" s="300"/>
      <c r="K118" s="300"/>
      <c r="L118" s="301"/>
      <c r="M118" s="8"/>
    </row>
    <row r="119" spans="2:13" x14ac:dyDescent="0.25">
      <c r="B119" s="484">
        <v>8</v>
      </c>
      <c r="C119" s="300"/>
      <c r="D119" s="300"/>
      <c r="E119" s="300"/>
      <c r="F119" s="300"/>
      <c r="G119" s="300"/>
      <c r="H119" s="300"/>
      <c r="I119" s="300"/>
      <c r="J119" s="300"/>
      <c r="K119" s="300"/>
      <c r="L119" s="301"/>
      <c r="M119" s="8"/>
    </row>
    <row r="120" spans="2:13" x14ac:dyDescent="0.25">
      <c r="B120" s="484"/>
      <c r="C120" s="300"/>
      <c r="D120" s="300"/>
      <c r="E120" s="300"/>
      <c r="F120" s="300"/>
      <c r="G120" s="300"/>
      <c r="H120" s="300"/>
      <c r="I120" s="300"/>
      <c r="J120" s="300"/>
      <c r="K120" s="300"/>
      <c r="L120" s="301"/>
      <c r="M120" s="8"/>
    </row>
    <row r="121" spans="2:13" x14ac:dyDescent="0.25">
      <c r="B121" s="484"/>
      <c r="C121" s="300"/>
      <c r="D121" s="300"/>
      <c r="E121" s="300"/>
      <c r="F121" s="300"/>
      <c r="G121" s="300"/>
      <c r="H121" s="300"/>
      <c r="I121" s="300"/>
      <c r="J121" s="300"/>
      <c r="K121" s="300"/>
      <c r="L121" s="301"/>
      <c r="M121" s="8"/>
    </row>
    <row r="122" spans="2:13" x14ac:dyDescent="0.25">
      <c r="B122" s="484"/>
      <c r="C122" s="300"/>
      <c r="D122" s="300"/>
      <c r="E122" s="300"/>
      <c r="F122" s="300"/>
      <c r="G122" s="300"/>
      <c r="H122" s="300"/>
      <c r="I122" s="300"/>
      <c r="J122" s="300"/>
      <c r="K122" s="300"/>
      <c r="L122" s="301"/>
      <c r="M122" s="8"/>
    </row>
    <row r="123" spans="2:13" x14ac:dyDescent="0.25">
      <c r="B123" s="484"/>
      <c r="C123" s="300"/>
      <c r="D123" s="300"/>
      <c r="E123" s="300"/>
      <c r="F123" s="300"/>
      <c r="G123" s="300"/>
      <c r="H123" s="300"/>
      <c r="I123" s="300"/>
      <c r="J123" s="300"/>
      <c r="K123" s="300"/>
      <c r="L123" s="301"/>
      <c r="M123" s="8"/>
    </row>
    <row r="124" spans="2:13" x14ac:dyDescent="0.25">
      <c r="B124" s="484">
        <v>9</v>
      </c>
      <c r="C124" s="300"/>
      <c r="D124" s="300"/>
      <c r="E124" s="300"/>
      <c r="F124" s="300"/>
      <c r="G124" s="300"/>
      <c r="H124" s="300"/>
      <c r="I124" s="300"/>
      <c r="J124" s="300"/>
      <c r="K124" s="300"/>
      <c r="L124" s="301"/>
      <c r="M124" s="8"/>
    </row>
    <row r="125" spans="2:13" x14ac:dyDescent="0.25">
      <c r="B125" s="484"/>
      <c r="C125" s="300"/>
      <c r="D125" s="300"/>
      <c r="E125" s="300"/>
      <c r="F125" s="300"/>
      <c r="G125" s="300"/>
      <c r="H125" s="300"/>
      <c r="I125" s="300"/>
      <c r="J125" s="300"/>
      <c r="K125" s="300"/>
      <c r="L125" s="301"/>
      <c r="M125" s="8"/>
    </row>
    <row r="126" spans="2:13" x14ac:dyDescent="0.25">
      <c r="B126" s="484"/>
      <c r="C126" s="300"/>
      <c r="D126" s="300"/>
      <c r="E126" s="300"/>
      <c r="F126" s="300"/>
      <c r="G126" s="300"/>
      <c r="H126" s="300"/>
      <c r="I126" s="300"/>
      <c r="J126" s="300"/>
      <c r="K126" s="300"/>
      <c r="L126" s="301"/>
      <c r="M126" s="8"/>
    </row>
    <row r="127" spans="2:13" x14ac:dyDescent="0.25">
      <c r="B127" s="484"/>
      <c r="C127" s="300"/>
      <c r="D127" s="300"/>
      <c r="E127" s="300"/>
      <c r="F127" s="300"/>
      <c r="G127" s="300"/>
      <c r="H127" s="300"/>
      <c r="I127" s="300"/>
      <c r="J127" s="300"/>
      <c r="K127" s="300"/>
      <c r="L127" s="301"/>
      <c r="M127" s="8"/>
    </row>
    <row r="128" spans="2:13" x14ac:dyDescent="0.25">
      <c r="B128" s="484"/>
      <c r="C128" s="300"/>
      <c r="D128" s="300"/>
      <c r="E128" s="300"/>
      <c r="F128" s="300"/>
      <c r="G128" s="300"/>
      <c r="H128" s="300"/>
      <c r="I128" s="300"/>
      <c r="J128" s="300"/>
      <c r="K128" s="300"/>
      <c r="L128" s="301"/>
      <c r="M128" s="8"/>
    </row>
    <row r="129" spans="1:16" x14ac:dyDescent="0.25">
      <c r="B129" s="484">
        <v>10</v>
      </c>
      <c r="C129" s="300"/>
      <c r="D129" s="300"/>
      <c r="E129" s="300"/>
      <c r="F129" s="300"/>
      <c r="G129" s="300"/>
      <c r="H129" s="300"/>
      <c r="I129" s="300"/>
      <c r="J129" s="300"/>
      <c r="K129" s="300"/>
      <c r="L129" s="301"/>
      <c r="M129" s="8"/>
    </row>
    <row r="130" spans="1:16" x14ac:dyDescent="0.25">
      <c r="B130" s="484"/>
      <c r="C130" s="300"/>
      <c r="D130" s="300"/>
      <c r="E130" s="300"/>
      <c r="F130" s="300"/>
      <c r="G130" s="300"/>
      <c r="H130" s="300"/>
      <c r="I130" s="300"/>
      <c r="J130" s="300"/>
      <c r="K130" s="300"/>
      <c r="L130" s="301"/>
      <c r="M130" s="8"/>
    </row>
    <row r="131" spans="1:16" x14ac:dyDescent="0.25">
      <c r="B131" s="484"/>
      <c r="C131" s="300"/>
      <c r="D131" s="300"/>
      <c r="E131" s="300"/>
      <c r="F131" s="300"/>
      <c r="G131" s="300"/>
      <c r="H131" s="300"/>
      <c r="I131" s="300"/>
      <c r="J131" s="300"/>
      <c r="K131" s="300"/>
      <c r="L131" s="301"/>
      <c r="M131" s="8"/>
    </row>
    <row r="132" spans="1:16" x14ac:dyDescent="0.25">
      <c r="B132" s="484"/>
      <c r="C132" s="300"/>
      <c r="D132" s="300"/>
      <c r="E132" s="300"/>
      <c r="F132" s="300"/>
      <c r="G132" s="300"/>
      <c r="H132" s="300"/>
      <c r="I132" s="300"/>
      <c r="J132" s="300"/>
      <c r="K132" s="300"/>
      <c r="L132" s="301"/>
      <c r="M132" s="8"/>
    </row>
    <row r="133" spans="1:16" x14ac:dyDescent="0.25">
      <c r="B133" s="484"/>
      <c r="C133" s="300"/>
      <c r="D133" s="300"/>
      <c r="E133" s="300"/>
      <c r="F133" s="300"/>
      <c r="G133" s="300"/>
      <c r="H133" s="300"/>
      <c r="I133" s="300"/>
      <c r="J133" s="300"/>
      <c r="K133" s="300"/>
      <c r="L133" s="301"/>
      <c r="M133" s="8"/>
    </row>
    <row r="134" spans="1:16" s="26" customFormat="1" x14ac:dyDescent="0.25">
      <c r="A134" s="56"/>
      <c r="B134" s="67"/>
      <c r="C134" s="68"/>
      <c r="D134" s="68"/>
      <c r="E134" s="68"/>
      <c r="F134" s="68"/>
      <c r="G134" s="68"/>
      <c r="H134" s="68"/>
      <c r="I134" s="68"/>
      <c r="J134" s="68"/>
      <c r="K134" s="68"/>
      <c r="L134" s="69"/>
      <c r="O134" s="8"/>
      <c r="P134" s="8"/>
    </row>
    <row r="135" spans="1:16" s="9" customFormat="1" x14ac:dyDescent="0.25">
      <c r="A135" s="6"/>
      <c r="B135" s="449" t="s">
        <v>253</v>
      </c>
      <c r="C135" s="450"/>
      <c r="D135" s="450"/>
      <c r="E135" s="450"/>
      <c r="F135" s="450"/>
      <c r="G135" s="450"/>
      <c r="H135" s="450"/>
      <c r="I135" s="450"/>
      <c r="J135" s="450"/>
      <c r="K135" s="450"/>
      <c r="L135" s="451"/>
      <c r="M135" s="42"/>
    </row>
    <row r="136" spans="1:16" s="26" customFormat="1" x14ac:dyDescent="0.25">
      <c r="A136" s="56"/>
      <c r="B136" s="66"/>
      <c r="C136" s="51"/>
      <c r="D136" s="51"/>
      <c r="E136" s="51"/>
      <c r="F136" s="51"/>
      <c r="G136" s="51"/>
      <c r="H136" s="51"/>
      <c r="I136" s="51"/>
      <c r="J136" s="51"/>
      <c r="K136" s="51"/>
      <c r="L136" s="57"/>
      <c r="O136" s="8"/>
      <c r="P136" s="8"/>
    </row>
    <row r="137" spans="1:16" s="26" customFormat="1" x14ac:dyDescent="0.25">
      <c r="A137" s="56"/>
      <c r="B137" s="327" t="str">
        <f>IF(Intro!$G$21="English",O137,P137)</f>
        <v>Fournissez des détails indiquant s'il y a eu des changements technologiques qui ont eu une incidence sur le marché canadien des marchandises depuis le 1er janvier 2023.</v>
      </c>
      <c r="C137" s="328"/>
      <c r="D137" s="328"/>
      <c r="E137" s="328"/>
      <c r="F137" s="328"/>
      <c r="G137" s="328"/>
      <c r="H137" s="328"/>
      <c r="I137" s="328"/>
      <c r="J137" s="328"/>
      <c r="K137" s="328"/>
      <c r="L137" s="329"/>
      <c r="O137" s="8" t="str">
        <f>"Provide details on whether there have been any changes in technology that have impacted the Canadian market for the goods since January 1, "&amp;Variables!B6&amp;"."</f>
        <v>Provide details on whether there have been any changes in technology that have impacted the Canadian market for the goods since January 1, 2023.</v>
      </c>
      <c r="P137" s="8" t="str">
        <f>"Fournissez des détails indiquant s'il y a eu des changements technologiques qui ont eu une incidence sur le marché canadien des marchandises depuis le 1er janvier "&amp;Variables!B6&amp;"."</f>
        <v>Fournissez des détails indiquant s'il y a eu des changements technologiques qui ont eu une incidence sur le marché canadien des marchandises depuis le 1er janvier 2023.</v>
      </c>
    </row>
    <row r="138" spans="1:16" s="26" customFormat="1" x14ac:dyDescent="0.25">
      <c r="A138" s="56"/>
      <c r="B138" s="66"/>
      <c r="C138" s="51"/>
      <c r="D138" s="51"/>
      <c r="E138" s="51"/>
      <c r="F138" s="51"/>
      <c r="G138" s="51"/>
      <c r="H138" s="51"/>
      <c r="I138" s="51"/>
      <c r="J138" s="51"/>
      <c r="K138" s="51"/>
      <c r="L138" s="57"/>
      <c r="O138" s="8"/>
      <c r="P138" s="8"/>
    </row>
    <row r="139" spans="1:16" s="9" customFormat="1" x14ac:dyDescent="0.25">
      <c r="A139" s="6"/>
      <c r="B139" s="491"/>
      <c r="C139" s="492"/>
      <c r="D139" s="492"/>
      <c r="E139" s="492"/>
      <c r="F139" s="492"/>
      <c r="G139" s="492"/>
      <c r="H139" s="492"/>
      <c r="I139" s="492"/>
      <c r="J139" s="492"/>
      <c r="K139" s="492"/>
      <c r="L139" s="493"/>
      <c r="M139" s="26"/>
    </row>
    <row r="140" spans="1:16" s="9" customFormat="1" x14ac:dyDescent="0.25">
      <c r="A140" s="6"/>
      <c r="B140" s="491"/>
      <c r="C140" s="492"/>
      <c r="D140" s="492"/>
      <c r="E140" s="492"/>
      <c r="F140" s="492"/>
      <c r="G140" s="492"/>
      <c r="H140" s="492"/>
      <c r="I140" s="492"/>
      <c r="J140" s="492"/>
      <c r="K140" s="492"/>
      <c r="L140" s="493"/>
      <c r="M140" s="26"/>
    </row>
    <row r="141" spans="1:16" s="9" customFormat="1" x14ac:dyDescent="0.25">
      <c r="A141" s="6"/>
      <c r="B141" s="491"/>
      <c r="C141" s="492"/>
      <c r="D141" s="492"/>
      <c r="E141" s="492"/>
      <c r="F141" s="492"/>
      <c r="G141" s="492"/>
      <c r="H141" s="492"/>
      <c r="I141" s="492"/>
      <c r="J141" s="492"/>
      <c r="K141" s="492"/>
      <c r="L141" s="493"/>
      <c r="M141" s="26"/>
    </row>
    <row r="142" spans="1:16" s="9" customFormat="1" x14ac:dyDescent="0.25">
      <c r="A142" s="6"/>
      <c r="B142" s="491"/>
      <c r="C142" s="492"/>
      <c r="D142" s="492"/>
      <c r="E142" s="492"/>
      <c r="F142" s="492"/>
      <c r="G142" s="492"/>
      <c r="H142" s="492"/>
      <c r="I142" s="492"/>
      <c r="J142" s="492"/>
      <c r="K142" s="492"/>
      <c r="L142" s="493"/>
      <c r="M142" s="26"/>
    </row>
    <row r="143" spans="1:16" s="9" customFormat="1" x14ac:dyDescent="0.25">
      <c r="A143" s="6"/>
      <c r="B143" s="491"/>
      <c r="C143" s="492"/>
      <c r="D143" s="492"/>
      <c r="E143" s="492"/>
      <c r="F143" s="492"/>
      <c r="G143" s="492"/>
      <c r="H143" s="492"/>
      <c r="I143" s="492"/>
      <c r="J143" s="492"/>
      <c r="K143" s="492"/>
      <c r="L143" s="493"/>
      <c r="M143" s="26"/>
    </row>
    <row r="144" spans="1:16" s="9" customFormat="1" x14ac:dyDescent="0.25">
      <c r="A144" s="6"/>
      <c r="B144" s="491"/>
      <c r="C144" s="492"/>
      <c r="D144" s="492"/>
      <c r="E144" s="492"/>
      <c r="F144" s="492"/>
      <c r="G144" s="492"/>
      <c r="H144" s="492"/>
      <c r="I144" s="492"/>
      <c r="J144" s="492"/>
      <c r="K144" s="492"/>
      <c r="L144" s="493"/>
      <c r="M144" s="26"/>
    </row>
    <row r="145" spans="1:16" s="9" customFormat="1" x14ac:dyDescent="0.25">
      <c r="A145" s="6"/>
      <c r="B145" s="491"/>
      <c r="C145" s="492"/>
      <c r="D145" s="492"/>
      <c r="E145" s="492"/>
      <c r="F145" s="492"/>
      <c r="G145" s="492"/>
      <c r="H145" s="492"/>
      <c r="I145" s="492"/>
      <c r="J145" s="492"/>
      <c r="K145" s="492"/>
      <c r="L145" s="493"/>
      <c r="M145" s="26"/>
    </row>
    <row r="146" spans="1:16" s="9" customFormat="1" x14ac:dyDescent="0.25">
      <c r="A146" s="6"/>
      <c r="B146" s="491"/>
      <c r="C146" s="492"/>
      <c r="D146" s="492"/>
      <c r="E146" s="492"/>
      <c r="F146" s="492"/>
      <c r="G146" s="492"/>
      <c r="H146" s="492"/>
      <c r="I146" s="492"/>
      <c r="J146" s="492"/>
      <c r="K146" s="492"/>
      <c r="L146" s="493"/>
      <c r="M146" s="26"/>
    </row>
    <row r="147" spans="1:16" s="26" customFormat="1" x14ac:dyDescent="0.25">
      <c r="A147" s="56"/>
      <c r="B147" s="67"/>
      <c r="C147" s="68"/>
      <c r="D147" s="68"/>
      <c r="E147" s="68"/>
      <c r="F147" s="68"/>
      <c r="G147" s="68"/>
      <c r="H147" s="68"/>
      <c r="I147" s="68"/>
      <c r="J147" s="68"/>
      <c r="K147" s="68"/>
      <c r="L147" s="69"/>
      <c r="O147" s="8"/>
      <c r="P147" s="8"/>
    </row>
    <row r="148" spans="1:16" s="9" customFormat="1" x14ac:dyDescent="0.25">
      <c r="A148" s="6"/>
      <c r="B148" s="449" t="s">
        <v>12</v>
      </c>
      <c r="C148" s="450"/>
      <c r="D148" s="450"/>
      <c r="E148" s="450"/>
      <c r="F148" s="450"/>
      <c r="G148" s="450"/>
      <c r="H148" s="450"/>
      <c r="I148" s="450"/>
      <c r="J148" s="450"/>
      <c r="K148" s="450"/>
      <c r="L148" s="451"/>
      <c r="M148" s="42"/>
    </row>
    <row r="149" spans="1:16" s="26" customFormat="1" x14ac:dyDescent="0.25">
      <c r="A149" s="56"/>
      <c r="B149" s="66"/>
      <c r="C149" s="51"/>
      <c r="D149" s="51"/>
      <c r="E149" s="51"/>
      <c r="F149" s="51"/>
      <c r="G149" s="51"/>
      <c r="H149" s="51"/>
      <c r="I149" s="51"/>
      <c r="J149" s="51"/>
      <c r="K149" s="51"/>
      <c r="L149" s="57"/>
      <c r="O149" s="8"/>
      <c r="P149" s="8"/>
    </row>
    <row r="150" spans="1:16" s="26" customFormat="1" x14ac:dyDescent="0.25">
      <c r="A150" s="56"/>
      <c r="B150" s="327" t="str">
        <f>IF(Intro!$G$21="English",O150,P150)</f>
        <v>Y a-t-il un facteur saisonnier dans les achats de marchandises par votre entreprise? Dans l'affirmative, expliquez comment le volume des achats de votre entreprise varie tout au long de l'année.</v>
      </c>
      <c r="C150" s="328"/>
      <c r="D150" s="328"/>
      <c r="E150" s="328"/>
      <c r="F150" s="328"/>
      <c r="G150" s="328"/>
      <c r="H150" s="328"/>
      <c r="I150" s="328"/>
      <c r="J150" s="328"/>
      <c r="K150" s="328"/>
      <c r="L150" s="329"/>
      <c r="O150" s="8" t="s">
        <v>277</v>
      </c>
      <c r="P150" s="8" t="s">
        <v>139</v>
      </c>
    </row>
    <row r="151" spans="1:16" s="26" customFormat="1" x14ac:dyDescent="0.25">
      <c r="A151" s="56"/>
      <c r="B151" s="66"/>
      <c r="C151" s="51"/>
      <c r="D151" s="51"/>
      <c r="E151" s="51"/>
      <c r="F151" s="51"/>
      <c r="G151" s="51"/>
      <c r="H151" s="51"/>
      <c r="I151" s="51"/>
      <c r="J151" s="51"/>
      <c r="K151" s="51"/>
      <c r="L151" s="57"/>
      <c r="O151" s="8"/>
      <c r="P151" s="8"/>
    </row>
    <row r="152" spans="1:16" s="9" customFormat="1" x14ac:dyDescent="0.25">
      <c r="A152" s="6"/>
      <c r="B152" s="491"/>
      <c r="C152" s="492"/>
      <c r="D152" s="492"/>
      <c r="E152" s="492"/>
      <c r="F152" s="492"/>
      <c r="G152" s="492"/>
      <c r="H152" s="492"/>
      <c r="I152" s="492"/>
      <c r="J152" s="492"/>
      <c r="K152" s="492"/>
      <c r="L152" s="493"/>
      <c r="M152" s="26"/>
    </row>
    <row r="153" spans="1:16" s="9" customFormat="1" x14ac:dyDescent="0.25">
      <c r="A153" s="6"/>
      <c r="B153" s="491"/>
      <c r="C153" s="492"/>
      <c r="D153" s="492"/>
      <c r="E153" s="492"/>
      <c r="F153" s="492"/>
      <c r="G153" s="492"/>
      <c r="H153" s="492"/>
      <c r="I153" s="492"/>
      <c r="J153" s="492"/>
      <c r="K153" s="492"/>
      <c r="L153" s="493"/>
      <c r="M153" s="26"/>
    </row>
    <row r="154" spans="1:16" s="9" customFormat="1" x14ac:dyDescent="0.25">
      <c r="A154" s="6"/>
      <c r="B154" s="491"/>
      <c r="C154" s="492"/>
      <c r="D154" s="492"/>
      <c r="E154" s="492"/>
      <c r="F154" s="492"/>
      <c r="G154" s="492"/>
      <c r="H154" s="492"/>
      <c r="I154" s="492"/>
      <c r="J154" s="492"/>
      <c r="K154" s="492"/>
      <c r="L154" s="493"/>
      <c r="M154" s="26"/>
    </row>
    <row r="155" spans="1:16" s="9" customFormat="1" x14ac:dyDescent="0.25">
      <c r="A155" s="6"/>
      <c r="B155" s="491"/>
      <c r="C155" s="492"/>
      <c r="D155" s="492"/>
      <c r="E155" s="492"/>
      <c r="F155" s="492"/>
      <c r="G155" s="492"/>
      <c r="H155" s="492"/>
      <c r="I155" s="492"/>
      <c r="J155" s="492"/>
      <c r="K155" s="492"/>
      <c r="L155" s="493"/>
      <c r="M155" s="26"/>
    </row>
    <row r="156" spans="1:16" s="9" customFormat="1" x14ac:dyDescent="0.25">
      <c r="A156" s="6"/>
      <c r="B156" s="491"/>
      <c r="C156" s="492"/>
      <c r="D156" s="492"/>
      <c r="E156" s="492"/>
      <c r="F156" s="492"/>
      <c r="G156" s="492"/>
      <c r="H156" s="492"/>
      <c r="I156" s="492"/>
      <c r="J156" s="492"/>
      <c r="K156" s="492"/>
      <c r="L156" s="493"/>
      <c r="M156" s="26"/>
    </row>
    <row r="157" spans="1:16" s="9" customFormat="1" x14ac:dyDescent="0.25">
      <c r="A157" s="6"/>
      <c r="B157" s="491"/>
      <c r="C157" s="492"/>
      <c r="D157" s="492"/>
      <c r="E157" s="492"/>
      <c r="F157" s="492"/>
      <c r="G157" s="492"/>
      <c r="H157" s="492"/>
      <c r="I157" s="492"/>
      <c r="J157" s="492"/>
      <c r="K157" s="492"/>
      <c r="L157" s="493"/>
      <c r="M157" s="26"/>
    </row>
    <row r="158" spans="1:16" s="9" customFormat="1" x14ac:dyDescent="0.25">
      <c r="A158" s="6"/>
      <c r="B158" s="491"/>
      <c r="C158" s="492"/>
      <c r="D158" s="492"/>
      <c r="E158" s="492"/>
      <c r="F158" s="492"/>
      <c r="G158" s="492"/>
      <c r="H158" s="492"/>
      <c r="I158" s="492"/>
      <c r="J158" s="492"/>
      <c r="K158" s="492"/>
      <c r="L158" s="493"/>
      <c r="M158" s="26"/>
    </row>
    <row r="159" spans="1:16" s="9" customFormat="1" x14ac:dyDescent="0.25">
      <c r="A159" s="6"/>
      <c r="B159" s="491"/>
      <c r="C159" s="492"/>
      <c r="D159" s="492"/>
      <c r="E159" s="492"/>
      <c r="F159" s="492"/>
      <c r="G159" s="492"/>
      <c r="H159" s="492"/>
      <c r="I159" s="492"/>
      <c r="J159" s="492"/>
      <c r="K159" s="492"/>
      <c r="L159" s="493"/>
      <c r="M159" s="26"/>
    </row>
    <row r="160" spans="1:16" s="26" customFormat="1" x14ac:dyDescent="0.25">
      <c r="A160" s="56"/>
      <c r="B160" s="67"/>
      <c r="C160" s="68"/>
      <c r="D160" s="68"/>
      <c r="E160" s="68"/>
      <c r="F160" s="68"/>
      <c r="G160" s="68"/>
      <c r="H160" s="68"/>
      <c r="I160" s="68"/>
      <c r="J160" s="68"/>
      <c r="K160" s="68"/>
      <c r="L160" s="69"/>
      <c r="O160" s="8"/>
      <c r="P160" s="8"/>
    </row>
    <row r="161" spans="1:16" s="9" customFormat="1" x14ac:dyDescent="0.25">
      <c r="A161" s="6"/>
      <c r="B161" s="449" t="s">
        <v>13</v>
      </c>
      <c r="C161" s="450"/>
      <c r="D161" s="450"/>
      <c r="E161" s="450"/>
      <c r="F161" s="450"/>
      <c r="G161" s="450"/>
      <c r="H161" s="450"/>
      <c r="I161" s="450"/>
      <c r="J161" s="450"/>
      <c r="K161" s="450"/>
      <c r="L161" s="451"/>
      <c r="M161" s="42"/>
    </row>
    <row r="162" spans="1:16" s="26" customFormat="1" x14ac:dyDescent="0.25">
      <c r="A162" s="56"/>
      <c r="B162" s="66"/>
      <c r="C162" s="51"/>
      <c r="D162" s="51"/>
      <c r="E162" s="51"/>
      <c r="F162" s="51"/>
      <c r="G162" s="51"/>
      <c r="H162" s="51"/>
      <c r="I162" s="51"/>
      <c r="J162" s="51"/>
      <c r="K162" s="51"/>
      <c r="L162" s="57"/>
      <c r="O162" s="8"/>
      <c r="P162" s="8"/>
    </row>
    <row r="163" spans="1:16" s="26" customFormat="1" x14ac:dyDescent="0.25">
      <c r="A163" s="56"/>
      <c r="B163" s="465" t="str">
        <f>IF(Intro!$G$21="English",O163,P163)</f>
        <v>Votre entreprise, ou les clients de votre entreprise, souhaitent-ils acheter ou demandent-ils spécifiquement des marchandises fabriquées au Canada ?</v>
      </c>
      <c r="C163" s="466"/>
      <c r="D163" s="466"/>
      <c r="E163" s="466"/>
      <c r="F163" s="466"/>
      <c r="G163" s="466"/>
      <c r="H163" s="466"/>
      <c r="I163" s="466"/>
      <c r="J163" s="466"/>
      <c r="K163" s="466"/>
      <c r="L163" s="467"/>
      <c r="O163" s="8" t="s">
        <v>453</v>
      </c>
      <c r="P163" s="8" t="s">
        <v>454</v>
      </c>
    </row>
    <row r="164" spans="1:16" s="26" customFormat="1" x14ac:dyDescent="0.25">
      <c r="A164" s="56"/>
      <c r="B164" s="66"/>
      <c r="C164" s="51"/>
      <c r="D164" s="51"/>
      <c r="E164" s="51"/>
      <c r="F164" s="51"/>
      <c r="G164" s="51"/>
      <c r="H164" s="51"/>
      <c r="I164" s="51"/>
      <c r="J164" s="51"/>
      <c r="K164" s="51"/>
      <c r="L164" s="57"/>
    </row>
    <row r="165" spans="1:16" s="26" customFormat="1" ht="14.1" customHeight="1" x14ac:dyDescent="0.25">
      <c r="A165" s="56"/>
      <c r="B165" s="509" t="str">
        <f>IF(Intro!$G$21="English",O165,P165)</f>
        <v>Sélectionnez parmi: Toujours, Généralement, Parfois, Jamais</v>
      </c>
      <c r="C165" s="510"/>
      <c r="D165" s="510"/>
      <c r="E165" s="511"/>
      <c r="F165" s="506"/>
      <c r="G165" s="507"/>
      <c r="H165" s="508"/>
      <c r="I165" s="44"/>
      <c r="J165" s="44"/>
      <c r="K165" s="44"/>
      <c r="L165" s="45"/>
      <c r="O165" s="8" t="str">
        <f>"Select from: "&amp;Variables!B43&amp;", "&amp;Variables!B44&amp;", "&amp;Variables!B45&amp;", "&amp;Variables!B46</f>
        <v>Select from: Always, Usually, Sometimes, Never</v>
      </c>
      <c r="P165" s="8" t="str">
        <f>"Sélectionnez parmi: "&amp;Variables!C43&amp;", "&amp;Variables!C44&amp;", "&amp;Variables!C45&amp;", "&amp;Variables!C46</f>
        <v>Sélectionnez parmi: Toujours, Généralement, Parfois, Jamais</v>
      </c>
    </row>
    <row r="166" spans="1:16" s="26" customFormat="1" x14ac:dyDescent="0.25">
      <c r="A166" s="56"/>
      <c r="B166" s="66"/>
      <c r="C166" s="51"/>
      <c r="D166" s="51"/>
      <c r="E166" s="51"/>
      <c r="F166" s="51"/>
      <c r="G166" s="51"/>
      <c r="H166" s="51"/>
      <c r="I166" s="51"/>
      <c r="J166" s="51"/>
      <c r="K166" s="51"/>
      <c r="L166" s="57"/>
    </row>
    <row r="167" spans="1:16" s="9" customFormat="1" x14ac:dyDescent="0.25">
      <c r="A167" s="6"/>
      <c r="B167" s="491"/>
      <c r="C167" s="492"/>
      <c r="D167" s="492"/>
      <c r="E167" s="492"/>
      <c r="F167" s="492"/>
      <c r="G167" s="492"/>
      <c r="H167" s="492"/>
      <c r="I167" s="492"/>
      <c r="J167" s="492"/>
      <c r="K167" s="492"/>
      <c r="L167" s="493"/>
      <c r="M167" s="26"/>
    </row>
    <row r="168" spans="1:16" s="9" customFormat="1" x14ac:dyDescent="0.25">
      <c r="A168" s="6"/>
      <c r="B168" s="491"/>
      <c r="C168" s="492"/>
      <c r="D168" s="492"/>
      <c r="E168" s="492"/>
      <c r="F168" s="492"/>
      <c r="G168" s="492"/>
      <c r="H168" s="492"/>
      <c r="I168" s="492"/>
      <c r="J168" s="492"/>
      <c r="K168" s="492"/>
      <c r="L168" s="493"/>
      <c r="M168" s="26"/>
    </row>
    <row r="169" spans="1:16" s="9" customFormat="1" x14ac:dyDescent="0.25">
      <c r="A169" s="6"/>
      <c r="B169" s="491"/>
      <c r="C169" s="492"/>
      <c r="D169" s="492"/>
      <c r="E169" s="492"/>
      <c r="F169" s="492"/>
      <c r="G169" s="492"/>
      <c r="H169" s="492"/>
      <c r="I169" s="492"/>
      <c r="J169" s="492"/>
      <c r="K169" s="492"/>
      <c r="L169" s="493"/>
      <c r="M169" s="26"/>
    </row>
    <row r="170" spans="1:16" s="9" customFormat="1" x14ac:dyDescent="0.25">
      <c r="A170" s="6"/>
      <c r="B170" s="491"/>
      <c r="C170" s="492"/>
      <c r="D170" s="492"/>
      <c r="E170" s="492"/>
      <c r="F170" s="492"/>
      <c r="G170" s="492"/>
      <c r="H170" s="492"/>
      <c r="I170" s="492"/>
      <c r="J170" s="492"/>
      <c r="K170" s="492"/>
      <c r="L170" s="493"/>
      <c r="M170" s="26"/>
    </row>
    <row r="171" spans="1:16" s="9" customFormat="1" x14ac:dyDescent="0.25">
      <c r="A171" s="6"/>
      <c r="B171" s="491"/>
      <c r="C171" s="492"/>
      <c r="D171" s="492"/>
      <c r="E171" s="492"/>
      <c r="F171" s="492"/>
      <c r="G171" s="492"/>
      <c r="H171" s="492"/>
      <c r="I171" s="492"/>
      <c r="J171" s="492"/>
      <c r="K171" s="492"/>
      <c r="L171" s="493"/>
      <c r="M171" s="26"/>
    </row>
    <row r="172" spans="1:16" s="9" customFormat="1" x14ac:dyDescent="0.25">
      <c r="A172" s="6"/>
      <c r="B172" s="491"/>
      <c r="C172" s="492"/>
      <c r="D172" s="492"/>
      <c r="E172" s="492"/>
      <c r="F172" s="492"/>
      <c r="G172" s="492"/>
      <c r="H172" s="492"/>
      <c r="I172" s="492"/>
      <c r="J172" s="492"/>
      <c r="K172" s="492"/>
      <c r="L172" s="493"/>
      <c r="M172" s="26"/>
    </row>
    <row r="173" spans="1:16" s="9" customFormat="1" x14ac:dyDescent="0.25">
      <c r="A173" s="6"/>
      <c r="B173" s="491"/>
      <c r="C173" s="492"/>
      <c r="D173" s="492"/>
      <c r="E173" s="492"/>
      <c r="F173" s="492"/>
      <c r="G173" s="492"/>
      <c r="H173" s="492"/>
      <c r="I173" s="492"/>
      <c r="J173" s="492"/>
      <c r="K173" s="492"/>
      <c r="L173" s="493"/>
      <c r="M173" s="26"/>
      <c r="O173" s="8" t="s">
        <v>203</v>
      </c>
      <c r="P173" s="8" t="s">
        <v>204</v>
      </c>
    </row>
    <row r="174" spans="1:16" s="9" customFormat="1" x14ac:dyDescent="0.25">
      <c r="A174" s="6"/>
      <c r="B174" s="491"/>
      <c r="C174" s="492"/>
      <c r="D174" s="492"/>
      <c r="E174" s="492"/>
      <c r="F174" s="492"/>
      <c r="G174" s="492"/>
      <c r="H174" s="492"/>
      <c r="I174" s="492"/>
      <c r="J174" s="492"/>
      <c r="K174" s="492"/>
      <c r="L174" s="493"/>
      <c r="M174" s="26"/>
    </row>
    <row r="175" spans="1:16" s="26" customFormat="1" x14ac:dyDescent="0.25">
      <c r="A175" s="56"/>
      <c r="B175" s="67"/>
      <c r="C175" s="68"/>
      <c r="D175" s="68"/>
      <c r="E175" s="68"/>
      <c r="F175" s="68"/>
      <c r="G175" s="68"/>
      <c r="H175" s="68"/>
      <c r="I175" s="68"/>
      <c r="J175" s="68"/>
      <c r="K175" s="68"/>
      <c r="L175" s="69"/>
      <c r="O175" s="8"/>
      <c r="P175" s="8"/>
    </row>
    <row r="176" spans="1:16" s="9" customFormat="1" x14ac:dyDescent="0.25">
      <c r="A176" s="6"/>
      <c r="B176" s="449" t="s">
        <v>254</v>
      </c>
      <c r="C176" s="450"/>
      <c r="D176" s="450"/>
      <c r="E176" s="450"/>
      <c r="F176" s="450"/>
      <c r="G176" s="450"/>
      <c r="H176" s="450"/>
      <c r="I176" s="450"/>
      <c r="J176" s="450"/>
      <c r="K176" s="450"/>
      <c r="L176" s="451"/>
      <c r="M176" s="42"/>
    </row>
    <row r="177" spans="1:16" s="26" customFormat="1" x14ac:dyDescent="0.25">
      <c r="A177" s="56"/>
      <c r="B177" s="66"/>
      <c r="C177" s="51"/>
      <c r="D177" s="51"/>
      <c r="E177" s="51"/>
      <c r="F177" s="51"/>
      <c r="G177" s="51"/>
      <c r="H177" s="51"/>
      <c r="I177" s="51"/>
      <c r="J177" s="51"/>
      <c r="K177" s="51"/>
      <c r="L177" s="57"/>
      <c r="O177" s="8"/>
      <c r="P177" s="8"/>
    </row>
    <row r="178" spans="1:16" s="26" customFormat="1" x14ac:dyDescent="0.25">
      <c r="A178" s="56"/>
      <c r="B178" s="327" t="str">
        <f>IF(Intro!$G$21="English",O178,P178)</f>
        <v>Expliquez si votre entreprise, ou vos clients, sont prêts à payer un prix plus élevé pour les marchandises si elles sont produites au Canada et indiquez le montant maximal de cette prime.</v>
      </c>
      <c r="C178" s="328"/>
      <c r="D178" s="328"/>
      <c r="E178" s="328"/>
      <c r="F178" s="328"/>
      <c r="G178" s="328"/>
      <c r="H178" s="328"/>
      <c r="I178" s="328"/>
      <c r="J178" s="328"/>
      <c r="K178" s="328"/>
      <c r="L178" s="329"/>
      <c r="O178" s="8" t="s">
        <v>467</v>
      </c>
      <c r="P178" s="8" t="s">
        <v>468</v>
      </c>
    </row>
    <row r="179" spans="1:16" s="26" customFormat="1" x14ac:dyDescent="0.25">
      <c r="A179" s="56"/>
      <c r="B179" s="501"/>
      <c r="C179" s="306"/>
      <c r="D179" s="110"/>
      <c r="E179" s="110"/>
      <c r="F179" s="110"/>
      <c r="G179" s="110"/>
      <c r="H179" s="110"/>
      <c r="I179" s="110"/>
      <c r="J179" s="110"/>
      <c r="K179" s="110"/>
      <c r="L179" s="111"/>
      <c r="O179" s="8"/>
      <c r="P179" s="8"/>
    </row>
    <row r="180" spans="1:16" s="26" customFormat="1" ht="14.45" customHeight="1" x14ac:dyDescent="0.25">
      <c r="A180" s="56"/>
      <c r="B180" s="459" t="str">
        <f>IF(Intro!$G$21="English",O180,P180)</f>
        <v>Sélectionnez oui ou non</v>
      </c>
      <c r="C180" s="460"/>
      <c r="D180" s="117"/>
      <c r="E180" s="116"/>
      <c r="G180" s="113"/>
      <c r="H180" s="113"/>
      <c r="I180" s="110"/>
      <c r="J180" s="110"/>
      <c r="K180" s="110"/>
      <c r="L180" s="111"/>
      <c r="O180" s="8" t="s">
        <v>264</v>
      </c>
      <c r="P180" s="8" t="s">
        <v>265</v>
      </c>
    </row>
    <row r="181" spans="1:16" s="26" customFormat="1" x14ac:dyDescent="0.25">
      <c r="A181" s="56"/>
      <c r="B181" s="66"/>
      <c r="C181" s="51"/>
      <c r="D181" s="51"/>
      <c r="E181" s="51"/>
      <c r="F181" s="51"/>
      <c r="G181" s="51"/>
      <c r="H181" s="51"/>
      <c r="I181" s="51"/>
      <c r="J181" s="51"/>
      <c r="K181" s="51"/>
      <c r="L181" s="57"/>
    </row>
    <row r="182" spans="1:16" ht="14.45" customHeight="1" x14ac:dyDescent="0.25">
      <c r="B182" s="459" t="str">
        <f>IF(Intro!$G$21="English",O182,P182)</f>
        <v>Si oui, indiquez la majoration du prix</v>
      </c>
      <c r="C182" s="460"/>
      <c r="D182" s="461"/>
      <c r="E182" s="94" t="s">
        <v>72</v>
      </c>
      <c r="F182" s="277"/>
      <c r="G182" s="51"/>
      <c r="H182" s="51"/>
      <c r="I182" s="51"/>
      <c r="J182" s="51"/>
      <c r="K182" s="51"/>
      <c r="L182" s="57"/>
      <c r="M182" s="8"/>
      <c r="O182" s="8" t="s">
        <v>422</v>
      </c>
      <c r="P182" s="8" t="s">
        <v>423</v>
      </c>
    </row>
    <row r="183" spans="1:16" x14ac:dyDescent="0.25">
      <c r="B183" s="43"/>
      <c r="C183" s="46"/>
      <c r="D183" s="114"/>
      <c r="E183" s="115"/>
      <c r="F183" s="51"/>
      <c r="G183" s="51"/>
      <c r="H183" s="51"/>
      <c r="I183" s="51"/>
      <c r="J183" s="51"/>
      <c r="K183" s="51"/>
      <c r="L183" s="57"/>
      <c r="M183" s="8"/>
    </row>
    <row r="184" spans="1:16" s="9" customFormat="1" x14ac:dyDescent="0.25">
      <c r="A184" s="6"/>
      <c r="B184" s="491"/>
      <c r="C184" s="492"/>
      <c r="D184" s="492"/>
      <c r="E184" s="492"/>
      <c r="F184" s="492"/>
      <c r="G184" s="492"/>
      <c r="H184" s="492"/>
      <c r="I184" s="492"/>
      <c r="J184" s="492"/>
      <c r="K184" s="492"/>
      <c r="L184" s="493"/>
      <c r="M184" s="26"/>
    </row>
    <row r="185" spans="1:16" s="9" customFormat="1" x14ac:dyDescent="0.25">
      <c r="A185" s="6"/>
      <c r="B185" s="491"/>
      <c r="C185" s="492"/>
      <c r="D185" s="492"/>
      <c r="E185" s="492"/>
      <c r="F185" s="492"/>
      <c r="G185" s="492"/>
      <c r="H185" s="492"/>
      <c r="I185" s="492"/>
      <c r="J185" s="492"/>
      <c r="K185" s="492"/>
      <c r="L185" s="493"/>
      <c r="M185" s="26"/>
    </row>
    <row r="186" spans="1:16" s="9" customFormat="1" x14ac:dyDescent="0.25">
      <c r="A186" s="6"/>
      <c r="B186" s="491"/>
      <c r="C186" s="492"/>
      <c r="D186" s="492"/>
      <c r="E186" s="492"/>
      <c r="F186" s="492"/>
      <c r="G186" s="492"/>
      <c r="H186" s="492"/>
      <c r="I186" s="492"/>
      <c r="J186" s="492"/>
      <c r="K186" s="492"/>
      <c r="L186" s="493"/>
      <c r="M186" s="26"/>
    </row>
    <row r="187" spans="1:16" s="9" customFormat="1" x14ac:dyDescent="0.25">
      <c r="A187" s="6"/>
      <c r="B187" s="491"/>
      <c r="C187" s="492"/>
      <c r="D187" s="492"/>
      <c r="E187" s="492"/>
      <c r="F187" s="492"/>
      <c r="G187" s="492"/>
      <c r="H187" s="492"/>
      <c r="I187" s="492"/>
      <c r="J187" s="492"/>
      <c r="K187" s="492"/>
      <c r="L187" s="493"/>
      <c r="M187" s="26"/>
    </row>
    <row r="188" spans="1:16" s="9" customFormat="1" x14ac:dyDescent="0.25">
      <c r="A188" s="6"/>
      <c r="B188" s="491"/>
      <c r="C188" s="492"/>
      <c r="D188" s="492"/>
      <c r="E188" s="492"/>
      <c r="F188" s="492"/>
      <c r="G188" s="492"/>
      <c r="H188" s="492"/>
      <c r="I188" s="492"/>
      <c r="J188" s="492"/>
      <c r="K188" s="492"/>
      <c r="L188" s="493"/>
      <c r="M188" s="26"/>
    </row>
    <row r="189" spans="1:16" s="9" customFormat="1" x14ac:dyDescent="0.25">
      <c r="A189" s="6"/>
      <c r="B189" s="491"/>
      <c r="C189" s="492"/>
      <c r="D189" s="492"/>
      <c r="E189" s="492"/>
      <c r="F189" s="492"/>
      <c r="G189" s="492"/>
      <c r="H189" s="492"/>
      <c r="I189" s="492"/>
      <c r="J189" s="492"/>
      <c r="K189" s="492"/>
      <c r="L189" s="493"/>
      <c r="M189" s="26"/>
    </row>
    <row r="190" spans="1:16" s="9" customFormat="1" x14ac:dyDescent="0.25">
      <c r="A190" s="6"/>
      <c r="B190" s="491"/>
      <c r="C190" s="492"/>
      <c r="D190" s="492"/>
      <c r="E190" s="492"/>
      <c r="F190" s="492"/>
      <c r="G190" s="492"/>
      <c r="H190" s="492"/>
      <c r="I190" s="492"/>
      <c r="J190" s="492"/>
      <c r="K190" s="492"/>
      <c r="L190" s="493"/>
      <c r="M190" s="26"/>
    </row>
    <row r="191" spans="1:16" s="9" customFormat="1" x14ac:dyDescent="0.25">
      <c r="A191" s="6"/>
      <c r="B191" s="491"/>
      <c r="C191" s="492"/>
      <c r="D191" s="492"/>
      <c r="E191" s="492"/>
      <c r="F191" s="492"/>
      <c r="G191" s="492"/>
      <c r="H191" s="492"/>
      <c r="I191" s="492"/>
      <c r="J191" s="492"/>
      <c r="K191" s="492"/>
      <c r="L191" s="493"/>
      <c r="M191" s="26"/>
    </row>
    <row r="192" spans="1:16" s="26" customFormat="1" x14ac:dyDescent="0.25">
      <c r="A192" s="56"/>
      <c r="B192" s="67"/>
      <c r="C192" s="68"/>
      <c r="D192" s="68"/>
      <c r="E192" s="68"/>
      <c r="F192" s="68"/>
      <c r="G192" s="68"/>
      <c r="H192" s="68"/>
      <c r="I192" s="68"/>
      <c r="J192" s="68"/>
      <c r="K192" s="68"/>
      <c r="L192" s="69"/>
      <c r="O192" s="8"/>
      <c r="P192" s="8"/>
    </row>
    <row r="193" spans="1:16" s="9" customFormat="1" x14ac:dyDescent="0.25">
      <c r="A193" s="6"/>
      <c r="B193" s="449" t="s">
        <v>255</v>
      </c>
      <c r="C193" s="450"/>
      <c r="D193" s="450"/>
      <c r="E193" s="450"/>
      <c r="F193" s="450"/>
      <c r="G193" s="450"/>
      <c r="H193" s="450"/>
      <c r="I193" s="450"/>
      <c r="J193" s="450"/>
      <c r="K193" s="450"/>
      <c r="L193" s="451"/>
      <c r="M193" s="42"/>
    </row>
    <row r="194" spans="1:16" s="26" customFormat="1" x14ac:dyDescent="0.25">
      <c r="A194" s="56"/>
      <c r="B194" s="66"/>
      <c r="C194" s="51"/>
      <c r="D194" s="51"/>
      <c r="E194" s="51"/>
      <c r="F194" s="51"/>
      <c r="G194" s="51"/>
      <c r="H194" s="51"/>
      <c r="I194" s="51"/>
      <c r="J194" s="51"/>
      <c r="K194" s="51"/>
      <c r="L194" s="57"/>
      <c r="O194" s="8"/>
      <c r="P194" s="8"/>
    </row>
    <row r="195" spans="1:16" s="26" customFormat="1" x14ac:dyDescent="0.25">
      <c r="A195" s="56"/>
      <c r="B195" s="327" t="str">
        <f>IF(Intro!$G$21="English",O195,P195)</f>
        <v>Fournissez des détails concernant les produits liés aux marchandises que les producteurs canadiens ne peuvent pas fournir, mais qui sont offerts par des fournisseurs dans des pays autres que le Canada.</v>
      </c>
      <c r="C195" s="328"/>
      <c r="D195" s="328"/>
      <c r="E195" s="328"/>
      <c r="F195" s="328"/>
      <c r="G195" s="328"/>
      <c r="H195" s="328"/>
      <c r="I195" s="328"/>
      <c r="J195" s="328"/>
      <c r="K195" s="328"/>
      <c r="L195" s="329"/>
      <c r="O195" s="8" t="s">
        <v>205</v>
      </c>
      <c r="P195" s="8" t="s">
        <v>397</v>
      </c>
    </row>
    <row r="196" spans="1:16" s="26" customFormat="1" x14ac:dyDescent="0.25">
      <c r="A196" s="56"/>
      <c r="B196" s="66"/>
      <c r="C196" s="51"/>
      <c r="D196" s="51"/>
      <c r="E196" s="51"/>
      <c r="F196" s="51"/>
      <c r="G196" s="51"/>
      <c r="H196" s="51"/>
      <c r="I196" s="51"/>
      <c r="J196" s="51"/>
      <c r="K196" s="51"/>
      <c r="L196" s="57"/>
      <c r="O196" s="8"/>
      <c r="P196" s="8"/>
    </row>
    <row r="197" spans="1:16" s="9" customFormat="1" x14ac:dyDescent="0.25">
      <c r="A197" s="6"/>
      <c r="B197" s="491"/>
      <c r="C197" s="492"/>
      <c r="D197" s="492"/>
      <c r="E197" s="492"/>
      <c r="F197" s="492"/>
      <c r="G197" s="492"/>
      <c r="H197" s="492"/>
      <c r="I197" s="492"/>
      <c r="J197" s="492"/>
      <c r="K197" s="492"/>
      <c r="L197" s="493"/>
      <c r="M197" s="26"/>
    </row>
    <row r="198" spans="1:16" s="9" customFormat="1" x14ac:dyDescent="0.25">
      <c r="A198" s="6"/>
      <c r="B198" s="491"/>
      <c r="C198" s="492"/>
      <c r="D198" s="492"/>
      <c r="E198" s="492"/>
      <c r="F198" s="492"/>
      <c r="G198" s="492"/>
      <c r="H198" s="492"/>
      <c r="I198" s="492"/>
      <c r="J198" s="492"/>
      <c r="K198" s="492"/>
      <c r="L198" s="493"/>
      <c r="M198" s="26"/>
    </row>
    <row r="199" spans="1:16" s="9" customFormat="1" x14ac:dyDescent="0.25">
      <c r="A199" s="6"/>
      <c r="B199" s="491"/>
      <c r="C199" s="492"/>
      <c r="D199" s="492"/>
      <c r="E199" s="492"/>
      <c r="F199" s="492"/>
      <c r="G199" s="492"/>
      <c r="H199" s="492"/>
      <c r="I199" s="492"/>
      <c r="J199" s="492"/>
      <c r="K199" s="492"/>
      <c r="L199" s="493"/>
      <c r="M199" s="26"/>
    </row>
    <row r="200" spans="1:16" s="9" customFormat="1" x14ac:dyDescent="0.25">
      <c r="A200" s="6"/>
      <c r="B200" s="491"/>
      <c r="C200" s="492"/>
      <c r="D200" s="492"/>
      <c r="E200" s="492"/>
      <c r="F200" s="492"/>
      <c r="G200" s="492"/>
      <c r="H200" s="492"/>
      <c r="I200" s="492"/>
      <c r="J200" s="492"/>
      <c r="K200" s="492"/>
      <c r="L200" s="493"/>
      <c r="M200" s="26"/>
    </row>
    <row r="201" spans="1:16" s="9" customFormat="1" x14ac:dyDescent="0.25">
      <c r="A201" s="6"/>
      <c r="B201" s="491"/>
      <c r="C201" s="492"/>
      <c r="D201" s="492"/>
      <c r="E201" s="492"/>
      <c r="F201" s="492"/>
      <c r="G201" s="492"/>
      <c r="H201" s="492"/>
      <c r="I201" s="492"/>
      <c r="J201" s="492"/>
      <c r="K201" s="492"/>
      <c r="L201" s="493"/>
      <c r="M201" s="26"/>
    </row>
    <row r="202" spans="1:16" s="9" customFormat="1" x14ac:dyDescent="0.25">
      <c r="A202" s="6"/>
      <c r="B202" s="491"/>
      <c r="C202" s="492"/>
      <c r="D202" s="492"/>
      <c r="E202" s="492"/>
      <c r="F202" s="492"/>
      <c r="G202" s="492"/>
      <c r="H202" s="492"/>
      <c r="I202" s="492"/>
      <c r="J202" s="492"/>
      <c r="K202" s="492"/>
      <c r="L202" s="493"/>
      <c r="M202" s="26"/>
    </row>
    <row r="203" spans="1:16" s="9" customFormat="1" x14ac:dyDescent="0.25">
      <c r="A203" s="6"/>
      <c r="B203" s="491"/>
      <c r="C203" s="492"/>
      <c r="D203" s="492"/>
      <c r="E203" s="492"/>
      <c r="F203" s="492"/>
      <c r="G203" s="492"/>
      <c r="H203" s="492"/>
      <c r="I203" s="492"/>
      <c r="J203" s="492"/>
      <c r="K203" s="492"/>
      <c r="L203" s="493"/>
      <c r="M203" s="26"/>
    </row>
    <row r="204" spans="1:16" s="9" customFormat="1" x14ac:dyDescent="0.25">
      <c r="A204" s="6"/>
      <c r="B204" s="491"/>
      <c r="C204" s="492"/>
      <c r="D204" s="492"/>
      <c r="E204" s="492"/>
      <c r="F204" s="492"/>
      <c r="G204" s="492"/>
      <c r="H204" s="492"/>
      <c r="I204" s="492"/>
      <c r="J204" s="492"/>
      <c r="K204" s="492"/>
      <c r="L204" s="493"/>
      <c r="M204" s="26"/>
    </row>
    <row r="205" spans="1:16" s="26" customFormat="1" x14ac:dyDescent="0.25">
      <c r="A205" s="56"/>
      <c r="B205" s="67"/>
      <c r="C205" s="68"/>
      <c r="D205" s="68"/>
      <c r="E205" s="68"/>
      <c r="F205" s="68"/>
      <c r="G205" s="68"/>
      <c r="H205" s="68"/>
      <c r="I205" s="68"/>
      <c r="J205" s="68"/>
      <c r="K205" s="68"/>
      <c r="L205" s="69"/>
      <c r="O205" s="8"/>
      <c r="P205" s="8"/>
    </row>
    <row r="206" spans="1:16" s="9" customFormat="1" x14ac:dyDescent="0.25">
      <c r="A206" s="6"/>
      <c r="B206" s="449" t="s">
        <v>256</v>
      </c>
      <c r="C206" s="450"/>
      <c r="D206" s="450"/>
      <c r="E206" s="450"/>
      <c r="F206" s="450"/>
      <c r="G206" s="450"/>
      <c r="H206" s="450"/>
      <c r="I206" s="450"/>
      <c r="J206" s="450"/>
      <c r="K206" s="450"/>
      <c r="L206" s="451"/>
      <c r="M206" s="42"/>
    </row>
    <row r="207" spans="1:16" s="26" customFormat="1" x14ac:dyDescent="0.25">
      <c r="A207" s="56"/>
      <c r="B207" s="66"/>
      <c r="C207" s="51"/>
      <c r="D207" s="51"/>
      <c r="E207" s="51"/>
      <c r="F207" s="51"/>
      <c r="G207" s="51"/>
      <c r="H207" s="51"/>
      <c r="I207" s="51"/>
      <c r="J207" s="51"/>
      <c r="K207" s="51"/>
      <c r="L207" s="57"/>
      <c r="O207" s="8"/>
      <c r="P207" s="8"/>
    </row>
    <row r="208" spans="1:16" s="26" customFormat="1" x14ac:dyDescent="0.25">
      <c r="A208" s="56"/>
      <c r="B208" s="465" t="str">
        <f>IF(Intro!$G$21="English",O208,P208)</f>
        <v>Indiquez si les facteurs identifiés dans le tableau ci-dessous sont très importants, assez importants ou pas importants lors du choix d’un fournisseur des marchandises.</v>
      </c>
      <c r="C208" s="466"/>
      <c r="D208" s="466"/>
      <c r="E208" s="466"/>
      <c r="F208" s="466"/>
      <c r="G208" s="466"/>
      <c r="H208" s="466"/>
      <c r="I208" s="466"/>
      <c r="J208" s="466"/>
      <c r="K208" s="466"/>
      <c r="L208" s="467"/>
      <c r="O208" s="42" t="s">
        <v>132</v>
      </c>
      <c r="P208" s="42" t="s">
        <v>133</v>
      </c>
    </row>
    <row r="209" spans="1:19" s="26" customFormat="1" x14ac:dyDescent="0.25">
      <c r="A209" s="56"/>
      <c r="B209" s="66"/>
      <c r="C209" s="51"/>
      <c r="D209" s="51"/>
      <c r="E209" s="51"/>
      <c r="F209" s="51"/>
      <c r="G209" s="51"/>
      <c r="H209" s="51"/>
      <c r="I209" s="51"/>
      <c r="J209" s="51"/>
      <c r="K209" s="51"/>
      <c r="L209" s="57"/>
    </row>
    <row r="210" spans="1:19" s="26" customFormat="1" x14ac:dyDescent="0.25">
      <c r="A210" s="56"/>
      <c r="B210" s="494"/>
      <c r="C210" s="495"/>
      <c r="D210" s="495"/>
      <c r="E210" s="496"/>
      <c r="F210" s="497" t="str">
        <f>IF(Intro!$G$21="English",O210,P210)</f>
        <v>Importance</v>
      </c>
      <c r="G210" s="497"/>
      <c r="H210" s="5"/>
      <c r="J210" s="5"/>
      <c r="K210" s="5"/>
      <c r="L210" s="58"/>
      <c r="O210" s="8" t="s">
        <v>222</v>
      </c>
      <c r="P210" s="8" t="s">
        <v>222</v>
      </c>
    </row>
    <row r="211" spans="1:19" s="26" customFormat="1" ht="28.5" customHeight="1" x14ac:dyDescent="0.25">
      <c r="A211" s="56"/>
      <c r="B211" s="436" t="str">
        <f>IF(Intro!$G$21="English",O211,P211)</f>
        <v>Qualité du produit</v>
      </c>
      <c r="C211" s="437"/>
      <c r="D211" s="437"/>
      <c r="E211" s="438"/>
      <c r="F211" s="447"/>
      <c r="G211" s="448"/>
      <c r="H211" s="5"/>
      <c r="J211" s="5"/>
      <c r="K211" s="5"/>
      <c r="L211" s="58"/>
      <c r="O211" s="8" t="s">
        <v>67</v>
      </c>
      <c r="P211" s="8" t="s">
        <v>57</v>
      </c>
      <c r="Q211" s="8"/>
      <c r="R211" s="8"/>
    </row>
    <row r="212" spans="1:19" s="26" customFormat="1" ht="28.5" customHeight="1" x14ac:dyDescent="0.25">
      <c r="A212" s="56"/>
      <c r="B212" s="436" t="str">
        <f>IF(Intro!$G$21="English",O212,P212)</f>
        <v>Gamme de produits</v>
      </c>
      <c r="C212" s="437"/>
      <c r="D212" s="437"/>
      <c r="E212" s="438"/>
      <c r="F212" s="447"/>
      <c r="G212" s="448"/>
      <c r="H212" s="5"/>
      <c r="J212" s="5"/>
      <c r="K212" s="5"/>
      <c r="L212" s="58"/>
      <c r="O212" s="8" t="s">
        <v>54</v>
      </c>
      <c r="P212" s="8" t="s">
        <v>58</v>
      </c>
      <c r="Q212" s="8"/>
      <c r="R212" s="8"/>
    </row>
    <row r="213" spans="1:19" s="26" customFormat="1" ht="28.5" customHeight="1" x14ac:dyDescent="0.25">
      <c r="A213" s="56"/>
      <c r="B213" s="436" t="str">
        <f>IF(Intro!$G$21="English",O213,P213)</f>
        <v>Produit satisfait aux spécifications techniques</v>
      </c>
      <c r="C213" s="437"/>
      <c r="D213" s="437"/>
      <c r="E213" s="438"/>
      <c r="F213" s="447"/>
      <c r="G213" s="448"/>
      <c r="H213" s="5"/>
      <c r="J213" s="5"/>
      <c r="K213" s="5"/>
      <c r="L213" s="58"/>
      <c r="O213" s="8" t="s">
        <v>75</v>
      </c>
      <c r="P213" s="8" t="s">
        <v>78</v>
      </c>
    </row>
    <row r="214" spans="1:19" s="26" customFormat="1" ht="28.5" customHeight="1" x14ac:dyDescent="0.25">
      <c r="A214" s="56"/>
      <c r="B214" s="436" t="str">
        <f>IF(Intro!$G$21="English",O214,P214)</f>
        <v>Disponibilité de spécifications protégées</v>
      </c>
      <c r="C214" s="437"/>
      <c r="D214" s="437"/>
      <c r="E214" s="438"/>
      <c r="F214" s="447"/>
      <c r="G214" s="448"/>
      <c r="H214" s="5"/>
      <c r="J214" s="5"/>
      <c r="K214" s="5"/>
      <c r="L214" s="58"/>
      <c r="O214" s="8" t="s">
        <v>68</v>
      </c>
      <c r="P214" s="8" t="s">
        <v>79</v>
      </c>
    </row>
    <row r="215" spans="1:19" s="26" customFormat="1" ht="28.5" customHeight="1" x14ac:dyDescent="0.25">
      <c r="A215" s="56"/>
      <c r="B215" s="436" t="str">
        <f>IF(Intro!$G$21="English",O215,P215)</f>
        <v xml:space="preserve">Prix net le plus bas (après escomptes, promotions, etc.) </v>
      </c>
      <c r="C215" s="437"/>
      <c r="D215" s="437"/>
      <c r="E215" s="438"/>
      <c r="F215" s="447"/>
      <c r="G215" s="448"/>
      <c r="H215" s="5"/>
      <c r="J215" s="5"/>
      <c r="K215" s="5"/>
      <c r="L215" s="58"/>
      <c r="O215" s="8" t="s">
        <v>76</v>
      </c>
      <c r="P215" s="8" t="s">
        <v>80</v>
      </c>
      <c r="Q215" s="8"/>
      <c r="R215" s="8"/>
      <c r="S215" s="8"/>
    </row>
    <row r="216" spans="1:19" s="26" customFormat="1" ht="28.5" customHeight="1" x14ac:dyDescent="0.25">
      <c r="A216" s="56"/>
      <c r="B216" s="436" t="str">
        <f>IF(Intro!$G$21="English",O216,P216)</f>
        <v>Accords de crédit</v>
      </c>
      <c r="C216" s="437"/>
      <c r="D216" s="437"/>
      <c r="E216" s="438"/>
      <c r="F216" s="447"/>
      <c r="G216" s="448"/>
      <c r="H216" s="5"/>
      <c r="J216" s="5"/>
      <c r="K216" s="5"/>
      <c r="L216" s="58"/>
      <c r="O216" s="8" t="s">
        <v>61</v>
      </c>
      <c r="P216" s="8" t="s">
        <v>62</v>
      </c>
    </row>
    <row r="217" spans="1:19" s="26" customFormat="1" ht="28.5" customHeight="1" x14ac:dyDescent="0.25">
      <c r="A217" s="56"/>
      <c r="B217" s="436" t="str">
        <f>IF(Intro!$G$21="English",O217,P217)</f>
        <v>Frais de livraison</v>
      </c>
      <c r="C217" s="437"/>
      <c r="D217" s="437"/>
      <c r="E217" s="438"/>
      <c r="F217" s="447"/>
      <c r="G217" s="448"/>
      <c r="H217" s="5"/>
      <c r="J217" s="5"/>
      <c r="K217" s="5"/>
      <c r="L217" s="58"/>
      <c r="O217" s="8" t="s">
        <v>69</v>
      </c>
      <c r="P217" s="8" t="s">
        <v>81</v>
      </c>
    </row>
    <row r="218" spans="1:19" s="26" customFormat="1" ht="28.5" customHeight="1" x14ac:dyDescent="0.25">
      <c r="A218" s="56"/>
      <c r="B218" s="436" t="str">
        <f>IF(Intro!$G$21="English",O218,P218)</f>
        <v>Délais et modalités de livraison</v>
      </c>
      <c r="C218" s="437"/>
      <c r="D218" s="437"/>
      <c r="E218" s="438"/>
      <c r="F218" s="447"/>
      <c r="G218" s="448"/>
      <c r="H218" s="5"/>
      <c r="J218" s="5"/>
      <c r="K218" s="5"/>
      <c r="L218" s="58"/>
      <c r="O218" s="8" t="s">
        <v>70</v>
      </c>
      <c r="P218" s="8" t="s">
        <v>59</v>
      </c>
    </row>
    <row r="219" spans="1:19" s="26" customFormat="1" ht="28.5" customHeight="1" x14ac:dyDescent="0.25">
      <c r="A219" s="56"/>
      <c r="B219" s="436" t="str">
        <f>IF(Intro!$G$21="English",O219,P219)</f>
        <v>Fiabilité du fournisseur</v>
      </c>
      <c r="C219" s="437"/>
      <c r="D219" s="437"/>
      <c r="E219" s="438"/>
      <c r="F219" s="447"/>
      <c r="G219" s="448"/>
      <c r="H219" s="5"/>
      <c r="J219" s="5"/>
      <c r="K219" s="5"/>
      <c r="L219" s="58"/>
      <c r="O219" s="8" t="s">
        <v>87</v>
      </c>
      <c r="P219" s="8" t="s">
        <v>82</v>
      </c>
    </row>
    <row r="220" spans="1:19" s="26" customFormat="1" ht="28.5" customHeight="1" x14ac:dyDescent="0.25">
      <c r="A220" s="56"/>
      <c r="B220" s="436" t="str">
        <f>IF(Intro!$G$21="English",O220,P220)</f>
        <v>Exigence de quantité minimale</v>
      </c>
      <c r="C220" s="437"/>
      <c r="D220" s="437"/>
      <c r="E220" s="438"/>
      <c r="F220" s="447"/>
      <c r="G220" s="448"/>
      <c r="H220" s="5"/>
      <c r="J220" s="5"/>
      <c r="K220" s="5"/>
      <c r="L220" s="58"/>
      <c r="O220" s="8" t="s">
        <v>77</v>
      </c>
      <c r="P220" s="8" t="s">
        <v>83</v>
      </c>
    </row>
    <row r="221" spans="1:19" s="26" customFormat="1" ht="28.5" customHeight="1" x14ac:dyDescent="0.25">
      <c r="A221" s="56"/>
      <c r="B221" s="436" t="str">
        <f>IF(Intro!$G$21="English",O221,P221)</f>
        <v>Disponibilité du stock</v>
      </c>
      <c r="C221" s="437"/>
      <c r="D221" s="437"/>
      <c r="E221" s="438"/>
      <c r="F221" s="447"/>
      <c r="G221" s="448"/>
      <c r="H221" s="5"/>
      <c r="J221" s="5"/>
      <c r="K221" s="5"/>
      <c r="L221" s="58"/>
      <c r="O221" s="8" t="s">
        <v>71</v>
      </c>
      <c r="P221" s="8" t="s">
        <v>84</v>
      </c>
    </row>
    <row r="222" spans="1:19" s="26" customFormat="1" ht="28.5" customHeight="1" x14ac:dyDescent="0.25">
      <c r="A222" s="56"/>
      <c r="B222" s="436" t="str">
        <f>IF(Intro!$G$21="English",O222,P222)</f>
        <v>Service après-vente ou garanties</v>
      </c>
      <c r="C222" s="437"/>
      <c r="D222" s="437"/>
      <c r="E222" s="438"/>
      <c r="F222" s="447"/>
      <c r="G222" s="448"/>
      <c r="H222" s="5"/>
      <c r="J222" s="5"/>
      <c r="K222" s="5"/>
      <c r="L222" s="58"/>
      <c r="O222" s="8" t="s">
        <v>278</v>
      </c>
      <c r="P222" s="8" t="s">
        <v>85</v>
      </c>
    </row>
    <row r="223" spans="1:19" s="26" customFormat="1" ht="28.5" customHeight="1" x14ac:dyDescent="0.25">
      <c r="A223" s="56"/>
      <c r="B223" s="436" t="str">
        <f>IF(Intro!$G$21="English",O223,P223)</f>
        <v>Relation à long terme avec le fournisseur</v>
      </c>
      <c r="C223" s="437"/>
      <c r="D223" s="437"/>
      <c r="E223" s="438"/>
      <c r="F223" s="447"/>
      <c r="G223" s="448"/>
      <c r="H223" s="5"/>
      <c r="J223" s="5"/>
      <c r="K223" s="5"/>
      <c r="L223" s="58"/>
      <c r="O223" s="8" t="s">
        <v>56</v>
      </c>
      <c r="P223" s="7" t="s">
        <v>413</v>
      </c>
    </row>
    <row r="224" spans="1:19" s="26" customFormat="1" ht="28.5" customHeight="1" x14ac:dyDescent="0.25">
      <c r="A224" s="56"/>
      <c r="B224" s="436" t="str">
        <f>IF(Intro!$G$21="English",O224,P224)</f>
        <v>Emplacement géographique du fournisseur</v>
      </c>
      <c r="C224" s="437"/>
      <c r="D224" s="437"/>
      <c r="E224" s="438"/>
      <c r="F224" s="447"/>
      <c r="G224" s="448"/>
      <c r="H224" s="5"/>
      <c r="J224" s="5"/>
      <c r="K224" s="5"/>
      <c r="L224" s="58"/>
      <c r="O224" s="8" t="s">
        <v>55</v>
      </c>
      <c r="P224" s="8" t="s">
        <v>60</v>
      </c>
    </row>
    <row r="225" spans="1:19" s="26" customFormat="1" ht="28.5" customHeight="1" x14ac:dyDescent="0.25">
      <c r="A225" s="56"/>
      <c r="B225" s="436" t="str">
        <f>IF(Intro!$G$21="English",O225,P225)</f>
        <v>Épaisseur du placage de face/du dos</v>
      </c>
      <c r="C225" s="437"/>
      <c r="D225" s="437"/>
      <c r="E225" s="438"/>
      <c r="F225" s="447"/>
      <c r="G225" s="448"/>
      <c r="H225" s="5"/>
      <c r="J225" s="5"/>
      <c r="K225" s="5"/>
      <c r="L225" s="58"/>
      <c r="O225" s="8" t="s">
        <v>697</v>
      </c>
      <c r="P225" s="8" t="s">
        <v>703</v>
      </c>
    </row>
    <row r="226" spans="1:19" s="26" customFormat="1" ht="71.25" customHeight="1" x14ac:dyDescent="0.25">
      <c r="A226" s="56"/>
      <c r="B226" s="436" t="str">
        <f>IF(Intro!$G$21="English",O226,P226)</f>
        <v>Autres facteurs très importants</v>
      </c>
      <c r="C226" s="437"/>
      <c r="D226" s="437"/>
      <c r="E226" s="438"/>
      <c r="F226" s="488"/>
      <c r="G226" s="489"/>
      <c r="H226" s="489"/>
      <c r="I226" s="489"/>
      <c r="J226" s="489"/>
      <c r="K226" s="489"/>
      <c r="L226" s="490"/>
      <c r="O226" s="8" t="s">
        <v>385</v>
      </c>
      <c r="P226" s="8" t="s">
        <v>387</v>
      </c>
    </row>
    <row r="227" spans="1:19" s="26" customFormat="1" ht="71.25" customHeight="1" x14ac:dyDescent="0.25">
      <c r="A227" s="56"/>
      <c r="B227" s="436" t="str">
        <f>IF(Intro!$G$21="English",O227,P227)</f>
        <v>Autres facteurs assez importants</v>
      </c>
      <c r="C227" s="437"/>
      <c r="D227" s="437"/>
      <c r="E227" s="438"/>
      <c r="F227" s="488"/>
      <c r="G227" s="489"/>
      <c r="H227" s="489"/>
      <c r="I227" s="489"/>
      <c r="J227" s="489"/>
      <c r="K227" s="489"/>
      <c r="L227" s="490"/>
      <c r="O227" s="8" t="s">
        <v>386</v>
      </c>
      <c r="P227" s="8" t="s">
        <v>388</v>
      </c>
    </row>
    <row r="228" spans="1:19" s="26" customFormat="1" x14ac:dyDescent="0.25">
      <c r="A228" s="56"/>
      <c r="B228" s="67"/>
      <c r="C228" s="68"/>
      <c r="D228" s="68"/>
      <c r="E228" s="68"/>
      <c r="F228" s="68"/>
      <c r="G228" s="68"/>
      <c r="H228" s="68"/>
      <c r="I228" s="68"/>
      <c r="J228" s="68"/>
      <c r="K228" s="68"/>
      <c r="L228" s="69"/>
    </row>
    <row r="229" spans="1:19" s="9" customFormat="1" x14ac:dyDescent="0.25">
      <c r="A229" s="6"/>
      <c r="B229" s="449" t="s">
        <v>257</v>
      </c>
      <c r="C229" s="450"/>
      <c r="D229" s="450"/>
      <c r="E229" s="450"/>
      <c r="F229" s="450"/>
      <c r="G229" s="450"/>
      <c r="H229" s="450"/>
      <c r="I229" s="450"/>
      <c r="J229" s="450"/>
      <c r="K229" s="450"/>
      <c r="L229" s="451"/>
      <c r="M229" s="42"/>
    </row>
    <row r="230" spans="1:19" s="26" customFormat="1" x14ac:dyDescent="0.25">
      <c r="A230" s="56"/>
      <c r="B230" s="66"/>
      <c r="C230" s="51"/>
      <c r="D230" s="51"/>
      <c r="E230" s="51"/>
      <c r="F230" s="51"/>
      <c r="G230" s="51"/>
      <c r="H230" s="51"/>
      <c r="I230" s="51"/>
      <c r="J230" s="51"/>
      <c r="K230" s="51"/>
      <c r="L230" s="57"/>
      <c r="O230" s="8"/>
      <c r="P230" s="8"/>
    </row>
    <row r="231" spans="1:19" s="26" customFormat="1" x14ac:dyDescent="0.25">
      <c r="A231" s="56"/>
      <c r="B231" s="465" t="str">
        <f>IF(Intro!$G$21="English",O231,P231)</f>
        <v>Les marchandises produites au Canada et les marchandises importées sont-elles vendues par l’entremise des mêmes circuits de distribution?</v>
      </c>
      <c r="C231" s="466"/>
      <c r="D231" s="466"/>
      <c r="E231" s="466"/>
      <c r="F231" s="466"/>
      <c r="G231" s="466"/>
      <c r="H231" s="466"/>
      <c r="I231" s="466"/>
      <c r="J231" s="466"/>
      <c r="K231" s="466"/>
      <c r="L231" s="467"/>
      <c r="O231" s="8" t="s">
        <v>456</v>
      </c>
      <c r="P231" s="8" t="s">
        <v>221</v>
      </c>
    </row>
    <row r="232" spans="1:19" s="26" customFormat="1" x14ac:dyDescent="0.25">
      <c r="A232" s="56"/>
      <c r="B232" s="66"/>
      <c r="C232" s="51"/>
      <c r="D232" s="51"/>
      <c r="E232" s="51"/>
      <c r="F232" s="51"/>
      <c r="G232" s="51"/>
      <c r="H232" s="51"/>
      <c r="I232" s="51"/>
      <c r="J232" s="51"/>
      <c r="K232" s="51"/>
      <c r="L232" s="57"/>
      <c r="O232" s="8"/>
      <c r="P232" s="8"/>
    </row>
    <row r="233" spans="1:19" x14ac:dyDescent="0.25">
      <c r="B233" s="474" t="str">
        <f>B180</f>
        <v>Sélectionnez oui ou non</v>
      </c>
      <c r="C233" s="475"/>
      <c r="D233" s="99"/>
      <c r="E233" s="8"/>
      <c r="F233" s="51"/>
      <c r="G233" s="51"/>
      <c r="H233" s="51"/>
      <c r="I233" s="51"/>
      <c r="J233" s="51"/>
      <c r="K233" s="51"/>
      <c r="L233" s="57"/>
      <c r="M233" s="8"/>
      <c r="S233" s="26"/>
    </row>
    <row r="234" spans="1:19" s="26" customFormat="1" x14ac:dyDescent="0.25">
      <c r="A234" s="56"/>
      <c r="B234" s="66"/>
      <c r="C234" s="51"/>
      <c r="D234" s="51"/>
      <c r="E234" s="51"/>
      <c r="F234" s="51"/>
      <c r="G234" s="51"/>
      <c r="H234" s="51"/>
      <c r="I234" s="51"/>
      <c r="J234" s="51"/>
      <c r="K234" s="51"/>
      <c r="L234" s="57"/>
      <c r="O234" s="8"/>
      <c r="P234" s="8"/>
    </row>
    <row r="235" spans="1:19" s="26" customFormat="1" x14ac:dyDescent="0.25">
      <c r="A235" s="56"/>
      <c r="B235" s="465" t="str">
        <f>IF(Intro!$G$21="English",O235,P235)</f>
        <v>Sinon, expliquez les différences.</v>
      </c>
      <c r="C235" s="466"/>
      <c r="D235" s="466"/>
      <c r="E235" s="466"/>
      <c r="F235" s="466"/>
      <c r="G235" s="466"/>
      <c r="H235" s="466"/>
      <c r="I235" s="466"/>
      <c r="J235" s="466"/>
      <c r="K235" s="466"/>
      <c r="L235" s="467"/>
      <c r="O235" s="8" t="s">
        <v>220</v>
      </c>
      <c r="P235" s="8" t="s">
        <v>279</v>
      </c>
    </row>
    <row r="236" spans="1:19" s="26" customFormat="1" x14ac:dyDescent="0.25">
      <c r="A236" s="56"/>
      <c r="B236" s="66"/>
      <c r="C236" s="51"/>
      <c r="D236" s="51"/>
      <c r="E236" s="51"/>
      <c r="F236" s="51"/>
      <c r="G236" s="51"/>
      <c r="H236" s="51"/>
      <c r="I236" s="51"/>
      <c r="J236" s="51"/>
      <c r="K236" s="51"/>
      <c r="L236" s="57"/>
      <c r="O236" s="8"/>
      <c r="P236" s="8"/>
    </row>
    <row r="237" spans="1:19" s="9" customFormat="1" x14ac:dyDescent="0.25">
      <c r="A237" s="6"/>
      <c r="B237" s="491"/>
      <c r="C237" s="492"/>
      <c r="D237" s="492"/>
      <c r="E237" s="492"/>
      <c r="F237" s="492"/>
      <c r="G237" s="492"/>
      <c r="H237" s="492"/>
      <c r="I237" s="492"/>
      <c r="J237" s="492"/>
      <c r="K237" s="492"/>
      <c r="L237" s="493"/>
      <c r="M237" s="26"/>
    </row>
    <row r="238" spans="1:19" s="9" customFormat="1" x14ac:dyDescent="0.25">
      <c r="A238" s="6"/>
      <c r="B238" s="491"/>
      <c r="C238" s="492"/>
      <c r="D238" s="492"/>
      <c r="E238" s="492"/>
      <c r="F238" s="492"/>
      <c r="G238" s="492"/>
      <c r="H238" s="492"/>
      <c r="I238" s="492"/>
      <c r="J238" s="492"/>
      <c r="K238" s="492"/>
      <c r="L238" s="493"/>
      <c r="M238" s="26"/>
    </row>
    <row r="239" spans="1:19" s="9" customFormat="1" x14ac:dyDescent="0.25">
      <c r="A239" s="6"/>
      <c r="B239" s="491"/>
      <c r="C239" s="492"/>
      <c r="D239" s="492"/>
      <c r="E239" s="492"/>
      <c r="F239" s="492"/>
      <c r="G239" s="492"/>
      <c r="H239" s="492"/>
      <c r="I239" s="492"/>
      <c r="J239" s="492"/>
      <c r="K239" s="492"/>
      <c r="L239" s="493"/>
      <c r="M239" s="26"/>
    </row>
    <row r="240" spans="1:19" s="9" customFormat="1" x14ac:dyDescent="0.25">
      <c r="A240" s="6"/>
      <c r="B240" s="491"/>
      <c r="C240" s="492"/>
      <c r="D240" s="492"/>
      <c r="E240" s="492"/>
      <c r="F240" s="492"/>
      <c r="G240" s="492"/>
      <c r="H240" s="492"/>
      <c r="I240" s="492"/>
      <c r="J240" s="492"/>
      <c r="K240" s="492"/>
      <c r="L240" s="493"/>
      <c r="M240" s="26"/>
    </row>
    <row r="241" spans="1:18" s="9" customFormat="1" x14ac:dyDescent="0.25">
      <c r="A241" s="6"/>
      <c r="B241" s="491"/>
      <c r="C241" s="492"/>
      <c r="D241" s="492"/>
      <c r="E241" s="492"/>
      <c r="F241" s="492"/>
      <c r="G241" s="492"/>
      <c r="H241" s="492"/>
      <c r="I241" s="492"/>
      <c r="J241" s="492"/>
      <c r="K241" s="492"/>
      <c r="L241" s="493"/>
      <c r="M241" s="26"/>
    </row>
    <row r="242" spans="1:18" s="9" customFormat="1" x14ac:dyDescent="0.25">
      <c r="A242" s="6"/>
      <c r="B242" s="491"/>
      <c r="C242" s="492"/>
      <c r="D242" s="492"/>
      <c r="E242" s="492"/>
      <c r="F242" s="492"/>
      <c r="G242" s="492"/>
      <c r="H242" s="492"/>
      <c r="I242" s="492"/>
      <c r="J242" s="492"/>
      <c r="K242" s="492"/>
      <c r="L242" s="493"/>
      <c r="M242" s="26"/>
    </row>
    <row r="243" spans="1:18" s="9" customFormat="1" x14ac:dyDescent="0.25">
      <c r="A243" s="6"/>
      <c r="B243" s="491"/>
      <c r="C243" s="492"/>
      <c r="D243" s="492"/>
      <c r="E243" s="492"/>
      <c r="F243" s="492"/>
      <c r="G243" s="492"/>
      <c r="H243" s="492"/>
      <c r="I243" s="492"/>
      <c r="J243" s="492"/>
      <c r="K243" s="492"/>
      <c r="L243" s="493"/>
      <c r="M243" s="26"/>
    </row>
    <row r="244" spans="1:18" s="9" customFormat="1" x14ac:dyDescent="0.25">
      <c r="A244" s="6"/>
      <c r="B244" s="491"/>
      <c r="C244" s="492"/>
      <c r="D244" s="492"/>
      <c r="E244" s="492"/>
      <c r="F244" s="492"/>
      <c r="G244" s="492"/>
      <c r="H244" s="492"/>
      <c r="I244" s="492"/>
      <c r="J244" s="492"/>
      <c r="K244" s="492"/>
      <c r="L244" s="493"/>
      <c r="M244" s="26"/>
    </row>
    <row r="245" spans="1:18" s="26" customFormat="1" x14ac:dyDescent="0.25">
      <c r="A245" s="56"/>
      <c r="B245" s="67"/>
      <c r="C245" s="68"/>
      <c r="D245" s="68"/>
      <c r="E245" s="68"/>
      <c r="F245" s="68"/>
      <c r="G245" s="68"/>
      <c r="H245" s="68"/>
      <c r="I245" s="68"/>
      <c r="J245" s="68"/>
      <c r="K245" s="68"/>
      <c r="L245" s="69"/>
      <c r="O245" s="8"/>
      <c r="P245" s="8"/>
    </row>
    <row r="246" spans="1:18" s="9" customFormat="1" x14ac:dyDescent="0.25">
      <c r="A246" s="6"/>
      <c r="B246" s="449" t="s">
        <v>258</v>
      </c>
      <c r="C246" s="450"/>
      <c r="D246" s="450"/>
      <c r="E246" s="450"/>
      <c r="F246" s="450"/>
      <c r="G246" s="450"/>
      <c r="H246" s="450"/>
      <c r="I246" s="450"/>
      <c r="J246" s="450"/>
      <c r="K246" s="450"/>
      <c r="L246" s="451"/>
      <c r="M246" s="42"/>
    </row>
    <row r="247" spans="1:18" s="26" customFormat="1" x14ac:dyDescent="0.25">
      <c r="A247" s="56"/>
      <c r="B247" s="66"/>
      <c r="C247" s="51"/>
      <c r="D247" s="51"/>
      <c r="E247" s="51"/>
      <c r="F247" s="51"/>
      <c r="G247" s="51"/>
      <c r="H247" s="51"/>
      <c r="I247" s="51"/>
      <c r="J247" s="51"/>
      <c r="K247" s="51"/>
      <c r="L247" s="57"/>
      <c r="O247" s="8"/>
      <c r="P247" s="8"/>
    </row>
    <row r="248" spans="1:18" s="26" customFormat="1" x14ac:dyDescent="0.25">
      <c r="A248" s="56"/>
      <c r="B248" s="327" t="str">
        <f>IF(Intro!$G$21="English",O248,P248)</f>
        <v>Les marchandises produites au Canada et les marchandises importées des pays énumérés ci-dessous sont-elles physiquement (ou fonctionnellement) interchangeables pour les mêmes types d'utilisations ou d'applications?</v>
      </c>
      <c r="C248" s="328"/>
      <c r="D248" s="328"/>
      <c r="E248" s="328"/>
      <c r="F248" s="328"/>
      <c r="G248" s="328"/>
      <c r="H248" s="328"/>
      <c r="I248" s="328"/>
      <c r="J248" s="328"/>
      <c r="K248" s="328"/>
      <c r="L248" s="329"/>
      <c r="O248" s="8" t="s">
        <v>149</v>
      </c>
      <c r="P248" s="8" t="s">
        <v>324</v>
      </c>
    </row>
    <row r="249" spans="1:18" s="26" customFormat="1" x14ac:dyDescent="0.25">
      <c r="A249" s="56"/>
      <c r="B249" s="327"/>
      <c r="C249" s="328"/>
      <c r="D249" s="328"/>
      <c r="E249" s="328"/>
      <c r="F249" s="328"/>
      <c r="G249" s="328"/>
      <c r="H249" s="328"/>
      <c r="I249" s="328"/>
      <c r="J249" s="328"/>
      <c r="K249" s="328"/>
      <c r="L249" s="329"/>
    </row>
    <row r="250" spans="1:18" s="26" customFormat="1" x14ac:dyDescent="0.25">
      <c r="A250" s="56"/>
      <c r="B250" s="66"/>
      <c r="C250" s="51"/>
      <c r="D250" s="51"/>
      <c r="E250" s="51"/>
      <c r="F250" s="51"/>
      <c r="G250" s="51"/>
      <c r="H250" s="51"/>
      <c r="I250" s="51"/>
      <c r="J250" s="51"/>
      <c r="K250" s="51"/>
      <c r="L250" s="57"/>
      <c r="O250" s="26" t="s">
        <v>373</v>
      </c>
      <c r="P250" s="26" t="s">
        <v>412</v>
      </c>
    </row>
    <row r="251" spans="1:18" s="26" customFormat="1" x14ac:dyDescent="0.25">
      <c r="A251" s="56"/>
      <c r="B251" s="66"/>
      <c r="C251" s="51"/>
      <c r="D251" s="84" t="str">
        <f>IF(Intro!$G$21="English",O250,P250)</f>
        <v>Sélectionnez</v>
      </c>
      <c r="E251" s="499" t="str">
        <f>IF(Intro!$G$21="English",O251,P251)</f>
        <v>Si "Jamais", donnez plus de détails.</v>
      </c>
      <c r="F251" s="500"/>
      <c r="G251" s="500"/>
      <c r="H251" s="500"/>
      <c r="I251" s="500"/>
      <c r="J251" s="500"/>
      <c r="K251" s="500"/>
      <c r="L251" s="500"/>
      <c r="O251" s="8" t="s">
        <v>130</v>
      </c>
      <c r="P251" s="8" t="s">
        <v>131</v>
      </c>
    </row>
    <row r="252" spans="1:18" s="26" customFormat="1" ht="114" customHeight="1" x14ac:dyDescent="0.25">
      <c r="A252" s="56"/>
      <c r="B252" s="436" t="str">
        <f>IF(Intro!$G$21="English",O252,P252)</f>
        <v>Chine</v>
      </c>
      <c r="C252" s="438"/>
      <c r="D252" s="108"/>
      <c r="E252" s="485"/>
      <c r="F252" s="486"/>
      <c r="G252" s="486"/>
      <c r="H252" s="486"/>
      <c r="I252" s="486"/>
      <c r="J252" s="486"/>
      <c r="K252" s="486"/>
      <c r="L252" s="487"/>
      <c r="O252" s="8" t="str">
        <f>Variables!B30</f>
        <v>China</v>
      </c>
      <c r="P252" s="8" t="str">
        <f>Variables!C30</f>
        <v>Chine</v>
      </c>
    </row>
    <row r="253" spans="1:18" s="26" customFormat="1" ht="114" customHeight="1" x14ac:dyDescent="0.25">
      <c r="A253" s="56"/>
      <c r="B253" s="436" t="str">
        <f>IF(Intro!$G$21="English",O253,P253)</f>
        <v>États-Unis</v>
      </c>
      <c r="C253" s="438"/>
      <c r="D253" s="108"/>
      <c r="E253" s="485"/>
      <c r="F253" s="486"/>
      <c r="G253" s="486"/>
      <c r="H253" s="486"/>
      <c r="I253" s="486"/>
      <c r="J253" s="486"/>
      <c r="K253" s="486"/>
      <c r="L253" s="487"/>
      <c r="O253" s="8" t="str">
        <f>Variables!B31</f>
        <v>United States</v>
      </c>
      <c r="P253" s="8" t="str">
        <f>Variables!C31</f>
        <v>États-Unis</v>
      </c>
    </row>
    <row r="254" spans="1:18" s="26" customFormat="1" ht="114" customHeight="1" x14ac:dyDescent="0.25">
      <c r="A254" s="56"/>
      <c r="B254" s="436" t="str">
        <f>IF(Intro!$G$21="English",O254,P254)</f>
        <v>Autres pays</v>
      </c>
      <c r="C254" s="438"/>
      <c r="D254" s="108"/>
      <c r="E254" s="485"/>
      <c r="F254" s="486"/>
      <c r="G254" s="486"/>
      <c r="H254" s="486"/>
      <c r="I254" s="486"/>
      <c r="J254" s="486"/>
      <c r="K254" s="486"/>
      <c r="L254" s="487"/>
      <c r="O254" s="8" t="str">
        <f>Variables!B32</f>
        <v>Other countries</v>
      </c>
      <c r="P254" s="8" t="str">
        <f>Variables!C32</f>
        <v>Autres pays</v>
      </c>
    </row>
    <row r="255" spans="1:18" s="26" customFormat="1" ht="28.5" customHeight="1" x14ac:dyDescent="0.25">
      <c r="A255" s="56"/>
      <c r="B255" s="436" t="str">
        <f>IF(Intro!$G$21="English",O255,P255)</f>
        <v>Autres pays incluent :</v>
      </c>
      <c r="C255" s="438"/>
      <c r="D255" s="442"/>
      <c r="E255" s="443"/>
      <c r="F255" s="443"/>
      <c r="G255" s="443"/>
      <c r="H255" s="443"/>
      <c r="I255" s="443"/>
      <c r="J255" s="443"/>
      <c r="K255" s="443"/>
      <c r="L255" s="444"/>
      <c r="O255" s="8" t="s">
        <v>297</v>
      </c>
      <c r="P255" s="8" t="s">
        <v>298</v>
      </c>
    </row>
    <row r="256" spans="1:18" s="26" customFormat="1" x14ac:dyDescent="0.25">
      <c r="A256" s="56"/>
      <c r="B256" s="67"/>
      <c r="C256" s="68"/>
      <c r="D256" s="68"/>
      <c r="E256" s="68"/>
      <c r="F256" s="68"/>
      <c r="G256" s="68"/>
      <c r="H256" s="68"/>
      <c r="I256" s="68"/>
      <c r="J256" s="68"/>
      <c r="K256" s="68"/>
      <c r="L256" s="69"/>
      <c r="O256" s="8"/>
      <c r="P256" s="8"/>
      <c r="Q256" s="8"/>
      <c r="R256" s="8"/>
    </row>
    <row r="257" spans="1:18" s="9" customFormat="1" x14ac:dyDescent="0.25">
      <c r="A257" s="6"/>
      <c r="B257" s="449" t="s">
        <v>259</v>
      </c>
      <c r="C257" s="450"/>
      <c r="D257" s="450"/>
      <c r="E257" s="450"/>
      <c r="F257" s="450"/>
      <c r="G257" s="450"/>
      <c r="H257" s="450"/>
      <c r="I257" s="450"/>
      <c r="J257" s="450"/>
      <c r="K257" s="450"/>
      <c r="L257" s="451"/>
      <c r="M257" s="42"/>
    </row>
    <row r="258" spans="1:18" s="26" customFormat="1" x14ac:dyDescent="0.25">
      <c r="A258" s="56"/>
      <c r="B258" s="66"/>
      <c r="C258" s="51"/>
      <c r="D258" s="51"/>
      <c r="E258" s="51"/>
      <c r="F258" s="51"/>
      <c r="G258" s="51"/>
      <c r="H258" s="51"/>
      <c r="I258" s="51"/>
      <c r="J258" s="51"/>
      <c r="K258" s="51"/>
      <c r="L258" s="57"/>
      <c r="O258" s="8"/>
      <c r="P258" s="8"/>
    </row>
    <row r="259" spans="1:18" s="26" customFormat="1" x14ac:dyDescent="0.25">
      <c r="A259" s="56"/>
      <c r="B259" s="465" t="str">
        <f>IF(Intro!$G$21="English",O259,P259)</f>
        <v>Quel est le délai de livraison typique pour les marchandises, soit du moment où une commande est passée à la date de livraison à votre établissement?</v>
      </c>
      <c r="C259" s="466"/>
      <c r="D259" s="466"/>
      <c r="E259" s="466"/>
      <c r="F259" s="466"/>
      <c r="G259" s="466"/>
      <c r="H259" s="466"/>
      <c r="I259" s="466"/>
      <c r="J259" s="466"/>
      <c r="K259" s="466"/>
      <c r="L259" s="467"/>
      <c r="O259" s="42" t="s">
        <v>105</v>
      </c>
      <c r="P259" s="42" t="s">
        <v>106</v>
      </c>
    </row>
    <row r="260" spans="1:18" s="26" customFormat="1" x14ac:dyDescent="0.25">
      <c r="A260" s="56"/>
      <c r="B260" s="66"/>
      <c r="C260" s="51"/>
      <c r="D260" s="51"/>
      <c r="E260" s="51"/>
      <c r="F260" s="51"/>
      <c r="G260" s="51"/>
      <c r="H260" s="51"/>
      <c r="I260" s="51"/>
      <c r="J260" s="51"/>
      <c r="K260" s="51"/>
      <c r="L260" s="57"/>
      <c r="O260" s="8" t="s">
        <v>211</v>
      </c>
      <c r="P260" s="8" t="s">
        <v>406</v>
      </c>
      <c r="Q260" s="8"/>
      <c r="R260" s="8"/>
    </row>
    <row r="261" spans="1:18" s="26" customFormat="1" x14ac:dyDescent="0.25">
      <c r="A261" s="56"/>
      <c r="B261" s="494"/>
      <c r="C261" s="495"/>
      <c r="D261" s="495"/>
      <c r="E261" s="496"/>
      <c r="F261" s="497" t="str">
        <f>IF(Intro!$G$21="English",O260,P260)</f>
        <v>Nombre de jours minimum</v>
      </c>
      <c r="G261" s="497"/>
      <c r="H261" s="497" t="str">
        <f>IF(Intro!$G$21="English",O261,P261)</f>
        <v>Nombre de jours maximum</v>
      </c>
      <c r="I261" s="497"/>
      <c r="J261" s="497" t="str">
        <f>IF(Intro!$G$21="English",Variables!B56,Variables!C56)</f>
        <v>Je ne sais pas</v>
      </c>
      <c r="K261" s="497"/>
      <c r="L261" s="58"/>
      <c r="O261" s="8" t="s">
        <v>212</v>
      </c>
      <c r="P261" s="8" t="s">
        <v>407</v>
      </c>
      <c r="Q261" s="8"/>
      <c r="R261" s="8"/>
    </row>
    <row r="262" spans="1:18" s="26" customFormat="1" ht="28.5" customHeight="1" x14ac:dyDescent="0.25">
      <c r="A262" s="56"/>
      <c r="B262" s="446" t="str">
        <f>IF(Intro!$G$21="English",O262,P262)</f>
        <v>Achats de marchandises produites au pays auprès de producteurs nationaux</v>
      </c>
      <c r="C262" s="381"/>
      <c r="D262" s="381"/>
      <c r="E262" s="382"/>
      <c r="F262" s="447"/>
      <c r="G262" s="448"/>
      <c r="H262" s="447"/>
      <c r="I262" s="448"/>
      <c r="J262" s="447"/>
      <c r="K262" s="448"/>
      <c r="L262" s="58"/>
      <c r="O262" s="8" t="s">
        <v>213</v>
      </c>
      <c r="P262" s="8" t="s">
        <v>214</v>
      </c>
      <c r="Q262" s="8"/>
      <c r="R262" s="8"/>
    </row>
    <row r="263" spans="1:18" s="26" customFormat="1" ht="28.5" customHeight="1" x14ac:dyDescent="0.25">
      <c r="A263" s="56"/>
      <c r="B263" s="446" t="str">
        <f>IF(Intro!$G$21="English",O263,P263)</f>
        <v>Achats de marchandises produites au pays auprès de distributeurs</v>
      </c>
      <c r="C263" s="381"/>
      <c r="D263" s="381"/>
      <c r="E263" s="382"/>
      <c r="F263" s="447"/>
      <c r="G263" s="448"/>
      <c r="H263" s="447"/>
      <c r="I263" s="448"/>
      <c r="J263" s="447"/>
      <c r="K263" s="448"/>
      <c r="L263" s="58"/>
      <c r="O263" s="8" t="s">
        <v>215</v>
      </c>
      <c r="P263" s="8" t="s">
        <v>216</v>
      </c>
      <c r="Q263" s="8"/>
      <c r="R263" s="8"/>
    </row>
    <row r="264" spans="1:18" s="26" customFormat="1" x14ac:dyDescent="0.25">
      <c r="A264" s="56"/>
      <c r="B264" s="502" t="str">
        <f>IF(Intro!$G$21="English",O264,P264)</f>
        <v>Achats de marchandises importées auprès de distributeurs</v>
      </c>
      <c r="C264" s="503"/>
      <c r="D264" s="503"/>
      <c r="E264" s="503"/>
      <c r="F264" s="503"/>
      <c r="G264" s="503"/>
      <c r="H264" s="503"/>
      <c r="I264" s="503"/>
      <c r="J264" s="503"/>
      <c r="K264" s="503"/>
      <c r="L264" s="58"/>
      <c r="M264" s="112"/>
      <c r="O264" s="8" t="s">
        <v>218</v>
      </c>
      <c r="P264" s="8" t="s">
        <v>217</v>
      </c>
      <c r="Q264" s="8"/>
      <c r="R264" s="8"/>
    </row>
    <row r="265" spans="1:18" s="26" customFormat="1" ht="28.5" customHeight="1" x14ac:dyDescent="0.25">
      <c r="A265"/>
      <c r="B265" s="446" t="str">
        <f>IF(Intro!$G$21="English",O265,P265)</f>
        <v>Chine</v>
      </c>
      <c r="C265" s="381"/>
      <c r="D265" s="381"/>
      <c r="E265" s="382"/>
      <c r="F265" s="447"/>
      <c r="G265" s="448"/>
      <c r="H265" s="447"/>
      <c r="I265" s="448"/>
      <c r="J265" s="447"/>
      <c r="K265" s="448"/>
      <c r="L265" s="58"/>
      <c r="M265" s="112"/>
      <c r="O265" s="26" t="str">
        <f>Variables!B30</f>
        <v>China</v>
      </c>
      <c r="P265" s="8" t="str">
        <f>Variables!C30</f>
        <v>Chine</v>
      </c>
      <c r="Q265" s="8"/>
    </row>
    <row r="266" spans="1:18" s="26" customFormat="1" ht="28.5" customHeight="1" x14ac:dyDescent="0.25">
      <c r="B266" s="446" t="str">
        <f>IF(Intro!$G$21="English",O266,P266)</f>
        <v>États-Unis</v>
      </c>
      <c r="C266" s="381"/>
      <c r="D266" s="381"/>
      <c r="E266" s="382"/>
      <c r="F266" s="447"/>
      <c r="G266" s="448"/>
      <c r="H266" s="447"/>
      <c r="I266" s="448"/>
      <c r="J266" s="447"/>
      <c r="K266" s="448"/>
      <c r="L266" s="58"/>
      <c r="M266" s="112"/>
      <c r="O266" s="26" t="str">
        <f>Variables!B31</f>
        <v>United States</v>
      </c>
      <c r="P266" s="8" t="str">
        <f>Variables!C31</f>
        <v>États-Unis</v>
      </c>
      <c r="Q266" s="8"/>
    </row>
    <row r="267" spans="1:18" s="26" customFormat="1" ht="28.5" customHeight="1" x14ac:dyDescent="0.25">
      <c r="B267" s="446" t="str">
        <f>IF(Intro!$G$21="English",O267,P267)</f>
        <v>Autres pays</v>
      </c>
      <c r="C267" s="381"/>
      <c r="D267" s="381"/>
      <c r="E267" s="382"/>
      <c r="F267" s="447"/>
      <c r="G267" s="448"/>
      <c r="H267" s="447"/>
      <c r="I267" s="448"/>
      <c r="J267" s="447"/>
      <c r="K267" s="448"/>
      <c r="L267" s="58"/>
      <c r="M267" s="112"/>
      <c r="O267" s="26" t="str">
        <f>Variables!B32</f>
        <v>Other countries</v>
      </c>
      <c r="P267" s="8" t="str">
        <f>Variables!C32</f>
        <v>Autres pays</v>
      </c>
      <c r="Q267" s="8"/>
    </row>
    <row r="268" spans="1:18" s="26" customFormat="1" ht="57" customHeight="1" x14ac:dyDescent="0.25">
      <c r="A268" s="56"/>
      <c r="B268" s="446" t="str">
        <f>IF(Intro!$G$21="English",O268,P268)</f>
        <v>Autres pays incluent :</v>
      </c>
      <c r="C268" s="381"/>
      <c r="D268" s="381"/>
      <c r="E268" s="382"/>
      <c r="F268" s="452"/>
      <c r="G268" s="453"/>
      <c r="H268" s="453"/>
      <c r="I268" s="453"/>
      <c r="J268" s="453"/>
      <c r="K268" s="454"/>
      <c r="L268" s="58"/>
      <c r="M268" s="112"/>
      <c r="O268" s="8" t="s">
        <v>297</v>
      </c>
      <c r="P268" s="8" t="s">
        <v>298</v>
      </c>
    </row>
    <row r="269" spans="1:18" s="26" customFormat="1" x14ac:dyDescent="0.25">
      <c r="A269" s="56"/>
      <c r="B269" s="504" t="str">
        <f>IF(Intro!$G$21="English",O269,P269)</f>
        <v>Achats de marchandises pour lesquelles vous êtes l'importateur attitré aux fins de douanes</v>
      </c>
      <c r="C269" s="505"/>
      <c r="D269" s="505"/>
      <c r="E269" s="505"/>
      <c r="F269" s="505"/>
      <c r="G269" s="505"/>
      <c r="H269" s="505"/>
      <c r="I269" s="505"/>
      <c r="J269" s="505"/>
      <c r="K269" s="505"/>
      <c r="L269" s="58"/>
      <c r="O269" s="8" t="s">
        <v>219</v>
      </c>
      <c r="P269" s="8" t="s">
        <v>402</v>
      </c>
      <c r="Q269" s="8"/>
      <c r="R269" s="8"/>
    </row>
    <row r="270" spans="1:18" s="26" customFormat="1" ht="28.5" customHeight="1" x14ac:dyDescent="0.25">
      <c r="A270" s="56"/>
      <c r="B270" s="446" t="str">
        <f>B265</f>
        <v>Chine</v>
      </c>
      <c r="C270" s="381"/>
      <c r="D270" s="381"/>
      <c r="E270" s="382"/>
      <c r="F270" s="447"/>
      <c r="G270" s="448"/>
      <c r="H270" s="447"/>
      <c r="I270" s="448"/>
      <c r="J270" s="447"/>
      <c r="K270" s="448"/>
      <c r="L270" s="58"/>
      <c r="O270" s="8"/>
      <c r="P270" s="8"/>
    </row>
    <row r="271" spans="1:18" s="26" customFormat="1" ht="28.5" customHeight="1" x14ac:dyDescent="0.25">
      <c r="A271" s="56"/>
      <c r="B271" s="446" t="str">
        <f t="shared" ref="B271" si="0">B266</f>
        <v>États-Unis</v>
      </c>
      <c r="C271" s="381"/>
      <c r="D271" s="381"/>
      <c r="E271" s="382"/>
      <c r="F271" s="447"/>
      <c r="G271" s="448"/>
      <c r="H271" s="447"/>
      <c r="I271" s="448"/>
      <c r="J271" s="447"/>
      <c r="K271" s="448"/>
      <c r="L271" s="58"/>
      <c r="O271" s="8"/>
      <c r="P271" s="8"/>
    </row>
    <row r="272" spans="1:18" s="26" customFormat="1" ht="28.5" customHeight="1" x14ac:dyDescent="0.25">
      <c r="A272" s="56"/>
      <c r="B272" s="446" t="str">
        <f>B267</f>
        <v>Autres pays</v>
      </c>
      <c r="C272" s="381"/>
      <c r="D272" s="381"/>
      <c r="E272" s="382"/>
      <c r="F272" s="447"/>
      <c r="G272" s="448"/>
      <c r="H272" s="447"/>
      <c r="I272" s="448"/>
      <c r="J272" s="447"/>
      <c r="K272" s="448"/>
      <c r="L272" s="58"/>
      <c r="O272" s="8"/>
      <c r="P272" s="8"/>
    </row>
    <row r="273" spans="1:16" s="26" customFormat="1" ht="57" customHeight="1" x14ac:dyDescent="0.25">
      <c r="A273" s="56"/>
      <c r="B273" s="446" t="str">
        <f>B268</f>
        <v>Autres pays incluent :</v>
      </c>
      <c r="C273" s="381"/>
      <c r="D273" s="381"/>
      <c r="E273" s="382"/>
      <c r="F273" s="452"/>
      <c r="G273" s="453"/>
      <c r="H273" s="453"/>
      <c r="I273" s="453"/>
      <c r="J273" s="453"/>
      <c r="K273" s="454"/>
      <c r="L273" s="58"/>
      <c r="O273" s="8"/>
      <c r="P273" s="8"/>
    </row>
    <row r="274" spans="1:16" s="26" customFormat="1" x14ac:dyDescent="0.25">
      <c r="A274" s="56"/>
      <c r="B274" s="67"/>
      <c r="C274" s="68"/>
      <c r="D274" s="68"/>
      <c r="E274" s="68"/>
      <c r="F274" s="68"/>
      <c r="G274" s="68"/>
      <c r="H274" s="68"/>
      <c r="I274" s="68"/>
      <c r="J274" s="68"/>
      <c r="K274" s="68"/>
      <c r="L274" s="69"/>
      <c r="O274" s="8"/>
      <c r="P274" s="8"/>
    </row>
    <row r="275" spans="1:16" s="9" customFormat="1" x14ac:dyDescent="0.25">
      <c r="A275" s="6"/>
      <c r="B275" s="449" t="s">
        <v>129</v>
      </c>
      <c r="C275" s="450"/>
      <c r="D275" s="450"/>
      <c r="E275" s="450"/>
      <c r="F275" s="450"/>
      <c r="G275" s="450"/>
      <c r="H275" s="450"/>
      <c r="I275" s="450"/>
      <c r="J275" s="450"/>
      <c r="K275" s="450"/>
      <c r="L275" s="451"/>
      <c r="M275" s="42"/>
    </row>
    <row r="276" spans="1:16" s="26" customFormat="1" x14ac:dyDescent="0.25">
      <c r="A276" s="56"/>
      <c r="B276" s="66"/>
      <c r="C276" s="51"/>
      <c r="D276" s="51"/>
      <c r="E276" s="51"/>
      <c r="F276" s="51"/>
      <c r="G276" s="51"/>
      <c r="H276" s="51"/>
      <c r="I276" s="51"/>
      <c r="J276" s="51"/>
      <c r="K276" s="51"/>
      <c r="L276" s="57"/>
      <c r="O276" s="8"/>
      <c r="P276" s="8"/>
    </row>
    <row r="277" spans="1:16" s="26" customFormat="1" x14ac:dyDescent="0.25">
      <c r="A277" s="56"/>
      <c r="B277" s="465" t="str">
        <f>IF(Intro!$G$21="English",O277,P277)</f>
        <v>Comparez les marchandises produites au Canada à celles qui sont produites par Chine en fonction des facteurs mentionnés dans le tableau ci-dessous.</v>
      </c>
      <c r="C277" s="466"/>
      <c r="D277" s="466"/>
      <c r="E277" s="466"/>
      <c r="F277" s="466"/>
      <c r="G277" s="466"/>
      <c r="H277" s="466"/>
      <c r="I277" s="466"/>
      <c r="J277" s="466"/>
      <c r="K277" s="466"/>
      <c r="L277" s="467"/>
      <c r="O277" s="42" t="str">
        <f>"Compare the goods produced in Canada and the goods produced in "&amp;Variables!B30&amp;" based on each of the factors identified in the table below. "</f>
        <v xml:space="preserve">Compare the goods produced in Canada and the goods produced in China based on each of the factors identified in the table below. </v>
      </c>
      <c r="P277" s="42" t="str">
        <f>"Comparez les marchandises produites au Canada à celles qui sont produites par "&amp;Variables!C30&amp;" en fonction des facteurs mentionnés dans le tableau ci-dessous."</f>
        <v>Comparez les marchandises produites au Canada à celles qui sont produites par Chine en fonction des facteurs mentionnés dans le tableau ci-dessous.</v>
      </c>
    </row>
    <row r="278" spans="1:16" s="26" customFormat="1" x14ac:dyDescent="0.25">
      <c r="A278" s="56"/>
      <c r="B278" s="66"/>
      <c r="C278" s="51"/>
      <c r="D278" s="51"/>
      <c r="E278" s="51"/>
      <c r="F278" s="51"/>
      <c r="G278" s="51"/>
      <c r="H278" s="51"/>
      <c r="I278" s="51"/>
      <c r="J278" s="51"/>
      <c r="K278" s="51"/>
      <c r="L278" s="57"/>
      <c r="O278" s="8" t="s">
        <v>311</v>
      </c>
      <c r="P278" s="8" t="s">
        <v>312</v>
      </c>
    </row>
    <row r="279" spans="1:16" s="26" customFormat="1" x14ac:dyDescent="0.25">
      <c r="A279" s="56"/>
      <c r="B279" s="66"/>
      <c r="C279" s="51"/>
      <c r="D279" s="51"/>
      <c r="E279" s="497" t="str">
        <f>IF(Intro!$G$21="English",O278,P278)</f>
        <v>Comparabilité</v>
      </c>
      <c r="F279" s="497"/>
      <c r="G279" s="497"/>
      <c r="H279" s="497" t="str">
        <f>IF(Intro!$G$21="English",O279,P279)</f>
        <v>Si ce n’est pas comparable, expliquez pourquoi.</v>
      </c>
      <c r="I279" s="497"/>
      <c r="J279" s="497"/>
      <c r="K279" s="497"/>
      <c r="L279" s="498"/>
      <c r="O279" s="8" t="s">
        <v>226</v>
      </c>
      <c r="P279" s="8" t="s">
        <v>227</v>
      </c>
    </row>
    <row r="280" spans="1:16" s="26" customFormat="1" ht="114" customHeight="1" x14ac:dyDescent="0.25">
      <c r="A280" s="56"/>
      <c r="B280" s="436" t="str">
        <f>IF(Intro!$G$21="English",O280,P280)</f>
        <v>Qualité du produit</v>
      </c>
      <c r="C280" s="437"/>
      <c r="D280" s="438"/>
      <c r="E280" s="439"/>
      <c r="F280" s="440"/>
      <c r="G280" s="441"/>
      <c r="H280" s="442"/>
      <c r="I280" s="443"/>
      <c r="J280" s="443"/>
      <c r="K280" s="443"/>
      <c r="L280" s="444"/>
      <c r="O280" s="8" t="s">
        <v>67</v>
      </c>
      <c r="P280" s="8" t="s">
        <v>57</v>
      </c>
    </row>
    <row r="281" spans="1:16" s="26" customFormat="1" ht="114" customHeight="1" x14ac:dyDescent="0.25">
      <c r="A281" s="56"/>
      <c r="B281" s="436" t="str">
        <f>IF(Intro!$G$21="English",O281,P281)</f>
        <v>Gamme de produits</v>
      </c>
      <c r="C281" s="437"/>
      <c r="D281" s="438"/>
      <c r="E281" s="439"/>
      <c r="F281" s="440"/>
      <c r="G281" s="441"/>
      <c r="H281" s="442"/>
      <c r="I281" s="443"/>
      <c r="J281" s="443"/>
      <c r="K281" s="443"/>
      <c r="L281" s="444"/>
      <c r="O281" s="8" t="s">
        <v>54</v>
      </c>
      <c r="P281" s="8" t="s">
        <v>58</v>
      </c>
    </row>
    <row r="282" spans="1:16" s="26" customFormat="1" ht="114" customHeight="1" x14ac:dyDescent="0.25">
      <c r="A282" s="56"/>
      <c r="B282" s="436" t="str">
        <f>IF(Intro!$G$21="English",O282,P282)</f>
        <v>Produit satisfait aux spécifications techniques</v>
      </c>
      <c r="C282" s="437"/>
      <c r="D282" s="438"/>
      <c r="E282" s="439"/>
      <c r="F282" s="440"/>
      <c r="G282" s="441"/>
      <c r="H282" s="442"/>
      <c r="I282" s="443"/>
      <c r="J282" s="443"/>
      <c r="K282" s="443"/>
      <c r="L282" s="444"/>
      <c r="O282" s="8" t="s">
        <v>75</v>
      </c>
      <c r="P282" s="8" t="s">
        <v>78</v>
      </c>
    </row>
    <row r="283" spans="1:16" s="26" customFormat="1" ht="114" customHeight="1" x14ac:dyDescent="0.25">
      <c r="A283" s="56"/>
      <c r="B283" s="436" t="str">
        <f>IF(Intro!$G$21="English",O283,P283)</f>
        <v>Disponibilité de spécifications protégées</v>
      </c>
      <c r="C283" s="437"/>
      <c r="D283" s="438"/>
      <c r="E283" s="439"/>
      <c r="F283" s="440"/>
      <c r="G283" s="441"/>
      <c r="H283" s="442"/>
      <c r="I283" s="443"/>
      <c r="J283" s="443"/>
      <c r="K283" s="443"/>
      <c r="L283" s="444"/>
      <c r="O283" s="8" t="s">
        <v>68</v>
      </c>
      <c r="P283" s="8" t="s">
        <v>79</v>
      </c>
    </row>
    <row r="284" spans="1:16" s="26" customFormat="1" ht="114" customHeight="1" x14ac:dyDescent="0.25">
      <c r="A284" s="56"/>
      <c r="B284" s="436" t="str">
        <f>IF(Intro!$G$21="English",O284,P284)</f>
        <v xml:space="preserve">Prix net le plus bas (après escomptes, promotions, etc.) </v>
      </c>
      <c r="C284" s="437"/>
      <c r="D284" s="438"/>
      <c r="E284" s="439"/>
      <c r="F284" s="440"/>
      <c r="G284" s="441"/>
      <c r="H284" s="442"/>
      <c r="I284" s="443"/>
      <c r="J284" s="443"/>
      <c r="K284" s="443"/>
      <c r="L284" s="444"/>
      <c r="O284" s="8" t="s">
        <v>76</v>
      </c>
      <c r="P284" s="8" t="s">
        <v>80</v>
      </c>
    </row>
    <row r="285" spans="1:16" s="26" customFormat="1" ht="114" customHeight="1" x14ac:dyDescent="0.25">
      <c r="A285" s="56"/>
      <c r="B285" s="436" t="str">
        <f>IF(Intro!$G$21="English",O285,P285)</f>
        <v>Accords de crédit</v>
      </c>
      <c r="C285" s="437"/>
      <c r="D285" s="438"/>
      <c r="E285" s="439"/>
      <c r="F285" s="440"/>
      <c r="G285" s="441"/>
      <c r="H285" s="442"/>
      <c r="I285" s="443"/>
      <c r="J285" s="443"/>
      <c r="K285" s="443"/>
      <c r="L285" s="444"/>
      <c r="O285" s="8" t="s">
        <v>61</v>
      </c>
      <c r="P285" s="8" t="s">
        <v>62</v>
      </c>
    </row>
    <row r="286" spans="1:16" s="26" customFormat="1" ht="114" customHeight="1" x14ac:dyDescent="0.25">
      <c r="A286" s="56"/>
      <c r="B286" s="436" t="str">
        <f>IF(Intro!$G$21="English",O286,P286)</f>
        <v>Frais de livraison</v>
      </c>
      <c r="C286" s="437"/>
      <c r="D286" s="438"/>
      <c r="E286" s="439"/>
      <c r="F286" s="440"/>
      <c r="G286" s="441"/>
      <c r="H286" s="442"/>
      <c r="I286" s="443"/>
      <c r="J286" s="443"/>
      <c r="K286" s="443"/>
      <c r="L286" s="444"/>
      <c r="O286" s="8" t="s">
        <v>69</v>
      </c>
      <c r="P286" s="8" t="s">
        <v>81</v>
      </c>
    </row>
    <row r="287" spans="1:16" s="26" customFormat="1" ht="114" customHeight="1" x14ac:dyDescent="0.25">
      <c r="A287" s="56"/>
      <c r="B287" s="436" t="str">
        <f>IF(Intro!$G$21="English",O287,P287)</f>
        <v>Délais et modalités de livraison</v>
      </c>
      <c r="C287" s="437"/>
      <c r="D287" s="438"/>
      <c r="E287" s="439"/>
      <c r="F287" s="440"/>
      <c r="G287" s="441"/>
      <c r="H287" s="442"/>
      <c r="I287" s="443"/>
      <c r="J287" s="443"/>
      <c r="K287" s="443"/>
      <c r="L287" s="444"/>
      <c r="O287" s="8" t="s">
        <v>70</v>
      </c>
      <c r="P287" s="8" t="s">
        <v>59</v>
      </c>
    </row>
    <row r="288" spans="1:16" s="26" customFormat="1" ht="114" customHeight="1" x14ac:dyDescent="0.25">
      <c r="A288" s="56"/>
      <c r="B288" s="436" t="str">
        <f>IF(Intro!$G$21="English",O288,P288)</f>
        <v>Fiabilité du fournisseur</v>
      </c>
      <c r="C288" s="437"/>
      <c r="D288" s="438"/>
      <c r="E288" s="439"/>
      <c r="F288" s="440"/>
      <c r="G288" s="441"/>
      <c r="H288" s="442"/>
      <c r="I288" s="443"/>
      <c r="J288" s="443"/>
      <c r="K288" s="443"/>
      <c r="L288" s="444"/>
      <c r="O288" s="8" t="s">
        <v>87</v>
      </c>
      <c r="P288" s="8" t="s">
        <v>82</v>
      </c>
    </row>
    <row r="289" spans="1:16" s="26" customFormat="1" ht="114" customHeight="1" x14ac:dyDescent="0.25">
      <c r="A289" s="56"/>
      <c r="B289" s="436" t="str">
        <f>IF(Intro!$G$21="English",O289,P289)</f>
        <v>Exigence de quantité minimale</v>
      </c>
      <c r="C289" s="437"/>
      <c r="D289" s="438"/>
      <c r="E289" s="439"/>
      <c r="F289" s="440"/>
      <c r="G289" s="441"/>
      <c r="H289" s="442"/>
      <c r="I289" s="443"/>
      <c r="J289" s="443"/>
      <c r="K289" s="443"/>
      <c r="L289" s="444"/>
      <c r="O289" s="8" t="s">
        <v>77</v>
      </c>
      <c r="P289" s="8" t="s">
        <v>83</v>
      </c>
    </row>
    <row r="290" spans="1:16" s="26" customFormat="1" ht="114" customHeight="1" x14ac:dyDescent="0.25">
      <c r="A290" s="56"/>
      <c r="B290" s="436" t="str">
        <f>IF(Intro!$G$21="English",O290,P290)</f>
        <v>Disponibilité du stock</v>
      </c>
      <c r="C290" s="437"/>
      <c r="D290" s="438"/>
      <c r="E290" s="439"/>
      <c r="F290" s="440"/>
      <c r="G290" s="441"/>
      <c r="H290" s="442"/>
      <c r="I290" s="443"/>
      <c r="J290" s="443"/>
      <c r="K290" s="443"/>
      <c r="L290" s="444"/>
      <c r="O290" s="8" t="s">
        <v>71</v>
      </c>
      <c r="P290" s="8" t="s">
        <v>84</v>
      </c>
    </row>
    <row r="291" spans="1:16" s="26" customFormat="1" ht="114" customHeight="1" x14ac:dyDescent="0.25">
      <c r="A291" s="56"/>
      <c r="B291" s="436" t="str">
        <f>IF(Intro!$G$21="English",O291,P291)</f>
        <v>Service après-vente ou garanties</v>
      </c>
      <c r="C291" s="437"/>
      <c r="D291" s="438"/>
      <c r="E291" s="439"/>
      <c r="F291" s="440"/>
      <c r="G291" s="441"/>
      <c r="H291" s="442"/>
      <c r="I291" s="443"/>
      <c r="J291" s="443"/>
      <c r="K291" s="443"/>
      <c r="L291" s="444"/>
      <c r="O291" s="8" t="s">
        <v>278</v>
      </c>
      <c r="P291" s="8" t="s">
        <v>85</v>
      </c>
    </row>
    <row r="292" spans="1:16" s="26" customFormat="1" ht="114" customHeight="1" x14ac:dyDescent="0.25">
      <c r="A292" s="56"/>
      <c r="B292" s="436" t="str">
        <f>IF(Intro!$G$21="English",O292,P292)</f>
        <v>Relation à long terme avec le fournisseur</v>
      </c>
      <c r="C292" s="437"/>
      <c r="D292" s="438"/>
      <c r="E292" s="439"/>
      <c r="F292" s="440"/>
      <c r="G292" s="441"/>
      <c r="H292" s="442"/>
      <c r="I292" s="443"/>
      <c r="J292" s="443"/>
      <c r="K292" s="443"/>
      <c r="L292" s="444"/>
      <c r="O292" s="8" t="s">
        <v>56</v>
      </c>
      <c r="P292" s="7" t="s">
        <v>413</v>
      </c>
    </row>
    <row r="293" spans="1:16" s="26" customFormat="1" ht="114" customHeight="1" x14ac:dyDescent="0.25">
      <c r="A293" s="56"/>
      <c r="B293" s="436" t="str">
        <f>IF(Intro!$G$21="English",O293,P293)</f>
        <v>Emplacement géographique du fournisseur</v>
      </c>
      <c r="C293" s="437"/>
      <c r="D293" s="438"/>
      <c r="E293" s="439"/>
      <c r="F293" s="440"/>
      <c r="G293" s="441"/>
      <c r="H293" s="442"/>
      <c r="I293" s="443"/>
      <c r="J293" s="443"/>
      <c r="K293" s="443"/>
      <c r="L293" s="444"/>
      <c r="O293" s="8" t="s">
        <v>55</v>
      </c>
      <c r="P293" s="8" t="s">
        <v>60</v>
      </c>
    </row>
    <row r="294" spans="1:16" s="26" customFormat="1" ht="114" customHeight="1" x14ac:dyDescent="0.25">
      <c r="A294" s="56"/>
      <c r="B294" s="436" t="str">
        <f>IF(Intro!$G$21="English",O294,P294)</f>
        <v>Épaisseur du placage de face/du dos</v>
      </c>
      <c r="C294" s="437"/>
      <c r="D294" s="438"/>
      <c r="E294" s="439"/>
      <c r="F294" s="440"/>
      <c r="G294" s="441"/>
      <c r="H294" s="442"/>
      <c r="I294" s="443"/>
      <c r="J294" s="443"/>
      <c r="K294" s="443"/>
      <c r="L294" s="444"/>
      <c r="O294" s="8" t="s">
        <v>697</v>
      </c>
      <c r="P294" s="8" t="s">
        <v>703</v>
      </c>
    </row>
    <row r="295" spans="1:16" s="26" customFormat="1" ht="114" customHeight="1" x14ac:dyDescent="0.25">
      <c r="A295" s="56"/>
      <c r="B295" s="436" t="str">
        <f>IF(Intro!$G$21="English",O295,P295)</f>
        <v>D'autres facteurs comparables sans avantages ni pour le Canada ni pour la Chine:</v>
      </c>
      <c r="C295" s="437"/>
      <c r="D295" s="438"/>
      <c r="E295" s="439"/>
      <c r="F295" s="440"/>
      <c r="G295" s="440"/>
      <c r="H295" s="440"/>
      <c r="I295" s="440"/>
      <c r="J295" s="440"/>
      <c r="K295" s="440"/>
      <c r="L295" s="445"/>
      <c r="O295" s="8" t="str">
        <f>"Other factors that are comparable with advantages to neither Canada nor "&amp;Variables!B5&amp;" include:"</f>
        <v>Other factors that are comparable with advantages to neither Canada nor China include:</v>
      </c>
      <c r="P295" s="8" t="s">
        <v>501</v>
      </c>
    </row>
    <row r="296" spans="1:16" s="26" customFormat="1" ht="114" customHeight="1" x14ac:dyDescent="0.25">
      <c r="A296" s="56"/>
      <c r="B296" s="436" t="str">
        <f>IF(Intro!$G$21="English",O296,P296)</f>
        <v>Autres facteurs où le Canada a l'avantage incluent :</v>
      </c>
      <c r="C296" s="437"/>
      <c r="D296" s="438"/>
      <c r="E296" s="439"/>
      <c r="F296" s="440"/>
      <c r="G296" s="440"/>
      <c r="H296" s="440"/>
      <c r="I296" s="440"/>
      <c r="J296" s="440"/>
      <c r="K296" s="440"/>
      <c r="L296" s="445"/>
      <c r="O296" s="8" t="s">
        <v>299</v>
      </c>
      <c r="P296" s="8" t="s">
        <v>300</v>
      </c>
    </row>
    <row r="297" spans="1:16" s="26" customFormat="1" ht="114" customHeight="1" x14ac:dyDescent="0.25">
      <c r="A297" s="56"/>
      <c r="B297" s="436" t="str">
        <f>IF(Intro!$G$21="English",O297,P297)</f>
        <v>Autres facteurs où la Chine a l'avantage incluent :</v>
      </c>
      <c r="C297" s="437"/>
      <c r="D297" s="438"/>
      <c r="E297" s="439"/>
      <c r="F297" s="440"/>
      <c r="G297" s="440"/>
      <c r="H297" s="440"/>
      <c r="I297" s="440"/>
      <c r="J297" s="440"/>
      <c r="K297" s="440"/>
      <c r="L297" s="445"/>
      <c r="O297" s="8" t="str">
        <f>"Other factors where "&amp;Variables!B5&amp;" have the advantage include:"</f>
        <v>Other factors where China have the advantage include:</v>
      </c>
      <c r="P297" s="8" t="s">
        <v>502</v>
      </c>
    </row>
    <row r="299" spans="1:16" x14ac:dyDescent="0.25">
      <c r="B299" s="342" t="str">
        <f>UPPER(IF(Intro!$G$21="English",O299,P299))</f>
        <v>MARCHÉS</v>
      </c>
      <c r="C299" s="343"/>
      <c r="D299" s="343"/>
      <c r="E299" s="343"/>
      <c r="F299" s="343"/>
      <c r="G299" s="343"/>
      <c r="H299" s="343"/>
      <c r="I299" s="343"/>
      <c r="J299" s="343"/>
      <c r="K299" s="343"/>
      <c r="L299" s="344"/>
      <c r="M299" s="26"/>
      <c r="O299" s="8" t="s">
        <v>179</v>
      </c>
      <c r="P299" s="8" t="s">
        <v>180</v>
      </c>
    </row>
    <row r="300" spans="1:16" x14ac:dyDescent="0.25">
      <c r="B300" s="455" t="s">
        <v>107</v>
      </c>
      <c r="C300" s="456"/>
      <c r="D300" s="456"/>
      <c r="E300" s="456"/>
      <c r="F300" s="456"/>
      <c r="G300" s="456"/>
      <c r="H300" s="456"/>
      <c r="I300" s="456"/>
      <c r="J300" s="456"/>
      <c r="K300" s="456"/>
      <c r="L300" s="457"/>
      <c r="M300" s="8"/>
    </row>
    <row r="301" spans="1:16" x14ac:dyDescent="0.25">
      <c r="B301" s="17"/>
      <c r="C301" s="23"/>
      <c r="D301" s="23"/>
      <c r="E301" s="24"/>
      <c r="F301" s="24"/>
      <c r="G301" s="24"/>
      <c r="H301" s="24"/>
      <c r="I301" s="24"/>
      <c r="J301" s="24"/>
      <c r="K301" s="24"/>
      <c r="L301" s="18"/>
      <c r="M301" s="8"/>
    </row>
    <row r="302" spans="1:16" x14ac:dyDescent="0.25">
      <c r="B302" s="327" t="str">
        <f>IF(Intro!$G$21="English",O302,P302)</f>
        <v>Décrivez les marchés des marchandises au Canada et dans le monde depuis le 1er janvier 2023. Les facteurs à prendre en compte dans votre réponse comprennent, sans s'y limiter, la demande, les ventes, les prix, et les volumes d'importations des marchandises.</v>
      </c>
      <c r="C302" s="328"/>
      <c r="D302" s="328"/>
      <c r="E302" s="328"/>
      <c r="F302" s="328"/>
      <c r="G302" s="328"/>
      <c r="H302" s="328"/>
      <c r="I302" s="328"/>
      <c r="J302" s="328"/>
      <c r="K302" s="328"/>
      <c r="L302" s="329"/>
      <c r="M302" s="8"/>
      <c r="O302" s="19" t="str">
        <f>"Describe the markets for the goods in Canada and globally since January 1, "&amp;Variables!B6&amp;". Factors to consider in your response include, but are not limited to, demand, sales, prices, and import volumes of the goods."</f>
        <v>Describe the markets for the goods in Canada and globally since January 1, 2023. Factors to consider in your response include, but are not limited to, demand, sales, prices, and import volumes of the goods.</v>
      </c>
      <c r="P302" s="8" t="str">
        <f>"Décrivez les marchés des marchandises au Canada et dans le monde depuis le 1er janvier "&amp;Variables!B6&amp;". Les facteurs à prendre en compte dans votre réponse comprennent, sans s'y limiter, la demande, les ventes, les prix, et les volumes d'importations des marchandises."</f>
        <v>Décrivez les marchés des marchandises au Canada et dans le monde depuis le 1er janvier 2023. Les facteurs à prendre en compte dans votre réponse comprennent, sans s'y limiter, la demande, les ventes, les prix, et les volumes d'importations des marchandises.</v>
      </c>
    </row>
    <row r="303" spans="1:16" x14ac:dyDescent="0.25">
      <c r="B303" s="327"/>
      <c r="C303" s="328"/>
      <c r="D303" s="328"/>
      <c r="E303" s="328"/>
      <c r="F303" s="328"/>
      <c r="G303" s="328"/>
      <c r="H303" s="328"/>
      <c r="I303" s="328"/>
      <c r="J303" s="328"/>
      <c r="K303" s="328"/>
      <c r="L303" s="329"/>
      <c r="M303" s="8"/>
      <c r="O303" s="19"/>
    </row>
    <row r="304" spans="1:16" s="26" customFormat="1" x14ac:dyDescent="0.25">
      <c r="A304" s="56"/>
      <c r="B304" s="66"/>
      <c r="C304" s="51"/>
      <c r="D304" s="51"/>
      <c r="E304" s="51"/>
      <c r="F304" s="51"/>
      <c r="G304" s="51"/>
      <c r="H304" s="51"/>
      <c r="I304" s="51"/>
      <c r="J304" s="51"/>
      <c r="K304" s="51"/>
      <c r="L304" s="57"/>
      <c r="O304" s="8"/>
      <c r="P304" s="8"/>
    </row>
    <row r="305" spans="1:16" s="9" customFormat="1" x14ac:dyDescent="0.25">
      <c r="A305" s="6"/>
      <c r="B305" s="491"/>
      <c r="C305" s="492"/>
      <c r="D305" s="492"/>
      <c r="E305" s="492"/>
      <c r="F305" s="492"/>
      <c r="G305" s="492"/>
      <c r="H305" s="492"/>
      <c r="I305" s="492"/>
      <c r="J305" s="492"/>
      <c r="K305" s="492"/>
      <c r="L305" s="493"/>
      <c r="M305" s="26"/>
    </row>
    <row r="306" spans="1:16" s="9" customFormat="1" x14ac:dyDescent="0.25">
      <c r="A306" s="6"/>
      <c r="B306" s="491"/>
      <c r="C306" s="492"/>
      <c r="D306" s="492"/>
      <c r="E306" s="492"/>
      <c r="F306" s="492"/>
      <c r="G306" s="492"/>
      <c r="H306" s="492"/>
      <c r="I306" s="492"/>
      <c r="J306" s="492"/>
      <c r="K306" s="492"/>
      <c r="L306" s="493"/>
      <c r="M306" s="26"/>
    </row>
    <row r="307" spans="1:16" s="9" customFormat="1" x14ac:dyDescent="0.25">
      <c r="A307" s="6"/>
      <c r="B307" s="491"/>
      <c r="C307" s="492"/>
      <c r="D307" s="492"/>
      <c r="E307" s="492"/>
      <c r="F307" s="492"/>
      <c r="G307" s="492"/>
      <c r="H307" s="492"/>
      <c r="I307" s="492"/>
      <c r="J307" s="492"/>
      <c r="K307" s="492"/>
      <c r="L307" s="493"/>
      <c r="M307" s="26"/>
    </row>
    <row r="308" spans="1:16" s="9" customFormat="1" x14ac:dyDescent="0.25">
      <c r="A308" s="6"/>
      <c r="B308" s="491"/>
      <c r="C308" s="492"/>
      <c r="D308" s="492"/>
      <c r="E308" s="492"/>
      <c r="F308" s="492"/>
      <c r="G308" s="492"/>
      <c r="H308" s="492"/>
      <c r="I308" s="492"/>
      <c r="J308" s="492"/>
      <c r="K308" s="492"/>
      <c r="L308" s="493"/>
      <c r="M308" s="26"/>
    </row>
    <row r="309" spans="1:16" s="9" customFormat="1" x14ac:dyDescent="0.25">
      <c r="A309" s="6"/>
      <c r="B309" s="491"/>
      <c r="C309" s="492"/>
      <c r="D309" s="492"/>
      <c r="E309" s="492"/>
      <c r="F309" s="492"/>
      <c r="G309" s="492"/>
      <c r="H309" s="492"/>
      <c r="I309" s="492"/>
      <c r="J309" s="492"/>
      <c r="K309" s="492"/>
      <c r="L309" s="493"/>
      <c r="M309" s="26"/>
    </row>
    <row r="310" spans="1:16" s="9" customFormat="1" x14ac:dyDescent="0.25">
      <c r="A310" s="6"/>
      <c r="B310" s="491"/>
      <c r="C310" s="492"/>
      <c r="D310" s="492"/>
      <c r="E310" s="492"/>
      <c r="F310" s="492"/>
      <c r="G310" s="492"/>
      <c r="H310" s="492"/>
      <c r="I310" s="492"/>
      <c r="J310" s="492"/>
      <c r="K310" s="492"/>
      <c r="L310" s="493"/>
      <c r="M310" s="26"/>
    </row>
    <row r="311" spans="1:16" s="9" customFormat="1" x14ac:dyDescent="0.25">
      <c r="A311" s="6"/>
      <c r="B311" s="491"/>
      <c r="C311" s="492"/>
      <c r="D311" s="492"/>
      <c r="E311" s="492"/>
      <c r="F311" s="492"/>
      <c r="G311" s="492"/>
      <c r="H311" s="492"/>
      <c r="I311" s="492"/>
      <c r="J311" s="492"/>
      <c r="K311" s="492"/>
      <c r="L311" s="493"/>
      <c r="M311" s="26"/>
    </row>
    <row r="312" spans="1:16" s="9" customFormat="1" x14ac:dyDescent="0.25">
      <c r="A312" s="6"/>
      <c r="B312" s="491"/>
      <c r="C312" s="492"/>
      <c r="D312" s="492"/>
      <c r="E312" s="492"/>
      <c r="F312" s="492"/>
      <c r="G312" s="492"/>
      <c r="H312" s="492"/>
      <c r="I312" s="492"/>
      <c r="J312" s="492"/>
      <c r="K312" s="492"/>
      <c r="L312" s="493"/>
      <c r="M312" s="26"/>
    </row>
    <row r="313" spans="1:16" s="26" customFormat="1" x14ac:dyDescent="0.25">
      <c r="A313" s="56"/>
      <c r="B313" s="67"/>
      <c r="C313" s="68"/>
      <c r="D313" s="68"/>
      <c r="E313" s="68"/>
      <c r="F313" s="68"/>
      <c r="G313" s="68"/>
      <c r="H313" s="68"/>
      <c r="I313" s="68"/>
      <c r="J313" s="68"/>
      <c r="K313" s="68"/>
      <c r="L313" s="69"/>
      <c r="O313" s="8"/>
      <c r="P313" s="8"/>
    </row>
    <row r="314" spans="1:16" x14ac:dyDescent="0.25">
      <c r="B314" s="449" t="s">
        <v>108</v>
      </c>
      <c r="C314" s="450"/>
      <c r="D314" s="450"/>
      <c r="E314" s="450"/>
      <c r="F314" s="450"/>
      <c r="G314" s="450"/>
      <c r="H314" s="450"/>
      <c r="I314" s="450"/>
      <c r="J314" s="450"/>
      <c r="K314" s="450"/>
      <c r="L314" s="451"/>
      <c r="M314" s="8"/>
    </row>
    <row r="315" spans="1:16" x14ac:dyDescent="0.25">
      <c r="B315" s="17"/>
      <c r="C315" s="23"/>
      <c r="D315" s="23"/>
      <c r="E315" s="24"/>
      <c r="F315" s="24"/>
      <c r="G315" s="24"/>
      <c r="H315" s="24"/>
      <c r="I315" s="24"/>
      <c r="J315" s="24"/>
      <c r="K315" s="24"/>
      <c r="L315" s="18"/>
      <c r="M315" s="8"/>
    </row>
    <row r="316" spans="1:16" x14ac:dyDescent="0.25">
      <c r="B316" s="327" t="str">
        <f>IF(Intro!$G$21="English",O316,P316)</f>
        <v>Expliquez les changements que vous prévoyez voir sur le marché canadien et sur d’autres marchés mondiaux pour les marchandises au cours des deux prochaines années en ce qui concerne la demande, les ventes, les prix, et les volumes d'importations des marchandises.</v>
      </c>
      <c r="C316" s="328"/>
      <c r="D316" s="328"/>
      <c r="E316" s="328"/>
      <c r="F316" s="328"/>
      <c r="G316" s="328"/>
      <c r="H316" s="328"/>
      <c r="I316" s="328"/>
      <c r="J316" s="328"/>
      <c r="K316" s="328"/>
      <c r="L316" s="329"/>
      <c r="M316" s="8"/>
      <c r="O316" s="19" t="str">
        <f>"Explain any changes you expect to see in the Canadian market and in other markets globally for the goods over the next two years with respect to demand, sales, prices, and import volumes of the goods."</f>
        <v>Explain any changes you expect to see in the Canadian market and in other markets globally for the goods over the next two years with respect to demand, sales, prices, and import volumes of the goods.</v>
      </c>
      <c r="P316" s="8" t="s">
        <v>266</v>
      </c>
    </row>
    <row r="317" spans="1:16" x14ac:dyDescent="0.25">
      <c r="B317" s="327"/>
      <c r="C317" s="328"/>
      <c r="D317" s="328"/>
      <c r="E317" s="328"/>
      <c r="F317" s="328"/>
      <c r="G317" s="328"/>
      <c r="H317" s="328"/>
      <c r="I317" s="328"/>
      <c r="J317" s="328"/>
      <c r="K317" s="328"/>
      <c r="L317" s="329"/>
      <c r="M317" s="8"/>
      <c r="O317" s="19"/>
    </row>
    <row r="318" spans="1:16" s="26" customFormat="1" x14ac:dyDescent="0.25">
      <c r="A318" s="56"/>
      <c r="B318" s="66"/>
      <c r="C318" s="51"/>
      <c r="D318" s="51"/>
      <c r="E318" s="51"/>
      <c r="F318" s="51"/>
      <c r="G318" s="51"/>
      <c r="H318" s="51"/>
      <c r="I318" s="51"/>
      <c r="J318" s="51"/>
      <c r="K318" s="51"/>
      <c r="L318" s="57"/>
      <c r="O318" s="8"/>
      <c r="P318" s="8"/>
    </row>
    <row r="319" spans="1:16" s="9" customFormat="1" x14ac:dyDescent="0.25">
      <c r="A319" s="6"/>
      <c r="B319" s="491"/>
      <c r="C319" s="492"/>
      <c r="D319" s="492"/>
      <c r="E319" s="492"/>
      <c r="F319" s="492"/>
      <c r="G319" s="492"/>
      <c r="H319" s="492"/>
      <c r="I319" s="492"/>
      <c r="J319" s="492"/>
      <c r="K319" s="492"/>
      <c r="L319" s="493"/>
      <c r="M319" s="26"/>
    </row>
    <row r="320" spans="1:16" s="9" customFormat="1" x14ac:dyDescent="0.25">
      <c r="A320" s="6"/>
      <c r="B320" s="491"/>
      <c r="C320" s="492"/>
      <c r="D320" s="492"/>
      <c r="E320" s="492"/>
      <c r="F320" s="492"/>
      <c r="G320" s="492"/>
      <c r="H320" s="492"/>
      <c r="I320" s="492"/>
      <c r="J320" s="492"/>
      <c r="K320" s="492"/>
      <c r="L320" s="493"/>
      <c r="M320" s="26"/>
    </row>
    <row r="321" spans="1:16" s="9" customFormat="1" x14ac:dyDescent="0.25">
      <c r="A321" s="6"/>
      <c r="B321" s="491"/>
      <c r="C321" s="492"/>
      <c r="D321" s="492"/>
      <c r="E321" s="492"/>
      <c r="F321" s="492"/>
      <c r="G321" s="492"/>
      <c r="H321" s="492"/>
      <c r="I321" s="492"/>
      <c r="J321" s="492"/>
      <c r="K321" s="492"/>
      <c r="L321" s="493"/>
      <c r="M321" s="26"/>
    </row>
    <row r="322" spans="1:16" s="9" customFormat="1" x14ac:dyDescent="0.25">
      <c r="A322" s="6"/>
      <c r="B322" s="491"/>
      <c r="C322" s="492"/>
      <c r="D322" s="492"/>
      <c r="E322" s="492"/>
      <c r="F322" s="492"/>
      <c r="G322" s="492"/>
      <c r="H322" s="492"/>
      <c r="I322" s="492"/>
      <c r="J322" s="492"/>
      <c r="K322" s="492"/>
      <c r="L322" s="493"/>
      <c r="M322" s="26"/>
    </row>
    <row r="323" spans="1:16" s="9" customFormat="1" x14ac:dyDescent="0.25">
      <c r="A323" s="6"/>
      <c r="B323" s="491"/>
      <c r="C323" s="492"/>
      <c r="D323" s="492"/>
      <c r="E323" s="492"/>
      <c r="F323" s="492"/>
      <c r="G323" s="492"/>
      <c r="H323" s="492"/>
      <c r="I323" s="492"/>
      <c r="J323" s="492"/>
      <c r="K323" s="492"/>
      <c r="L323" s="493"/>
      <c r="M323" s="26"/>
    </row>
    <row r="324" spans="1:16" s="9" customFormat="1" x14ac:dyDescent="0.25">
      <c r="A324" s="6"/>
      <c r="B324" s="491"/>
      <c r="C324" s="492"/>
      <c r="D324" s="492"/>
      <c r="E324" s="492"/>
      <c r="F324" s="492"/>
      <c r="G324" s="492"/>
      <c r="H324" s="492"/>
      <c r="I324" s="492"/>
      <c r="J324" s="492"/>
      <c r="K324" s="492"/>
      <c r="L324" s="493"/>
      <c r="M324" s="26"/>
    </row>
    <row r="325" spans="1:16" s="9" customFormat="1" x14ac:dyDescent="0.25">
      <c r="A325" s="6"/>
      <c r="B325" s="491"/>
      <c r="C325" s="492"/>
      <c r="D325" s="492"/>
      <c r="E325" s="492"/>
      <c r="F325" s="492"/>
      <c r="G325" s="492"/>
      <c r="H325" s="492"/>
      <c r="I325" s="492"/>
      <c r="J325" s="492"/>
      <c r="K325" s="492"/>
      <c r="L325" s="493"/>
      <c r="M325" s="26"/>
    </row>
    <row r="326" spans="1:16" s="9" customFormat="1" x14ac:dyDescent="0.25">
      <c r="A326" s="6"/>
      <c r="B326" s="491"/>
      <c r="C326" s="492"/>
      <c r="D326" s="492"/>
      <c r="E326" s="492"/>
      <c r="F326" s="492"/>
      <c r="G326" s="492"/>
      <c r="H326" s="492"/>
      <c r="I326" s="492"/>
      <c r="J326" s="492"/>
      <c r="K326" s="492"/>
      <c r="L326" s="493"/>
      <c r="M326" s="26"/>
    </row>
    <row r="327" spans="1:16" s="26" customFormat="1" x14ac:dyDescent="0.25">
      <c r="A327" s="56"/>
      <c r="B327" s="67"/>
      <c r="C327" s="68"/>
      <c r="D327" s="68"/>
      <c r="E327" s="68"/>
      <c r="F327" s="68"/>
      <c r="G327" s="68"/>
      <c r="H327" s="68"/>
      <c r="I327" s="68"/>
      <c r="J327" s="68"/>
      <c r="K327" s="68"/>
      <c r="L327" s="69"/>
      <c r="O327" s="8"/>
      <c r="P327" s="8"/>
    </row>
  </sheetData>
  <sheetProtection algorithmName="SHA-512" hashValue="YGF20XOZiBUJ8qxBNK1mN2HCsicEpB7PH5B9znUOA5iI3tYFbXdmB0k3R4neKIQtGDlSa/VEQWRUjQxwsepfSA==" saltValue="4mDD3CpoPPl1Hpw+DJlH7g==" spinCount="100000" sheet="1" objects="1" scenarios="1" selectLockedCells="1"/>
  <mergeCells count="314">
    <mergeCell ref="F217:G217"/>
    <mergeCell ref="F218:G218"/>
    <mergeCell ref="F219:G219"/>
    <mergeCell ref="F220:G220"/>
    <mergeCell ref="B217:E217"/>
    <mergeCell ref="B218:E218"/>
    <mergeCell ref="B219:E219"/>
    <mergeCell ref="B220:E220"/>
    <mergeCell ref="F213:G213"/>
    <mergeCell ref="F214:G214"/>
    <mergeCell ref="B212:E212"/>
    <mergeCell ref="B213:E213"/>
    <mergeCell ref="B214:E214"/>
    <mergeCell ref="B215:E215"/>
    <mergeCell ref="B216:E216"/>
    <mergeCell ref="F165:H165"/>
    <mergeCell ref="B165:E165"/>
    <mergeCell ref="B180:C180"/>
    <mergeCell ref="F215:G215"/>
    <mergeCell ref="F216:G216"/>
    <mergeCell ref="J267:K267"/>
    <mergeCell ref="H265:I265"/>
    <mergeCell ref="J265:K265"/>
    <mergeCell ref="F221:G221"/>
    <mergeCell ref="F222:G222"/>
    <mergeCell ref="F227:L227"/>
    <mergeCell ref="B252:C252"/>
    <mergeCell ref="E252:L252"/>
    <mergeCell ref="F224:G224"/>
    <mergeCell ref="F223:G223"/>
    <mergeCell ref="B255:C255"/>
    <mergeCell ref="D255:L255"/>
    <mergeCell ref="J263:K263"/>
    <mergeCell ref="B254:C254"/>
    <mergeCell ref="B257:L257"/>
    <mergeCell ref="B221:E221"/>
    <mergeCell ref="B222:E222"/>
    <mergeCell ref="B225:E225"/>
    <mergeCell ref="F225:G225"/>
    <mergeCell ref="B316:L317"/>
    <mergeCell ref="B302:L303"/>
    <mergeCell ref="B264:K264"/>
    <mergeCell ref="B269:K269"/>
    <mergeCell ref="B261:E261"/>
    <mergeCell ref="B265:E265"/>
    <mergeCell ref="F265:G265"/>
    <mergeCell ref="B305:L312"/>
    <mergeCell ref="B300:L300"/>
    <mergeCell ref="B314:L314"/>
    <mergeCell ref="B266:E266"/>
    <mergeCell ref="F266:G266"/>
    <mergeCell ref="H266:I266"/>
    <mergeCell ref="J266:K266"/>
    <mergeCell ref="B267:E267"/>
    <mergeCell ref="F267:G267"/>
    <mergeCell ref="H267:I267"/>
    <mergeCell ref="B262:E262"/>
    <mergeCell ref="F262:G262"/>
    <mergeCell ref="H262:I262"/>
    <mergeCell ref="J262:K262"/>
    <mergeCell ref="B263:E263"/>
    <mergeCell ref="F263:G263"/>
    <mergeCell ref="H263:I263"/>
    <mergeCell ref="B12:L12"/>
    <mergeCell ref="B49:L49"/>
    <mergeCell ref="B299:L299"/>
    <mergeCell ref="B137:L137"/>
    <mergeCell ref="B139:L146"/>
    <mergeCell ref="B152:L159"/>
    <mergeCell ref="B167:L174"/>
    <mergeCell ref="B184:L191"/>
    <mergeCell ref="B197:L204"/>
    <mergeCell ref="B237:L244"/>
    <mergeCell ref="J261:K261"/>
    <mergeCell ref="B231:L231"/>
    <mergeCell ref="B277:L277"/>
    <mergeCell ref="B233:C233"/>
    <mergeCell ref="F210:G210"/>
    <mergeCell ref="B259:L259"/>
    <mergeCell ref="B208:L208"/>
    <mergeCell ref="B163:L163"/>
    <mergeCell ref="H284:L284"/>
    <mergeCell ref="B179:C179"/>
    <mergeCell ref="B119:B123"/>
    <mergeCell ref="C119:E123"/>
    <mergeCell ref="F119:H123"/>
    <mergeCell ref="I119:J123"/>
    <mergeCell ref="B319:L326"/>
    <mergeCell ref="B150:L150"/>
    <mergeCell ref="B178:L178"/>
    <mergeCell ref="B195:L195"/>
    <mergeCell ref="B210:E210"/>
    <mergeCell ref="B248:L249"/>
    <mergeCell ref="F261:G261"/>
    <mergeCell ref="H261:I261"/>
    <mergeCell ref="B235:L235"/>
    <mergeCell ref="H279:L279"/>
    <mergeCell ref="E251:L251"/>
    <mergeCell ref="E279:G279"/>
    <mergeCell ref="B281:D281"/>
    <mergeCell ref="E281:G281"/>
    <mergeCell ref="H281:L281"/>
    <mergeCell ref="B282:D282"/>
    <mergeCell ref="E282:G282"/>
    <mergeCell ref="H282:L282"/>
    <mergeCell ref="B283:D283"/>
    <mergeCell ref="E283:G283"/>
    <mergeCell ref="H283:L283"/>
    <mergeCell ref="B284:D284"/>
    <mergeCell ref="E284:G284"/>
    <mergeCell ref="E254:L254"/>
    <mergeCell ref="K119:L123"/>
    <mergeCell ref="B253:C253"/>
    <mergeCell ref="E253:L253"/>
    <mergeCell ref="B124:B128"/>
    <mergeCell ref="C124:E128"/>
    <mergeCell ref="F124:H128"/>
    <mergeCell ref="I124:J128"/>
    <mergeCell ref="K124:L128"/>
    <mergeCell ref="B129:B133"/>
    <mergeCell ref="C129:E133"/>
    <mergeCell ref="F129:H133"/>
    <mergeCell ref="I129:J133"/>
    <mergeCell ref="K129:L133"/>
    <mergeCell ref="B206:L206"/>
    <mergeCell ref="B229:L229"/>
    <mergeCell ref="B246:L246"/>
    <mergeCell ref="B211:E211"/>
    <mergeCell ref="B223:E223"/>
    <mergeCell ref="B224:E224"/>
    <mergeCell ref="B226:E226"/>
    <mergeCell ref="B227:E227"/>
    <mergeCell ref="F226:L226"/>
    <mergeCell ref="F211:G211"/>
    <mergeCell ref="F212:G212"/>
    <mergeCell ref="B109:B113"/>
    <mergeCell ref="C109:E113"/>
    <mergeCell ref="F109:H113"/>
    <mergeCell ref="I109:J113"/>
    <mergeCell ref="K109:L113"/>
    <mergeCell ref="B114:B118"/>
    <mergeCell ref="C114:E118"/>
    <mergeCell ref="F114:H118"/>
    <mergeCell ref="I114:J118"/>
    <mergeCell ref="K114:L118"/>
    <mergeCell ref="B99:B103"/>
    <mergeCell ref="C99:E103"/>
    <mergeCell ref="F99:H103"/>
    <mergeCell ref="I99:J103"/>
    <mergeCell ref="K99:L103"/>
    <mergeCell ref="B104:B108"/>
    <mergeCell ref="C104:E108"/>
    <mergeCell ref="F104:H108"/>
    <mergeCell ref="I104:J108"/>
    <mergeCell ref="K104:L108"/>
    <mergeCell ref="B89:B93"/>
    <mergeCell ref="C89:E93"/>
    <mergeCell ref="F89:H93"/>
    <mergeCell ref="I89:J93"/>
    <mergeCell ref="K89:L93"/>
    <mergeCell ref="B94:B98"/>
    <mergeCell ref="C94:E98"/>
    <mergeCell ref="F94:H98"/>
    <mergeCell ref="I94:J98"/>
    <mergeCell ref="K94:L98"/>
    <mergeCell ref="B73:L75"/>
    <mergeCell ref="C77:E83"/>
    <mergeCell ref="F77:H83"/>
    <mergeCell ref="I77:J83"/>
    <mergeCell ref="K77:L83"/>
    <mergeCell ref="B77:B83"/>
    <mergeCell ref="B84:B88"/>
    <mergeCell ref="C84:E88"/>
    <mergeCell ref="F84:H88"/>
    <mergeCell ref="I84:J88"/>
    <mergeCell ref="K84:L88"/>
    <mergeCell ref="C45:E46"/>
    <mergeCell ref="F45:G46"/>
    <mergeCell ref="H45:I46"/>
    <mergeCell ref="J45:L46"/>
    <mergeCell ref="B55:C59"/>
    <mergeCell ref="B60:C64"/>
    <mergeCell ref="B65:C69"/>
    <mergeCell ref="D55:L59"/>
    <mergeCell ref="D60:L64"/>
    <mergeCell ref="D65:L69"/>
    <mergeCell ref="C39:E40"/>
    <mergeCell ref="F39:G40"/>
    <mergeCell ref="H39:I40"/>
    <mergeCell ref="J39:L40"/>
    <mergeCell ref="C41:E42"/>
    <mergeCell ref="F41:G42"/>
    <mergeCell ref="H41:I42"/>
    <mergeCell ref="J41:L42"/>
    <mergeCell ref="C43:E44"/>
    <mergeCell ref="F43:G44"/>
    <mergeCell ref="H43:I44"/>
    <mergeCell ref="J43:L44"/>
    <mergeCell ref="F29:G30"/>
    <mergeCell ref="H29:I30"/>
    <mergeCell ref="J29:L30"/>
    <mergeCell ref="C31:E32"/>
    <mergeCell ref="F31:G32"/>
    <mergeCell ref="H31:I32"/>
    <mergeCell ref="J31:L32"/>
    <mergeCell ref="J35:L36"/>
    <mergeCell ref="C37:E38"/>
    <mergeCell ref="F37:G38"/>
    <mergeCell ref="H37:I38"/>
    <mergeCell ref="J37:L38"/>
    <mergeCell ref="B4:L4"/>
    <mergeCell ref="B5:L5"/>
    <mergeCell ref="B6:L6"/>
    <mergeCell ref="B52:L52"/>
    <mergeCell ref="B53:L53"/>
    <mergeCell ref="B45:B46"/>
    <mergeCell ref="C33:E34"/>
    <mergeCell ref="F33:G34"/>
    <mergeCell ref="H33:I34"/>
    <mergeCell ref="J33:L34"/>
    <mergeCell ref="C35:E36"/>
    <mergeCell ref="F35:G36"/>
    <mergeCell ref="H35:I36"/>
    <mergeCell ref="B8:L8"/>
    <mergeCell ref="B9:L9"/>
    <mergeCell ref="B10:L10"/>
    <mergeCell ref="B15:L15"/>
    <mergeCell ref="B17:C17"/>
    <mergeCell ref="D17:G17"/>
    <mergeCell ref="C26:E26"/>
    <mergeCell ref="F26:G26"/>
    <mergeCell ref="H26:I26"/>
    <mergeCell ref="J26:L26"/>
    <mergeCell ref="B21:L24"/>
    <mergeCell ref="B13:L13"/>
    <mergeCell ref="B19:L19"/>
    <mergeCell ref="B50:L50"/>
    <mergeCell ref="B71:L71"/>
    <mergeCell ref="B135:L135"/>
    <mergeCell ref="B148:L148"/>
    <mergeCell ref="B161:L161"/>
    <mergeCell ref="B176:L176"/>
    <mergeCell ref="B193:L193"/>
    <mergeCell ref="B27:B28"/>
    <mergeCell ref="B29:B30"/>
    <mergeCell ref="B31:B32"/>
    <mergeCell ref="B33:B34"/>
    <mergeCell ref="B35:B36"/>
    <mergeCell ref="B37:B38"/>
    <mergeCell ref="B39:B40"/>
    <mergeCell ref="B182:D182"/>
    <mergeCell ref="B41:B42"/>
    <mergeCell ref="B43:B44"/>
    <mergeCell ref="C27:E28"/>
    <mergeCell ref="F27:G28"/>
    <mergeCell ref="H27:I28"/>
    <mergeCell ref="J27:L28"/>
    <mergeCell ref="C29:E30"/>
    <mergeCell ref="B268:E268"/>
    <mergeCell ref="F268:K268"/>
    <mergeCell ref="B273:E273"/>
    <mergeCell ref="F273:K273"/>
    <mergeCell ref="B270:E270"/>
    <mergeCell ref="F270:G270"/>
    <mergeCell ref="H270:I270"/>
    <mergeCell ref="J270:K270"/>
    <mergeCell ref="B271:E271"/>
    <mergeCell ref="F271:G271"/>
    <mergeCell ref="H271:I271"/>
    <mergeCell ref="J271:K271"/>
    <mergeCell ref="E286:G286"/>
    <mergeCell ref="H286:L286"/>
    <mergeCell ref="B287:D287"/>
    <mergeCell ref="E287:G287"/>
    <mergeCell ref="H287:L287"/>
    <mergeCell ref="B288:D288"/>
    <mergeCell ref="E288:G288"/>
    <mergeCell ref="H288:L288"/>
    <mergeCell ref="B272:E272"/>
    <mergeCell ref="F272:G272"/>
    <mergeCell ref="H272:I272"/>
    <mergeCell ref="J272:K272"/>
    <mergeCell ref="B286:D286"/>
    <mergeCell ref="B280:D280"/>
    <mergeCell ref="E280:G280"/>
    <mergeCell ref="H280:L280"/>
    <mergeCell ref="B285:D285"/>
    <mergeCell ref="E285:G285"/>
    <mergeCell ref="B275:L275"/>
    <mergeCell ref="H285:L285"/>
    <mergeCell ref="B296:D296"/>
    <mergeCell ref="B297:D297"/>
    <mergeCell ref="E295:L295"/>
    <mergeCell ref="E296:L296"/>
    <mergeCell ref="E297:L297"/>
    <mergeCell ref="B292:D292"/>
    <mergeCell ref="E292:G292"/>
    <mergeCell ref="H292:L292"/>
    <mergeCell ref="B293:D293"/>
    <mergeCell ref="E293:G293"/>
    <mergeCell ref="H293:L293"/>
    <mergeCell ref="B295:D295"/>
    <mergeCell ref="B294:D294"/>
    <mergeCell ref="E294:G294"/>
    <mergeCell ref="H294:L294"/>
    <mergeCell ref="B289:D289"/>
    <mergeCell ref="E289:G289"/>
    <mergeCell ref="H289:L289"/>
    <mergeCell ref="B290:D290"/>
    <mergeCell ref="E290:G290"/>
    <mergeCell ref="H290:L290"/>
    <mergeCell ref="B291:D291"/>
    <mergeCell ref="E291:G291"/>
    <mergeCell ref="H291:L291"/>
  </mergeCells>
  <phoneticPr fontId="58" type="noConversion"/>
  <dataValidations count="6">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D60:D63 B319 B237 B305 B167 B184 H296:H297 D65:D68 D55:D58 B197 B139 B152" xr:uid="{E379505B-D91B-4E43-940B-064026C049A7}">
      <formula1>1000</formula1>
    </dataValidation>
    <dataValidation type="list" allowBlank="1" showInputMessage="1" showErrorMessage="1" sqref="J262:J263 J265:J267 J270:J272" xr:uid="{8F65FAE4-2CFA-49F5-8C9C-CB644ED2FE70}">
      <formula1>"X"</formula1>
    </dataValidation>
    <dataValidation type="whole" allowBlank="1" showInputMessage="1" showErrorMessage="1" sqref="H262:H263 F262:F263 H265:H267 F265:F267 F270:F272 H270:H272" xr:uid="{3492143C-ED7B-475B-990E-5856E4513B24}">
      <formula1>0</formula1>
      <formula2>1000000</formula2>
    </dataValidation>
    <dataValidation allowBlank="1" showInputMessage="1" showErrorMessage="1" sqref="C84:L133" xr:uid="{8E94D248-7CD1-47D8-AA5B-CDCD6E35DAF2}"/>
    <dataValidation type="textLength" operator="lessThanOrEqual" allowBlank="1" error="Maximum length reached. Please use the AddPub tab to add further info./La limite maximale de caractères est atteinte. SVP utiliser l'onglet AddPub pour ajouter plus d'information." prompt="1000 character limit/limite de 1000 caractères" sqref="E183" xr:uid="{A6DE4642-E626-4479-9D16-1EFFD6D417CA}">
      <formula1>1000</formula1>
    </dataValidation>
    <dataValidation type="whole" operator="greaterThanOrEqual" allowBlank="1" showErrorMessage="1" errorTitle="Error / Erreur" error="Please input only whole numerical values into these cells./SVP donnez uniquement des valeurs numériques entières dans ces cellules." prompt="1000 character limit/limite de 1000 caractères" sqref="F182" xr:uid="{35020A0C-FADF-4F44-9E6E-3F6ABF584E16}">
      <formula1>0</formula1>
    </dataValidation>
  </dataValidations>
  <printOptions horizontalCentered="1"/>
  <pageMargins left="0.25" right="0.25" top="0.75" bottom="0.75" header="0.3" footer="0.3"/>
  <pageSetup scale="63" fitToHeight="0" orientation="portrait" r:id="rId1"/>
  <headerFooter>
    <oddFooter>&amp;L&amp;A</oddFooter>
  </headerFooter>
  <rowBreaks count="6" manualBreakCount="6">
    <brk id="70" min="1" max="11" man="1"/>
    <brk id="134" min="1" max="11" man="1"/>
    <brk id="205" min="1" max="11" man="1"/>
    <brk id="228" min="1" max="11" man="1"/>
    <brk id="256" min="1" max="11" man="1"/>
    <brk id="298" min="1" max="11" man="1"/>
  </rowBreaks>
  <drawing r:id="rId2"/>
  <extLst>
    <ext xmlns:x14="http://schemas.microsoft.com/office/spreadsheetml/2009/9/main" uri="{CCE6A557-97BC-4b89-ADB6-D9C93CAAB3DF}">
      <x14:dataValidations xmlns:xm="http://schemas.microsoft.com/office/excel/2006/main" count="6">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B5228298-0A1E-4ECD-A147-7167613CBDE2}">
          <x14:formula1>
            <xm:f>Variables!$D$37:$D$38</xm:f>
          </x14:formula1>
          <xm:sqref>D233 D180</xm:sqref>
        </x14:dataValidation>
        <x14:dataValidation type="list" allowBlank="1" showInputMessage="1" showErrorMessage="1" xr:uid="{BF5279A7-72E2-4760-9C2B-100DEDB15E01}">
          <x14:formula1>
            <xm:f>Variables!$D$40:$D$42</xm:f>
          </x14:formula1>
          <xm:sqref>D17:G17</xm:sqref>
        </x14:dataValidation>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90B9BEAF-5E4D-4AA1-A023-7E2FA991BC84}">
          <x14:formula1>
            <xm:f>Variables!$D$43:$D$46</xm:f>
          </x14:formula1>
          <xm:sqref>F165</xm:sqref>
        </x14:dataValidation>
        <x14:dataValidation type="list" allowBlank="1" showInputMessage="1" showErrorMessage="1" xr:uid="{979FE9B0-0996-4456-86A8-5C535AAB2C27}">
          <x14:formula1>
            <xm:f>Variables!$D$48:$D$50</xm:f>
          </x14:formula1>
          <xm:sqref>F211:F225</xm:sqref>
        </x14:dataValidation>
        <x14:dataValidation type="list" allowBlank="1" showInputMessage="1" showErrorMessage="1" xr:uid="{E568B9E8-2651-4359-AA23-09BC455951DF}">
          <x14:formula1>
            <xm:f>Variables!$D$58:$D$61</xm:f>
          </x14:formula1>
          <xm:sqref>H296:H297 E280:E294</xm:sqref>
        </x14:dataValidation>
        <x14:dataValidation type="list" allowBlank="1" showInputMessage="1" showErrorMessage="1" xr:uid="{B2FAED16-C7E4-4DA5-8534-173DAD645720}">
          <x14:formula1>
            <xm:f>Variables!$D$52:$D$56</xm:f>
          </x14:formula1>
          <xm:sqref>D252:D254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A0CE5-FF9F-449A-AFF0-D490B7B0F41F}">
  <sheetPr>
    <tabColor rgb="FF00B0F0"/>
    <pageSetUpPr fitToPage="1"/>
  </sheetPr>
  <dimension ref="A1:P63"/>
  <sheetViews>
    <sheetView showGridLines="0" zoomScaleNormal="100" workbookViewId="0"/>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7" width="9.42578125" style="8" customWidth="1"/>
    <col min="18" max="16384" width="9.42578125" style="8"/>
  </cols>
  <sheetData>
    <row r="1" spans="1:16" x14ac:dyDescent="0.25">
      <c r="O1" s="8" t="s">
        <v>420</v>
      </c>
      <c r="P1" s="8" t="s">
        <v>420</v>
      </c>
    </row>
    <row r="2" spans="1:16" x14ac:dyDescent="0.25">
      <c r="B2" s="10" t="str">
        <f>IF(Intro!$G$21="English",O3,P3)</f>
        <v>PUBLIC</v>
      </c>
      <c r="C2" s="10"/>
      <c r="O2" s="9" t="s">
        <v>151</v>
      </c>
      <c r="P2" s="9" t="s">
        <v>161</v>
      </c>
    </row>
    <row r="3" spans="1:16" x14ac:dyDescent="0.25">
      <c r="B3" s="12"/>
      <c r="C3" s="12"/>
      <c r="O3" s="2" t="s">
        <v>117</v>
      </c>
      <c r="P3" s="2" t="s">
        <v>117</v>
      </c>
    </row>
    <row r="4" spans="1:16" s="2" customFormat="1" x14ac:dyDescent="0.25">
      <c r="A4" s="1"/>
      <c r="B4" s="396" t="str">
        <f>Info!B4</f>
        <v>QUESTIONNAIRE À L’INTENTION DES ACHETEURS</v>
      </c>
      <c r="C4" s="364"/>
      <c r="D4" s="364"/>
      <c r="E4" s="364"/>
      <c r="F4" s="364"/>
      <c r="G4" s="364"/>
      <c r="H4" s="364"/>
      <c r="I4" s="364"/>
      <c r="J4" s="364"/>
      <c r="K4" s="364"/>
      <c r="L4" s="365"/>
      <c r="M4" s="22"/>
      <c r="N4" s="22"/>
      <c r="O4" s="20"/>
      <c r="P4" s="20"/>
    </row>
    <row r="5" spans="1:16" s="2" customFormat="1" x14ac:dyDescent="0.25">
      <c r="A5" s="1"/>
      <c r="B5" s="462" t="str">
        <f>Info!B5</f>
        <v>NQ-2026-004</v>
      </c>
      <c r="C5" s="367"/>
      <c r="D5" s="367"/>
      <c r="E5" s="367"/>
      <c r="F5" s="367"/>
      <c r="G5" s="367"/>
      <c r="H5" s="367"/>
      <c r="I5" s="367"/>
      <c r="J5" s="367"/>
      <c r="K5" s="367"/>
      <c r="L5" s="368"/>
      <c r="M5" s="22"/>
      <c r="N5" s="22"/>
      <c r="O5" s="20"/>
      <c r="P5" s="20"/>
    </row>
    <row r="6" spans="1:16" s="4" customFormat="1" x14ac:dyDescent="0.25">
      <c r="A6" s="1"/>
      <c r="B6" s="369" t="str">
        <f>Info!B6</f>
        <v>CONTREPLAQUÉS DÉCORATIFS ET AUTRES CONTREPLAQUÉS NON STRUCTURAUX</v>
      </c>
      <c r="C6" s="403"/>
      <c r="D6" s="403"/>
      <c r="E6" s="403"/>
      <c r="F6" s="403"/>
      <c r="G6" s="403"/>
      <c r="H6" s="403"/>
      <c r="I6" s="403"/>
      <c r="J6" s="403"/>
      <c r="K6" s="403"/>
      <c r="L6" s="404"/>
      <c r="M6" s="20"/>
      <c r="N6" s="20"/>
      <c r="O6" s="16"/>
      <c r="P6" s="16"/>
    </row>
    <row r="7" spans="1:16" s="4" customFormat="1" x14ac:dyDescent="0.25">
      <c r="A7" s="1"/>
      <c r="B7" s="15"/>
      <c r="C7" s="15"/>
      <c r="D7" s="3"/>
      <c r="E7" s="3"/>
      <c r="F7" s="3"/>
      <c r="G7" s="3"/>
      <c r="H7" s="3"/>
      <c r="I7" s="3"/>
      <c r="J7" s="3"/>
      <c r="K7" s="3"/>
      <c r="L7" s="3"/>
      <c r="O7" s="16"/>
      <c r="P7" s="16"/>
    </row>
    <row r="8" spans="1:16" x14ac:dyDescent="0.25">
      <c r="B8" s="342" t="str">
        <f>UPPER(IF(Intro!$G$21="English",O8,P8))</f>
        <v>COMMENTAIRES PUBLICS</v>
      </c>
      <c r="C8" s="343"/>
      <c r="D8" s="343"/>
      <c r="E8" s="343"/>
      <c r="F8" s="343"/>
      <c r="G8" s="343"/>
      <c r="H8" s="343"/>
      <c r="I8" s="343"/>
      <c r="J8" s="343"/>
      <c r="K8" s="343"/>
      <c r="L8" s="344"/>
      <c r="M8" s="8"/>
      <c r="O8" s="8" t="s">
        <v>41</v>
      </c>
      <c r="P8" s="8" t="s">
        <v>89</v>
      </c>
    </row>
    <row r="9" spans="1:16" x14ac:dyDescent="0.25">
      <c r="B9" s="17"/>
      <c r="C9" s="23"/>
      <c r="D9" s="24"/>
      <c r="E9" s="24"/>
      <c r="F9" s="24"/>
      <c r="G9" s="24"/>
      <c r="H9" s="24"/>
      <c r="I9" s="24"/>
      <c r="J9" s="24"/>
      <c r="K9" s="24"/>
      <c r="L9" s="18"/>
      <c r="M9" s="8"/>
    </row>
    <row r="10" spans="1:16" x14ac:dyDescent="0.25">
      <c r="B10" s="327" t="str">
        <f>IF(Intro!$G$21="English",O10,P10)</f>
        <v>Si votre entreprise désire ajouter des commentaires concernant vos réponses, vous les inscrivez ici. Indiquez à quelle question se rapportent vos commentaires.</v>
      </c>
      <c r="C10" s="328"/>
      <c r="D10" s="328"/>
      <c r="E10" s="328"/>
      <c r="F10" s="328"/>
      <c r="G10" s="328"/>
      <c r="H10" s="328"/>
      <c r="I10" s="328"/>
      <c r="J10" s="328"/>
      <c r="K10" s="328"/>
      <c r="L10" s="329"/>
      <c r="M10" s="8"/>
      <c r="O10" s="19" t="s">
        <v>134</v>
      </c>
      <c r="P10" s="8" t="s">
        <v>281</v>
      </c>
    </row>
    <row r="11" spans="1:16" x14ac:dyDescent="0.25">
      <c r="B11" s="43"/>
      <c r="C11" s="23"/>
      <c r="D11" s="24"/>
      <c r="E11" s="24"/>
      <c r="F11" s="24"/>
      <c r="G11" s="24"/>
      <c r="H11" s="24"/>
      <c r="I11" s="24"/>
      <c r="J11" s="24"/>
      <c r="K11" s="24"/>
      <c r="L11" s="18"/>
      <c r="M11" s="8"/>
      <c r="O11" s="104" t="s">
        <v>416</v>
      </c>
      <c r="P11" s="104" t="s">
        <v>417</v>
      </c>
    </row>
    <row r="12" spans="1:16" ht="28.5" x14ac:dyDescent="0.25">
      <c r="A12" s="6" t="s">
        <v>457</v>
      </c>
      <c r="B12" s="43"/>
      <c r="C12" s="87" t="str">
        <f>IF(Intro!$G$21="English",O11,P11)</f>
        <v>Onglet et question</v>
      </c>
      <c r="D12" s="512" t="str">
        <f>IF(Intro!$G$21="English",O12,P12)</f>
        <v>Commentaires</v>
      </c>
      <c r="E12" s="513"/>
      <c r="F12" s="513"/>
      <c r="G12" s="513"/>
      <c r="H12" s="513"/>
      <c r="I12" s="513"/>
      <c r="J12" s="513"/>
      <c r="K12" s="513"/>
      <c r="L12" s="514"/>
      <c r="M12" s="8"/>
      <c r="O12" s="19" t="s">
        <v>181</v>
      </c>
      <c r="P12" s="8" t="s">
        <v>182</v>
      </c>
    </row>
    <row r="13" spans="1:16" x14ac:dyDescent="0.25">
      <c r="B13" s="515" t="str">
        <f>IF(Intro!$G$21="English",O13,P13)</f>
        <v>Commentaire 1</v>
      </c>
      <c r="C13" s="518"/>
      <c r="D13" s="521"/>
      <c r="E13" s="522"/>
      <c r="F13" s="522"/>
      <c r="G13" s="522"/>
      <c r="H13" s="522"/>
      <c r="I13" s="522"/>
      <c r="J13" s="522"/>
      <c r="K13" s="522"/>
      <c r="L13" s="523"/>
      <c r="M13" s="8"/>
      <c r="O13" s="19" t="s">
        <v>183</v>
      </c>
      <c r="P13" s="8" t="s">
        <v>184</v>
      </c>
    </row>
    <row r="14" spans="1:16" x14ac:dyDescent="0.25">
      <c r="B14" s="516"/>
      <c r="C14" s="519"/>
      <c r="D14" s="524"/>
      <c r="E14" s="525"/>
      <c r="F14" s="525"/>
      <c r="G14" s="525"/>
      <c r="H14" s="525"/>
      <c r="I14" s="525"/>
      <c r="J14" s="525"/>
      <c r="K14" s="525"/>
      <c r="L14" s="526"/>
      <c r="M14" s="8"/>
      <c r="O14" s="19"/>
    </row>
    <row r="15" spans="1:16" x14ac:dyDescent="0.25">
      <c r="B15" s="516"/>
      <c r="C15" s="519"/>
      <c r="D15" s="524"/>
      <c r="E15" s="525"/>
      <c r="F15" s="525"/>
      <c r="G15" s="525"/>
      <c r="H15" s="525"/>
      <c r="I15" s="525"/>
      <c r="J15" s="525"/>
      <c r="K15" s="525"/>
      <c r="L15" s="526"/>
      <c r="M15" s="8"/>
      <c r="O15" s="19"/>
    </row>
    <row r="16" spans="1:16" x14ac:dyDescent="0.25">
      <c r="B16" s="516"/>
      <c r="C16" s="519"/>
      <c r="D16" s="524"/>
      <c r="E16" s="525"/>
      <c r="F16" s="525"/>
      <c r="G16" s="525"/>
      <c r="H16" s="525"/>
      <c r="I16" s="525"/>
      <c r="J16" s="525"/>
      <c r="K16" s="525"/>
      <c r="L16" s="526"/>
      <c r="M16" s="8"/>
      <c r="O16" s="19"/>
    </row>
    <row r="17" spans="2:16" x14ac:dyDescent="0.25">
      <c r="B17" s="516"/>
      <c r="C17" s="519"/>
      <c r="D17" s="524"/>
      <c r="E17" s="525"/>
      <c r="F17" s="525"/>
      <c r="G17" s="525"/>
      <c r="H17" s="525"/>
      <c r="I17" s="525"/>
      <c r="J17" s="525"/>
      <c r="K17" s="525"/>
      <c r="L17" s="526"/>
      <c r="M17" s="8"/>
      <c r="O17" s="19"/>
    </row>
    <row r="18" spans="2:16" x14ac:dyDescent="0.25">
      <c r="B18" s="516"/>
      <c r="C18" s="519"/>
      <c r="D18" s="524"/>
      <c r="E18" s="525"/>
      <c r="F18" s="525"/>
      <c r="G18" s="525"/>
      <c r="H18" s="525"/>
      <c r="I18" s="525"/>
      <c r="J18" s="525"/>
      <c r="K18" s="525"/>
      <c r="L18" s="526"/>
      <c r="M18" s="8"/>
      <c r="O18" s="19"/>
    </row>
    <row r="19" spans="2:16" x14ac:dyDescent="0.25">
      <c r="B19" s="516"/>
      <c r="C19" s="519"/>
      <c r="D19" s="524"/>
      <c r="E19" s="525"/>
      <c r="F19" s="525"/>
      <c r="G19" s="525"/>
      <c r="H19" s="525"/>
      <c r="I19" s="525"/>
      <c r="J19" s="525"/>
      <c r="K19" s="525"/>
      <c r="L19" s="526"/>
      <c r="M19" s="8"/>
      <c r="O19" s="19"/>
    </row>
    <row r="20" spans="2:16" x14ac:dyDescent="0.25">
      <c r="B20" s="516"/>
      <c r="C20" s="519"/>
      <c r="D20" s="524"/>
      <c r="E20" s="525"/>
      <c r="F20" s="525"/>
      <c r="G20" s="525"/>
      <c r="H20" s="525"/>
      <c r="I20" s="525"/>
      <c r="J20" s="525"/>
      <c r="K20" s="525"/>
      <c r="L20" s="526"/>
      <c r="M20" s="8"/>
      <c r="O20" s="19"/>
    </row>
    <row r="21" spans="2:16" x14ac:dyDescent="0.25">
      <c r="B21" s="516"/>
      <c r="C21" s="519"/>
      <c r="D21" s="524"/>
      <c r="E21" s="525"/>
      <c r="F21" s="525"/>
      <c r="G21" s="525"/>
      <c r="H21" s="525"/>
      <c r="I21" s="525"/>
      <c r="J21" s="525"/>
      <c r="K21" s="525"/>
      <c r="L21" s="526"/>
      <c r="M21" s="8"/>
      <c r="O21" s="19"/>
    </row>
    <row r="22" spans="2:16" x14ac:dyDescent="0.25">
      <c r="B22" s="517"/>
      <c r="C22" s="520"/>
      <c r="D22" s="527"/>
      <c r="E22" s="528"/>
      <c r="F22" s="528"/>
      <c r="G22" s="528"/>
      <c r="H22" s="528"/>
      <c r="I22" s="528"/>
      <c r="J22" s="528"/>
      <c r="K22" s="528"/>
      <c r="L22" s="529"/>
      <c r="M22" s="8"/>
      <c r="O22" s="19"/>
    </row>
    <row r="23" spans="2:16" x14ac:dyDescent="0.25">
      <c r="B23" s="515" t="str">
        <f>IF(Intro!$G$21="English",O23,P23)</f>
        <v>Commentaire 2</v>
      </c>
      <c r="C23" s="518"/>
      <c r="D23" s="521"/>
      <c r="E23" s="522"/>
      <c r="F23" s="522"/>
      <c r="G23" s="522"/>
      <c r="H23" s="522"/>
      <c r="I23" s="522"/>
      <c r="J23" s="522"/>
      <c r="K23" s="522"/>
      <c r="L23" s="523"/>
      <c r="M23" s="8"/>
      <c r="O23" s="19" t="s">
        <v>185</v>
      </c>
      <c r="P23" s="8" t="s">
        <v>186</v>
      </c>
    </row>
    <row r="24" spans="2:16" x14ac:dyDescent="0.25">
      <c r="B24" s="516"/>
      <c r="C24" s="519"/>
      <c r="D24" s="524"/>
      <c r="E24" s="525"/>
      <c r="F24" s="525"/>
      <c r="G24" s="525"/>
      <c r="H24" s="525"/>
      <c r="I24" s="525"/>
      <c r="J24" s="525"/>
      <c r="K24" s="525"/>
      <c r="L24" s="526"/>
      <c r="M24" s="8"/>
    </row>
    <row r="25" spans="2:16" x14ac:dyDescent="0.25">
      <c r="B25" s="516"/>
      <c r="C25" s="519"/>
      <c r="D25" s="524"/>
      <c r="E25" s="525"/>
      <c r="F25" s="525"/>
      <c r="G25" s="525"/>
      <c r="H25" s="525"/>
      <c r="I25" s="525"/>
      <c r="J25" s="525"/>
      <c r="K25" s="525"/>
      <c r="L25" s="526"/>
      <c r="M25" s="8"/>
      <c r="O25" s="19"/>
    </row>
    <row r="26" spans="2:16" x14ac:dyDescent="0.25">
      <c r="B26" s="516"/>
      <c r="C26" s="519"/>
      <c r="D26" s="524"/>
      <c r="E26" s="525"/>
      <c r="F26" s="525"/>
      <c r="G26" s="525"/>
      <c r="H26" s="525"/>
      <c r="I26" s="525"/>
      <c r="J26" s="525"/>
      <c r="K26" s="525"/>
      <c r="L26" s="526"/>
      <c r="M26" s="8"/>
      <c r="O26" s="19"/>
    </row>
    <row r="27" spans="2:16" x14ac:dyDescent="0.25">
      <c r="B27" s="516"/>
      <c r="C27" s="519"/>
      <c r="D27" s="524"/>
      <c r="E27" s="525"/>
      <c r="F27" s="525"/>
      <c r="G27" s="525"/>
      <c r="H27" s="525"/>
      <c r="I27" s="525"/>
      <c r="J27" s="525"/>
      <c r="K27" s="525"/>
      <c r="L27" s="526"/>
      <c r="M27" s="8"/>
    </row>
    <row r="28" spans="2:16" x14ac:dyDescent="0.25">
      <c r="B28" s="516"/>
      <c r="C28" s="519"/>
      <c r="D28" s="524"/>
      <c r="E28" s="525"/>
      <c r="F28" s="525"/>
      <c r="G28" s="525"/>
      <c r="H28" s="525"/>
      <c r="I28" s="525"/>
      <c r="J28" s="525"/>
      <c r="K28" s="525"/>
      <c r="L28" s="526"/>
      <c r="M28" s="8"/>
    </row>
    <row r="29" spans="2:16" x14ac:dyDescent="0.25">
      <c r="B29" s="516"/>
      <c r="C29" s="519"/>
      <c r="D29" s="524"/>
      <c r="E29" s="525"/>
      <c r="F29" s="525"/>
      <c r="G29" s="525"/>
      <c r="H29" s="525"/>
      <c r="I29" s="525"/>
      <c r="J29" s="525"/>
      <c r="K29" s="525"/>
      <c r="L29" s="526"/>
      <c r="M29" s="8"/>
      <c r="O29" s="19"/>
    </row>
    <row r="30" spans="2:16" x14ac:dyDescent="0.25">
      <c r="B30" s="516"/>
      <c r="C30" s="519"/>
      <c r="D30" s="524"/>
      <c r="E30" s="525"/>
      <c r="F30" s="525"/>
      <c r="G30" s="525"/>
      <c r="H30" s="525"/>
      <c r="I30" s="525"/>
      <c r="J30" s="525"/>
      <c r="K30" s="525"/>
      <c r="L30" s="526"/>
      <c r="M30" s="8"/>
      <c r="O30" s="19"/>
    </row>
    <row r="31" spans="2:16" x14ac:dyDescent="0.25">
      <c r="B31" s="516"/>
      <c r="C31" s="519"/>
      <c r="D31" s="524"/>
      <c r="E31" s="525"/>
      <c r="F31" s="525"/>
      <c r="G31" s="525"/>
      <c r="H31" s="525"/>
      <c r="I31" s="525"/>
      <c r="J31" s="525"/>
      <c r="K31" s="525"/>
      <c r="L31" s="526"/>
      <c r="M31" s="8"/>
      <c r="O31" s="19"/>
    </row>
    <row r="32" spans="2:16" x14ac:dyDescent="0.25">
      <c r="B32" s="517"/>
      <c r="C32" s="520"/>
      <c r="D32" s="527"/>
      <c r="E32" s="528"/>
      <c r="F32" s="528"/>
      <c r="G32" s="528"/>
      <c r="H32" s="528"/>
      <c r="I32" s="528"/>
      <c r="J32" s="528"/>
      <c r="K32" s="528"/>
      <c r="L32" s="529"/>
      <c r="M32" s="8"/>
      <c r="O32" s="19"/>
    </row>
    <row r="33" spans="2:16" x14ac:dyDescent="0.25">
      <c r="B33" s="515" t="str">
        <f>IF(Intro!$G$21="English",O33,P33)</f>
        <v>Commentaire 3</v>
      </c>
      <c r="C33" s="518"/>
      <c r="D33" s="521"/>
      <c r="E33" s="522"/>
      <c r="F33" s="522"/>
      <c r="G33" s="522"/>
      <c r="H33" s="522"/>
      <c r="I33" s="522"/>
      <c r="J33" s="522"/>
      <c r="K33" s="522"/>
      <c r="L33" s="523"/>
      <c r="M33" s="8"/>
      <c r="O33" s="19" t="s">
        <v>187</v>
      </c>
      <c r="P33" s="8" t="s">
        <v>188</v>
      </c>
    </row>
    <row r="34" spans="2:16" x14ac:dyDescent="0.25">
      <c r="B34" s="516"/>
      <c r="C34" s="519"/>
      <c r="D34" s="524"/>
      <c r="E34" s="525"/>
      <c r="F34" s="525"/>
      <c r="G34" s="525"/>
      <c r="H34" s="525"/>
      <c r="I34" s="525"/>
      <c r="J34" s="525"/>
      <c r="K34" s="525"/>
      <c r="L34" s="526"/>
      <c r="M34" s="8"/>
      <c r="O34" s="19"/>
    </row>
    <row r="35" spans="2:16" x14ac:dyDescent="0.25">
      <c r="B35" s="516"/>
      <c r="C35" s="519"/>
      <c r="D35" s="524"/>
      <c r="E35" s="525"/>
      <c r="F35" s="525"/>
      <c r="G35" s="525"/>
      <c r="H35" s="525"/>
      <c r="I35" s="525"/>
      <c r="J35" s="525"/>
      <c r="K35" s="525"/>
      <c r="L35" s="526"/>
      <c r="M35" s="8"/>
      <c r="O35" s="19"/>
    </row>
    <row r="36" spans="2:16" x14ac:dyDescent="0.25">
      <c r="B36" s="516"/>
      <c r="C36" s="519"/>
      <c r="D36" s="524"/>
      <c r="E36" s="525"/>
      <c r="F36" s="525"/>
      <c r="G36" s="525"/>
      <c r="H36" s="525"/>
      <c r="I36" s="525"/>
      <c r="J36" s="525"/>
      <c r="K36" s="525"/>
      <c r="L36" s="526"/>
      <c r="M36" s="8"/>
      <c r="O36" s="19"/>
    </row>
    <row r="37" spans="2:16" x14ac:dyDescent="0.25">
      <c r="B37" s="516"/>
      <c r="C37" s="519"/>
      <c r="D37" s="524"/>
      <c r="E37" s="525"/>
      <c r="F37" s="525"/>
      <c r="G37" s="525"/>
      <c r="H37" s="525"/>
      <c r="I37" s="525"/>
      <c r="J37" s="525"/>
      <c r="K37" s="525"/>
      <c r="L37" s="526"/>
      <c r="M37" s="8"/>
      <c r="O37" s="19"/>
    </row>
    <row r="38" spans="2:16" x14ac:dyDescent="0.25">
      <c r="B38" s="516"/>
      <c r="C38" s="519"/>
      <c r="D38" s="524"/>
      <c r="E38" s="525"/>
      <c r="F38" s="525"/>
      <c r="G38" s="525"/>
      <c r="H38" s="525"/>
      <c r="I38" s="525"/>
      <c r="J38" s="525"/>
      <c r="K38" s="525"/>
      <c r="L38" s="526"/>
      <c r="M38" s="8"/>
      <c r="O38" s="19"/>
    </row>
    <row r="39" spans="2:16" x14ac:dyDescent="0.25">
      <c r="B39" s="516"/>
      <c r="C39" s="519"/>
      <c r="D39" s="524"/>
      <c r="E39" s="525"/>
      <c r="F39" s="525"/>
      <c r="G39" s="525"/>
      <c r="H39" s="525"/>
      <c r="I39" s="525"/>
      <c r="J39" s="525"/>
      <c r="K39" s="525"/>
      <c r="L39" s="526"/>
      <c r="M39" s="8"/>
      <c r="O39" s="19"/>
    </row>
    <row r="40" spans="2:16" x14ac:dyDescent="0.25">
      <c r="B40" s="516"/>
      <c r="C40" s="519"/>
      <c r="D40" s="524"/>
      <c r="E40" s="525"/>
      <c r="F40" s="525"/>
      <c r="G40" s="525"/>
      <c r="H40" s="525"/>
      <c r="I40" s="525"/>
      <c r="J40" s="525"/>
      <c r="K40" s="525"/>
      <c r="L40" s="526"/>
      <c r="M40" s="8"/>
      <c r="O40" s="19"/>
    </row>
    <row r="41" spans="2:16" x14ac:dyDescent="0.25">
      <c r="B41" s="516"/>
      <c r="C41" s="519"/>
      <c r="D41" s="524"/>
      <c r="E41" s="525"/>
      <c r="F41" s="525"/>
      <c r="G41" s="525"/>
      <c r="H41" s="525"/>
      <c r="I41" s="525"/>
      <c r="J41" s="525"/>
      <c r="K41" s="525"/>
      <c r="L41" s="526"/>
      <c r="M41" s="8"/>
      <c r="O41" s="19"/>
    </row>
    <row r="42" spans="2:16" x14ac:dyDescent="0.25">
      <c r="B42" s="517"/>
      <c r="C42" s="520"/>
      <c r="D42" s="527"/>
      <c r="E42" s="528"/>
      <c r="F42" s="528"/>
      <c r="G42" s="528"/>
      <c r="H42" s="528"/>
      <c r="I42" s="528"/>
      <c r="J42" s="528"/>
      <c r="K42" s="528"/>
      <c r="L42" s="529"/>
      <c r="M42" s="8"/>
      <c r="O42" s="19"/>
    </row>
    <row r="43" spans="2:16" x14ac:dyDescent="0.25">
      <c r="B43" s="515" t="str">
        <f>IF(Intro!$G$21="English",O43,P43)</f>
        <v>Commentaire 4</v>
      </c>
      <c r="C43" s="518"/>
      <c r="D43" s="521"/>
      <c r="E43" s="522"/>
      <c r="F43" s="522"/>
      <c r="G43" s="522"/>
      <c r="H43" s="522"/>
      <c r="I43" s="522"/>
      <c r="J43" s="522"/>
      <c r="K43" s="522"/>
      <c r="L43" s="523"/>
      <c r="M43" s="8"/>
      <c r="O43" s="19" t="s">
        <v>189</v>
      </c>
      <c r="P43" s="8" t="s">
        <v>190</v>
      </c>
    </row>
    <row r="44" spans="2:16" x14ac:dyDescent="0.25">
      <c r="B44" s="516"/>
      <c r="C44" s="519"/>
      <c r="D44" s="524"/>
      <c r="E44" s="525"/>
      <c r="F44" s="525"/>
      <c r="G44" s="525"/>
      <c r="H44" s="525"/>
      <c r="I44" s="525"/>
      <c r="J44" s="525"/>
      <c r="K44" s="525"/>
      <c r="L44" s="526"/>
      <c r="M44" s="8"/>
      <c r="O44" s="19"/>
    </row>
    <row r="45" spans="2:16" x14ac:dyDescent="0.25">
      <c r="B45" s="516"/>
      <c r="C45" s="519"/>
      <c r="D45" s="524"/>
      <c r="E45" s="525"/>
      <c r="F45" s="525"/>
      <c r="G45" s="525"/>
      <c r="H45" s="525"/>
      <c r="I45" s="525"/>
      <c r="J45" s="525"/>
      <c r="K45" s="525"/>
      <c r="L45" s="526"/>
      <c r="M45" s="8"/>
      <c r="O45" s="19"/>
    </row>
    <row r="46" spans="2:16" x14ac:dyDescent="0.25">
      <c r="B46" s="516"/>
      <c r="C46" s="519"/>
      <c r="D46" s="524"/>
      <c r="E46" s="525"/>
      <c r="F46" s="525"/>
      <c r="G46" s="525"/>
      <c r="H46" s="525"/>
      <c r="I46" s="525"/>
      <c r="J46" s="525"/>
      <c r="K46" s="525"/>
      <c r="L46" s="526"/>
      <c r="M46" s="8"/>
      <c r="O46" s="19"/>
    </row>
    <row r="47" spans="2:16" x14ac:dyDescent="0.25">
      <c r="B47" s="516"/>
      <c r="C47" s="519"/>
      <c r="D47" s="524"/>
      <c r="E47" s="525"/>
      <c r="F47" s="525"/>
      <c r="G47" s="525"/>
      <c r="H47" s="525"/>
      <c r="I47" s="525"/>
      <c r="J47" s="525"/>
      <c r="K47" s="525"/>
      <c r="L47" s="526"/>
      <c r="M47" s="8"/>
      <c r="O47" s="19"/>
    </row>
    <row r="48" spans="2:16" x14ac:dyDescent="0.25">
      <c r="B48" s="516"/>
      <c r="C48" s="519"/>
      <c r="D48" s="524"/>
      <c r="E48" s="525"/>
      <c r="F48" s="525"/>
      <c r="G48" s="525"/>
      <c r="H48" s="525"/>
      <c r="I48" s="525"/>
      <c r="J48" s="525"/>
      <c r="K48" s="525"/>
      <c r="L48" s="526"/>
      <c r="M48" s="8"/>
      <c r="O48" s="19"/>
    </row>
    <row r="49" spans="1:16" x14ac:dyDescent="0.25">
      <c r="B49" s="516"/>
      <c r="C49" s="519"/>
      <c r="D49" s="524"/>
      <c r="E49" s="525"/>
      <c r="F49" s="525"/>
      <c r="G49" s="525"/>
      <c r="H49" s="525"/>
      <c r="I49" s="525"/>
      <c r="J49" s="525"/>
      <c r="K49" s="525"/>
      <c r="L49" s="526"/>
      <c r="M49" s="8"/>
      <c r="O49" s="19"/>
    </row>
    <row r="50" spans="1:16" x14ac:dyDescent="0.25">
      <c r="B50" s="516"/>
      <c r="C50" s="519"/>
      <c r="D50" s="524"/>
      <c r="E50" s="525"/>
      <c r="F50" s="525"/>
      <c r="G50" s="525"/>
      <c r="H50" s="525"/>
      <c r="I50" s="525"/>
      <c r="J50" s="525"/>
      <c r="K50" s="525"/>
      <c r="L50" s="526"/>
      <c r="M50" s="8"/>
      <c r="O50" s="19"/>
    </row>
    <row r="51" spans="1:16" x14ac:dyDescent="0.25">
      <c r="B51" s="516"/>
      <c r="C51" s="519"/>
      <c r="D51" s="524"/>
      <c r="E51" s="525"/>
      <c r="F51" s="525"/>
      <c r="G51" s="525"/>
      <c r="H51" s="525"/>
      <c r="I51" s="525"/>
      <c r="J51" s="525"/>
      <c r="K51" s="525"/>
      <c r="L51" s="526"/>
      <c r="M51" s="8"/>
      <c r="O51" s="19"/>
    </row>
    <row r="52" spans="1:16" x14ac:dyDescent="0.25">
      <c r="B52" s="517"/>
      <c r="C52" s="520"/>
      <c r="D52" s="527"/>
      <c r="E52" s="528"/>
      <c r="F52" s="528"/>
      <c r="G52" s="528"/>
      <c r="H52" s="528"/>
      <c r="I52" s="528"/>
      <c r="J52" s="528"/>
      <c r="K52" s="528"/>
      <c r="L52" s="529"/>
      <c r="M52" s="8"/>
      <c r="O52" s="19"/>
    </row>
    <row r="53" spans="1:16" x14ac:dyDescent="0.25">
      <c r="B53" s="515" t="str">
        <f>IF(Intro!$G$21="English",O53,P53)</f>
        <v>Commentaire 5</v>
      </c>
      <c r="C53" s="518"/>
      <c r="D53" s="521"/>
      <c r="E53" s="522"/>
      <c r="F53" s="522"/>
      <c r="G53" s="522"/>
      <c r="H53" s="522"/>
      <c r="I53" s="522"/>
      <c r="J53" s="522"/>
      <c r="K53" s="522"/>
      <c r="L53" s="523"/>
      <c r="M53" s="8"/>
      <c r="O53" s="19" t="s">
        <v>191</v>
      </c>
      <c r="P53" s="8" t="s">
        <v>192</v>
      </c>
    </row>
    <row r="54" spans="1:16" x14ac:dyDescent="0.25">
      <c r="B54" s="516"/>
      <c r="C54" s="519"/>
      <c r="D54" s="524"/>
      <c r="E54" s="525"/>
      <c r="F54" s="525"/>
      <c r="G54" s="525"/>
      <c r="H54" s="525"/>
      <c r="I54" s="525"/>
      <c r="J54" s="525"/>
      <c r="K54" s="525"/>
      <c r="L54" s="526"/>
      <c r="M54" s="8"/>
      <c r="O54" s="19"/>
    </row>
    <row r="55" spans="1:16" x14ac:dyDescent="0.25">
      <c r="B55" s="516"/>
      <c r="C55" s="519"/>
      <c r="D55" s="524"/>
      <c r="E55" s="525"/>
      <c r="F55" s="525"/>
      <c r="G55" s="525"/>
      <c r="H55" s="525"/>
      <c r="I55" s="525"/>
      <c r="J55" s="525"/>
      <c r="K55" s="525"/>
      <c r="L55" s="526"/>
      <c r="M55" s="8"/>
      <c r="O55" s="19"/>
    </row>
    <row r="56" spans="1:16" x14ac:dyDescent="0.25">
      <c r="B56" s="516"/>
      <c r="C56" s="519"/>
      <c r="D56" s="524"/>
      <c r="E56" s="525"/>
      <c r="F56" s="525"/>
      <c r="G56" s="525"/>
      <c r="H56" s="525"/>
      <c r="I56" s="525"/>
      <c r="J56" s="525"/>
      <c r="K56" s="525"/>
      <c r="L56" s="526"/>
      <c r="M56" s="8"/>
      <c r="O56" s="19"/>
    </row>
    <row r="57" spans="1:16" x14ac:dyDescent="0.25">
      <c r="B57" s="516"/>
      <c r="C57" s="519"/>
      <c r="D57" s="524"/>
      <c r="E57" s="525"/>
      <c r="F57" s="525"/>
      <c r="G57" s="525"/>
      <c r="H57" s="525"/>
      <c r="I57" s="525"/>
      <c r="J57" s="525"/>
      <c r="K57" s="525"/>
      <c r="L57" s="526"/>
      <c r="M57" s="8"/>
      <c r="O57" s="19"/>
    </row>
    <row r="58" spans="1:16" x14ac:dyDescent="0.25">
      <c r="B58" s="516"/>
      <c r="C58" s="519"/>
      <c r="D58" s="524"/>
      <c r="E58" s="525"/>
      <c r="F58" s="525"/>
      <c r="G58" s="525"/>
      <c r="H58" s="525"/>
      <c r="I58" s="525"/>
      <c r="J58" s="525"/>
      <c r="K58" s="525"/>
      <c r="L58" s="526"/>
      <c r="M58" s="8"/>
      <c r="O58" s="19"/>
    </row>
    <row r="59" spans="1:16" x14ac:dyDescent="0.25">
      <c r="B59" s="516"/>
      <c r="C59" s="519"/>
      <c r="D59" s="524"/>
      <c r="E59" s="525"/>
      <c r="F59" s="525"/>
      <c r="G59" s="525"/>
      <c r="H59" s="525"/>
      <c r="I59" s="525"/>
      <c r="J59" s="525"/>
      <c r="K59" s="525"/>
      <c r="L59" s="526"/>
      <c r="M59" s="8"/>
      <c r="O59" s="19"/>
    </row>
    <row r="60" spans="1:16" x14ac:dyDescent="0.25">
      <c r="B60" s="516"/>
      <c r="C60" s="519"/>
      <c r="D60" s="524"/>
      <c r="E60" s="525"/>
      <c r="F60" s="525"/>
      <c r="G60" s="525"/>
      <c r="H60" s="525"/>
      <c r="I60" s="525"/>
      <c r="J60" s="525"/>
      <c r="K60" s="525"/>
      <c r="L60" s="526"/>
      <c r="M60" s="8"/>
      <c r="O60" s="19"/>
    </row>
    <row r="61" spans="1:16" x14ac:dyDescent="0.25">
      <c r="B61" s="516"/>
      <c r="C61" s="519"/>
      <c r="D61" s="524"/>
      <c r="E61" s="525"/>
      <c r="F61" s="525"/>
      <c r="G61" s="525"/>
      <c r="H61" s="525"/>
      <c r="I61" s="525"/>
      <c r="J61" s="525"/>
      <c r="K61" s="525"/>
      <c r="L61" s="526"/>
      <c r="M61" s="8"/>
      <c r="O61" s="19"/>
    </row>
    <row r="62" spans="1:16" x14ac:dyDescent="0.25">
      <c r="B62" s="517"/>
      <c r="C62" s="520"/>
      <c r="D62" s="527"/>
      <c r="E62" s="528"/>
      <c r="F62" s="528"/>
      <c r="G62" s="528"/>
      <c r="H62" s="528"/>
      <c r="I62" s="528"/>
      <c r="J62" s="528"/>
      <c r="K62" s="528"/>
      <c r="L62" s="529"/>
      <c r="M62" s="8"/>
      <c r="O62" s="19"/>
    </row>
    <row r="63" spans="1:16" s="64" customFormat="1" x14ac:dyDescent="0.25">
      <c r="A63" s="62"/>
      <c r="B63" s="1"/>
      <c r="C63" s="63"/>
      <c r="D63" s="63"/>
      <c r="E63" s="63"/>
      <c r="F63" s="63"/>
      <c r="G63" s="63"/>
      <c r="H63" s="63"/>
      <c r="I63" s="63"/>
      <c r="J63" s="63"/>
      <c r="K63" s="63"/>
      <c r="L63" s="63"/>
      <c r="N63" s="65"/>
    </row>
  </sheetData>
  <sheetProtection algorithmName="SHA-512" hashValue="zISU93FTSKaTxI4cGm/m3hP4hKHgd+wd1owrOmKFt10l1+/SVw/xrHBLwVgaRVg4bSyDnZOYwAwG9jeLJpDEOw==" saltValue="0Bs0Bbqe7pMJJubmFDtjpQ==" spinCount="100000" sheet="1" objects="1" scenarios="1" selectLockedCells="1"/>
  <mergeCells count="21">
    <mergeCell ref="B43:B52"/>
    <mergeCell ref="C43:C52"/>
    <mergeCell ref="D43:L52"/>
    <mergeCell ref="B53:B62"/>
    <mergeCell ref="C53:C62"/>
    <mergeCell ref="D53:L62"/>
    <mergeCell ref="B23:B32"/>
    <mergeCell ref="C23:C32"/>
    <mergeCell ref="D23:L32"/>
    <mergeCell ref="B33:B42"/>
    <mergeCell ref="C33:C42"/>
    <mergeCell ref="D33:L42"/>
    <mergeCell ref="B10:L10"/>
    <mergeCell ref="D12:L12"/>
    <mergeCell ref="B13:B22"/>
    <mergeCell ref="C13:C22"/>
    <mergeCell ref="B4:L4"/>
    <mergeCell ref="B5:L5"/>
    <mergeCell ref="B6:L6"/>
    <mergeCell ref="B8:L8"/>
    <mergeCell ref="D13:L22"/>
  </mergeCells>
  <dataValidations count="1">
    <dataValidation allowBlank="1" showInputMessage="1" showErrorMessage="1" sqref="C13:D13 C23:D23 C33:D33 C43:D43 C53:D53" xr:uid="{B09764AD-4D24-4D28-9AEC-DB3AA6EACD8B}"/>
  </dataValidation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FB572-A416-4F34-BE30-9CF14953FC8C}">
  <sheetPr>
    <tabColor rgb="FF92D050"/>
    <pageSetUpPr fitToPage="1"/>
  </sheetPr>
  <dimension ref="A1:S284"/>
  <sheetViews>
    <sheetView showGridLines="0" zoomScaleNormal="100" workbookViewId="0"/>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9" width="15.5703125" style="8" customWidth="1"/>
    <col min="20" max="16384" width="9.42578125" style="8"/>
  </cols>
  <sheetData>
    <row r="1" spans="1:16" x14ac:dyDescent="0.25">
      <c r="O1" s="8" t="s">
        <v>420</v>
      </c>
      <c r="P1" s="8" t="s">
        <v>420</v>
      </c>
    </row>
    <row r="2" spans="1:16" x14ac:dyDescent="0.25">
      <c r="B2" s="10" t="str">
        <f>IF(Intro!$G$21="English",O3,P3)</f>
        <v>PROTÉGÉ</v>
      </c>
      <c r="C2" s="10"/>
      <c r="D2" s="10"/>
      <c r="O2" s="9" t="s">
        <v>151</v>
      </c>
      <c r="P2" s="9" t="s">
        <v>161</v>
      </c>
    </row>
    <row r="3" spans="1:16" x14ac:dyDescent="0.25">
      <c r="B3" s="12"/>
      <c r="C3" s="12"/>
      <c r="D3" s="12"/>
      <c r="O3" s="81" t="s">
        <v>362</v>
      </c>
      <c r="P3" s="81" t="s">
        <v>363</v>
      </c>
    </row>
    <row r="4" spans="1:16" s="2" customFormat="1" x14ac:dyDescent="0.25">
      <c r="A4" s="1"/>
      <c r="B4" s="396" t="str">
        <f>Info!B4</f>
        <v>QUESTIONNAIRE À L’INTENTION DES ACHETEURS</v>
      </c>
      <c r="C4" s="364"/>
      <c r="D4" s="364"/>
      <c r="E4" s="364"/>
      <c r="F4" s="364"/>
      <c r="G4" s="364"/>
      <c r="H4" s="364"/>
      <c r="I4" s="364"/>
      <c r="J4" s="364"/>
      <c r="K4" s="364"/>
      <c r="L4" s="365"/>
      <c r="M4" s="13"/>
      <c r="N4" s="13"/>
      <c r="O4" s="20"/>
      <c r="P4" s="20"/>
    </row>
    <row r="5" spans="1:16" s="2" customFormat="1" x14ac:dyDescent="0.25">
      <c r="A5" s="1"/>
      <c r="B5" s="462" t="str">
        <f>Info!B5</f>
        <v>NQ-2026-004</v>
      </c>
      <c r="C5" s="367"/>
      <c r="D5" s="367"/>
      <c r="E5" s="367"/>
      <c r="F5" s="367"/>
      <c r="G5" s="367"/>
      <c r="H5" s="367"/>
      <c r="I5" s="367"/>
      <c r="J5" s="367"/>
      <c r="K5" s="367"/>
      <c r="L5" s="368"/>
      <c r="M5" s="13"/>
      <c r="N5" s="13"/>
      <c r="O5" s="20"/>
      <c r="P5" s="20"/>
    </row>
    <row r="6" spans="1:16" s="4" customFormat="1" x14ac:dyDescent="0.25">
      <c r="A6" s="1"/>
      <c r="B6" s="462" t="str">
        <f>Info!B6</f>
        <v>CONTREPLAQUÉS DÉCORATIFS ET AUTRES CONTREPLAQUÉS NON STRUCTURAUX</v>
      </c>
      <c r="C6" s="367"/>
      <c r="D6" s="367"/>
      <c r="E6" s="367"/>
      <c r="F6" s="367"/>
      <c r="G6" s="367"/>
      <c r="H6" s="367"/>
      <c r="I6" s="367"/>
      <c r="J6" s="367"/>
      <c r="K6" s="367"/>
      <c r="L6" s="368"/>
      <c r="M6" s="20"/>
      <c r="N6" s="20"/>
      <c r="O6" s="16"/>
      <c r="P6" s="16"/>
    </row>
    <row r="7" spans="1:16" s="4" customFormat="1" x14ac:dyDescent="0.25">
      <c r="A7" s="1"/>
      <c r="B7" s="105"/>
      <c r="C7" s="106"/>
      <c r="D7" s="106"/>
      <c r="E7" s="106"/>
      <c r="F7" s="106"/>
      <c r="G7" s="106"/>
      <c r="H7" s="106"/>
      <c r="I7" s="106"/>
      <c r="J7" s="106"/>
      <c r="K7" s="106"/>
      <c r="L7" s="107"/>
      <c r="M7" s="20"/>
      <c r="N7" s="20"/>
      <c r="O7" s="21"/>
    </row>
    <row r="8" spans="1:16" s="4" customFormat="1" x14ac:dyDescent="0.25">
      <c r="A8" s="1"/>
      <c r="B8" s="468" t="str">
        <f>Public!B8</f>
        <v>Les questions suivantes font référence aux marchandises comme définies dans la description du produit de l'onglet Intro.</v>
      </c>
      <c r="C8" s="469"/>
      <c r="D8" s="469"/>
      <c r="E8" s="469"/>
      <c r="F8" s="469"/>
      <c r="G8" s="469"/>
      <c r="H8" s="469"/>
      <c r="I8" s="469"/>
      <c r="J8" s="469"/>
      <c r="K8" s="469"/>
      <c r="L8" s="470"/>
      <c r="M8" s="20"/>
      <c r="N8" s="20"/>
      <c r="O8" s="16"/>
      <c r="P8" s="16"/>
    </row>
    <row r="9" spans="1:16" s="4" customFormat="1" x14ac:dyDescent="0.25">
      <c r="A9" s="1"/>
      <c r="B9" s="468" t="str">
        <f>Public!B9</f>
        <v>Des informations sur le produit et un glossaire de termes sont disponibles dans l'onglet Info.</v>
      </c>
      <c r="C9" s="469"/>
      <c r="D9" s="469"/>
      <c r="E9" s="469"/>
      <c r="F9" s="469"/>
      <c r="G9" s="469"/>
      <c r="H9" s="469"/>
      <c r="I9" s="469"/>
      <c r="J9" s="469"/>
      <c r="K9" s="469"/>
      <c r="L9" s="470"/>
      <c r="M9" s="20"/>
      <c r="N9" s="20"/>
      <c r="O9" s="16"/>
    </row>
    <row r="10" spans="1:16" s="4" customFormat="1" x14ac:dyDescent="0.25">
      <c r="A10" s="1"/>
      <c r="B10" s="468" t="str">
        <f>IF(Intro!$G$21="English",O10,P10)</f>
        <v xml:space="preserve">Utilisez l'onglet AddPro si vous avez besoin de plus d'espace.
</v>
      </c>
      <c r="C10" s="469"/>
      <c r="D10" s="469"/>
      <c r="E10" s="469"/>
      <c r="F10" s="469"/>
      <c r="G10" s="469"/>
      <c r="H10" s="469"/>
      <c r="I10" s="469"/>
      <c r="J10" s="469"/>
      <c r="K10" s="469"/>
      <c r="L10" s="470"/>
      <c r="M10" s="20"/>
      <c r="N10" s="20"/>
      <c r="O10" s="16" t="s">
        <v>193</v>
      </c>
      <c r="P10" s="16" t="str">
        <f>"Utilisez l'onglet AddPro si vous avez besoin de plus d'espace."&amp;CHAR(10)</f>
        <v xml:space="preserve">Utilisez l'onglet AddPro si vous avez besoin de plus d'espace.
</v>
      </c>
    </row>
    <row r="11" spans="1:16" s="4" customFormat="1" x14ac:dyDescent="0.25">
      <c r="A11" s="1"/>
      <c r="B11" s="105"/>
      <c r="C11" s="106"/>
      <c r="D11" s="106"/>
      <c r="E11" s="106"/>
      <c r="F11" s="106"/>
      <c r="G11" s="106"/>
      <c r="H11" s="106"/>
      <c r="I11" s="106"/>
      <c r="J11" s="106"/>
      <c r="K11" s="106"/>
      <c r="L11" s="107"/>
      <c r="M11" s="20"/>
      <c r="N11" s="20"/>
      <c r="O11" s="21"/>
    </row>
    <row r="12" spans="1:16" s="4" customFormat="1" x14ac:dyDescent="0.25">
      <c r="A12" s="1"/>
      <c r="B12" s="468" t="str">
        <f>IF(Intro!$G$21="English",O12,P12)</f>
        <v>Pour les questions de cet onglet, notez ce qui suit :</v>
      </c>
      <c r="C12" s="469"/>
      <c r="D12" s="469"/>
      <c r="E12" s="469"/>
      <c r="F12" s="469"/>
      <c r="G12" s="469"/>
      <c r="H12" s="469"/>
      <c r="I12" s="469"/>
      <c r="J12" s="469"/>
      <c r="K12" s="469"/>
      <c r="L12" s="470"/>
      <c r="M12" s="20"/>
      <c r="N12" s="20"/>
      <c r="O12" s="16" t="s">
        <v>302</v>
      </c>
      <c r="P12" s="16" t="s">
        <v>303</v>
      </c>
    </row>
    <row r="13" spans="1:16" s="4" customFormat="1" x14ac:dyDescent="0.25">
      <c r="A13" s="1"/>
      <c r="B13" s="471" t="str">
        <f>IF(Intro!$G$21="English",O13,P13)</f>
        <v>• Déclarez toutes les valeurs en dollars canadiens.</v>
      </c>
      <c r="C13" s="472"/>
      <c r="D13" s="472"/>
      <c r="E13" s="472"/>
      <c r="F13" s="472"/>
      <c r="G13" s="472"/>
      <c r="H13" s="472"/>
      <c r="I13" s="472"/>
      <c r="J13" s="472"/>
      <c r="K13" s="472"/>
      <c r="L13" s="473"/>
      <c r="M13" s="20"/>
      <c r="N13" s="20"/>
      <c r="O13" s="16" t="s">
        <v>322</v>
      </c>
      <c r="P13" s="16" t="s">
        <v>323</v>
      </c>
    </row>
    <row r="14" spans="1:16" s="4" customFormat="1" x14ac:dyDescent="0.25">
      <c r="A14" s="1"/>
      <c r="B14" s="15"/>
      <c r="C14" s="15"/>
      <c r="D14" s="15"/>
      <c r="E14" s="3"/>
      <c r="F14" s="3"/>
      <c r="G14" s="3"/>
      <c r="H14" s="3"/>
      <c r="I14" s="3"/>
      <c r="J14" s="3"/>
      <c r="K14" s="3"/>
      <c r="L14" s="3"/>
      <c r="O14" s="16"/>
      <c r="P14" s="16"/>
    </row>
    <row r="15" spans="1:16" x14ac:dyDescent="0.25">
      <c r="B15" s="314" t="str">
        <f>IF(Intro!$G$21="English",O15,P15)</f>
        <v>ACHATS</v>
      </c>
      <c r="C15" s="315"/>
      <c r="D15" s="315"/>
      <c r="E15" s="315"/>
      <c r="F15" s="315"/>
      <c r="G15" s="315"/>
      <c r="H15" s="315"/>
      <c r="I15" s="315"/>
      <c r="J15" s="315"/>
      <c r="K15" s="315"/>
      <c r="L15" s="316"/>
      <c r="M15" s="8"/>
      <c r="O15" s="8" t="s">
        <v>364</v>
      </c>
      <c r="P15" s="8" t="s">
        <v>365</v>
      </c>
    </row>
    <row r="16" spans="1:16" x14ac:dyDescent="0.25">
      <c r="B16" s="455" t="s">
        <v>9</v>
      </c>
      <c r="C16" s="456"/>
      <c r="D16" s="456"/>
      <c r="E16" s="456"/>
      <c r="F16" s="456"/>
      <c r="G16" s="456"/>
      <c r="H16" s="456"/>
      <c r="I16" s="456"/>
      <c r="J16" s="456"/>
      <c r="K16" s="456"/>
      <c r="L16" s="457"/>
      <c r="M16" s="8"/>
    </row>
    <row r="17" spans="2:16" x14ac:dyDescent="0.25">
      <c r="B17" s="17"/>
      <c r="C17" s="23"/>
      <c r="D17" s="23"/>
      <c r="E17" s="24"/>
      <c r="F17" s="24"/>
      <c r="G17" s="24"/>
      <c r="H17" s="24"/>
      <c r="I17" s="24"/>
      <c r="J17" s="24"/>
      <c r="K17" s="24"/>
      <c r="L17" s="18"/>
      <c r="M17" s="8"/>
    </row>
    <row r="18" spans="2:16" x14ac:dyDescent="0.25">
      <c r="B18" s="327" t="str">
        <f>IF(Intro!$G$21="English",O18,P18)</f>
        <v>Indiquez le volume et la valeur approximatifs des achats par votre entreprise de marchandises produites dans les pays suivants. Dans le cas où les pays d'origine sont inconnus, indiquez le volume et la valeur approximatifs des achats de marchandises effectués par votre entreprise auprès de producteurs nationaux ou d'une autre source.</v>
      </c>
      <c r="C18" s="328"/>
      <c r="D18" s="328"/>
      <c r="E18" s="328"/>
      <c r="F18" s="328"/>
      <c r="G18" s="328"/>
      <c r="H18" s="328"/>
      <c r="I18" s="328"/>
      <c r="J18" s="328"/>
      <c r="K18" s="328"/>
      <c r="L18" s="329"/>
      <c r="M18" s="8"/>
      <c r="O18" s="19" t="s">
        <v>282</v>
      </c>
      <c r="P18" s="8" t="s">
        <v>396</v>
      </c>
    </row>
    <row r="19" spans="2:16" x14ac:dyDescent="0.25">
      <c r="B19" s="327"/>
      <c r="C19" s="328"/>
      <c r="D19" s="328"/>
      <c r="E19" s="328"/>
      <c r="F19" s="328"/>
      <c r="G19" s="328"/>
      <c r="H19" s="328"/>
      <c r="I19" s="328"/>
      <c r="J19" s="328"/>
      <c r="K19" s="328"/>
      <c r="L19" s="329"/>
      <c r="M19" s="8"/>
      <c r="O19" s="19"/>
    </row>
    <row r="20" spans="2:16" x14ac:dyDescent="0.25">
      <c r="B20" s="43"/>
      <c r="C20" s="23"/>
      <c r="D20" s="23"/>
      <c r="E20" s="24"/>
      <c r="F20" s="24"/>
      <c r="G20" s="24"/>
      <c r="H20" s="24"/>
      <c r="I20" s="24"/>
      <c r="J20" s="24"/>
      <c r="K20" s="24"/>
      <c r="L20" s="18"/>
      <c r="M20" s="8"/>
      <c r="O20" s="19"/>
    </row>
    <row r="21" spans="2:16" x14ac:dyDescent="0.25">
      <c r="B21" s="43"/>
      <c r="C21" s="8"/>
      <c r="D21" s="29"/>
      <c r="E21" s="29"/>
      <c r="F21" s="8"/>
      <c r="G21" s="8"/>
      <c r="H21" s="577">
        <f>Variables!B6</f>
        <v>2023</v>
      </c>
      <c r="I21" s="577">
        <f>H21+1</f>
        <v>2024</v>
      </c>
      <c r="J21" s="577">
        <f>I21+1</f>
        <v>2025</v>
      </c>
      <c r="K21" s="577" t="str">
        <f>IF(Intro!$G$21="English",Variables!B9,Variables!C9)</f>
        <v>janv.-mars 2025</v>
      </c>
      <c r="L21" s="573" t="str">
        <f>IF(Intro!$G$21="English",Variables!B10,Variables!C10)</f>
        <v>janv.-mars 2026</v>
      </c>
      <c r="M21" s="8"/>
      <c r="O21" s="19"/>
    </row>
    <row r="22" spans="2:16" x14ac:dyDescent="0.25">
      <c r="B22" s="43"/>
      <c r="C22" s="8"/>
      <c r="D22" s="29"/>
      <c r="E22" s="29"/>
      <c r="F22" s="8"/>
      <c r="G22" s="8"/>
      <c r="H22" s="578"/>
      <c r="I22" s="578"/>
      <c r="J22" s="578"/>
      <c r="K22" s="578"/>
      <c r="L22" s="574"/>
      <c r="M22" s="8"/>
      <c r="O22" s="19"/>
    </row>
    <row r="23" spans="2:16" x14ac:dyDescent="0.25">
      <c r="B23" s="296" t="s">
        <v>14</v>
      </c>
      <c r="C23" s="297"/>
      <c r="D23" s="297"/>
      <c r="E23" s="572" t="str">
        <f>IF(Intro!$G$21="English",Variables!$B$23,Variables!$C$23)</f>
        <v>MPC</v>
      </c>
      <c r="F23" s="572"/>
      <c r="G23" s="572"/>
      <c r="H23" s="90"/>
      <c r="I23" s="90"/>
      <c r="J23" s="90"/>
      <c r="K23" s="90"/>
      <c r="L23" s="91"/>
      <c r="M23" s="8"/>
    </row>
    <row r="24" spans="2:16" x14ac:dyDescent="0.25">
      <c r="B24" s="296"/>
      <c r="C24" s="297"/>
      <c r="D24" s="297"/>
      <c r="E24" s="572" t="str">
        <f>IF(Intro!G$21="English","net delivered purchase value (CAD)","valeur d'achat nette rendue (CAD)")</f>
        <v>valeur d'achat nette rendue (CAD)</v>
      </c>
      <c r="F24" s="572"/>
      <c r="G24" s="572"/>
      <c r="H24" s="90"/>
      <c r="I24" s="90"/>
      <c r="J24" s="90"/>
      <c r="K24" s="90"/>
      <c r="L24" s="91"/>
      <c r="M24" s="8"/>
    </row>
    <row r="25" spans="2:16" ht="15" thickBot="1" x14ac:dyDescent="0.3">
      <c r="B25" s="564"/>
      <c r="C25" s="565"/>
      <c r="D25" s="565"/>
      <c r="E25" s="576" t="str">
        <f>"$ / "&amp;IF(Intro!$G$21="English",Variables!$B$24,Variables!$C$24)</f>
        <v>$ / MPC</v>
      </c>
      <c r="F25" s="576"/>
      <c r="G25" s="576"/>
      <c r="H25" s="278" t="str">
        <f>IF(H23=0,"-",H24/H23)</f>
        <v>-</v>
      </c>
      <c r="I25" s="278" t="str">
        <f>IF(I23=0,"-",I24/I23)</f>
        <v>-</v>
      </c>
      <c r="J25" s="278" t="str">
        <f>IF(J23=0,"-",J24/J23)</f>
        <v>-</v>
      </c>
      <c r="K25" s="278" t="str">
        <f t="shared" ref="K25:L25" si="0">IF(K23=0,"-",K24/K23)</f>
        <v>-</v>
      </c>
      <c r="L25" s="279" t="str">
        <f t="shared" si="0"/>
        <v>-</v>
      </c>
      <c r="M25" s="8"/>
    </row>
    <row r="26" spans="2:16" x14ac:dyDescent="0.25">
      <c r="B26" s="570" t="str">
        <f>IF(Intro!$G$21="English",Variables!B30,Variables!C30)</f>
        <v>Chine</v>
      </c>
      <c r="C26" s="571"/>
      <c r="D26" s="571"/>
      <c r="E26" s="575" t="str">
        <f>IF(Intro!$G$21="English",Variables!$B$23,Variables!$C$23)</f>
        <v>MPC</v>
      </c>
      <c r="F26" s="575"/>
      <c r="G26" s="575"/>
      <c r="H26" s="92"/>
      <c r="I26" s="92"/>
      <c r="J26" s="92"/>
      <c r="K26" s="92"/>
      <c r="L26" s="93"/>
      <c r="M26" s="8"/>
    </row>
    <row r="27" spans="2:16" x14ac:dyDescent="0.25">
      <c r="B27" s="296"/>
      <c r="C27" s="297"/>
      <c r="D27" s="297"/>
      <c r="E27" s="572" t="str">
        <f>IF(Intro!G$21="English","net delivered purchase value (CAD)","valeur d'achat nette rendue (CAD)")</f>
        <v>valeur d'achat nette rendue (CAD)</v>
      </c>
      <c r="F27" s="572"/>
      <c r="G27" s="572"/>
      <c r="H27" s="90"/>
      <c r="I27" s="90"/>
      <c r="J27" s="90"/>
      <c r="K27" s="90"/>
      <c r="L27" s="91"/>
      <c r="M27" s="8"/>
    </row>
    <row r="28" spans="2:16" ht="15" thickBot="1" x14ac:dyDescent="0.3">
      <c r="B28" s="564"/>
      <c r="C28" s="565"/>
      <c r="D28" s="565"/>
      <c r="E28" s="576" t="str">
        <f>"$ / "&amp;IF(Intro!$G$21="English",Variables!$B$24,Variables!$C$24)</f>
        <v>$ / MPC</v>
      </c>
      <c r="F28" s="576"/>
      <c r="G28" s="576"/>
      <c r="H28" s="278" t="str">
        <f>IF(H26=0,"-",H27/H26)</f>
        <v>-</v>
      </c>
      <c r="I28" s="278" t="str">
        <f>IF(I26=0,"-",I27/I26)</f>
        <v>-</v>
      </c>
      <c r="J28" s="278" t="str">
        <f>IF(J26=0,"-",J27/J26)</f>
        <v>-</v>
      </c>
      <c r="K28" s="278" t="str">
        <f t="shared" ref="K28:L28" si="1">IF(K26=0,"-",K27/K26)</f>
        <v>-</v>
      </c>
      <c r="L28" s="279" t="str">
        <f t="shared" si="1"/>
        <v>-</v>
      </c>
      <c r="M28" s="8"/>
    </row>
    <row r="29" spans="2:16" x14ac:dyDescent="0.25">
      <c r="B29" s="570" t="str">
        <f>IF(Intro!$G$21="English",Variables!B31,Variables!C31)</f>
        <v>États-Unis</v>
      </c>
      <c r="C29" s="571"/>
      <c r="D29" s="571"/>
      <c r="E29" s="575" t="str">
        <f>IF(Intro!$G$21="English",Variables!$B$23,Variables!$C$23)</f>
        <v>MPC</v>
      </c>
      <c r="F29" s="575"/>
      <c r="G29" s="575"/>
      <c r="H29" s="92"/>
      <c r="I29" s="92"/>
      <c r="J29" s="92"/>
      <c r="K29" s="92"/>
      <c r="L29" s="93"/>
      <c r="M29" s="8"/>
    </row>
    <row r="30" spans="2:16" x14ac:dyDescent="0.25">
      <c r="B30" s="296"/>
      <c r="C30" s="297"/>
      <c r="D30" s="297"/>
      <c r="E30" s="572" t="str">
        <f>IF(Intro!G$21="English","net delivered purchase value (CAD)","valeur d'achat nette rendue (CAD)")</f>
        <v>valeur d'achat nette rendue (CAD)</v>
      </c>
      <c r="F30" s="572"/>
      <c r="G30" s="572"/>
      <c r="H30" s="90"/>
      <c r="I30" s="90"/>
      <c r="J30" s="90"/>
      <c r="K30" s="90"/>
      <c r="L30" s="91"/>
      <c r="M30" s="8"/>
    </row>
    <row r="31" spans="2:16" ht="15" thickBot="1" x14ac:dyDescent="0.3">
      <c r="B31" s="564"/>
      <c r="C31" s="565"/>
      <c r="D31" s="565"/>
      <c r="E31" s="576" t="str">
        <f>"$ / "&amp;IF(Intro!$G$21="English",Variables!$B$24,Variables!$C$24)</f>
        <v>$ / MPC</v>
      </c>
      <c r="F31" s="576"/>
      <c r="G31" s="576"/>
      <c r="H31" s="278" t="str">
        <f>IF(H29=0,"-",H30/H29)</f>
        <v>-</v>
      </c>
      <c r="I31" s="278" t="str">
        <f>IF(I29=0,"-",I30/I29)</f>
        <v>-</v>
      </c>
      <c r="J31" s="278" t="str">
        <f>IF(J29=0,"-",J30/J29)</f>
        <v>-</v>
      </c>
      <c r="K31" s="278" t="str">
        <f t="shared" ref="K31:L31" si="2">IF(K29=0,"-",K30/K29)</f>
        <v>-</v>
      </c>
      <c r="L31" s="279" t="str">
        <f t="shared" si="2"/>
        <v>-</v>
      </c>
      <c r="M31" s="8"/>
    </row>
    <row r="32" spans="2:16" x14ac:dyDescent="0.25">
      <c r="B32" s="570" t="str">
        <f>IF(Intro!$G$21="English",Variables!B32&amp;" (list below)",Variables!C32&amp;" (énumérer ci-dessous)")</f>
        <v>Autres pays (énumérer ci-dessous)</v>
      </c>
      <c r="C32" s="571"/>
      <c r="D32" s="571"/>
      <c r="E32" s="575" t="str">
        <f>IF(Intro!$G$21="English",Variables!$B$23,Variables!$C$23)</f>
        <v>MPC</v>
      </c>
      <c r="F32" s="575"/>
      <c r="G32" s="575"/>
      <c r="H32" s="92"/>
      <c r="I32" s="92"/>
      <c r="J32" s="92"/>
      <c r="K32" s="92"/>
      <c r="L32" s="92"/>
      <c r="M32" s="8"/>
    </row>
    <row r="33" spans="1:19" x14ac:dyDescent="0.25">
      <c r="B33" s="566"/>
      <c r="C33" s="567"/>
      <c r="D33" s="567"/>
      <c r="E33" s="572" t="str">
        <f>IF(Intro!G$21="English","net delivered purchase value (CAD)","valeur d'achat nette rendue (CAD)")</f>
        <v>valeur d'achat nette rendue (CAD)</v>
      </c>
      <c r="F33" s="572"/>
      <c r="G33" s="572"/>
      <c r="H33" s="90"/>
      <c r="I33" s="90"/>
      <c r="J33" s="90"/>
      <c r="K33" s="90"/>
      <c r="L33" s="91"/>
      <c r="M33" s="8"/>
    </row>
    <row r="34" spans="1:19" ht="15" thickBot="1" x14ac:dyDescent="0.3">
      <c r="B34" s="568"/>
      <c r="C34" s="569"/>
      <c r="D34" s="569"/>
      <c r="E34" s="576" t="str">
        <f>"$ / "&amp;IF(Intro!$G$21="English",Variables!$B$24,Variables!$C$24)</f>
        <v>$ / MPC</v>
      </c>
      <c r="F34" s="576"/>
      <c r="G34" s="576"/>
      <c r="H34" s="278" t="str">
        <f>IF(H32=0,"-",H33/H32)</f>
        <v>-</v>
      </c>
      <c r="I34" s="278" t="str">
        <f>IF(I32=0,"-",I33/I32)</f>
        <v>-</v>
      </c>
      <c r="J34" s="278" t="str">
        <f>IF(J32=0,"-",J33/J32)</f>
        <v>-</v>
      </c>
      <c r="K34" s="278" t="str">
        <f t="shared" ref="K34:L34" si="3">IF(K32=0,"-",K33/K32)</f>
        <v>-</v>
      </c>
      <c r="L34" s="279" t="str">
        <f t="shared" si="3"/>
        <v>-</v>
      </c>
      <c r="M34" s="8"/>
    </row>
    <row r="35" spans="1:19" x14ac:dyDescent="0.25">
      <c r="B35" s="570" t="str">
        <f>IF(Intro!$G$21="English",O35,P35)</f>
        <v>Pays d’origine inconnue - Achats auprès d'un producteur national</v>
      </c>
      <c r="C35" s="571"/>
      <c r="D35" s="571"/>
      <c r="E35" s="575" t="str">
        <f>IF(Intro!$G$21="English",Variables!$B$23,Variables!$C$23)</f>
        <v>MPC</v>
      </c>
      <c r="F35" s="575"/>
      <c r="G35" s="575"/>
      <c r="H35" s="92"/>
      <c r="I35" s="92"/>
      <c r="J35" s="92"/>
      <c r="K35" s="92"/>
      <c r="L35" s="93"/>
      <c r="M35" s="8"/>
      <c r="O35" s="8" t="s">
        <v>207</v>
      </c>
      <c r="P35" s="8" t="s">
        <v>284</v>
      </c>
    </row>
    <row r="36" spans="1:19" x14ac:dyDescent="0.25">
      <c r="B36" s="296"/>
      <c r="C36" s="297"/>
      <c r="D36" s="297"/>
      <c r="E36" s="572" t="str">
        <f>IF(Intro!G$21="English","net delivered purchase value (CAD)","valeur d'achat nette rendue (CAD)")</f>
        <v>valeur d'achat nette rendue (CAD)</v>
      </c>
      <c r="F36" s="572"/>
      <c r="G36" s="572"/>
      <c r="H36" s="90"/>
      <c r="I36" s="90"/>
      <c r="J36" s="90"/>
      <c r="K36" s="90"/>
      <c r="L36" s="91"/>
      <c r="M36" s="8"/>
    </row>
    <row r="37" spans="1:19" ht="15" thickBot="1" x14ac:dyDescent="0.3">
      <c r="B37" s="564"/>
      <c r="C37" s="565"/>
      <c r="D37" s="565"/>
      <c r="E37" s="576" t="str">
        <f>"$ / "&amp;IF(Intro!$G$21="English",Variables!$B$24,Variables!$C$24)</f>
        <v>$ / MPC</v>
      </c>
      <c r="F37" s="576"/>
      <c r="G37" s="576"/>
      <c r="H37" s="278" t="str">
        <f>IF(H35=0,"-",H36/H35)</f>
        <v>-</v>
      </c>
      <c r="I37" s="278" t="str">
        <f>IF(I35=0,"-",I36/I35)</f>
        <v>-</v>
      </c>
      <c r="J37" s="278" t="str">
        <f>IF(J35=0,"-",J36/J35)</f>
        <v>-</v>
      </c>
      <c r="K37" s="278" t="str">
        <f t="shared" ref="K37:L37" si="4">IF(K35=0,"-",K36/K35)</f>
        <v>-</v>
      </c>
      <c r="L37" s="279" t="str">
        <f t="shared" si="4"/>
        <v>-</v>
      </c>
      <c r="M37" s="8"/>
    </row>
    <row r="38" spans="1:19" x14ac:dyDescent="0.25">
      <c r="B38" s="334" t="str">
        <f>IF(Intro!$G$21="English",O38,P38)</f>
        <v>Pays d’origine inconnue - Achats auprès d'un autre fournisseur (énumérer ci-dessous)</v>
      </c>
      <c r="C38" s="335"/>
      <c r="D38" s="335"/>
      <c r="E38" s="597" t="str">
        <f>IF(Intro!$G$21="English",Variables!$B$23,Variables!$C$23)</f>
        <v>MPC</v>
      </c>
      <c r="F38" s="597"/>
      <c r="G38" s="597"/>
      <c r="H38" s="92"/>
      <c r="I38" s="92"/>
      <c r="J38" s="92"/>
      <c r="K38" s="92"/>
      <c r="L38" s="93"/>
      <c r="M38" s="8"/>
      <c r="O38" s="8" t="s">
        <v>305</v>
      </c>
      <c r="P38" s="8" t="s">
        <v>306</v>
      </c>
    </row>
    <row r="39" spans="1:19" x14ac:dyDescent="0.25">
      <c r="B39" s="296"/>
      <c r="C39" s="297"/>
      <c r="D39" s="297"/>
      <c r="E39" s="572" t="str">
        <f>IF(Intro!G$21="English","net delivered purchase value (CAD)","valeur d'achat nette rendue (CAD)")</f>
        <v>valeur d'achat nette rendue (CAD)</v>
      </c>
      <c r="F39" s="572"/>
      <c r="G39" s="572"/>
      <c r="H39" s="90"/>
      <c r="I39" s="90"/>
      <c r="J39" s="90"/>
      <c r="K39" s="90"/>
      <c r="L39" s="91"/>
      <c r="M39" s="8"/>
    </row>
    <row r="40" spans="1:19" ht="15" thickBot="1" x14ac:dyDescent="0.3">
      <c r="B40" s="296"/>
      <c r="C40" s="297"/>
      <c r="D40" s="297"/>
      <c r="E40" s="572" t="str">
        <f>"$ / "&amp;IF(Intro!$G$21="English",Variables!$B$24,Variables!$C$24)</f>
        <v>$ / MPC</v>
      </c>
      <c r="F40" s="572"/>
      <c r="G40" s="572"/>
      <c r="H40" s="278" t="str">
        <f>IF(H38=0,"-",H39/H38)</f>
        <v>-</v>
      </c>
      <c r="I40" s="278" t="str">
        <f>IF(I38=0,"-",I39/I38)</f>
        <v>-</v>
      </c>
      <c r="J40" s="278" t="str">
        <f>IF(J38=0,"-",J39/J38)</f>
        <v>-</v>
      </c>
      <c r="K40" s="278" t="str">
        <f t="shared" ref="K40:L40" si="5">IF(K38=0,"-",K39/K38)</f>
        <v>-</v>
      </c>
      <c r="L40" s="279" t="str">
        <f t="shared" si="5"/>
        <v>-</v>
      </c>
      <c r="M40" s="8"/>
    </row>
    <row r="41" spans="1:19" s="26" customFormat="1" x14ac:dyDescent="0.25">
      <c r="A41" s="56"/>
      <c r="B41" s="588"/>
      <c r="C41" s="589"/>
      <c r="D41" s="589"/>
      <c r="E41" s="589"/>
      <c r="F41" s="589"/>
      <c r="G41" s="590"/>
      <c r="H41" s="280"/>
      <c r="I41" s="280"/>
      <c r="J41" s="280"/>
      <c r="K41" s="280"/>
      <c r="L41" s="281"/>
      <c r="O41" s="8" t="s">
        <v>148</v>
      </c>
      <c r="P41" s="8" t="s">
        <v>234</v>
      </c>
      <c r="Q41" s="8"/>
      <c r="R41" s="8"/>
      <c r="S41" s="8"/>
    </row>
    <row r="42" spans="1:19" s="26" customFormat="1" x14ac:dyDescent="0.25">
      <c r="A42" s="56"/>
      <c r="B42" s="591"/>
      <c r="C42" s="592"/>
      <c r="D42" s="592"/>
      <c r="E42" s="592"/>
      <c r="F42" s="592"/>
      <c r="G42" s="593"/>
      <c r="H42" s="280"/>
      <c r="I42" s="280"/>
      <c r="J42" s="280"/>
      <c r="K42" s="280"/>
      <c r="L42" s="281"/>
      <c r="O42" s="8"/>
      <c r="P42" s="8"/>
      <c r="Q42" s="8"/>
      <c r="R42" s="8"/>
      <c r="S42" s="8"/>
    </row>
    <row r="43" spans="1:19" s="26" customFormat="1" x14ac:dyDescent="0.25">
      <c r="A43" s="56"/>
      <c r="B43" s="594"/>
      <c r="C43" s="595"/>
      <c r="D43" s="595"/>
      <c r="E43" s="595"/>
      <c r="F43" s="595"/>
      <c r="G43" s="596"/>
      <c r="H43" s="280"/>
      <c r="I43" s="280"/>
      <c r="J43" s="280"/>
      <c r="K43" s="280"/>
      <c r="L43" s="281"/>
      <c r="O43" s="8"/>
      <c r="P43" s="8"/>
      <c r="Q43" s="8"/>
      <c r="R43" s="8"/>
      <c r="S43" s="8"/>
    </row>
    <row r="44" spans="1:19" x14ac:dyDescent="0.25">
      <c r="B44" s="30"/>
      <c r="C44" s="31"/>
      <c r="D44" s="31"/>
      <c r="E44" s="32"/>
      <c r="F44" s="32"/>
      <c r="G44" s="32"/>
      <c r="H44" s="32"/>
      <c r="I44" s="32"/>
      <c r="J44" s="32"/>
      <c r="K44" s="32"/>
      <c r="L44" s="282"/>
      <c r="M44" s="8"/>
    </row>
    <row r="45" spans="1:19" x14ac:dyDescent="0.25">
      <c r="B45" s="283"/>
      <c r="C45" s="54"/>
      <c r="D45" s="54"/>
      <c r="E45" s="60"/>
      <c r="F45" s="60"/>
      <c r="G45" s="60"/>
      <c r="H45" s="54"/>
      <c r="I45" s="54"/>
      <c r="J45" s="54"/>
      <c r="K45" s="54"/>
      <c r="L45" s="55"/>
      <c r="M45" s="8"/>
    </row>
    <row r="46" spans="1:19" s="9" customFormat="1" x14ac:dyDescent="0.25">
      <c r="A46" s="6"/>
      <c r="B46" s="449" t="s">
        <v>11</v>
      </c>
      <c r="C46" s="450"/>
      <c r="D46" s="450"/>
      <c r="E46" s="450"/>
      <c r="F46" s="450"/>
      <c r="G46" s="450"/>
      <c r="H46" s="450"/>
      <c r="I46" s="450"/>
      <c r="J46" s="450"/>
      <c r="K46" s="450"/>
      <c r="L46" s="451"/>
      <c r="M46" s="42"/>
    </row>
    <row r="47" spans="1:19" s="26" customFormat="1" x14ac:dyDescent="0.25">
      <c r="A47" s="56"/>
      <c r="B47" s="66"/>
      <c r="C47" s="51"/>
      <c r="D47" s="51"/>
      <c r="E47" s="51"/>
      <c r="F47" s="51"/>
      <c r="G47" s="51"/>
      <c r="H47" s="51"/>
      <c r="I47" s="51"/>
      <c r="J47" s="51"/>
      <c r="K47" s="51"/>
      <c r="L47" s="57"/>
      <c r="O47" s="8"/>
      <c r="P47" s="8"/>
      <c r="Q47" s="8"/>
      <c r="R47" s="8"/>
      <c r="S47" s="8"/>
    </row>
    <row r="48" spans="1:19" s="26" customFormat="1" x14ac:dyDescent="0.25">
      <c r="A48" s="56"/>
      <c r="B48" s="306" t="str">
        <f>IF(Intro!$G$21="English",O48,P48)</f>
        <v>Nommez les fournisseurs les plus importants des marchandises de votre entreprise depuis le 1er janvier 2023.</v>
      </c>
      <c r="C48" s="307"/>
      <c r="D48" s="307"/>
      <c r="E48" s="307"/>
      <c r="F48" s="307"/>
      <c r="G48" s="307"/>
      <c r="H48" s="307"/>
      <c r="I48" s="307"/>
      <c r="J48" s="307"/>
      <c r="K48" s="307"/>
      <c r="L48" s="317"/>
      <c r="O48" s="8" t="str">
        <f>"Indicate your firm's top suppliers of the goods since January 1, "&amp;Variables!B6&amp;"."</f>
        <v>Indicate your firm's top suppliers of the goods since January 1, 2023.</v>
      </c>
      <c r="P48" s="8" t="str">
        <f>"Nommez les fournisseurs les plus importants des marchandises de votre entreprise depuis le 1er janvier "&amp;Variables!B6&amp;"."</f>
        <v>Nommez les fournisseurs les plus importants des marchandises de votre entreprise depuis le 1er janvier 2023.</v>
      </c>
      <c r="Q48" s="8"/>
      <c r="R48" s="8"/>
      <c r="S48" s="8"/>
    </row>
    <row r="49" spans="1:19" s="26" customFormat="1" x14ac:dyDescent="0.25">
      <c r="A49" s="56"/>
      <c r="B49" s="66"/>
      <c r="C49" s="51"/>
      <c r="D49" s="51"/>
      <c r="E49" s="51"/>
      <c r="F49" s="51"/>
      <c r="G49" s="51"/>
      <c r="H49" s="51"/>
      <c r="I49" s="51"/>
      <c r="J49" s="51"/>
      <c r="K49" s="51"/>
      <c r="L49" s="57"/>
      <c r="O49" s="8" t="s">
        <v>73</v>
      </c>
      <c r="P49" s="8" t="s">
        <v>128</v>
      </c>
      <c r="Q49" s="8"/>
      <c r="R49" s="8"/>
      <c r="S49" s="8"/>
    </row>
    <row r="50" spans="1:19" x14ac:dyDescent="0.25">
      <c r="B50" s="100"/>
      <c r="C50" s="477" t="str">
        <f>IF(Intro!$G$21="English",O49,P49)</f>
        <v xml:space="preserve">Dénomination sociale de l'entreprise </v>
      </c>
      <c r="D50" s="477"/>
      <c r="E50" s="477"/>
      <c r="F50" s="477"/>
      <c r="G50" s="477" t="str">
        <f>IF(Intro!$G$21="English",O50,P50)</f>
        <v>Rôle dans le marché canadien</v>
      </c>
      <c r="H50" s="477"/>
      <c r="I50" s="477"/>
      <c r="J50" s="477"/>
      <c r="K50" s="477"/>
      <c r="L50" s="478"/>
      <c r="M50" s="8"/>
      <c r="O50" s="8" t="s">
        <v>135</v>
      </c>
      <c r="P50" s="8" t="s">
        <v>136</v>
      </c>
    </row>
    <row r="51" spans="1:19" x14ac:dyDescent="0.25">
      <c r="B51" s="579">
        <v>1</v>
      </c>
      <c r="C51" s="300"/>
      <c r="D51" s="300"/>
      <c r="E51" s="300"/>
      <c r="F51" s="300"/>
      <c r="G51" s="300"/>
      <c r="H51" s="300"/>
      <c r="I51" s="300"/>
      <c r="J51" s="300"/>
      <c r="K51" s="300"/>
      <c r="L51" s="301"/>
      <c r="M51" s="8"/>
    </row>
    <row r="52" spans="1:19" x14ac:dyDescent="0.25">
      <c r="B52" s="579"/>
      <c r="C52" s="300"/>
      <c r="D52" s="300"/>
      <c r="E52" s="300"/>
      <c r="F52" s="300"/>
      <c r="G52" s="300"/>
      <c r="H52" s="300"/>
      <c r="I52" s="300"/>
      <c r="J52" s="300"/>
      <c r="K52" s="300"/>
      <c r="L52" s="301"/>
      <c r="M52" s="8"/>
    </row>
    <row r="53" spans="1:19" x14ac:dyDescent="0.25">
      <c r="B53" s="530">
        <v>2</v>
      </c>
      <c r="C53" s="300"/>
      <c r="D53" s="300"/>
      <c r="E53" s="300"/>
      <c r="F53" s="300"/>
      <c r="G53" s="300"/>
      <c r="H53" s="300"/>
      <c r="I53" s="300"/>
      <c r="J53" s="300"/>
      <c r="K53" s="300"/>
      <c r="L53" s="301"/>
      <c r="M53" s="8"/>
    </row>
    <row r="54" spans="1:19" x14ac:dyDescent="0.25">
      <c r="B54" s="530"/>
      <c r="C54" s="300"/>
      <c r="D54" s="300"/>
      <c r="E54" s="300"/>
      <c r="F54" s="300"/>
      <c r="G54" s="300"/>
      <c r="H54" s="300"/>
      <c r="I54" s="300"/>
      <c r="J54" s="300"/>
      <c r="K54" s="300"/>
      <c r="L54" s="301"/>
      <c r="M54" s="8"/>
    </row>
    <row r="55" spans="1:19" x14ac:dyDescent="0.25">
      <c r="B55" s="530">
        <v>3</v>
      </c>
      <c r="C55" s="300"/>
      <c r="D55" s="300"/>
      <c r="E55" s="300"/>
      <c r="F55" s="300"/>
      <c r="G55" s="300"/>
      <c r="H55" s="300"/>
      <c r="I55" s="300"/>
      <c r="J55" s="300"/>
      <c r="K55" s="300"/>
      <c r="L55" s="301"/>
      <c r="M55" s="8"/>
    </row>
    <row r="56" spans="1:19" x14ac:dyDescent="0.25">
      <c r="B56" s="530"/>
      <c r="C56" s="300"/>
      <c r="D56" s="300"/>
      <c r="E56" s="300"/>
      <c r="F56" s="300"/>
      <c r="G56" s="300"/>
      <c r="H56" s="300"/>
      <c r="I56" s="300"/>
      <c r="J56" s="300"/>
      <c r="K56" s="300"/>
      <c r="L56" s="301"/>
      <c r="M56" s="8"/>
    </row>
    <row r="57" spans="1:19" x14ac:dyDescent="0.25">
      <c r="B57" s="530">
        <v>4</v>
      </c>
      <c r="C57" s="300"/>
      <c r="D57" s="300"/>
      <c r="E57" s="300"/>
      <c r="F57" s="300"/>
      <c r="G57" s="300"/>
      <c r="H57" s="300"/>
      <c r="I57" s="300"/>
      <c r="J57" s="300"/>
      <c r="K57" s="300"/>
      <c r="L57" s="301"/>
      <c r="M57" s="8"/>
    </row>
    <row r="58" spans="1:19" x14ac:dyDescent="0.25">
      <c r="B58" s="530"/>
      <c r="C58" s="300"/>
      <c r="D58" s="300"/>
      <c r="E58" s="300"/>
      <c r="F58" s="300"/>
      <c r="G58" s="300"/>
      <c r="H58" s="300"/>
      <c r="I58" s="300"/>
      <c r="J58" s="300"/>
      <c r="K58" s="300"/>
      <c r="L58" s="301"/>
      <c r="M58" s="8"/>
    </row>
    <row r="59" spans="1:19" x14ac:dyDescent="0.25">
      <c r="B59" s="530">
        <v>5</v>
      </c>
      <c r="C59" s="300"/>
      <c r="D59" s="300"/>
      <c r="E59" s="300"/>
      <c r="F59" s="300"/>
      <c r="G59" s="300"/>
      <c r="H59" s="300"/>
      <c r="I59" s="300"/>
      <c r="J59" s="300"/>
      <c r="K59" s="300"/>
      <c r="L59" s="301"/>
      <c r="M59" s="8"/>
    </row>
    <row r="60" spans="1:19" x14ac:dyDescent="0.25">
      <c r="B60" s="530"/>
      <c r="C60" s="300"/>
      <c r="D60" s="300"/>
      <c r="E60" s="300"/>
      <c r="F60" s="300"/>
      <c r="G60" s="300"/>
      <c r="H60" s="300"/>
      <c r="I60" s="300"/>
      <c r="J60" s="300"/>
      <c r="K60" s="300"/>
      <c r="L60" s="301"/>
      <c r="M60" s="8"/>
    </row>
    <row r="61" spans="1:19" x14ac:dyDescent="0.25">
      <c r="B61" s="530">
        <v>6</v>
      </c>
      <c r="C61" s="300"/>
      <c r="D61" s="300"/>
      <c r="E61" s="300"/>
      <c r="F61" s="300"/>
      <c r="G61" s="300"/>
      <c r="H61" s="300"/>
      <c r="I61" s="300"/>
      <c r="J61" s="300"/>
      <c r="K61" s="300"/>
      <c r="L61" s="301"/>
      <c r="M61" s="8"/>
    </row>
    <row r="62" spans="1:19" x14ac:dyDescent="0.25">
      <c r="B62" s="530"/>
      <c r="C62" s="300"/>
      <c r="D62" s="300"/>
      <c r="E62" s="300"/>
      <c r="F62" s="300"/>
      <c r="G62" s="300"/>
      <c r="H62" s="300"/>
      <c r="I62" s="300"/>
      <c r="J62" s="300"/>
      <c r="K62" s="300"/>
      <c r="L62" s="301"/>
      <c r="M62" s="8"/>
    </row>
    <row r="63" spans="1:19" x14ac:dyDescent="0.25">
      <c r="B63" s="530">
        <v>7</v>
      </c>
      <c r="C63" s="300"/>
      <c r="D63" s="300"/>
      <c r="E63" s="300"/>
      <c r="F63" s="300"/>
      <c r="G63" s="300"/>
      <c r="H63" s="300"/>
      <c r="I63" s="300"/>
      <c r="J63" s="300"/>
      <c r="K63" s="300"/>
      <c r="L63" s="301"/>
      <c r="M63" s="8"/>
    </row>
    <row r="64" spans="1:19" x14ac:dyDescent="0.25">
      <c r="B64" s="530"/>
      <c r="C64" s="300"/>
      <c r="D64" s="300"/>
      <c r="E64" s="300"/>
      <c r="F64" s="300"/>
      <c r="G64" s="300"/>
      <c r="H64" s="300"/>
      <c r="I64" s="300"/>
      <c r="J64" s="300"/>
      <c r="K64" s="300"/>
      <c r="L64" s="301"/>
      <c r="M64" s="8"/>
    </row>
    <row r="65" spans="1:19" x14ac:dyDescent="0.25">
      <c r="B65" s="530">
        <v>8</v>
      </c>
      <c r="C65" s="300"/>
      <c r="D65" s="300"/>
      <c r="E65" s="300"/>
      <c r="F65" s="300"/>
      <c r="G65" s="300"/>
      <c r="H65" s="300"/>
      <c r="I65" s="300"/>
      <c r="J65" s="300"/>
      <c r="K65" s="300"/>
      <c r="L65" s="301"/>
      <c r="M65" s="8"/>
    </row>
    <row r="66" spans="1:19" x14ac:dyDescent="0.25">
      <c r="B66" s="530"/>
      <c r="C66" s="300"/>
      <c r="D66" s="300"/>
      <c r="E66" s="300"/>
      <c r="F66" s="300"/>
      <c r="G66" s="300"/>
      <c r="H66" s="300"/>
      <c r="I66" s="300"/>
      <c r="J66" s="300"/>
      <c r="K66" s="300"/>
      <c r="L66" s="301"/>
      <c r="M66" s="8"/>
    </row>
    <row r="67" spans="1:19" x14ac:dyDescent="0.25">
      <c r="B67" s="530">
        <v>9</v>
      </c>
      <c r="C67" s="300"/>
      <c r="D67" s="300"/>
      <c r="E67" s="300"/>
      <c r="F67" s="300"/>
      <c r="G67" s="300"/>
      <c r="H67" s="300"/>
      <c r="I67" s="300"/>
      <c r="J67" s="300"/>
      <c r="K67" s="300"/>
      <c r="L67" s="301"/>
      <c r="M67" s="8"/>
    </row>
    <row r="68" spans="1:19" x14ac:dyDescent="0.25">
      <c r="B68" s="530"/>
      <c r="C68" s="300"/>
      <c r="D68" s="300"/>
      <c r="E68" s="300"/>
      <c r="F68" s="300"/>
      <c r="G68" s="300"/>
      <c r="H68" s="300"/>
      <c r="I68" s="300"/>
      <c r="J68" s="300"/>
      <c r="K68" s="300"/>
      <c r="L68" s="301"/>
      <c r="M68" s="8"/>
    </row>
    <row r="69" spans="1:19" x14ac:dyDescent="0.25">
      <c r="B69" s="530">
        <v>10</v>
      </c>
      <c r="C69" s="300"/>
      <c r="D69" s="300"/>
      <c r="E69" s="300"/>
      <c r="F69" s="300"/>
      <c r="G69" s="300"/>
      <c r="H69" s="300"/>
      <c r="I69" s="300"/>
      <c r="J69" s="300"/>
      <c r="K69" s="300"/>
      <c r="L69" s="301"/>
      <c r="M69" s="8"/>
    </row>
    <row r="70" spans="1:19" x14ac:dyDescent="0.25">
      <c r="B70" s="530"/>
      <c r="C70" s="300"/>
      <c r="D70" s="300"/>
      <c r="E70" s="300"/>
      <c r="F70" s="300"/>
      <c r="G70" s="300"/>
      <c r="H70" s="300"/>
      <c r="I70" s="300"/>
      <c r="J70" s="300"/>
      <c r="K70" s="300"/>
      <c r="L70" s="301"/>
      <c r="M70" s="8"/>
    </row>
    <row r="71" spans="1:19" s="26" customFormat="1" x14ac:dyDescent="0.25">
      <c r="A71" s="56"/>
      <c r="B71" s="67"/>
      <c r="C71" s="68"/>
      <c r="D71" s="68"/>
      <c r="E71" s="68"/>
      <c r="F71" s="68"/>
      <c r="G71" s="68"/>
      <c r="H71" s="68"/>
      <c r="I71" s="68"/>
      <c r="J71" s="68"/>
      <c r="K71" s="68"/>
      <c r="L71" s="69"/>
      <c r="O71" s="8"/>
      <c r="P71" s="8"/>
      <c r="Q71" s="8"/>
      <c r="R71" s="8"/>
      <c r="S71" s="8"/>
    </row>
    <row r="72" spans="1:19" s="9" customFormat="1" x14ac:dyDescent="0.25">
      <c r="A72" s="6"/>
      <c r="B72" s="449" t="s">
        <v>10</v>
      </c>
      <c r="C72" s="450"/>
      <c r="D72" s="450"/>
      <c r="E72" s="450"/>
      <c r="F72" s="450"/>
      <c r="G72" s="450"/>
      <c r="H72" s="450"/>
      <c r="I72" s="450"/>
      <c r="J72" s="450"/>
      <c r="K72" s="450"/>
      <c r="L72" s="451"/>
      <c r="M72" s="42"/>
    </row>
    <row r="73" spans="1:19" s="26" customFormat="1" x14ac:dyDescent="0.25">
      <c r="A73" s="56"/>
      <c r="B73" s="66"/>
      <c r="C73" s="51"/>
      <c r="D73" s="51"/>
      <c r="E73" s="51"/>
      <c r="F73" s="51"/>
      <c r="G73" s="51"/>
      <c r="H73" s="51"/>
      <c r="I73" s="51"/>
      <c r="J73" s="51"/>
      <c r="K73" s="51"/>
      <c r="L73" s="57"/>
      <c r="O73" s="8"/>
      <c r="P73" s="8"/>
      <c r="Q73" s="8"/>
      <c r="R73" s="8"/>
      <c r="S73" s="8"/>
    </row>
    <row r="74" spans="1:19" s="26" customFormat="1" x14ac:dyDescent="0.25">
      <c r="A74" s="56"/>
      <c r="B74" s="306" t="str">
        <f>IF(Intro!$G$21="English",O74,P74)</f>
        <v>Au cours des 12 derniers mois, indiquez si votre entreprise a été contactée par des producteurs ou des distributeurs pour proposer la vente des marchandises. Si tel est le cas, indiquez le pays d'origine des marchandises proposées.</v>
      </c>
      <c r="C74" s="307"/>
      <c r="D74" s="307"/>
      <c r="E74" s="307"/>
      <c r="F74" s="307"/>
      <c r="G74" s="307"/>
      <c r="H74" s="307"/>
      <c r="I74" s="307"/>
      <c r="J74" s="307"/>
      <c r="K74" s="307"/>
      <c r="L74" s="317"/>
      <c r="O74" s="8" t="s">
        <v>313</v>
      </c>
      <c r="P74" s="8" t="s">
        <v>290</v>
      </c>
      <c r="Q74" s="8"/>
      <c r="R74" s="8"/>
      <c r="S74" s="8"/>
    </row>
    <row r="75" spans="1:19" s="26" customFormat="1" x14ac:dyDescent="0.25">
      <c r="A75" s="56"/>
      <c r="B75" s="306"/>
      <c r="C75" s="307"/>
      <c r="D75" s="307"/>
      <c r="E75" s="307"/>
      <c r="F75" s="307"/>
      <c r="G75" s="307"/>
      <c r="H75" s="307"/>
      <c r="I75" s="307"/>
      <c r="J75" s="307"/>
      <c r="K75" s="307"/>
      <c r="L75" s="317"/>
      <c r="O75" s="8"/>
      <c r="P75" s="8"/>
      <c r="Q75" s="8"/>
      <c r="R75" s="8"/>
      <c r="S75" s="8"/>
    </row>
    <row r="76" spans="1:19" s="26" customFormat="1" x14ac:dyDescent="0.25">
      <c r="A76" s="56"/>
      <c r="B76" s="66"/>
      <c r="C76" s="51"/>
      <c r="D76" s="51"/>
      <c r="E76" s="51"/>
      <c r="F76" s="51"/>
      <c r="G76" s="51"/>
      <c r="H76" s="51"/>
      <c r="I76" s="51"/>
      <c r="J76" s="51"/>
      <c r="K76" s="51"/>
      <c r="L76" s="57"/>
      <c r="O76" s="8" t="s">
        <v>242</v>
      </c>
      <c r="P76" s="8" t="s">
        <v>243</v>
      </c>
      <c r="Q76" s="8"/>
      <c r="R76" s="8"/>
      <c r="S76" s="8"/>
    </row>
    <row r="77" spans="1:19" x14ac:dyDescent="0.25">
      <c r="B77" s="580"/>
      <c r="C77" s="581"/>
      <c r="D77" s="581"/>
      <c r="E77" s="497" t="str">
        <f>IF(Intro!$G$21="English",O76,P76)</f>
        <v>Producteur</v>
      </c>
      <c r="F77" s="497"/>
      <c r="G77" s="497" t="str">
        <f>IF(Intro!$G$21="English",O77,P77)</f>
        <v>Distributeur</v>
      </c>
      <c r="H77" s="497"/>
      <c r="I77" s="26"/>
      <c r="J77" s="26"/>
      <c r="K77" s="26"/>
      <c r="L77" s="58"/>
      <c r="M77" s="8"/>
      <c r="O77" s="19" t="s">
        <v>100</v>
      </c>
      <c r="P77" s="8" t="s">
        <v>127</v>
      </c>
    </row>
    <row r="78" spans="1:19" x14ac:dyDescent="0.25">
      <c r="B78" s="459" t="str">
        <f>IF(Intro!$G$21="English",O78,P78)</f>
        <v>Pays d'origine inconnue</v>
      </c>
      <c r="C78" s="460"/>
      <c r="D78" s="461"/>
      <c r="E78" s="535"/>
      <c r="F78" s="535"/>
      <c r="G78" s="535"/>
      <c r="H78" s="535"/>
      <c r="I78" s="26"/>
      <c r="J78" s="26"/>
      <c r="K78" s="26"/>
      <c r="L78" s="58"/>
      <c r="M78" s="8"/>
      <c r="O78" s="19" t="s">
        <v>241</v>
      </c>
      <c r="P78" s="8" t="s">
        <v>286</v>
      </c>
    </row>
    <row r="79" spans="1:19" x14ac:dyDescent="0.25">
      <c r="B79" s="459" t="s">
        <v>14</v>
      </c>
      <c r="C79" s="460"/>
      <c r="D79" s="461"/>
      <c r="E79" s="535"/>
      <c r="F79" s="535"/>
      <c r="G79" s="535"/>
      <c r="H79" s="535"/>
      <c r="I79" s="26"/>
      <c r="J79" s="26"/>
      <c r="K79" s="26"/>
      <c r="L79" s="58"/>
      <c r="M79" s="8"/>
    </row>
    <row r="80" spans="1:19" x14ac:dyDescent="0.25">
      <c r="B80" s="459" t="str">
        <f>IF(Intro!$G$21="English",Variables!B30,Variables!C30)</f>
        <v>Chine</v>
      </c>
      <c r="C80" s="460"/>
      <c r="D80" s="461"/>
      <c r="E80" s="535"/>
      <c r="F80" s="535"/>
      <c r="G80" s="535"/>
      <c r="H80" s="535"/>
      <c r="I80" s="26"/>
      <c r="J80" s="26"/>
      <c r="K80" s="26"/>
      <c r="L80" s="58"/>
      <c r="M80" s="8"/>
    </row>
    <row r="81" spans="1:19" x14ac:dyDescent="0.25">
      <c r="B81" s="459" t="str">
        <f>IF(Intro!$G$21="English",Variables!B31,Variables!C31)</f>
        <v>États-Unis</v>
      </c>
      <c r="C81" s="460"/>
      <c r="D81" s="461"/>
      <c r="E81" s="304"/>
      <c r="F81" s="304"/>
      <c r="G81" s="304"/>
      <c r="H81" s="304"/>
      <c r="I81" s="26"/>
      <c r="J81" s="26"/>
      <c r="K81" s="26"/>
      <c r="L81" s="58"/>
      <c r="M81" s="8"/>
    </row>
    <row r="82" spans="1:19" x14ac:dyDescent="0.25">
      <c r="B82" s="459" t="str">
        <f>IF(Intro!$G$21="English",Variables!B32,Variables!C32)</f>
        <v>Autres pays</v>
      </c>
      <c r="C82" s="460"/>
      <c r="D82" s="461"/>
      <c r="E82" s="304"/>
      <c r="F82" s="304"/>
      <c r="G82" s="304"/>
      <c r="H82" s="304"/>
      <c r="I82" s="26"/>
      <c r="J82" s="26"/>
      <c r="K82" s="26"/>
      <c r="L82" s="58"/>
      <c r="M82" s="8"/>
    </row>
    <row r="83" spans="1:19" s="26" customFormat="1" x14ac:dyDescent="0.25">
      <c r="A83" s="56"/>
      <c r="B83" s="515" t="str">
        <f>IF(Intro!$G$21="English",Variables!B32&amp;" include: ",Variables!C32&amp;" incluent :")</f>
        <v>Autres pays incluent :</v>
      </c>
      <c r="C83" s="534"/>
      <c r="D83" s="534"/>
      <c r="E83" s="582"/>
      <c r="F83" s="582"/>
      <c r="G83" s="582"/>
      <c r="H83" s="582"/>
      <c r="I83" s="582"/>
      <c r="J83" s="582"/>
      <c r="K83" s="582"/>
      <c r="L83" s="583"/>
      <c r="O83" s="8"/>
      <c r="P83" s="8"/>
      <c r="Q83" s="8"/>
      <c r="R83" s="8"/>
      <c r="S83" s="8"/>
    </row>
    <row r="84" spans="1:19" s="26" customFormat="1" x14ac:dyDescent="0.25">
      <c r="A84" s="56"/>
      <c r="B84" s="516"/>
      <c r="C84" s="537"/>
      <c r="D84" s="537"/>
      <c r="E84" s="584"/>
      <c r="F84" s="584"/>
      <c r="G84" s="584"/>
      <c r="H84" s="584"/>
      <c r="I84" s="584"/>
      <c r="J84" s="584"/>
      <c r="K84" s="584"/>
      <c r="L84" s="585"/>
      <c r="O84" s="8"/>
      <c r="P84" s="8"/>
      <c r="Q84" s="8"/>
      <c r="R84" s="8"/>
      <c r="S84" s="8"/>
    </row>
    <row r="85" spans="1:19" s="26" customFormat="1" x14ac:dyDescent="0.25">
      <c r="A85" s="56"/>
      <c r="B85" s="516"/>
      <c r="C85" s="537"/>
      <c r="D85" s="537"/>
      <c r="E85" s="584"/>
      <c r="F85" s="584"/>
      <c r="G85" s="584"/>
      <c r="H85" s="584"/>
      <c r="I85" s="584"/>
      <c r="J85" s="584"/>
      <c r="K85" s="584"/>
      <c r="L85" s="585"/>
      <c r="O85" s="8"/>
      <c r="P85" s="8"/>
      <c r="Q85" s="8"/>
      <c r="R85" s="8"/>
      <c r="S85" s="8"/>
    </row>
    <row r="86" spans="1:19" s="26" customFormat="1" x14ac:dyDescent="0.25">
      <c r="A86" s="56"/>
      <c r="B86" s="517"/>
      <c r="C86" s="538"/>
      <c r="D86" s="538"/>
      <c r="E86" s="586"/>
      <c r="F86" s="586"/>
      <c r="G86" s="586"/>
      <c r="H86" s="586"/>
      <c r="I86" s="586"/>
      <c r="J86" s="586"/>
      <c r="K86" s="586"/>
      <c r="L86" s="587"/>
      <c r="O86" s="8"/>
      <c r="P86" s="8"/>
      <c r="Q86" s="8"/>
      <c r="R86" s="8"/>
      <c r="S86" s="8"/>
    </row>
    <row r="87" spans="1:19" s="26" customFormat="1" x14ac:dyDescent="0.25">
      <c r="A87" s="56"/>
      <c r="B87" s="67"/>
      <c r="C87" s="68"/>
      <c r="D87" s="68"/>
      <c r="E87" s="68"/>
      <c r="F87" s="68"/>
      <c r="G87" s="68"/>
      <c r="H87" s="68"/>
      <c r="I87" s="68"/>
      <c r="J87" s="68"/>
      <c r="K87" s="68"/>
      <c r="L87" s="69"/>
      <c r="O87" s="8"/>
      <c r="P87" s="8"/>
      <c r="Q87" s="8"/>
      <c r="R87" s="8"/>
      <c r="S87" s="8"/>
    </row>
    <row r="88" spans="1:19" s="4" customFormat="1" x14ac:dyDescent="0.25">
      <c r="A88" s="1"/>
      <c r="B88" s="15"/>
      <c r="C88" s="15"/>
      <c r="D88" s="15"/>
      <c r="E88" s="3"/>
      <c r="F88" s="3"/>
      <c r="G88" s="3"/>
      <c r="H88" s="3"/>
      <c r="I88" s="3"/>
      <c r="J88" s="3"/>
      <c r="K88" s="3"/>
      <c r="L88" s="3"/>
      <c r="O88" s="16"/>
      <c r="P88" s="16"/>
    </row>
    <row r="89" spans="1:19" x14ac:dyDescent="0.25">
      <c r="B89" s="314" t="str">
        <f>UPPER(IF(Intro!$G$21="English",O89,P89))</f>
        <v>DÉCISIONS D'ACHAT</v>
      </c>
      <c r="C89" s="315"/>
      <c r="D89" s="315"/>
      <c r="E89" s="315"/>
      <c r="F89" s="315"/>
      <c r="G89" s="315"/>
      <c r="H89" s="315"/>
      <c r="I89" s="315"/>
      <c r="J89" s="315"/>
      <c r="K89" s="315"/>
      <c r="L89" s="316"/>
      <c r="M89" s="8"/>
      <c r="O89" s="8" t="s">
        <v>228</v>
      </c>
      <c r="P89" s="8" t="s">
        <v>229</v>
      </c>
    </row>
    <row r="90" spans="1:19" s="9" customFormat="1" x14ac:dyDescent="0.25">
      <c r="A90" s="6"/>
      <c r="B90" s="449" t="s">
        <v>252</v>
      </c>
      <c r="C90" s="450"/>
      <c r="D90" s="450"/>
      <c r="E90" s="450"/>
      <c r="F90" s="450"/>
      <c r="G90" s="450"/>
      <c r="H90" s="450"/>
      <c r="I90" s="450"/>
      <c r="J90" s="450"/>
      <c r="K90" s="450"/>
      <c r="L90" s="451"/>
      <c r="M90" s="42"/>
    </row>
    <row r="91" spans="1:19" s="26" customFormat="1" x14ac:dyDescent="0.25">
      <c r="A91" s="56"/>
      <c r="B91" s="66"/>
      <c r="C91" s="51"/>
      <c r="D91" s="51"/>
      <c r="E91" s="51"/>
      <c r="F91" s="51"/>
      <c r="G91" s="51"/>
      <c r="H91" s="51"/>
      <c r="I91" s="51"/>
      <c r="J91" s="51"/>
      <c r="K91" s="51"/>
      <c r="L91" s="57"/>
      <c r="O91" s="8"/>
      <c r="P91" s="8"/>
      <c r="Q91" s="8"/>
      <c r="R91" s="8"/>
      <c r="S91" s="8"/>
    </row>
    <row r="92" spans="1:19" s="26" customFormat="1" x14ac:dyDescent="0.25">
      <c r="A92" s="56"/>
      <c r="B92" s="306" t="str">
        <f>IF(Intro!$G$21="English",O92,P92)</f>
        <v>Identifiez toutes les exigences qui doivent être remplies ou prises en compte avant que votre entreprise décide qu'elle doit acheter les marchandises.</v>
      </c>
      <c r="C92" s="307"/>
      <c r="D92" s="307"/>
      <c r="E92" s="307"/>
      <c r="F92" s="307"/>
      <c r="G92" s="307"/>
      <c r="H92" s="307"/>
      <c r="I92" s="307"/>
      <c r="J92" s="307"/>
      <c r="K92" s="307"/>
      <c r="L92" s="317"/>
      <c r="O92" s="8" t="s">
        <v>230</v>
      </c>
      <c r="P92" s="8" t="s">
        <v>231</v>
      </c>
      <c r="Q92" s="8"/>
      <c r="R92" s="8"/>
      <c r="S92" s="8"/>
    </row>
    <row r="93" spans="1:19" s="26" customFormat="1" x14ac:dyDescent="0.25">
      <c r="A93" s="56"/>
      <c r="B93" s="66"/>
      <c r="C93" s="51"/>
      <c r="D93" s="51"/>
      <c r="E93" s="51"/>
      <c r="F93" s="51"/>
      <c r="G93" s="51"/>
      <c r="H93" s="51"/>
      <c r="I93" s="51"/>
      <c r="J93" s="51"/>
      <c r="K93" s="51"/>
      <c r="L93" s="57"/>
      <c r="O93" s="8"/>
      <c r="P93" s="8"/>
      <c r="Q93" s="8"/>
      <c r="R93" s="8"/>
      <c r="S93" s="8"/>
    </row>
    <row r="94" spans="1:19" s="9" customFormat="1" x14ac:dyDescent="0.25">
      <c r="A94" s="6"/>
      <c r="B94" s="491"/>
      <c r="C94" s="492"/>
      <c r="D94" s="492"/>
      <c r="E94" s="492"/>
      <c r="F94" s="492"/>
      <c r="G94" s="492"/>
      <c r="H94" s="492"/>
      <c r="I94" s="492"/>
      <c r="J94" s="492"/>
      <c r="K94" s="492"/>
      <c r="L94" s="493"/>
      <c r="M94" s="26"/>
    </row>
    <row r="95" spans="1:19" s="9" customFormat="1" x14ac:dyDescent="0.25">
      <c r="A95" s="6"/>
      <c r="B95" s="491"/>
      <c r="C95" s="492"/>
      <c r="D95" s="492"/>
      <c r="E95" s="492"/>
      <c r="F95" s="492"/>
      <c r="G95" s="492"/>
      <c r="H95" s="492"/>
      <c r="I95" s="492"/>
      <c r="J95" s="492"/>
      <c r="K95" s="492"/>
      <c r="L95" s="493"/>
      <c r="M95" s="26"/>
    </row>
    <row r="96" spans="1:19" s="9" customFormat="1" x14ac:dyDescent="0.25">
      <c r="A96" s="6"/>
      <c r="B96" s="491"/>
      <c r="C96" s="492"/>
      <c r="D96" s="492"/>
      <c r="E96" s="492"/>
      <c r="F96" s="492"/>
      <c r="G96" s="492"/>
      <c r="H96" s="492"/>
      <c r="I96" s="492"/>
      <c r="J96" s="492"/>
      <c r="K96" s="492"/>
      <c r="L96" s="493"/>
      <c r="M96" s="26"/>
    </row>
    <row r="97" spans="1:19" s="9" customFormat="1" x14ac:dyDescent="0.25">
      <c r="A97" s="6"/>
      <c r="B97" s="491"/>
      <c r="C97" s="492"/>
      <c r="D97" s="492"/>
      <c r="E97" s="492"/>
      <c r="F97" s="492"/>
      <c r="G97" s="492"/>
      <c r="H97" s="492"/>
      <c r="I97" s="492"/>
      <c r="J97" s="492"/>
      <c r="K97" s="492"/>
      <c r="L97" s="493"/>
      <c r="M97" s="26"/>
    </row>
    <row r="98" spans="1:19" s="9" customFormat="1" x14ac:dyDescent="0.25">
      <c r="A98" s="6"/>
      <c r="B98" s="491"/>
      <c r="C98" s="492"/>
      <c r="D98" s="492"/>
      <c r="E98" s="492"/>
      <c r="F98" s="492"/>
      <c r="G98" s="492"/>
      <c r="H98" s="492"/>
      <c r="I98" s="492"/>
      <c r="J98" s="492"/>
      <c r="K98" s="492"/>
      <c r="L98" s="493"/>
      <c r="M98" s="26"/>
    </row>
    <row r="99" spans="1:19" s="9" customFormat="1" x14ac:dyDescent="0.25">
      <c r="A99" s="6"/>
      <c r="B99" s="491"/>
      <c r="C99" s="492"/>
      <c r="D99" s="492"/>
      <c r="E99" s="492"/>
      <c r="F99" s="492"/>
      <c r="G99" s="492"/>
      <c r="H99" s="492"/>
      <c r="I99" s="492"/>
      <c r="J99" s="492"/>
      <c r="K99" s="492"/>
      <c r="L99" s="493"/>
      <c r="M99" s="26"/>
    </row>
    <row r="100" spans="1:19" s="9" customFormat="1" x14ac:dyDescent="0.25">
      <c r="A100" s="6"/>
      <c r="B100" s="491"/>
      <c r="C100" s="492"/>
      <c r="D100" s="492"/>
      <c r="E100" s="492"/>
      <c r="F100" s="492"/>
      <c r="G100" s="492"/>
      <c r="H100" s="492"/>
      <c r="I100" s="492"/>
      <c r="J100" s="492"/>
      <c r="K100" s="492"/>
      <c r="L100" s="493"/>
      <c r="M100" s="26"/>
    </row>
    <row r="101" spans="1:19" s="9" customFormat="1" x14ac:dyDescent="0.25">
      <c r="A101" s="6"/>
      <c r="B101" s="491"/>
      <c r="C101" s="492"/>
      <c r="D101" s="492"/>
      <c r="E101" s="492"/>
      <c r="F101" s="492"/>
      <c r="G101" s="492"/>
      <c r="H101" s="492"/>
      <c r="I101" s="492"/>
      <c r="J101" s="492"/>
      <c r="K101" s="492"/>
      <c r="L101" s="493"/>
      <c r="M101" s="26"/>
    </row>
    <row r="102" spans="1:19" s="26" customFormat="1" x14ac:dyDescent="0.25">
      <c r="A102" s="56"/>
      <c r="B102" s="67"/>
      <c r="C102" s="68"/>
      <c r="D102" s="68"/>
      <c r="E102" s="68"/>
      <c r="F102" s="68"/>
      <c r="G102" s="68"/>
      <c r="H102" s="68"/>
      <c r="I102" s="68"/>
      <c r="J102" s="68"/>
      <c r="K102" s="68"/>
      <c r="L102" s="69"/>
      <c r="O102" s="8"/>
      <c r="P102" s="8"/>
      <c r="Q102" s="8"/>
      <c r="R102" s="8"/>
      <c r="S102" s="8"/>
    </row>
    <row r="103" spans="1:19" s="9" customFormat="1" x14ac:dyDescent="0.25">
      <c r="A103" s="6"/>
      <c r="B103" s="449" t="s">
        <v>253</v>
      </c>
      <c r="C103" s="450"/>
      <c r="D103" s="450"/>
      <c r="E103" s="450"/>
      <c r="F103" s="450"/>
      <c r="G103" s="450"/>
      <c r="H103" s="450"/>
      <c r="I103" s="450"/>
      <c r="J103" s="450"/>
      <c r="K103" s="450"/>
      <c r="L103" s="451"/>
      <c r="M103" s="42"/>
    </row>
    <row r="104" spans="1:19" s="26" customFormat="1" x14ac:dyDescent="0.25">
      <c r="A104" s="56"/>
      <c r="B104" s="66"/>
      <c r="C104" s="51"/>
      <c r="D104" s="51"/>
      <c r="E104" s="51"/>
      <c r="F104" s="51"/>
      <c r="G104" s="51"/>
      <c r="H104" s="51"/>
      <c r="I104" s="51"/>
      <c r="J104" s="51"/>
      <c r="K104" s="51"/>
      <c r="L104" s="57"/>
      <c r="O104" s="8"/>
      <c r="P104" s="8"/>
    </row>
    <row r="105" spans="1:19" s="26" customFormat="1" x14ac:dyDescent="0.25">
      <c r="A105" s="56"/>
      <c r="B105" s="465" t="str">
        <f>IF(Intro!$G$21="English",O105,P105)</f>
        <v>Avec combien de fournisseurs votre entreprise communique-t-elle, généralement, avant de décider d’acheter des marchandises?</v>
      </c>
      <c r="C105" s="466"/>
      <c r="D105" s="466"/>
      <c r="E105" s="466"/>
      <c r="F105" s="466"/>
      <c r="G105" s="466"/>
      <c r="H105" s="466"/>
      <c r="I105" s="466"/>
      <c r="J105" s="466"/>
      <c r="K105" s="466"/>
      <c r="L105" s="467"/>
      <c r="O105" s="8" t="s">
        <v>283</v>
      </c>
      <c r="P105" s="8" t="s">
        <v>114</v>
      </c>
    </row>
    <row r="106" spans="1:19" s="26" customFormat="1" x14ac:dyDescent="0.25">
      <c r="A106" s="56"/>
      <c r="B106" s="66"/>
      <c r="C106" s="51"/>
      <c r="D106" s="51"/>
      <c r="E106" s="51"/>
      <c r="F106" s="51"/>
      <c r="G106" s="51"/>
      <c r="H106" s="51"/>
      <c r="I106" s="51"/>
      <c r="J106" s="51"/>
      <c r="K106" s="51"/>
      <c r="L106" s="57"/>
      <c r="O106" s="8"/>
      <c r="P106" s="8"/>
    </row>
    <row r="107" spans="1:19" x14ac:dyDescent="0.25">
      <c r="B107" s="474" t="str">
        <f>IF(Intro!$G$21="English",O107,P107)</f>
        <v>Nombre de fournisseurs</v>
      </c>
      <c r="C107" s="475"/>
      <c r="D107" s="475"/>
      <c r="E107" s="531"/>
      <c r="F107" s="531"/>
      <c r="G107" s="51"/>
      <c r="H107" s="51"/>
      <c r="I107" s="51"/>
      <c r="J107" s="51"/>
      <c r="K107" s="51"/>
      <c r="L107" s="57"/>
      <c r="M107" s="8"/>
      <c r="O107" s="8" t="s">
        <v>232</v>
      </c>
      <c r="P107" s="8" t="s">
        <v>233</v>
      </c>
    </row>
    <row r="108" spans="1:19" s="26" customFormat="1" x14ac:dyDescent="0.25">
      <c r="A108" s="56"/>
      <c r="B108" s="67"/>
      <c r="C108" s="68"/>
      <c r="D108" s="68"/>
      <c r="E108" s="68"/>
      <c r="F108" s="68"/>
      <c r="G108" s="68"/>
      <c r="H108" s="68"/>
      <c r="I108" s="68"/>
      <c r="J108" s="68"/>
      <c r="K108" s="68"/>
      <c r="L108" s="69"/>
      <c r="O108" s="8"/>
      <c r="P108" s="8"/>
      <c r="Q108" s="8"/>
      <c r="R108" s="8"/>
      <c r="S108" s="8"/>
    </row>
    <row r="109" spans="1:19" s="9" customFormat="1" x14ac:dyDescent="0.25">
      <c r="A109" s="6"/>
      <c r="B109" s="449" t="s">
        <v>12</v>
      </c>
      <c r="C109" s="450"/>
      <c r="D109" s="450"/>
      <c r="E109" s="450"/>
      <c r="F109" s="450"/>
      <c r="G109" s="450"/>
      <c r="H109" s="450"/>
      <c r="I109" s="450"/>
      <c r="J109" s="450"/>
      <c r="K109" s="450"/>
      <c r="L109" s="451"/>
      <c r="M109" s="42"/>
    </row>
    <row r="110" spans="1:19" s="26" customFormat="1" x14ac:dyDescent="0.25">
      <c r="A110" s="56"/>
      <c r="B110" s="66"/>
      <c r="C110" s="51"/>
      <c r="D110" s="51"/>
      <c r="E110" s="51"/>
      <c r="F110" s="51"/>
      <c r="G110" s="51"/>
      <c r="H110" s="51"/>
      <c r="I110" s="51"/>
      <c r="J110" s="51"/>
      <c r="K110" s="51"/>
      <c r="L110" s="57"/>
      <c r="O110" s="8"/>
      <c r="P110" s="8"/>
      <c r="Q110" s="8"/>
      <c r="R110" s="8"/>
      <c r="S110" s="8"/>
    </row>
    <row r="111" spans="1:19" s="26" customFormat="1" x14ac:dyDescent="0.25">
      <c r="A111" s="56"/>
      <c r="B111" s="465" t="str">
        <f>IF(Intro!$G$21="English",O111,P111)</f>
        <v>Outre le prix, quels facteurs votre entreprise prend-elle en compte lors de sa décision d’achat ?</v>
      </c>
      <c r="C111" s="466"/>
      <c r="D111" s="466"/>
      <c r="E111" s="466"/>
      <c r="F111" s="466"/>
      <c r="G111" s="466"/>
      <c r="H111" s="466"/>
      <c r="I111" s="466"/>
      <c r="J111" s="466"/>
      <c r="K111" s="466"/>
      <c r="L111" s="467"/>
      <c r="O111" s="8" t="s">
        <v>236</v>
      </c>
      <c r="P111" s="8" t="s">
        <v>237</v>
      </c>
      <c r="Q111" s="8"/>
      <c r="R111" s="8"/>
      <c r="S111" s="8"/>
    </row>
    <row r="112" spans="1:19" s="26" customFormat="1" x14ac:dyDescent="0.25">
      <c r="A112" s="56"/>
      <c r="B112" s="66"/>
      <c r="C112" s="51"/>
      <c r="D112" s="51"/>
      <c r="E112" s="51"/>
      <c r="F112" s="51"/>
      <c r="G112" s="51"/>
      <c r="H112" s="51"/>
      <c r="I112" s="51"/>
      <c r="J112" s="51"/>
      <c r="K112" s="51"/>
      <c r="L112" s="57"/>
      <c r="O112" s="8"/>
      <c r="P112" s="8"/>
      <c r="Q112" s="8"/>
      <c r="R112" s="8"/>
      <c r="S112" s="8"/>
    </row>
    <row r="113" spans="1:19" x14ac:dyDescent="0.25">
      <c r="B113" s="474" t="str">
        <f>IF(Intro!$G$21="English",O113,P113)</f>
        <v>Qualité du produit</v>
      </c>
      <c r="C113" s="475"/>
      <c r="D113" s="475"/>
      <c r="E113" s="531"/>
      <c r="F113" s="531"/>
      <c r="G113" s="51"/>
      <c r="H113" s="51"/>
      <c r="I113" s="51"/>
      <c r="J113" s="51"/>
      <c r="K113" s="51"/>
      <c r="L113" s="57"/>
      <c r="M113" s="8"/>
      <c r="O113" s="8" t="s">
        <v>67</v>
      </c>
      <c r="P113" s="8" t="s">
        <v>57</v>
      </c>
    </row>
    <row r="114" spans="1:19" x14ac:dyDescent="0.25">
      <c r="B114" s="474" t="str">
        <f>IF(Intro!$G$21="English",O114,P114)</f>
        <v>Gamme de produits</v>
      </c>
      <c r="C114" s="475"/>
      <c r="D114" s="475"/>
      <c r="E114" s="531"/>
      <c r="F114" s="531"/>
      <c r="G114" s="51"/>
      <c r="H114" s="51"/>
      <c r="I114" s="51"/>
      <c r="J114" s="51"/>
      <c r="K114" s="51"/>
      <c r="L114" s="57"/>
      <c r="M114" s="8"/>
      <c r="O114" s="8" t="s">
        <v>54</v>
      </c>
      <c r="P114" s="8" t="s">
        <v>58</v>
      </c>
    </row>
    <row r="115" spans="1:19" x14ac:dyDescent="0.25">
      <c r="B115" s="474" t="str">
        <f>IF(Intro!$G$21="English",O115,P115)</f>
        <v>Produit satisfait aux spécifications techniques</v>
      </c>
      <c r="C115" s="475"/>
      <c r="D115" s="475"/>
      <c r="E115" s="531"/>
      <c r="F115" s="531"/>
      <c r="G115" s="51"/>
      <c r="H115" s="51"/>
      <c r="I115" s="51"/>
      <c r="J115" s="51"/>
      <c r="K115" s="51"/>
      <c r="L115" s="57"/>
      <c r="M115" s="8"/>
      <c r="O115" s="8" t="s">
        <v>75</v>
      </c>
      <c r="P115" s="8" t="s">
        <v>78</v>
      </c>
    </row>
    <row r="116" spans="1:19" x14ac:dyDescent="0.25">
      <c r="B116" s="474" t="str">
        <f>IF(Intro!$G$21="English",O116,P116)</f>
        <v>Disponibilité de spécifications protégées</v>
      </c>
      <c r="C116" s="475"/>
      <c r="D116" s="475"/>
      <c r="E116" s="531"/>
      <c r="F116" s="531"/>
      <c r="G116" s="51"/>
      <c r="H116" s="51"/>
      <c r="I116" s="51"/>
      <c r="J116" s="51"/>
      <c r="K116" s="51"/>
      <c r="L116" s="57"/>
      <c r="M116" s="8"/>
      <c r="O116" s="8" t="s">
        <v>68</v>
      </c>
      <c r="P116" s="8" t="s">
        <v>79</v>
      </c>
    </row>
    <row r="117" spans="1:19" x14ac:dyDescent="0.25">
      <c r="B117" s="474" t="str">
        <f>IF(Intro!$G$21="English",O117,P117)</f>
        <v>Accords de crédit</v>
      </c>
      <c r="C117" s="475"/>
      <c r="D117" s="475"/>
      <c r="E117" s="531"/>
      <c r="F117" s="531"/>
      <c r="G117" s="51"/>
      <c r="H117" s="51"/>
      <c r="I117" s="51"/>
      <c r="J117" s="51"/>
      <c r="K117" s="51"/>
      <c r="L117" s="57"/>
      <c r="M117" s="8"/>
      <c r="O117" s="8" t="s">
        <v>61</v>
      </c>
      <c r="P117" s="8" t="s">
        <v>62</v>
      </c>
    </row>
    <row r="118" spans="1:19" x14ac:dyDescent="0.25">
      <c r="B118" s="474" t="str">
        <f>IF(Intro!$G$21="English",O118,P118)</f>
        <v>Frais de livraison</v>
      </c>
      <c r="C118" s="475"/>
      <c r="D118" s="475"/>
      <c r="E118" s="531"/>
      <c r="F118" s="531"/>
      <c r="G118" s="51"/>
      <c r="H118" s="51"/>
      <c r="I118" s="51"/>
      <c r="J118" s="51"/>
      <c r="K118" s="51"/>
      <c r="L118" s="57"/>
      <c r="M118" s="8"/>
      <c r="O118" s="8" t="s">
        <v>69</v>
      </c>
      <c r="P118" s="8" t="s">
        <v>81</v>
      </c>
    </row>
    <row r="119" spans="1:19" x14ac:dyDescent="0.25">
      <c r="B119" s="474" t="str">
        <f>IF(Intro!$G$21="English",O119,P119)</f>
        <v>Délais et modalités de livraison</v>
      </c>
      <c r="C119" s="475"/>
      <c r="D119" s="475"/>
      <c r="E119" s="531"/>
      <c r="F119" s="531"/>
      <c r="G119" s="51"/>
      <c r="H119" s="51"/>
      <c r="I119" s="51"/>
      <c r="J119" s="51"/>
      <c r="K119" s="51"/>
      <c r="L119" s="57"/>
      <c r="M119" s="8"/>
      <c r="O119" s="8" t="s">
        <v>70</v>
      </c>
      <c r="P119" s="8" t="s">
        <v>59</v>
      </c>
    </row>
    <row r="120" spans="1:19" x14ac:dyDescent="0.25">
      <c r="B120" s="474" t="str">
        <f>IF(Intro!$G$21="English",O120,P120)</f>
        <v>Fiabilité du fournisseur</v>
      </c>
      <c r="C120" s="475"/>
      <c r="D120" s="475"/>
      <c r="E120" s="531"/>
      <c r="F120" s="531"/>
      <c r="G120" s="51"/>
      <c r="H120" s="51"/>
      <c r="I120" s="51"/>
      <c r="J120" s="51"/>
      <c r="K120" s="51"/>
      <c r="L120" s="57"/>
      <c r="M120" s="8"/>
      <c r="O120" s="8" t="s">
        <v>87</v>
      </c>
      <c r="P120" s="8" t="s">
        <v>82</v>
      </c>
    </row>
    <row r="121" spans="1:19" x14ac:dyDescent="0.25">
      <c r="B121" s="474" t="str">
        <f>IF(Intro!$G$21="English",O121,P121)</f>
        <v>Exigence de quantité minimale</v>
      </c>
      <c r="C121" s="475"/>
      <c r="D121" s="475"/>
      <c r="E121" s="531"/>
      <c r="F121" s="531"/>
      <c r="G121" s="51"/>
      <c r="H121" s="51"/>
      <c r="I121" s="51"/>
      <c r="J121" s="51"/>
      <c r="K121" s="51"/>
      <c r="L121" s="57"/>
      <c r="M121" s="8"/>
      <c r="O121" s="8" t="s">
        <v>77</v>
      </c>
      <c r="P121" s="8" t="s">
        <v>83</v>
      </c>
    </row>
    <row r="122" spans="1:19" x14ac:dyDescent="0.25">
      <c r="B122" s="474" t="str">
        <f>IF(Intro!$G$21="English",O122,P122)</f>
        <v>Disponibilité du stock</v>
      </c>
      <c r="C122" s="475"/>
      <c r="D122" s="475"/>
      <c r="E122" s="531"/>
      <c r="F122" s="531"/>
      <c r="G122" s="51"/>
      <c r="H122" s="51"/>
      <c r="I122" s="51"/>
      <c r="J122" s="51"/>
      <c r="K122" s="51"/>
      <c r="L122" s="57"/>
      <c r="M122" s="8"/>
      <c r="O122" s="8" t="s">
        <v>71</v>
      </c>
      <c r="P122" s="8" t="s">
        <v>84</v>
      </c>
    </row>
    <row r="123" spans="1:19" x14ac:dyDescent="0.25">
      <c r="B123" s="474" t="str">
        <f>IF(Intro!$G$21="English",O123,P123)</f>
        <v>Service après-vente ou garanties</v>
      </c>
      <c r="C123" s="475"/>
      <c r="D123" s="475"/>
      <c r="E123" s="531"/>
      <c r="F123" s="531"/>
      <c r="G123" s="51"/>
      <c r="H123" s="51"/>
      <c r="I123" s="51"/>
      <c r="J123" s="51"/>
      <c r="K123" s="51"/>
      <c r="L123" s="57"/>
      <c r="M123" s="8"/>
      <c r="O123" s="8" t="s">
        <v>278</v>
      </c>
      <c r="P123" s="8" t="s">
        <v>85</v>
      </c>
    </row>
    <row r="124" spans="1:19" x14ac:dyDescent="0.25">
      <c r="B124" s="474" t="str">
        <f>IF(Intro!$G$21="English",O124,P124)</f>
        <v>Relation à long terme avec le fournisseur</v>
      </c>
      <c r="C124" s="475"/>
      <c r="D124" s="475"/>
      <c r="E124" s="531"/>
      <c r="F124" s="531"/>
      <c r="G124" s="51"/>
      <c r="H124" s="51"/>
      <c r="I124" s="51"/>
      <c r="J124" s="51"/>
      <c r="K124" s="51"/>
      <c r="L124" s="57"/>
      <c r="M124" s="8"/>
      <c r="O124" s="8" t="s">
        <v>56</v>
      </c>
      <c r="P124" s="7" t="s">
        <v>413</v>
      </c>
    </row>
    <row r="125" spans="1:19" x14ac:dyDescent="0.25">
      <c r="B125" s="515" t="str">
        <f>IF(Intro!$G$21="English",O125,P125)</f>
        <v>Emplacement géographique du fournisseur</v>
      </c>
      <c r="C125" s="534"/>
      <c r="D125" s="534"/>
      <c r="E125" s="531"/>
      <c r="F125" s="531"/>
      <c r="G125" s="51"/>
      <c r="H125" s="51"/>
      <c r="I125" s="51"/>
      <c r="J125" s="51"/>
      <c r="K125" s="51"/>
      <c r="L125" s="57"/>
      <c r="M125" s="8"/>
      <c r="O125" s="8" t="s">
        <v>55</v>
      </c>
      <c r="P125" s="8" t="s">
        <v>60</v>
      </c>
    </row>
    <row r="126" spans="1:19" s="26" customFormat="1" x14ac:dyDescent="0.25">
      <c r="A126" s="56"/>
      <c r="B126" s="515" t="str">
        <f>IF(Intro!$G$21="English",O126,P126)</f>
        <v>Autres facteurs incluent</v>
      </c>
      <c r="C126" s="534"/>
      <c r="D126" s="534"/>
      <c r="E126" s="601"/>
      <c r="F126" s="601"/>
      <c r="G126" s="601"/>
      <c r="H126" s="601"/>
      <c r="I126" s="601"/>
      <c r="J126" s="601"/>
      <c r="K126" s="601"/>
      <c r="L126" s="602"/>
      <c r="O126" s="8" t="s">
        <v>238</v>
      </c>
      <c r="P126" s="8" t="s">
        <v>239</v>
      </c>
      <c r="Q126" s="8"/>
      <c r="R126" s="8"/>
      <c r="S126" s="8"/>
    </row>
    <row r="127" spans="1:19" s="26" customFormat="1" x14ac:dyDescent="0.25">
      <c r="A127" s="56"/>
      <c r="B127" s="516"/>
      <c r="C127" s="537"/>
      <c r="D127" s="537"/>
      <c r="E127" s="603"/>
      <c r="F127" s="603"/>
      <c r="G127" s="603"/>
      <c r="H127" s="603"/>
      <c r="I127" s="603"/>
      <c r="J127" s="603"/>
      <c r="K127" s="603"/>
      <c r="L127" s="604"/>
      <c r="O127" s="8"/>
      <c r="P127" s="8"/>
      <c r="Q127" s="8"/>
      <c r="R127" s="8"/>
      <c r="S127" s="8"/>
    </row>
    <row r="128" spans="1:19" s="26" customFormat="1" x14ac:dyDescent="0.25">
      <c r="A128" s="56"/>
      <c r="B128" s="516"/>
      <c r="C128" s="537"/>
      <c r="D128" s="537"/>
      <c r="E128" s="603"/>
      <c r="F128" s="603"/>
      <c r="G128" s="603"/>
      <c r="H128" s="603"/>
      <c r="I128" s="603"/>
      <c r="J128" s="603"/>
      <c r="K128" s="603"/>
      <c r="L128" s="604"/>
      <c r="O128" s="8"/>
      <c r="P128" s="8"/>
      <c r="Q128" s="8"/>
      <c r="R128" s="8"/>
      <c r="S128" s="8"/>
    </row>
    <row r="129" spans="1:19" s="26" customFormat="1" x14ac:dyDescent="0.25">
      <c r="A129" s="56"/>
      <c r="B129" s="517"/>
      <c r="C129" s="538"/>
      <c r="D129" s="538"/>
      <c r="E129" s="605"/>
      <c r="F129" s="605"/>
      <c r="G129" s="605"/>
      <c r="H129" s="605"/>
      <c r="I129" s="605"/>
      <c r="J129" s="605"/>
      <c r="K129" s="605"/>
      <c r="L129" s="606"/>
      <c r="O129" s="8"/>
      <c r="P129" s="8"/>
      <c r="Q129" s="8"/>
      <c r="R129" s="8"/>
      <c r="S129" s="8"/>
    </row>
    <row r="130" spans="1:19" s="26" customFormat="1" x14ac:dyDescent="0.25">
      <c r="A130" s="56"/>
      <c r="B130" s="67"/>
      <c r="C130" s="68"/>
      <c r="D130" s="68"/>
      <c r="E130" s="68"/>
      <c r="F130" s="68"/>
      <c r="G130" s="68"/>
      <c r="H130" s="68"/>
      <c r="I130" s="68"/>
      <c r="J130" s="68"/>
      <c r="K130" s="68"/>
      <c r="L130" s="69"/>
      <c r="O130" s="8"/>
      <c r="P130" s="8"/>
      <c r="Q130" s="8"/>
      <c r="R130" s="8"/>
      <c r="S130" s="8"/>
    </row>
    <row r="131" spans="1:19" s="9" customFormat="1" x14ac:dyDescent="0.25">
      <c r="A131" s="6"/>
      <c r="B131" s="449" t="s">
        <v>13</v>
      </c>
      <c r="C131" s="450"/>
      <c r="D131" s="450"/>
      <c r="E131" s="450"/>
      <c r="F131" s="450"/>
      <c r="G131" s="450"/>
      <c r="H131" s="450"/>
      <c r="I131" s="450"/>
      <c r="J131" s="450"/>
      <c r="K131" s="450"/>
      <c r="L131" s="451"/>
      <c r="M131" s="42"/>
    </row>
    <row r="132" spans="1:19" s="26" customFormat="1" x14ac:dyDescent="0.25">
      <c r="A132" s="56"/>
      <c r="B132" s="66"/>
      <c r="C132" s="51"/>
      <c r="D132" s="51"/>
      <c r="E132" s="51"/>
      <c r="F132" s="51"/>
      <c r="G132" s="51"/>
      <c r="H132" s="51"/>
      <c r="I132" s="51"/>
      <c r="J132" s="51"/>
      <c r="K132" s="51"/>
      <c r="L132" s="57"/>
      <c r="O132" s="8"/>
      <c r="P132" s="8"/>
      <c r="Q132" s="8"/>
      <c r="R132" s="8"/>
      <c r="S132" s="8"/>
    </row>
    <row r="133" spans="1:19" s="26" customFormat="1" x14ac:dyDescent="0.25">
      <c r="A133" s="56"/>
      <c r="B133" s="465" t="str">
        <f>IF(Intro!$G$21="English",O133,P133)</f>
        <v>Quelles sont les méthodes habituelles pour établir le prix d'une transaction?</v>
      </c>
      <c r="C133" s="466"/>
      <c r="D133" s="466"/>
      <c r="E133" s="466"/>
      <c r="F133" s="466"/>
      <c r="G133" s="466"/>
      <c r="H133" s="466"/>
      <c r="I133" s="466"/>
      <c r="J133" s="466"/>
      <c r="K133" s="466"/>
      <c r="L133" s="467"/>
      <c r="O133" s="8" t="s">
        <v>240</v>
      </c>
      <c r="P133" s="8" t="s">
        <v>287</v>
      </c>
      <c r="Q133" s="8"/>
      <c r="R133" s="8"/>
      <c r="S133" s="8"/>
    </row>
    <row r="134" spans="1:19" s="26" customFormat="1" x14ac:dyDescent="0.25">
      <c r="A134" s="56"/>
      <c r="B134" s="66"/>
      <c r="C134" s="51"/>
      <c r="D134" s="51"/>
      <c r="E134" s="51"/>
      <c r="F134" s="51"/>
      <c r="G134" s="51"/>
      <c r="H134" s="51"/>
      <c r="I134" s="51"/>
      <c r="J134" s="51"/>
      <c r="K134" s="51"/>
      <c r="L134" s="57"/>
      <c r="O134" s="8"/>
      <c r="P134" s="8"/>
      <c r="Q134" s="8"/>
      <c r="R134" s="8"/>
      <c r="S134" s="8"/>
    </row>
    <row r="135" spans="1:19" x14ac:dyDescent="0.25">
      <c r="B135" s="474" t="str">
        <f>IF(Intro!$G$21="English",O135,P135)</f>
        <v>Demande de soumissions</v>
      </c>
      <c r="C135" s="475"/>
      <c r="D135" s="475"/>
      <c r="E135" s="531"/>
      <c r="F135" s="531"/>
      <c r="G135" s="51"/>
      <c r="H135" s="51"/>
      <c r="I135" s="51"/>
      <c r="J135" s="51"/>
      <c r="K135" s="51"/>
      <c r="L135" s="57"/>
      <c r="M135" s="8"/>
      <c r="O135" s="8" t="s">
        <v>44</v>
      </c>
      <c r="P135" s="8" t="s">
        <v>49</v>
      </c>
    </row>
    <row r="136" spans="1:19" x14ac:dyDescent="0.25">
      <c r="B136" s="474" t="str">
        <f>IF(Intro!$G$21="English",O136,P136)</f>
        <v>Appel d'offres</v>
      </c>
      <c r="C136" s="475"/>
      <c r="D136" s="475"/>
      <c r="E136" s="531"/>
      <c r="F136" s="531"/>
      <c r="G136" s="51"/>
      <c r="H136" s="51"/>
      <c r="I136" s="51"/>
      <c r="J136" s="51"/>
      <c r="K136" s="51"/>
      <c r="L136" s="57"/>
      <c r="M136" s="8"/>
      <c r="O136" s="8" t="s">
        <v>45</v>
      </c>
      <c r="P136" s="8" t="s">
        <v>50</v>
      </c>
    </row>
    <row r="137" spans="1:19" ht="14.1" customHeight="1" x14ac:dyDescent="0.25">
      <c r="B137" s="548" t="str">
        <f>IF(Intro!$G$21="English",O137,P137)</f>
        <v>Négociation avec un fournisseur connu à la lumière d'information sur les prix du marché</v>
      </c>
      <c r="C137" s="549"/>
      <c r="D137" s="550"/>
      <c r="E137" s="554"/>
      <c r="F137" s="555"/>
      <c r="G137" s="51"/>
      <c r="H137" s="51"/>
      <c r="I137" s="51"/>
      <c r="J137" s="51"/>
      <c r="K137" s="51"/>
      <c r="L137" s="57"/>
      <c r="M137" s="8"/>
      <c r="O137" s="8" t="s">
        <v>46</v>
      </c>
      <c r="P137" s="8" t="s">
        <v>51</v>
      </c>
    </row>
    <row r="138" spans="1:19" x14ac:dyDescent="0.25">
      <c r="B138" s="551"/>
      <c r="C138" s="552"/>
      <c r="D138" s="553"/>
      <c r="E138" s="556"/>
      <c r="F138" s="557"/>
      <c r="G138" s="51"/>
      <c r="H138" s="51"/>
      <c r="I138" s="51"/>
      <c r="J138" s="51"/>
      <c r="K138" s="51"/>
      <c r="L138" s="57"/>
      <c r="M138" s="8"/>
    </row>
    <row r="139" spans="1:19" ht="14.1" customHeight="1" x14ac:dyDescent="0.25">
      <c r="B139" s="548" t="str">
        <f>IF(Intro!$G$21="English",O139,P139)</f>
        <v>Négociation avec un fournisseur connu à la suite de soumissions non sollicitées</v>
      </c>
      <c r="C139" s="549"/>
      <c r="D139" s="550"/>
      <c r="E139" s="554"/>
      <c r="F139" s="555"/>
      <c r="G139" s="51"/>
      <c r="H139" s="51"/>
      <c r="I139" s="51"/>
      <c r="J139" s="51"/>
      <c r="K139" s="51"/>
      <c r="L139" s="57"/>
      <c r="M139" s="8"/>
      <c r="O139" s="8" t="s">
        <v>47</v>
      </c>
      <c r="P139" s="8" t="s">
        <v>52</v>
      </c>
    </row>
    <row r="140" spans="1:19" x14ac:dyDescent="0.25">
      <c r="B140" s="551"/>
      <c r="C140" s="552"/>
      <c r="D140" s="553"/>
      <c r="E140" s="556"/>
      <c r="F140" s="557"/>
      <c r="G140" s="51"/>
      <c r="H140" s="51"/>
      <c r="I140" s="51"/>
      <c r="J140" s="51"/>
      <c r="K140" s="51"/>
      <c r="L140" s="57"/>
      <c r="M140" s="8"/>
    </row>
    <row r="141" spans="1:19" x14ac:dyDescent="0.25">
      <c r="B141" s="515" t="str">
        <f>IF(Intro!$G$21="English",O141,P141)</f>
        <v>Prix publiés</v>
      </c>
      <c r="C141" s="534"/>
      <c r="D141" s="534"/>
      <c r="E141" s="506"/>
      <c r="F141" s="508"/>
      <c r="G141" s="51"/>
      <c r="H141" s="51"/>
      <c r="I141" s="51"/>
      <c r="J141" s="51"/>
      <c r="K141" s="51"/>
      <c r="L141" s="57"/>
      <c r="M141" s="8"/>
      <c r="O141" s="8" t="s">
        <v>48</v>
      </c>
      <c r="P141" s="8" t="s">
        <v>53</v>
      </c>
    </row>
    <row r="142" spans="1:19" s="26" customFormat="1" x14ac:dyDescent="0.25">
      <c r="A142" s="56"/>
      <c r="B142" s="515" t="str">
        <f>IF(Intro!$G$21="English",O142,P142)</f>
        <v>Autres méthodes incluent</v>
      </c>
      <c r="C142" s="534"/>
      <c r="D142" s="534"/>
      <c r="E142" s="539"/>
      <c r="F142" s="540"/>
      <c r="G142" s="540"/>
      <c r="H142" s="540"/>
      <c r="I142" s="540"/>
      <c r="J142" s="540"/>
      <c r="K142" s="540"/>
      <c r="L142" s="541"/>
      <c r="O142" s="8" t="s">
        <v>235</v>
      </c>
      <c r="P142" s="8" t="s">
        <v>325</v>
      </c>
      <c r="Q142" s="8"/>
      <c r="R142" s="8"/>
      <c r="S142" s="8"/>
    </row>
    <row r="143" spans="1:19" s="26" customFormat="1" x14ac:dyDescent="0.25">
      <c r="A143" s="56"/>
      <c r="B143" s="516"/>
      <c r="C143" s="537"/>
      <c r="D143" s="537"/>
      <c r="E143" s="542"/>
      <c r="F143" s="543"/>
      <c r="G143" s="543"/>
      <c r="H143" s="543"/>
      <c r="I143" s="543"/>
      <c r="J143" s="543"/>
      <c r="K143" s="543"/>
      <c r="L143" s="544"/>
      <c r="O143" s="8"/>
      <c r="P143" s="8"/>
      <c r="Q143" s="8"/>
      <c r="R143" s="8"/>
      <c r="S143" s="8"/>
    </row>
    <row r="144" spans="1:19" s="26" customFormat="1" x14ac:dyDescent="0.25">
      <c r="A144" s="56"/>
      <c r="B144" s="516"/>
      <c r="C144" s="537"/>
      <c r="D144" s="537"/>
      <c r="E144" s="542"/>
      <c r="F144" s="543"/>
      <c r="G144" s="543"/>
      <c r="H144" s="543"/>
      <c r="I144" s="543"/>
      <c r="J144" s="543"/>
      <c r="K144" s="543"/>
      <c r="L144" s="544"/>
      <c r="O144" s="8"/>
      <c r="P144" s="8"/>
      <c r="Q144" s="8"/>
      <c r="R144" s="8"/>
      <c r="S144" s="8"/>
    </row>
    <row r="145" spans="1:19" s="26" customFormat="1" x14ac:dyDescent="0.25">
      <c r="A145" s="56"/>
      <c r="B145" s="517"/>
      <c r="C145" s="538"/>
      <c r="D145" s="538"/>
      <c r="E145" s="545"/>
      <c r="F145" s="546"/>
      <c r="G145" s="546"/>
      <c r="H145" s="546"/>
      <c r="I145" s="546"/>
      <c r="J145" s="546"/>
      <c r="K145" s="546"/>
      <c r="L145" s="547"/>
      <c r="O145" s="8"/>
      <c r="P145" s="8"/>
      <c r="Q145" s="8"/>
      <c r="R145" s="8"/>
      <c r="S145" s="8"/>
    </row>
    <row r="146" spans="1:19" s="26" customFormat="1" x14ac:dyDescent="0.25">
      <c r="A146" s="56"/>
      <c r="B146" s="67"/>
      <c r="C146" s="68"/>
      <c r="D146" s="68"/>
      <c r="E146" s="68"/>
      <c r="F146" s="68"/>
      <c r="G146" s="68"/>
      <c r="H146" s="68"/>
      <c r="I146" s="68"/>
      <c r="J146" s="68"/>
      <c r="K146" s="68"/>
      <c r="L146" s="69"/>
      <c r="O146" s="8"/>
      <c r="P146" s="8"/>
      <c r="Q146" s="8"/>
      <c r="R146" s="8"/>
      <c r="S146" s="8"/>
    </row>
    <row r="147" spans="1:19" s="9" customFormat="1" x14ac:dyDescent="0.25">
      <c r="A147" s="6"/>
      <c r="B147" s="449" t="s">
        <v>254</v>
      </c>
      <c r="C147" s="450"/>
      <c r="D147" s="450"/>
      <c r="E147" s="450"/>
      <c r="F147" s="450"/>
      <c r="G147" s="450"/>
      <c r="H147" s="450"/>
      <c r="I147" s="450"/>
      <c r="J147" s="450"/>
      <c r="K147" s="450"/>
      <c r="L147" s="451"/>
      <c r="M147" s="42"/>
    </row>
    <row r="148" spans="1:19" s="26" customFormat="1" x14ac:dyDescent="0.25">
      <c r="A148" s="56"/>
      <c r="B148" s="66"/>
      <c r="C148" s="51"/>
      <c r="D148" s="51"/>
      <c r="E148" s="51"/>
      <c r="F148" s="51"/>
      <c r="G148" s="51"/>
      <c r="H148" s="51"/>
      <c r="I148" s="51"/>
      <c r="J148" s="51"/>
      <c r="K148" s="51"/>
      <c r="L148" s="57"/>
      <c r="O148" s="8"/>
      <c r="P148" s="8"/>
    </row>
    <row r="149" spans="1:19" s="26" customFormat="1" x14ac:dyDescent="0.25">
      <c r="A149" s="56"/>
      <c r="B149" s="327" t="str">
        <f>IF(Intro!$G$21="English",O149,P149)</f>
        <v>Une fois que les marchandises satisfont aux spécifications exigées, à quelle fréquence le prix net le plus bas offert pour les marchandises décroche un contrat ou une vente?</v>
      </c>
      <c r="C149" s="328"/>
      <c r="D149" s="328"/>
      <c r="E149" s="328"/>
      <c r="F149" s="328"/>
      <c r="G149" s="328"/>
      <c r="H149" s="328"/>
      <c r="I149" s="328"/>
      <c r="J149" s="328"/>
      <c r="K149" s="328"/>
      <c r="L149" s="329"/>
      <c r="O149" s="8" t="s">
        <v>147</v>
      </c>
      <c r="P149" s="8" t="s">
        <v>288</v>
      </c>
    </row>
    <row r="150" spans="1:19" s="26" customFormat="1" x14ac:dyDescent="0.25">
      <c r="A150" s="56"/>
      <c r="B150" s="327"/>
      <c r="C150" s="328"/>
      <c r="D150" s="328"/>
      <c r="E150" s="328"/>
      <c r="F150" s="328"/>
      <c r="G150" s="328"/>
      <c r="H150" s="328"/>
      <c r="I150" s="328"/>
      <c r="J150" s="328"/>
      <c r="K150" s="328"/>
      <c r="L150" s="329"/>
      <c r="O150" s="8"/>
      <c r="P150" s="8"/>
    </row>
    <row r="151" spans="1:19" s="26" customFormat="1" x14ac:dyDescent="0.25">
      <c r="A151" s="56"/>
      <c r="B151" s="66"/>
      <c r="C151" s="51"/>
      <c r="D151" s="51"/>
      <c r="E151" s="51"/>
      <c r="F151" s="51"/>
      <c r="G151" s="51"/>
      <c r="H151" s="51"/>
      <c r="I151" s="51"/>
      <c r="J151" s="51"/>
      <c r="K151" s="51"/>
      <c r="L151" s="57"/>
      <c r="O151" s="8"/>
      <c r="P151" s="8"/>
    </row>
    <row r="152" spans="1:19" s="26" customFormat="1" ht="14.1" customHeight="1" x14ac:dyDescent="0.25">
      <c r="A152" s="56"/>
      <c r="B152" s="532" t="str">
        <f>IF(Intro!$G$21="English",O152,P152)</f>
        <v>Sélectionnez parmi : Toujours, Généralement, Parfois, Jamais</v>
      </c>
      <c r="C152" s="533"/>
      <c r="D152" s="533"/>
      <c r="E152" s="533"/>
      <c r="F152" s="533"/>
      <c r="G152" s="533"/>
      <c r="H152" s="531"/>
      <c r="I152" s="531"/>
      <c r="J152" s="531"/>
      <c r="K152" s="531"/>
      <c r="L152" s="45"/>
      <c r="O152" s="8" t="str">
        <f>"Select from: "&amp;Variables!B43&amp;", "&amp;Variables!B44&amp;", "&amp;Variables!B45&amp;", "&amp;Variables!B46</f>
        <v>Select from: Always, Usually, Sometimes, Never</v>
      </c>
      <c r="P152" s="8" t="str">
        <f>"Sélectionnez parmi : "&amp;Variables!C43&amp;", "&amp;Variables!C44&amp;", "&amp;Variables!C45&amp;", "&amp;Variables!C46</f>
        <v>Sélectionnez parmi : Toujours, Généralement, Parfois, Jamais</v>
      </c>
    </row>
    <row r="153" spans="1:19" s="26" customFormat="1" x14ac:dyDescent="0.25">
      <c r="A153" s="56"/>
      <c r="B153" s="67"/>
      <c r="C153" s="68"/>
      <c r="D153" s="68"/>
      <c r="E153" s="68"/>
      <c r="F153" s="68"/>
      <c r="G153" s="68"/>
      <c r="H153" s="68"/>
      <c r="I153" s="68"/>
      <c r="J153" s="68"/>
      <c r="K153" s="68"/>
      <c r="L153" s="69"/>
      <c r="O153" s="8"/>
      <c r="P153" s="8"/>
    </row>
    <row r="154" spans="1:19" s="9" customFormat="1" x14ac:dyDescent="0.25">
      <c r="A154" s="6"/>
      <c r="B154" s="449" t="s">
        <v>255</v>
      </c>
      <c r="C154" s="450"/>
      <c r="D154" s="450"/>
      <c r="E154" s="450"/>
      <c r="F154" s="450"/>
      <c r="G154" s="450"/>
      <c r="H154" s="450"/>
      <c r="I154" s="450"/>
      <c r="J154" s="450"/>
      <c r="K154" s="450"/>
      <c r="L154" s="451"/>
      <c r="M154" s="42"/>
    </row>
    <row r="155" spans="1:19" s="26" customFormat="1" x14ac:dyDescent="0.25">
      <c r="A155" s="56"/>
      <c r="B155" s="66"/>
      <c r="C155" s="51"/>
      <c r="D155" s="51"/>
      <c r="E155" s="51"/>
      <c r="F155" s="51"/>
      <c r="G155" s="51"/>
      <c r="H155" s="51"/>
      <c r="I155" s="51"/>
      <c r="J155" s="51"/>
      <c r="K155" s="51"/>
      <c r="L155" s="57"/>
      <c r="O155" s="8" t="s">
        <v>328</v>
      </c>
      <c r="P155" s="8"/>
    </row>
    <row r="156" spans="1:19" s="26" customFormat="1" x14ac:dyDescent="0.25">
      <c r="A156" s="56"/>
      <c r="B156" s="306" t="str">
        <f>IF(Intro!$G$21="English",O156,P156)</f>
        <v>En supposant que les conditions concernant la qualité de base nécessaire et les caractéristiques physiques sont remplies, quelle différence de prix (en pourcentage) ferait du prix le facteur principal dans votre décision d'achat?</v>
      </c>
      <c r="C156" s="307"/>
      <c r="D156" s="307"/>
      <c r="E156" s="307"/>
      <c r="F156" s="307"/>
      <c r="G156" s="307"/>
      <c r="H156" s="307"/>
      <c r="I156" s="307"/>
      <c r="J156" s="307"/>
      <c r="K156" s="307"/>
      <c r="L156" s="317"/>
      <c r="O156" s="8" t="s">
        <v>329</v>
      </c>
      <c r="P156" s="8" t="s">
        <v>330</v>
      </c>
    </row>
    <row r="157" spans="1:19" s="26" customFormat="1" x14ac:dyDescent="0.25">
      <c r="A157" s="56"/>
      <c r="B157" s="306"/>
      <c r="C157" s="307"/>
      <c r="D157" s="307"/>
      <c r="E157" s="307"/>
      <c r="F157" s="307"/>
      <c r="G157" s="307"/>
      <c r="H157" s="307"/>
      <c r="I157" s="307"/>
      <c r="J157" s="307"/>
      <c r="K157" s="307"/>
      <c r="L157" s="317"/>
      <c r="O157" s="8"/>
      <c r="P157" s="8"/>
    </row>
    <row r="158" spans="1:19" s="26" customFormat="1" x14ac:dyDescent="0.25">
      <c r="A158" s="56"/>
      <c r="B158" s="66"/>
      <c r="C158" s="51"/>
      <c r="D158" s="51"/>
      <c r="E158" s="51"/>
      <c r="F158" s="51"/>
      <c r="G158" s="51"/>
      <c r="H158" s="51"/>
      <c r="I158" s="51"/>
      <c r="J158" s="51"/>
      <c r="K158" s="51"/>
      <c r="L158" s="57"/>
      <c r="O158" s="8"/>
      <c r="P158" s="8"/>
    </row>
    <row r="159" spans="1:19" ht="14.1" customHeight="1" x14ac:dyDescent="0.25">
      <c r="B159" s="515" t="str">
        <f>IF(Intro!$G$21="English",O159,P159)</f>
        <v>Sélectionnez parmi : De 0 à 5 %, De 6 à 10 %, De 11 à 15 %, De 16 à 20 %, De 21 à 25 %, Plus de 25 %, Le prix ne sera jamais le facteur principal</v>
      </c>
      <c r="C159" s="534"/>
      <c r="D159" s="534"/>
      <c r="E159" s="534"/>
      <c r="F159" s="534"/>
      <c r="G159" s="534"/>
      <c r="H159" s="598"/>
      <c r="I159" s="598"/>
      <c r="J159" s="598"/>
      <c r="K159" s="598"/>
      <c r="L159" s="57"/>
      <c r="M159" s="8"/>
      <c r="O159" s="8" t="str">
        <f>"Select from: "&amp;Variables!B73&amp;", "&amp;Variables!B74&amp;", "&amp;Variables!B75&amp;", "&amp;Variables!B76&amp;", "&amp;Variables!B77&amp;", "&amp;Variables!B78&amp;", "&amp;Variables!B79</f>
        <v>Select from: 0 to 5%, 6 to 10%, 11 to 15%, 16 to 20%, 21 to 25%, More than 25%, Price would never be the primary factor</v>
      </c>
      <c r="P159" s="8" t="str">
        <f>"Sélectionnez parmi : "&amp;Variables!C73&amp;", "&amp;Variables!C74&amp;", "&amp;Variables!C75&amp;", "&amp;Variables!C76&amp;", "&amp;Variables!C77&amp;", "&amp;Variables!C78&amp;", "&amp;Variables!C79</f>
        <v>Sélectionnez parmi : De 0 à 5 %, De 6 à 10 %, De 11 à 15 %, De 16 à 20 %, De 21 à 25 %, Plus de 25 %, Le prix ne sera jamais le facteur principal</v>
      </c>
    </row>
    <row r="160" spans="1:19" ht="14.1" customHeight="1" x14ac:dyDescent="0.25">
      <c r="B160" s="517"/>
      <c r="C160" s="538"/>
      <c r="D160" s="538"/>
      <c r="E160" s="538"/>
      <c r="F160" s="538"/>
      <c r="G160" s="538"/>
      <c r="H160" s="599"/>
      <c r="I160" s="599"/>
      <c r="J160" s="599"/>
      <c r="K160" s="599"/>
      <c r="L160" s="57"/>
      <c r="M160" s="8"/>
    </row>
    <row r="161" spans="1:19" s="26" customFormat="1" x14ac:dyDescent="0.25">
      <c r="A161" s="56"/>
      <c r="B161" s="67"/>
      <c r="C161" s="68"/>
      <c r="D161" s="68"/>
      <c r="E161" s="68"/>
      <c r="F161" s="68"/>
      <c r="G161" s="68"/>
      <c r="H161" s="68"/>
      <c r="I161" s="68"/>
      <c r="J161" s="68"/>
      <c r="K161" s="68"/>
      <c r="L161" s="69"/>
      <c r="O161" s="8"/>
      <c r="P161" s="8"/>
    </row>
    <row r="162" spans="1:19" s="9" customFormat="1" x14ac:dyDescent="0.25">
      <c r="A162" s="6"/>
      <c r="B162" s="449" t="s">
        <v>256</v>
      </c>
      <c r="C162" s="450"/>
      <c r="D162" s="450"/>
      <c r="E162" s="450"/>
      <c r="F162" s="450"/>
      <c r="G162" s="450"/>
      <c r="H162" s="450"/>
      <c r="I162" s="450"/>
      <c r="J162" s="450"/>
      <c r="K162" s="450"/>
      <c r="L162" s="451"/>
      <c r="M162" s="42"/>
      <c r="Q162" s="8"/>
      <c r="R162" s="8"/>
      <c r="S162" s="8"/>
    </row>
    <row r="163" spans="1:19" s="26" customFormat="1" x14ac:dyDescent="0.25">
      <c r="A163" s="56"/>
      <c r="B163" s="66"/>
      <c r="C163" s="51"/>
      <c r="D163" s="51"/>
      <c r="E163" s="51"/>
      <c r="F163" s="51"/>
      <c r="G163" s="51"/>
      <c r="H163" s="51"/>
      <c r="I163" s="51"/>
      <c r="J163" s="51"/>
      <c r="K163" s="51"/>
      <c r="L163" s="57"/>
      <c r="O163" s="8"/>
      <c r="P163" s="8"/>
      <c r="Q163" s="8"/>
      <c r="R163" s="8"/>
      <c r="S163" s="8"/>
    </row>
    <row r="164" spans="1:19" s="26" customFormat="1" x14ac:dyDescent="0.25">
      <c r="A164" s="56"/>
      <c r="B164" s="465" t="str">
        <f>IF(Intro!$G$21="English",O164,P164)</f>
        <v>Dans le marché des marchandises au Canada, lequel des pays suivants a tendance à offrir le meilleur prix?</v>
      </c>
      <c r="C164" s="466"/>
      <c r="D164" s="466"/>
      <c r="E164" s="466"/>
      <c r="F164" s="466"/>
      <c r="G164" s="466"/>
      <c r="H164" s="466"/>
      <c r="I164" s="466"/>
      <c r="J164" s="466"/>
      <c r="K164" s="466"/>
      <c r="L164" s="467"/>
      <c r="O164" s="8" t="s">
        <v>314</v>
      </c>
      <c r="P164" s="8" t="s">
        <v>408</v>
      </c>
      <c r="Q164" s="8"/>
      <c r="R164" s="8"/>
      <c r="S164" s="8"/>
    </row>
    <row r="165" spans="1:19" s="26" customFormat="1" x14ac:dyDescent="0.25">
      <c r="A165" s="56"/>
      <c r="B165" s="66"/>
      <c r="C165" s="51"/>
      <c r="D165" s="51"/>
      <c r="E165" s="51"/>
      <c r="F165" s="51"/>
      <c r="G165" s="51"/>
      <c r="H165" s="51"/>
      <c r="I165" s="51"/>
      <c r="J165" s="51"/>
      <c r="K165" s="51"/>
      <c r="L165" s="57"/>
      <c r="O165" s="8"/>
      <c r="P165" s="8"/>
      <c r="Q165" s="8"/>
      <c r="R165" s="8"/>
      <c r="S165" s="8"/>
    </row>
    <row r="166" spans="1:19" ht="14.1" customHeight="1" x14ac:dyDescent="0.25">
      <c r="B166" s="296" t="str">
        <f>IF(Intro!$G$21="English",O166,P166)</f>
        <v>Sélectionnez parmi : Chine, États-Unis, Autres pays, Inconnu</v>
      </c>
      <c r="C166" s="297"/>
      <c r="D166" s="297"/>
      <c r="E166" s="297"/>
      <c r="F166" s="297"/>
      <c r="G166" s="297"/>
      <c r="H166" s="476"/>
      <c r="I166" s="476"/>
      <c r="J166" s="476"/>
      <c r="K166" s="476"/>
      <c r="L166" s="57"/>
      <c r="M166" s="8"/>
      <c r="O166" s="8" t="str">
        <f>"Select from: "&amp;Variables!B30&amp;", "&amp;Variables!B31&amp;", "&amp;Variables!B32&amp;", "&amp;Variables!B33</f>
        <v>Select from: China, United States, Other countries, Unknown</v>
      </c>
      <c r="P166" s="8" t="str">
        <f>"Sélectionnez parmi : "&amp;Variables!C30&amp;", "&amp;Variables!C31&amp;", "&amp;Variables!C32&amp;", "&amp;Variables!C33</f>
        <v>Sélectionnez parmi : Chine, États-Unis, Autres pays, Inconnu</v>
      </c>
    </row>
    <row r="167" spans="1:19" x14ac:dyDescent="0.25">
      <c r="B167" s="296"/>
      <c r="C167" s="297"/>
      <c r="D167" s="297"/>
      <c r="E167" s="297"/>
      <c r="F167" s="297"/>
      <c r="G167" s="297"/>
      <c r="H167" s="476"/>
      <c r="I167" s="476"/>
      <c r="J167" s="476"/>
      <c r="K167" s="476"/>
      <c r="L167" s="57"/>
      <c r="M167" s="8"/>
    </row>
    <row r="168" spans="1:19" x14ac:dyDescent="0.25">
      <c r="B168" s="296" t="str">
        <f>IF(Intro!$G$21="English",O168,P168)</f>
        <v>Précisez tous les autres pays, le cas échéant :</v>
      </c>
      <c r="C168" s="297"/>
      <c r="D168" s="297"/>
      <c r="E168" s="297"/>
      <c r="F168" s="297"/>
      <c r="G168" s="297"/>
      <c r="H168" s="600"/>
      <c r="I168" s="600"/>
      <c r="J168" s="600"/>
      <c r="K168" s="600"/>
      <c r="L168" s="57"/>
      <c r="M168" s="8"/>
      <c r="O168" s="7" t="s">
        <v>451</v>
      </c>
      <c r="P168" s="7" t="s">
        <v>452</v>
      </c>
    </row>
    <row r="169" spans="1:19" x14ac:dyDescent="0.25">
      <c r="B169" s="296"/>
      <c r="C169" s="297"/>
      <c r="D169" s="297"/>
      <c r="E169" s="297"/>
      <c r="F169" s="297"/>
      <c r="G169" s="297"/>
      <c r="H169" s="600"/>
      <c r="I169" s="600"/>
      <c r="J169" s="600"/>
      <c r="K169" s="600"/>
      <c r="L169" s="57"/>
      <c r="M169" s="8"/>
    </row>
    <row r="170" spans="1:19" x14ac:dyDescent="0.25">
      <c r="B170" s="296" t="str">
        <f>IF(Intro!$G$21="English",O170,P170)</f>
        <v>Si le pays d’origine du fabricant offrant le prix le plus compétitif est inconnu, indiquez le nom de l’entreprise qui tend à dominer le marché en matière de prix.</v>
      </c>
      <c r="C170" s="297"/>
      <c r="D170" s="297"/>
      <c r="E170" s="297"/>
      <c r="F170" s="297"/>
      <c r="G170" s="297"/>
      <c r="H170" s="600"/>
      <c r="I170" s="600"/>
      <c r="J170" s="600"/>
      <c r="K170" s="600"/>
      <c r="L170" s="57"/>
      <c r="M170" s="8"/>
      <c r="O170" s="8" t="s">
        <v>137</v>
      </c>
      <c r="P170" s="8" t="s">
        <v>289</v>
      </c>
    </row>
    <row r="171" spans="1:19" x14ac:dyDescent="0.25">
      <c r="B171" s="296"/>
      <c r="C171" s="297"/>
      <c r="D171" s="297"/>
      <c r="E171" s="297"/>
      <c r="F171" s="297"/>
      <c r="G171" s="297"/>
      <c r="H171" s="600"/>
      <c r="I171" s="600"/>
      <c r="J171" s="600"/>
      <c r="K171" s="600"/>
      <c r="L171" s="57"/>
      <c r="M171" s="8"/>
    </row>
    <row r="172" spans="1:19" s="26" customFormat="1" x14ac:dyDescent="0.25">
      <c r="A172" s="56"/>
      <c r="B172" s="67"/>
      <c r="C172" s="68"/>
      <c r="D172" s="68"/>
      <c r="E172" s="68"/>
      <c r="F172" s="68"/>
      <c r="G172" s="68"/>
      <c r="H172" s="68"/>
      <c r="I172" s="68"/>
      <c r="J172" s="68"/>
      <c r="K172" s="68"/>
      <c r="L172" s="69"/>
      <c r="O172" s="8"/>
      <c r="P172" s="8"/>
      <c r="Q172" s="8"/>
      <c r="R172" s="8"/>
      <c r="S172" s="8"/>
    </row>
    <row r="173" spans="1:19" s="26" customFormat="1" x14ac:dyDescent="0.25">
      <c r="A173" s="56"/>
      <c r="B173" s="314" t="str">
        <f>UPPER(IF(Intro!$G$21="English",O173,P173))</f>
        <v>CERTIFICATION OU QUALIFICATION D'UN FOURNISSEUR</v>
      </c>
      <c r="C173" s="315"/>
      <c r="D173" s="315"/>
      <c r="E173" s="315"/>
      <c r="F173" s="315"/>
      <c r="G173" s="315"/>
      <c r="H173" s="315"/>
      <c r="I173" s="315"/>
      <c r="J173" s="315"/>
      <c r="K173" s="315"/>
      <c r="L173" s="316"/>
      <c r="O173" s="8" t="s">
        <v>429</v>
      </c>
      <c r="P173" s="8" t="s">
        <v>430</v>
      </c>
      <c r="Q173" s="8"/>
      <c r="R173" s="8"/>
      <c r="S173" s="8"/>
    </row>
    <row r="174" spans="1:19" s="26" customFormat="1" x14ac:dyDescent="0.25">
      <c r="A174" s="56"/>
      <c r="B174" s="449" t="s">
        <v>257</v>
      </c>
      <c r="C174" s="450"/>
      <c r="D174" s="450"/>
      <c r="E174" s="450"/>
      <c r="F174" s="450"/>
      <c r="G174" s="450"/>
      <c r="H174" s="450"/>
      <c r="I174" s="450"/>
      <c r="J174" s="450"/>
      <c r="K174" s="450"/>
      <c r="L174" s="451"/>
      <c r="O174" s="8"/>
      <c r="P174" s="8"/>
      <c r="Q174" s="8"/>
      <c r="R174" s="8"/>
      <c r="S174" s="8"/>
    </row>
    <row r="175" spans="1:19" s="26" customFormat="1" x14ac:dyDescent="0.25">
      <c r="A175" s="56"/>
      <c r="B175" s="118"/>
      <c r="C175" s="119"/>
      <c r="D175" s="119"/>
      <c r="E175" s="119"/>
      <c r="F175" s="119"/>
      <c r="G175" s="119"/>
      <c r="H175" s="119"/>
      <c r="I175" s="119"/>
      <c r="J175" s="119"/>
      <c r="K175" s="119"/>
      <c r="L175" s="120"/>
      <c r="O175" s="8"/>
      <c r="P175" s="8"/>
      <c r="Q175" s="8"/>
      <c r="R175" s="8"/>
      <c r="S175" s="8"/>
    </row>
    <row r="176" spans="1:19" s="26" customFormat="1" ht="14.45" customHeight="1" x14ac:dyDescent="0.25">
      <c r="A176" s="56"/>
      <c r="B176" s="306" t="str">
        <f>IF(Intro!$G$21="English",O176,P176)</f>
        <v>Indiquez si votre entreprise certifie ou qualifie son(ses) fournisseur(s) de marchandises.</v>
      </c>
      <c r="C176" s="307"/>
      <c r="D176" s="307"/>
      <c r="E176" s="307"/>
      <c r="F176" s="307"/>
      <c r="G176" s="44"/>
      <c r="H176" s="44"/>
      <c r="I176" s="44"/>
      <c r="J176" s="44"/>
      <c r="K176" s="44"/>
      <c r="L176" s="45"/>
      <c r="O176" s="8" t="s">
        <v>439</v>
      </c>
      <c r="P176" s="8" t="s">
        <v>440</v>
      </c>
      <c r="Q176" s="8"/>
      <c r="R176" s="8"/>
      <c r="S176" s="8"/>
    </row>
    <row r="177" spans="1:19" s="26" customFormat="1" ht="14.45" customHeight="1" x14ac:dyDescent="0.25">
      <c r="A177" s="56"/>
      <c r="B177" s="43"/>
      <c r="C177" s="46"/>
      <c r="D177" s="46"/>
      <c r="E177" s="46"/>
      <c r="F177" s="46"/>
      <c r="G177" s="44"/>
      <c r="H177" s="44"/>
      <c r="I177" s="44"/>
      <c r="J177" s="44"/>
      <c r="K177" s="44"/>
      <c r="L177" s="45"/>
      <c r="O177" s="8" t="s">
        <v>264</v>
      </c>
      <c r="P177" s="8" t="s">
        <v>265</v>
      </c>
      <c r="Q177" s="8"/>
      <c r="R177" s="8"/>
      <c r="S177" s="8"/>
    </row>
    <row r="178" spans="1:19" s="26" customFormat="1" ht="14.45" customHeight="1" x14ac:dyDescent="0.25">
      <c r="A178" s="56"/>
      <c r="B178" s="459" t="str">
        <f>IF(Intro!$G$21="English",O177,P177)</f>
        <v>Sélectionnez oui ou non</v>
      </c>
      <c r="C178" s="460"/>
      <c r="D178" s="99"/>
      <c r="E178" s="559" t="str">
        <f>IF(D178="Yes",O178,IF(D178="Oui",P178,IF(D178="No",O179,IF(D178="Non",P179,""))))</f>
        <v/>
      </c>
      <c r="F178" s="560"/>
      <c r="G178" s="560"/>
      <c r="H178" s="560"/>
      <c r="I178" s="560"/>
      <c r="J178" s="560"/>
      <c r="K178" s="560"/>
      <c r="L178" s="561"/>
      <c r="O178" s="26" t="s">
        <v>435</v>
      </c>
      <c r="P178" s="26" t="s">
        <v>436</v>
      </c>
      <c r="Q178" s="8"/>
      <c r="R178" s="8"/>
      <c r="S178" s="8"/>
    </row>
    <row r="179" spans="1:19" s="26" customFormat="1" x14ac:dyDescent="0.25">
      <c r="A179" s="56"/>
      <c r="B179" s="121"/>
      <c r="C179" s="122"/>
      <c r="D179" s="122"/>
      <c r="E179" s="122"/>
      <c r="F179" s="122"/>
      <c r="G179" s="122"/>
      <c r="H179" s="122"/>
      <c r="I179" s="122"/>
      <c r="J179" s="122"/>
      <c r="K179" s="122"/>
      <c r="L179" s="123"/>
      <c r="O179" s="26" t="s">
        <v>437</v>
      </c>
      <c r="P179" s="26" t="s">
        <v>438</v>
      </c>
      <c r="Q179" s="8"/>
      <c r="R179" s="8"/>
      <c r="S179" s="8"/>
    </row>
    <row r="180" spans="1:19" s="9" customFormat="1" x14ac:dyDescent="0.25">
      <c r="A180" s="6"/>
      <c r="B180" s="449" t="s">
        <v>258</v>
      </c>
      <c r="C180" s="450"/>
      <c r="D180" s="450"/>
      <c r="E180" s="450"/>
      <c r="F180" s="450"/>
      <c r="G180" s="450"/>
      <c r="H180" s="450"/>
      <c r="I180" s="450"/>
      <c r="J180" s="450"/>
      <c r="K180" s="450"/>
      <c r="L180" s="451"/>
      <c r="M180" s="42"/>
      <c r="Q180" s="8"/>
      <c r="R180" s="8"/>
      <c r="S180" s="8"/>
    </row>
    <row r="181" spans="1:19" s="26" customFormat="1" x14ac:dyDescent="0.25">
      <c r="A181" s="56"/>
      <c r="B181" s="66"/>
      <c r="C181" s="51"/>
      <c r="D181" s="51"/>
      <c r="E181" s="51"/>
      <c r="F181" s="51"/>
      <c r="G181" s="51"/>
      <c r="H181" s="51"/>
      <c r="I181" s="51"/>
      <c r="J181" s="51"/>
      <c r="K181" s="51"/>
      <c r="L181" s="57"/>
      <c r="O181" s="8"/>
      <c r="P181" s="8"/>
      <c r="Q181" s="8"/>
      <c r="R181" s="8"/>
      <c r="S181" s="8"/>
    </row>
    <row r="182" spans="1:19" s="26" customFormat="1" ht="14.45" customHeight="1" x14ac:dyDescent="0.25">
      <c r="A182" s="56"/>
      <c r="B182" s="327" t="str">
        <f>IF(Intro!$G$21="English",O182,P182)</f>
        <v xml:space="preserve">Décrivez brièvement les facteurs qui entrent en ligne de compte quand votre entreprise certifie ou qualifie un nouveau fournisseur de marchandises et donnez une estimation du temps requis pour le faire. </v>
      </c>
      <c r="C182" s="328"/>
      <c r="D182" s="328"/>
      <c r="E182" s="328"/>
      <c r="F182" s="328"/>
      <c r="G182" s="328"/>
      <c r="H182" s="328"/>
      <c r="I182" s="328"/>
      <c r="J182" s="328"/>
      <c r="K182" s="328"/>
      <c r="L182" s="329"/>
      <c r="O182" s="8" t="s">
        <v>424</v>
      </c>
      <c r="P182" s="8" t="s">
        <v>425</v>
      </c>
      <c r="Q182" s="8"/>
      <c r="R182" s="8"/>
      <c r="S182" s="8"/>
    </row>
    <row r="183" spans="1:19" s="26" customFormat="1" x14ac:dyDescent="0.25">
      <c r="A183" s="56"/>
      <c r="B183" s="327"/>
      <c r="C183" s="328"/>
      <c r="D183" s="328"/>
      <c r="E183" s="328"/>
      <c r="F183" s="328"/>
      <c r="G183" s="328"/>
      <c r="H183" s="328"/>
      <c r="I183" s="328"/>
      <c r="J183" s="328"/>
      <c r="K183" s="328"/>
      <c r="L183" s="329"/>
      <c r="O183" s="8"/>
      <c r="P183" s="8"/>
      <c r="Q183" s="8"/>
      <c r="R183" s="8"/>
      <c r="S183" s="8"/>
    </row>
    <row r="184" spans="1:19" s="26" customFormat="1" x14ac:dyDescent="0.25">
      <c r="A184" s="56"/>
      <c r="B184" s="66"/>
      <c r="C184" s="51"/>
      <c r="D184" s="51"/>
      <c r="E184" s="51"/>
      <c r="F184" s="51"/>
      <c r="G184" s="51"/>
      <c r="H184" s="51"/>
      <c r="I184" s="51"/>
      <c r="J184" s="51"/>
      <c r="K184" s="51"/>
      <c r="L184" s="57"/>
      <c r="O184" s="8"/>
      <c r="P184" s="8"/>
      <c r="Q184" s="8"/>
      <c r="R184" s="8"/>
      <c r="S184" s="8"/>
    </row>
    <row r="185" spans="1:19" x14ac:dyDescent="0.25">
      <c r="B185" s="474" t="str">
        <f>IF(Intro!$G$21="English",O185,P185)</f>
        <v>Temps requis</v>
      </c>
      <c r="C185" s="475"/>
      <c r="D185" s="94" t="str">
        <f>IF(Intro!$G$21="English",O186,P186)</f>
        <v xml:space="preserve"> en mois</v>
      </c>
      <c r="E185" s="558"/>
      <c r="F185" s="558"/>
      <c r="G185" s="51"/>
      <c r="H185" s="51"/>
      <c r="I185" s="51"/>
      <c r="J185" s="51"/>
      <c r="K185" s="51"/>
      <c r="L185" s="57"/>
      <c r="M185" s="8"/>
      <c r="O185" s="8" t="s">
        <v>245</v>
      </c>
      <c r="P185" s="8" t="s">
        <v>246</v>
      </c>
    </row>
    <row r="186" spans="1:19" s="26" customFormat="1" x14ac:dyDescent="0.25">
      <c r="A186" s="56"/>
      <c r="B186" s="66"/>
      <c r="C186" s="51"/>
      <c r="D186" s="51"/>
      <c r="E186" s="51"/>
      <c r="F186" s="51"/>
      <c r="G186" s="51"/>
      <c r="H186" s="51"/>
      <c r="I186" s="51"/>
      <c r="J186" s="51"/>
      <c r="K186" s="51"/>
      <c r="L186" s="57"/>
      <c r="O186" s="8" t="s">
        <v>244</v>
      </c>
      <c r="P186" s="8" t="s">
        <v>247</v>
      </c>
      <c r="Q186" s="8"/>
      <c r="R186" s="8"/>
      <c r="S186" s="8"/>
    </row>
    <row r="187" spans="1:19" s="9" customFormat="1" x14ac:dyDescent="0.25">
      <c r="A187" s="6"/>
      <c r="B187" s="491"/>
      <c r="C187" s="492"/>
      <c r="D187" s="492"/>
      <c r="E187" s="492"/>
      <c r="F187" s="492"/>
      <c r="G187" s="492"/>
      <c r="H187" s="492"/>
      <c r="I187" s="492"/>
      <c r="J187" s="492"/>
      <c r="K187" s="492"/>
      <c r="L187" s="493"/>
      <c r="M187" s="26"/>
    </row>
    <row r="188" spans="1:19" s="9" customFormat="1" x14ac:dyDescent="0.25">
      <c r="A188" s="6"/>
      <c r="B188" s="491"/>
      <c r="C188" s="492"/>
      <c r="D188" s="492"/>
      <c r="E188" s="492"/>
      <c r="F188" s="492"/>
      <c r="G188" s="492"/>
      <c r="H188" s="492"/>
      <c r="I188" s="492"/>
      <c r="J188" s="492"/>
      <c r="K188" s="492"/>
      <c r="L188" s="493"/>
      <c r="M188" s="26"/>
    </row>
    <row r="189" spans="1:19" s="9" customFormat="1" x14ac:dyDescent="0.25">
      <c r="A189" s="6"/>
      <c r="B189" s="491"/>
      <c r="C189" s="492"/>
      <c r="D189" s="492"/>
      <c r="E189" s="492"/>
      <c r="F189" s="492"/>
      <c r="G189" s="492"/>
      <c r="H189" s="492"/>
      <c r="I189" s="492"/>
      <c r="J189" s="492"/>
      <c r="K189" s="492"/>
      <c r="L189" s="493"/>
      <c r="M189" s="26"/>
    </row>
    <row r="190" spans="1:19" s="9" customFormat="1" x14ac:dyDescent="0.25">
      <c r="A190" s="6"/>
      <c r="B190" s="491"/>
      <c r="C190" s="492"/>
      <c r="D190" s="492"/>
      <c r="E190" s="492"/>
      <c r="F190" s="492"/>
      <c r="G190" s="492"/>
      <c r="H190" s="492"/>
      <c r="I190" s="492"/>
      <c r="J190" s="492"/>
      <c r="K190" s="492"/>
      <c r="L190" s="493"/>
      <c r="M190" s="26"/>
    </row>
    <row r="191" spans="1:19" s="9" customFormat="1" x14ac:dyDescent="0.25">
      <c r="A191" s="6"/>
      <c r="B191" s="491"/>
      <c r="C191" s="492"/>
      <c r="D191" s="492"/>
      <c r="E191" s="492"/>
      <c r="F191" s="492"/>
      <c r="G191" s="492"/>
      <c r="H191" s="492"/>
      <c r="I191" s="492"/>
      <c r="J191" s="492"/>
      <c r="K191" s="492"/>
      <c r="L191" s="493"/>
      <c r="M191" s="26"/>
    </row>
    <row r="192" spans="1:19" s="9" customFormat="1" x14ac:dyDescent="0.25">
      <c r="A192" s="6"/>
      <c r="B192" s="491"/>
      <c r="C192" s="492"/>
      <c r="D192" s="492"/>
      <c r="E192" s="492"/>
      <c r="F192" s="492"/>
      <c r="G192" s="492"/>
      <c r="H192" s="492"/>
      <c r="I192" s="492"/>
      <c r="J192" s="492"/>
      <c r="K192" s="492"/>
      <c r="L192" s="493"/>
      <c r="M192" s="26"/>
    </row>
    <row r="193" spans="1:19" s="9" customFormat="1" x14ac:dyDescent="0.25">
      <c r="A193" s="6"/>
      <c r="B193" s="491"/>
      <c r="C193" s="492"/>
      <c r="D193" s="492"/>
      <c r="E193" s="492"/>
      <c r="F193" s="492"/>
      <c r="G193" s="492"/>
      <c r="H193" s="492"/>
      <c r="I193" s="492"/>
      <c r="J193" s="492"/>
      <c r="K193" s="492"/>
      <c r="L193" s="493"/>
      <c r="M193" s="26"/>
    </row>
    <row r="194" spans="1:19" s="9" customFormat="1" x14ac:dyDescent="0.25">
      <c r="A194" s="6"/>
      <c r="B194" s="491"/>
      <c r="C194" s="492"/>
      <c r="D194" s="492"/>
      <c r="E194" s="492"/>
      <c r="F194" s="492"/>
      <c r="G194" s="492"/>
      <c r="H194" s="492"/>
      <c r="I194" s="492"/>
      <c r="J194" s="492"/>
      <c r="K194" s="492"/>
      <c r="L194" s="493"/>
      <c r="M194" s="26"/>
    </row>
    <row r="195" spans="1:19" s="26" customFormat="1" x14ac:dyDescent="0.25">
      <c r="A195" s="56"/>
      <c r="B195" s="67"/>
      <c r="C195" s="68"/>
      <c r="D195" s="68"/>
      <c r="E195" s="68"/>
      <c r="F195" s="68"/>
      <c r="G195" s="68"/>
      <c r="H195" s="68"/>
      <c r="I195" s="68"/>
      <c r="J195" s="68"/>
      <c r="K195" s="68"/>
      <c r="L195" s="69"/>
      <c r="O195" s="8"/>
      <c r="P195" s="8"/>
      <c r="Q195" s="8"/>
      <c r="R195" s="8"/>
      <c r="S195" s="8"/>
    </row>
    <row r="196" spans="1:19" s="9" customFormat="1" x14ac:dyDescent="0.25">
      <c r="A196" s="6"/>
      <c r="B196" s="449" t="s">
        <v>259</v>
      </c>
      <c r="C196" s="450"/>
      <c r="D196" s="450"/>
      <c r="E196" s="450"/>
      <c r="F196" s="450"/>
      <c r="G196" s="450"/>
      <c r="H196" s="450"/>
      <c r="I196" s="450"/>
      <c r="J196" s="450"/>
      <c r="K196" s="450"/>
      <c r="L196" s="451"/>
      <c r="M196" s="42"/>
      <c r="Q196" s="8"/>
      <c r="R196" s="8"/>
      <c r="S196" s="8"/>
    </row>
    <row r="197" spans="1:19" s="26" customFormat="1" x14ac:dyDescent="0.25">
      <c r="A197" s="56"/>
      <c r="B197" s="66"/>
      <c r="C197" s="51"/>
      <c r="D197" s="51"/>
      <c r="E197" s="51"/>
      <c r="F197" s="51"/>
      <c r="G197" s="51"/>
      <c r="H197" s="51"/>
      <c r="I197" s="51"/>
      <c r="J197" s="51"/>
      <c r="K197" s="51"/>
      <c r="L197" s="57"/>
      <c r="O197" s="8"/>
      <c r="P197" s="8"/>
      <c r="Q197" s="8"/>
      <c r="R197" s="8"/>
      <c r="S197" s="8"/>
    </row>
    <row r="198" spans="1:19" s="26" customFormat="1" x14ac:dyDescent="0.25">
      <c r="A198" s="56"/>
      <c r="B198" s="465" t="str">
        <f>IF(Intro!$G$21="English",O198,P198)</f>
        <v>Pour quels types de marchandises votre entreprise exige-t-elle que ses fournisseurs de marchandises soient certifiés ou qualifiés afin de lui vendre?</v>
      </c>
      <c r="C198" s="466"/>
      <c r="D198" s="466"/>
      <c r="E198" s="466"/>
      <c r="F198" s="466"/>
      <c r="G198" s="466"/>
      <c r="H198" s="466"/>
      <c r="I198" s="466"/>
      <c r="J198" s="466"/>
      <c r="K198" s="466"/>
      <c r="L198" s="467"/>
      <c r="O198" s="8" t="s">
        <v>441</v>
      </c>
      <c r="P198" s="8" t="s">
        <v>442</v>
      </c>
      <c r="Q198" s="8"/>
      <c r="R198" s="8"/>
      <c r="S198" s="8"/>
    </row>
    <row r="199" spans="1:19" s="26" customFormat="1" x14ac:dyDescent="0.25">
      <c r="A199" s="56"/>
      <c r="B199" s="66"/>
      <c r="C199" s="51"/>
      <c r="D199" s="51"/>
      <c r="E199" s="51"/>
      <c r="F199" s="51"/>
      <c r="G199" s="51"/>
      <c r="H199" s="51"/>
      <c r="I199" s="51"/>
      <c r="J199" s="51"/>
      <c r="K199" s="51"/>
      <c r="L199" s="57"/>
      <c r="O199" s="8"/>
      <c r="P199" s="8"/>
      <c r="Q199" s="8"/>
      <c r="R199" s="8"/>
      <c r="S199" s="8"/>
    </row>
    <row r="200" spans="1:19" s="9" customFormat="1" x14ac:dyDescent="0.25">
      <c r="A200" s="6"/>
      <c r="B200" s="491"/>
      <c r="C200" s="492"/>
      <c r="D200" s="492"/>
      <c r="E200" s="492"/>
      <c r="F200" s="492"/>
      <c r="G200" s="492"/>
      <c r="H200" s="492"/>
      <c r="I200" s="492"/>
      <c r="J200" s="492"/>
      <c r="K200" s="492"/>
      <c r="L200" s="493"/>
      <c r="M200" s="26"/>
    </row>
    <row r="201" spans="1:19" s="9" customFormat="1" x14ac:dyDescent="0.25">
      <c r="A201" s="6"/>
      <c r="B201" s="491"/>
      <c r="C201" s="492"/>
      <c r="D201" s="492"/>
      <c r="E201" s="492"/>
      <c r="F201" s="492"/>
      <c r="G201" s="492"/>
      <c r="H201" s="492"/>
      <c r="I201" s="492"/>
      <c r="J201" s="492"/>
      <c r="K201" s="492"/>
      <c r="L201" s="493"/>
      <c r="M201" s="26"/>
    </row>
    <row r="202" spans="1:19" s="9" customFormat="1" x14ac:dyDescent="0.25">
      <c r="A202" s="6"/>
      <c r="B202" s="491"/>
      <c r="C202" s="492"/>
      <c r="D202" s="492"/>
      <c r="E202" s="492"/>
      <c r="F202" s="492"/>
      <c r="G202" s="492"/>
      <c r="H202" s="492"/>
      <c r="I202" s="492"/>
      <c r="J202" s="492"/>
      <c r="K202" s="492"/>
      <c r="L202" s="493"/>
      <c r="M202" s="26"/>
    </row>
    <row r="203" spans="1:19" s="9" customFormat="1" x14ac:dyDescent="0.25">
      <c r="A203" s="6"/>
      <c r="B203" s="491"/>
      <c r="C203" s="492"/>
      <c r="D203" s="492"/>
      <c r="E203" s="492"/>
      <c r="F203" s="492"/>
      <c r="G203" s="492"/>
      <c r="H203" s="492"/>
      <c r="I203" s="492"/>
      <c r="J203" s="492"/>
      <c r="K203" s="492"/>
      <c r="L203" s="493"/>
      <c r="M203" s="26"/>
    </row>
    <row r="204" spans="1:19" s="9" customFormat="1" x14ac:dyDescent="0.25">
      <c r="A204" s="6"/>
      <c r="B204" s="491"/>
      <c r="C204" s="492"/>
      <c r="D204" s="492"/>
      <c r="E204" s="492"/>
      <c r="F204" s="492"/>
      <c r="G204" s="492"/>
      <c r="H204" s="492"/>
      <c r="I204" s="492"/>
      <c r="J204" s="492"/>
      <c r="K204" s="492"/>
      <c r="L204" s="493"/>
      <c r="M204" s="26"/>
    </row>
    <row r="205" spans="1:19" s="9" customFormat="1" x14ac:dyDescent="0.25">
      <c r="A205" s="6"/>
      <c r="B205" s="491"/>
      <c r="C205" s="492"/>
      <c r="D205" s="492"/>
      <c r="E205" s="492"/>
      <c r="F205" s="492"/>
      <c r="G205" s="492"/>
      <c r="H205" s="492"/>
      <c r="I205" s="492"/>
      <c r="J205" s="492"/>
      <c r="K205" s="492"/>
      <c r="L205" s="493"/>
      <c r="M205" s="26"/>
    </row>
    <row r="206" spans="1:19" s="9" customFormat="1" x14ac:dyDescent="0.25">
      <c r="A206" s="6"/>
      <c r="B206" s="491"/>
      <c r="C206" s="492"/>
      <c r="D206" s="492"/>
      <c r="E206" s="492"/>
      <c r="F206" s="492"/>
      <c r="G206" s="492"/>
      <c r="H206" s="492"/>
      <c r="I206" s="492"/>
      <c r="J206" s="492"/>
      <c r="K206" s="492"/>
      <c r="L206" s="493"/>
      <c r="M206" s="26"/>
    </row>
    <row r="207" spans="1:19" s="9" customFormat="1" x14ac:dyDescent="0.25">
      <c r="A207" s="6"/>
      <c r="B207" s="491"/>
      <c r="C207" s="492"/>
      <c r="D207" s="492"/>
      <c r="E207" s="492"/>
      <c r="F207" s="492"/>
      <c r="G207" s="492"/>
      <c r="H207" s="492"/>
      <c r="I207" s="492"/>
      <c r="J207" s="492"/>
      <c r="K207" s="492"/>
      <c r="L207" s="493"/>
      <c r="M207" s="26"/>
    </row>
    <row r="208" spans="1:19" s="26" customFormat="1" x14ac:dyDescent="0.25">
      <c r="A208" s="56"/>
      <c r="B208" s="67"/>
      <c r="C208" s="68"/>
      <c r="D208" s="68"/>
      <c r="E208" s="68"/>
      <c r="F208" s="68"/>
      <c r="G208" s="68"/>
      <c r="H208" s="68"/>
      <c r="I208" s="68"/>
      <c r="J208" s="68"/>
      <c r="K208" s="68"/>
      <c r="L208" s="69"/>
      <c r="O208" s="8"/>
      <c r="P208" s="8"/>
      <c r="Q208" s="8"/>
      <c r="R208" s="8"/>
      <c r="S208" s="8"/>
    </row>
    <row r="209" spans="1:19" s="9" customFormat="1" x14ac:dyDescent="0.25">
      <c r="A209" s="6"/>
      <c r="B209" s="449" t="s">
        <v>129</v>
      </c>
      <c r="C209" s="450"/>
      <c r="D209" s="450"/>
      <c r="E209" s="450"/>
      <c r="F209" s="450"/>
      <c r="G209" s="450"/>
      <c r="H209" s="450"/>
      <c r="I209" s="450"/>
      <c r="J209" s="450"/>
      <c r="K209" s="450"/>
      <c r="L209" s="451"/>
      <c r="M209" s="42"/>
      <c r="Q209" s="8"/>
      <c r="R209" s="8"/>
      <c r="S209" s="8"/>
    </row>
    <row r="210" spans="1:19" s="26" customFormat="1" x14ac:dyDescent="0.25">
      <c r="A210" s="56"/>
      <c r="B210" s="66"/>
      <c r="C210" s="51"/>
      <c r="D210" s="51"/>
      <c r="E210" s="51"/>
      <c r="F210" s="51"/>
      <c r="G210" s="51"/>
      <c r="H210" s="51"/>
      <c r="I210" s="51"/>
      <c r="J210" s="51"/>
      <c r="K210" s="51"/>
      <c r="L210" s="57"/>
      <c r="O210" s="8"/>
      <c r="P210" s="8"/>
      <c r="Q210" s="8"/>
      <c r="R210" s="8"/>
      <c r="S210" s="8"/>
    </row>
    <row r="211" spans="1:19" s="26" customFormat="1" x14ac:dyDescent="0.25">
      <c r="A211" s="56"/>
      <c r="B211" s="465" t="str">
        <f>IF(Intro!$G$21="English",O211,P211)</f>
        <v>Fournissez des détails indiquant si vos exigences de certification ou de qualification pour les fournisseurs de marchandises varient selon le type, l'utilisation finale ou le pays d'origine.</v>
      </c>
      <c r="C211" s="466"/>
      <c r="D211" s="466"/>
      <c r="E211" s="466"/>
      <c r="F211" s="466"/>
      <c r="G211" s="466"/>
      <c r="H211" s="466"/>
      <c r="I211" s="466"/>
      <c r="J211" s="466"/>
      <c r="K211" s="466"/>
      <c r="L211" s="467"/>
      <c r="O211" s="8" t="s">
        <v>426</v>
      </c>
      <c r="P211" s="8" t="s">
        <v>427</v>
      </c>
      <c r="Q211" s="8"/>
      <c r="R211" s="8"/>
      <c r="S211" s="8"/>
    </row>
    <row r="212" spans="1:19" s="26" customFormat="1" x14ac:dyDescent="0.25">
      <c r="A212" s="56"/>
      <c r="B212" s="66"/>
      <c r="C212" s="51"/>
      <c r="D212" s="51"/>
      <c r="E212" s="51"/>
      <c r="F212" s="51"/>
      <c r="G212" s="51"/>
      <c r="H212" s="51"/>
      <c r="I212" s="51"/>
      <c r="J212" s="51"/>
      <c r="K212" s="51"/>
      <c r="L212" s="57"/>
      <c r="O212" s="8"/>
      <c r="P212" s="8"/>
      <c r="Q212" s="8"/>
      <c r="R212" s="8"/>
      <c r="S212" s="8"/>
    </row>
    <row r="213" spans="1:19" s="9" customFormat="1" x14ac:dyDescent="0.25">
      <c r="A213" s="6"/>
      <c r="B213" s="491"/>
      <c r="C213" s="492"/>
      <c r="D213" s="492"/>
      <c r="E213" s="492"/>
      <c r="F213" s="492"/>
      <c r="G213" s="492"/>
      <c r="H213" s="492"/>
      <c r="I213" s="492"/>
      <c r="J213" s="492"/>
      <c r="K213" s="492"/>
      <c r="L213" s="493"/>
      <c r="M213" s="26"/>
    </row>
    <row r="214" spans="1:19" s="9" customFormat="1" x14ac:dyDescent="0.25">
      <c r="A214" s="6"/>
      <c r="B214" s="491"/>
      <c r="C214" s="492"/>
      <c r="D214" s="492"/>
      <c r="E214" s="492"/>
      <c r="F214" s="492"/>
      <c r="G214" s="492"/>
      <c r="H214" s="492"/>
      <c r="I214" s="492"/>
      <c r="J214" s="492"/>
      <c r="K214" s="492"/>
      <c r="L214" s="493"/>
      <c r="M214" s="26"/>
    </row>
    <row r="215" spans="1:19" s="9" customFormat="1" x14ac:dyDescent="0.25">
      <c r="A215" s="6"/>
      <c r="B215" s="491"/>
      <c r="C215" s="492"/>
      <c r="D215" s="492"/>
      <c r="E215" s="492"/>
      <c r="F215" s="492"/>
      <c r="G215" s="492"/>
      <c r="H215" s="492"/>
      <c r="I215" s="492"/>
      <c r="J215" s="492"/>
      <c r="K215" s="492"/>
      <c r="L215" s="493"/>
      <c r="M215" s="26"/>
    </row>
    <row r="216" spans="1:19" s="9" customFormat="1" x14ac:dyDescent="0.25">
      <c r="A216" s="6"/>
      <c r="B216" s="491"/>
      <c r="C216" s="492"/>
      <c r="D216" s="492"/>
      <c r="E216" s="492"/>
      <c r="F216" s="492"/>
      <c r="G216" s="492"/>
      <c r="H216" s="492"/>
      <c r="I216" s="492"/>
      <c r="J216" s="492"/>
      <c r="K216" s="492"/>
      <c r="L216" s="493"/>
      <c r="M216" s="26"/>
    </row>
    <row r="217" spans="1:19" s="9" customFormat="1" x14ac:dyDescent="0.25">
      <c r="A217" s="6"/>
      <c r="B217" s="491"/>
      <c r="C217" s="492"/>
      <c r="D217" s="492"/>
      <c r="E217" s="492"/>
      <c r="F217" s="492"/>
      <c r="G217" s="492"/>
      <c r="H217" s="492"/>
      <c r="I217" s="492"/>
      <c r="J217" s="492"/>
      <c r="K217" s="492"/>
      <c r="L217" s="493"/>
      <c r="M217" s="26"/>
    </row>
    <row r="218" spans="1:19" s="9" customFormat="1" x14ac:dyDescent="0.25">
      <c r="A218" s="6"/>
      <c r="B218" s="491"/>
      <c r="C218" s="492"/>
      <c r="D218" s="492"/>
      <c r="E218" s="492"/>
      <c r="F218" s="492"/>
      <c r="G218" s="492"/>
      <c r="H218" s="492"/>
      <c r="I218" s="492"/>
      <c r="J218" s="492"/>
      <c r="K218" s="492"/>
      <c r="L218" s="493"/>
      <c r="M218" s="26"/>
    </row>
    <row r="219" spans="1:19" s="9" customFormat="1" x14ac:dyDescent="0.25">
      <c r="A219" s="6"/>
      <c r="B219" s="491"/>
      <c r="C219" s="492"/>
      <c r="D219" s="492"/>
      <c r="E219" s="492"/>
      <c r="F219" s="492"/>
      <c r="G219" s="492"/>
      <c r="H219" s="492"/>
      <c r="I219" s="492"/>
      <c r="J219" s="492"/>
      <c r="K219" s="492"/>
      <c r="L219" s="493"/>
      <c r="M219" s="26"/>
    </row>
    <row r="220" spans="1:19" s="9" customFormat="1" x14ac:dyDescent="0.25">
      <c r="A220" s="6"/>
      <c r="B220" s="491"/>
      <c r="C220" s="492"/>
      <c r="D220" s="492"/>
      <c r="E220" s="492"/>
      <c r="F220" s="492"/>
      <c r="G220" s="492"/>
      <c r="H220" s="492"/>
      <c r="I220" s="492"/>
      <c r="J220" s="492"/>
      <c r="K220" s="492"/>
      <c r="L220" s="493"/>
      <c r="M220" s="26"/>
    </row>
    <row r="221" spans="1:19" s="26" customFormat="1" x14ac:dyDescent="0.25">
      <c r="A221" s="56"/>
      <c r="B221" s="67"/>
      <c r="C221" s="68"/>
      <c r="D221" s="68"/>
      <c r="E221" s="68"/>
      <c r="F221" s="68"/>
      <c r="G221" s="68"/>
      <c r="H221" s="68"/>
      <c r="I221" s="68"/>
      <c r="J221" s="68"/>
      <c r="K221" s="68"/>
      <c r="L221" s="69"/>
      <c r="O221" s="8"/>
      <c r="P221" s="8"/>
      <c r="Q221" s="8"/>
      <c r="R221" s="8"/>
      <c r="S221" s="8"/>
    </row>
    <row r="222" spans="1:19" s="9" customFormat="1" x14ac:dyDescent="0.25">
      <c r="A222" s="6"/>
      <c r="B222" s="449" t="s">
        <v>107</v>
      </c>
      <c r="C222" s="450"/>
      <c r="D222" s="450"/>
      <c r="E222" s="450"/>
      <c r="F222" s="450"/>
      <c r="G222" s="450"/>
      <c r="H222" s="450"/>
      <c r="I222" s="450"/>
      <c r="J222" s="450"/>
      <c r="K222" s="450"/>
      <c r="L222" s="451"/>
      <c r="M222" s="42"/>
      <c r="Q222" s="8"/>
      <c r="R222" s="8"/>
      <c r="S222" s="8"/>
    </row>
    <row r="223" spans="1:19" s="26" customFormat="1" x14ac:dyDescent="0.25">
      <c r="A223" s="56"/>
      <c r="B223" s="66"/>
      <c r="C223" s="51"/>
      <c r="D223" s="51"/>
      <c r="E223" s="51"/>
      <c r="F223" s="51"/>
      <c r="G223" s="51"/>
      <c r="H223" s="51"/>
      <c r="I223" s="51"/>
      <c r="J223" s="51"/>
      <c r="K223" s="51"/>
      <c r="L223" s="57"/>
      <c r="O223" s="8"/>
      <c r="P223" s="8"/>
      <c r="Q223" s="8"/>
      <c r="R223" s="8"/>
      <c r="S223" s="8"/>
    </row>
    <row r="224" spans="1:19" s="26" customFormat="1" x14ac:dyDescent="0.25">
      <c r="A224" s="56"/>
      <c r="B224" s="465" t="str">
        <f>IF(Intro!$G$21="English",O224,P224)</f>
        <v>Fournissez des détails indiquant si des fournisseurs ont échoué aux exigences de certification ou de qualification depuis le 1er janvier 2023.</v>
      </c>
      <c r="C224" s="466"/>
      <c r="D224" s="466"/>
      <c r="E224" s="466"/>
      <c r="F224" s="466"/>
      <c r="G224" s="466"/>
      <c r="H224" s="466"/>
      <c r="I224" s="466"/>
      <c r="J224" s="466"/>
      <c r="K224" s="466"/>
      <c r="L224" s="467"/>
      <c r="O224" s="8" t="str">
        <f>"Provide details on whether any suppliers have failed the certification or qualification requirements since January 1, "&amp;Variables!B6&amp;"."</f>
        <v>Provide details on whether any suppliers have failed the certification or qualification requirements since January 1, 2023.</v>
      </c>
      <c r="P224" s="8" t="str">
        <f>"Fournissez des détails indiquant si des fournisseurs ont échoué aux exigences de certification ou de qualification depuis le 1er janvier "&amp;Variables!B6&amp;"."</f>
        <v>Fournissez des détails indiquant si des fournisseurs ont échoué aux exigences de certification ou de qualification depuis le 1er janvier 2023.</v>
      </c>
      <c r="Q224" s="8"/>
      <c r="R224" s="8"/>
      <c r="S224" s="8"/>
    </row>
    <row r="225" spans="1:19" s="26" customFormat="1" x14ac:dyDescent="0.25">
      <c r="A225" s="56"/>
      <c r="B225" s="66"/>
      <c r="C225" s="51"/>
      <c r="D225" s="51"/>
      <c r="E225" s="51"/>
      <c r="F225" s="51"/>
      <c r="G225" s="51"/>
      <c r="H225" s="51"/>
      <c r="I225" s="51"/>
      <c r="J225" s="51"/>
      <c r="K225" s="51"/>
      <c r="L225" s="57"/>
      <c r="O225" s="8"/>
      <c r="P225" s="8"/>
      <c r="Q225" s="8"/>
      <c r="R225" s="8"/>
      <c r="S225" s="8"/>
    </row>
    <row r="226" spans="1:19" s="9" customFormat="1" x14ac:dyDescent="0.25">
      <c r="A226" s="6"/>
      <c r="B226" s="491"/>
      <c r="C226" s="492"/>
      <c r="D226" s="492"/>
      <c r="E226" s="492"/>
      <c r="F226" s="492"/>
      <c r="G226" s="492"/>
      <c r="H226" s="492"/>
      <c r="I226" s="492"/>
      <c r="J226" s="492"/>
      <c r="K226" s="492"/>
      <c r="L226" s="493"/>
      <c r="M226" s="26"/>
    </row>
    <row r="227" spans="1:19" s="9" customFormat="1" x14ac:dyDescent="0.25">
      <c r="A227" s="6"/>
      <c r="B227" s="491"/>
      <c r="C227" s="492"/>
      <c r="D227" s="492"/>
      <c r="E227" s="492"/>
      <c r="F227" s="492"/>
      <c r="G227" s="492"/>
      <c r="H227" s="492"/>
      <c r="I227" s="492"/>
      <c r="J227" s="492"/>
      <c r="K227" s="492"/>
      <c r="L227" s="493"/>
      <c r="M227" s="26"/>
    </row>
    <row r="228" spans="1:19" s="9" customFormat="1" x14ac:dyDescent="0.25">
      <c r="A228" s="6"/>
      <c r="B228" s="491"/>
      <c r="C228" s="492"/>
      <c r="D228" s="492"/>
      <c r="E228" s="492"/>
      <c r="F228" s="492"/>
      <c r="G228" s="492"/>
      <c r="H228" s="492"/>
      <c r="I228" s="492"/>
      <c r="J228" s="492"/>
      <c r="K228" s="492"/>
      <c r="L228" s="493"/>
      <c r="M228" s="26"/>
    </row>
    <row r="229" spans="1:19" s="9" customFormat="1" x14ac:dyDescent="0.25">
      <c r="A229" s="6"/>
      <c r="B229" s="491"/>
      <c r="C229" s="492"/>
      <c r="D229" s="492"/>
      <c r="E229" s="492"/>
      <c r="F229" s="492"/>
      <c r="G229" s="492"/>
      <c r="H229" s="492"/>
      <c r="I229" s="492"/>
      <c r="J229" s="492"/>
      <c r="K229" s="492"/>
      <c r="L229" s="493"/>
      <c r="M229" s="26"/>
    </row>
    <row r="230" spans="1:19" s="9" customFormat="1" x14ac:dyDescent="0.25">
      <c r="A230" s="6"/>
      <c r="B230" s="491"/>
      <c r="C230" s="492"/>
      <c r="D230" s="492"/>
      <c r="E230" s="492"/>
      <c r="F230" s="492"/>
      <c r="G230" s="492"/>
      <c r="H230" s="492"/>
      <c r="I230" s="492"/>
      <c r="J230" s="492"/>
      <c r="K230" s="492"/>
      <c r="L230" s="493"/>
      <c r="M230" s="26"/>
    </row>
    <row r="231" spans="1:19" s="9" customFormat="1" x14ac:dyDescent="0.25">
      <c r="A231" s="6"/>
      <c r="B231" s="491"/>
      <c r="C231" s="492"/>
      <c r="D231" s="492"/>
      <c r="E231" s="492"/>
      <c r="F231" s="492"/>
      <c r="G231" s="492"/>
      <c r="H231" s="492"/>
      <c r="I231" s="492"/>
      <c r="J231" s="492"/>
      <c r="K231" s="492"/>
      <c r="L231" s="493"/>
      <c r="M231" s="26"/>
    </row>
    <row r="232" spans="1:19" s="9" customFormat="1" x14ac:dyDescent="0.25">
      <c r="A232" s="6"/>
      <c r="B232" s="491"/>
      <c r="C232" s="492"/>
      <c r="D232" s="492"/>
      <c r="E232" s="492"/>
      <c r="F232" s="492"/>
      <c r="G232" s="492"/>
      <c r="H232" s="492"/>
      <c r="I232" s="492"/>
      <c r="J232" s="492"/>
      <c r="K232" s="492"/>
      <c r="L232" s="493"/>
      <c r="M232" s="26"/>
    </row>
    <row r="233" spans="1:19" s="9" customFormat="1" x14ac:dyDescent="0.25">
      <c r="A233" s="6"/>
      <c r="B233" s="491"/>
      <c r="C233" s="492"/>
      <c r="D233" s="492"/>
      <c r="E233" s="492"/>
      <c r="F233" s="492"/>
      <c r="G233" s="492"/>
      <c r="H233" s="492"/>
      <c r="I233" s="492"/>
      <c r="J233" s="492"/>
      <c r="K233" s="492"/>
      <c r="L233" s="493"/>
      <c r="M233" s="26"/>
    </row>
    <row r="234" spans="1:19" s="26" customFormat="1" x14ac:dyDescent="0.25">
      <c r="A234" s="56"/>
      <c r="B234" s="67"/>
      <c r="C234" s="68"/>
      <c r="D234" s="68"/>
      <c r="E234" s="68"/>
      <c r="F234" s="68"/>
      <c r="G234" s="68"/>
      <c r="H234" s="68"/>
      <c r="I234" s="68"/>
      <c r="J234" s="68"/>
      <c r="K234" s="68"/>
      <c r="L234" s="69"/>
      <c r="O234" s="8"/>
      <c r="P234" s="8"/>
      <c r="Q234" s="8"/>
      <c r="R234" s="8"/>
      <c r="S234" s="8"/>
    </row>
    <row r="235" spans="1:19" s="9" customFormat="1" x14ac:dyDescent="0.25">
      <c r="A235" s="6"/>
      <c r="B235" s="449" t="s">
        <v>108</v>
      </c>
      <c r="C235" s="450"/>
      <c r="D235" s="450"/>
      <c r="E235" s="450"/>
      <c r="F235" s="450"/>
      <c r="G235" s="450"/>
      <c r="H235" s="450"/>
      <c r="I235" s="450"/>
      <c r="J235" s="450"/>
      <c r="K235" s="450"/>
      <c r="L235" s="451"/>
      <c r="M235" s="42"/>
      <c r="Q235" s="8"/>
      <c r="R235" s="8"/>
      <c r="S235" s="8"/>
    </row>
    <row r="236" spans="1:19" s="26" customFormat="1" x14ac:dyDescent="0.25">
      <c r="A236" s="56"/>
      <c r="B236" s="66"/>
      <c r="C236" s="51"/>
      <c r="D236" s="51"/>
      <c r="E236" s="51"/>
      <c r="F236" s="51"/>
      <c r="G236" s="51"/>
      <c r="H236" s="51"/>
      <c r="I236" s="51"/>
      <c r="J236" s="51"/>
      <c r="K236" s="51"/>
      <c r="L236" s="57"/>
      <c r="O236" s="8"/>
      <c r="P236" s="8"/>
      <c r="Q236" s="8"/>
      <c r="R236" s="8"/>
      <c r="S236" s="8"/>
    </row>
    <row r="237" spans="1:19" s="26" customFormat="1" x14ac:dyDescent="0.25">
      <c r="A237" s="56"/>
      <c r="B237" s="327" t="str">
        <f>IF(Intro!$G$21="English",O237,P237)</f>
        <v>Approximativement quel pourcentage du total des achats de marchandises (en volume) effectués par votre entreprise a exigé une certification ou une qualification en 2025?</v>
      </c>
      <c r="C237" s="328"/>
      <c r="D237" s="328"/>
      <c r="E237" s="328"/>
      <c r="F237" s="328"/>
      <c r="G237" s="328"/>
      <c r="H237" s="328"/>
      <c r="I237" s="328"/>
      <c r="J237" s="328"/>
      <c r="K237" s="328"/>
      <c r="L237" s="329"/>
      <c r="O237" s="8" t="str">
        <f>"Approximately what percentage of your firm’s total purchases of the goods (by volume) required certification or qualification in "&amp;Variables!B6+2&amp;"?"</f>
        <v>Approximately what percentage of your firm’s total purchases of the goods (by volume) required certification or qualification in 2025?</v>
      </c>
      <c r="P237" s="8" t="str">
        <f>"Approximativement quel pourcentage du total des achats de marchandises (en volume) effectués par votre entreprise a exigé une certification ou une qualification en "&amp;Variables!B6+2&amp;"?"</f>
        <v>Approximativement quel pourcentage du total des achats de marchandises (en volume) effectués par votre entreprise a exigé une certification ou une qualification en 2025?</v>
      </c>
      <c r="Q237" s="8"/>
      <c r="R237" s="8"/>
      <c r="S237" s="8"/>
    </row>
    <row r="238" spans="1:19" s="26" customFormat="1" x14ac:dyDescent="0.25">
      <c r="A238" s="56"/>
      <c r="B238" s="66"/>
      <c r="C238" s="51"/>
      <c r="D238" s="51"/>
      <c r="E238" s="51"/>
      <c r="F238" s="51"/>
      <c r="G238" s="51"/>
      <c r="H238" s="51"/>
      <c r="I238" s="51"/>
      <c r="J238" s="51"/>
      <c r="K238" s="51"/>
      <c r="L238" s="57"/>
      <c r="O238" s="8"/>
      <c r="P238" s="8"/>
      <c r="Q238" s="8"/>
      <c r="R238" s="8"/>
      <c r="S238" s="8"/>
    </row>
    <row r="239" spans="1:19" x14ac:dyDescent="0.25">
      <c r="B239" s="296" t="str">
        <f>IF(Intro!$G$21="English",O239,P239)</f>
        <v>Achats certifiés ou qualifiés</v>
      </c>
      <c r="C239" s="297"/>
      <c r="D239" s="85" t="s">
        <v>72</v>
      </c>
      <c r="E239" s="562"/>
      <c r="F239" s="562"/>
      <c r="G239" s="51"/>
      <c r="H239" s="51"/>
      <c r="I239" s="51"/>
      <c r="J239" s="51"/>
      <c r="K239" s="51"/>
      <c r="L239" s="57"/>
      <c r="M239" s="8"/>
      <c r="O239" s="8" t="s">
        <v>443</v>
      </c>
      <c r="P239" s="8" t="s">
        <v>444</v>
      </c>
    </row>
    <row r="240" spans="1:19" s="26" customFormat="1" x14ac:dyDescent="0.25">
      <c r="A240" s="56"/>
      <c r="B240" s="67"/>
      <c r="C240" s="68"/>
      <c r="D240" s="68"/>
      <c r="E240" s="68"/>
      <c r="F240" s="68"/>
      <c r="G240" s="68"/>
      <c r="H240" s="68"/>
      <c r="I240" s="68"/>
      <c r="J240" s="68"/>
      <c r="K240" s="68"/>
      <c r="L240" s="69"/>
      <c r="O240" s="8"/>
      <c r="P240" s="8"/>
      <c r="Q240" s="8"/>
      <c r="R240" s="8"/>
      <c r="S240" s="8"/>
    </row>
    <row r="241" spans="1:19" s="26" customFormat="1" x14ac:dyDescent="0.25">
      <c r="A241" s="56"/>
      <c r="B241" s="314" t="str">
        <f>UPPER(IF(Intro!$G$21="English",O241,P241))</f>
        <v>CONTRATS À TERME</v>
      </c>
      <c r="C241" s="315"/>
      <c r="D241" s="315"/>
      <c r="E241" s="315"/>
      <c r="F241" s="315"/>
      <c r="G241" s="315"/>
      <c r="H241" s="315"/>
      <c r="I241" s="315"/>
      <c r="J241" s="315"/>
      <c r="K241" s="315"/>
      <c r="L241" s="316"/>
      <c r="O241" s="8" t="s">
        <v>428</v>
      </c>
      <c r="P241" s="8" t="s">
        <v>249</v>
      </c>
      <c r="Q241" s="8"/>
      <c r="R241" s="8"/>
      <c r="S241" s="8"/>
    </row>
    <row r="242" spans="1:19" s="9" customFormat="1" x14ac:dyDescent="0.25">
      <c r="A242" s="6"/>
      <c r="B242" s="449" t="s">
        <v>115</v>
      </c>
      <c r="C242" s="450"/>
      <c r="D242" s="450"/>
      <c r="E242" s="450"/>
      <c r="F242" s="450"/>
      <c r="G242" s="450"/>
      <c r="H242" s="450"/>
      <c r="I242" s="450"/>
      <c r="J242" s="450"/>
      <c r="K242" s="450"/>
      <c r="L242" s="451"/>
      <c r="M242" s="42"/>
      <c r="Q242" s="8"/>
      <c r="R242" s="8"/>
      <c r="S242" s="8"/>
    </row>
    <row r="243" spans="1:19" s="9" customFormat="1" x14ac:dyDescent="0.25">
      <c r="A243" s="6"/>
      <c r="B243" s="38"/>
      <c r="C243" s="29"/>
      <c r="D243" s="29"/>
      <c r="E243" s="29"/>
      <c r="F243" s="29"/>
      <c r="G243" s="29"/>
      <c r="H243" s="29"/>
      <c r="I243" s="29"/>
      <c r="J243" s="29"/>
      <c r="K243" s="29"/>
      <c r="L243" s="124"/>
      <c r="M243" s="42"/>
      <c r="Q243" s="8"/>
      <c r="R243" s="8"/>
      <c r="S243" s="8"/>
    </row>
    <row r="244" spans="1:19" s="9" customFormat="1" x14ac:dyDescent="0.25">
      <c r="A244" s="6"/>
      <c r="B244" s="306" t="str">
        <f>IF(Intro!$G$21="English",O244,P244)</f>
        <v>Indiquez si votre entreprise achète les marchandises sous contrats à terme.</v>
      </c>
      <c r="C244" s="307"/>
      <c r="D244" s="307"/>
      <c r="E244" s="307"/>
      <c r="F244" s="307"/>
      <c r="G244" s="29"/>
      <c r="H244" s="29"/>
      <c r="I244" s="29"/>
      <c r="J244" s="29"/>
      <c r="K244" s="29"/>
      <c r="L244" s="124"/>
      <c r="M244" s="42"/>
      <c r="O244" s="8" t="s">
        <v>433</v>
      </c>
      <c r="P244" s="8" t="s">
        <v>434</v>
      </c>
      <c r="Q244" s="8"/>
      <c r="R244" s="8"/>
      <c r="S244" s="8"/>
    </row>
    <row r="245" spans="1:19" s="9" customFormat="1" x14ac:dyDescent="0.25">
      <c r="A245" s="6"/>
      <c r="B245" s="38"/>
      <c r="C245" s="29"/>
      <c r="D245" s="29"/>
      <c r="E245" s="29"/>
      <c r="F245" s="29"/>
      <c r="G245" s="29"/>
      <c r="H245" s="29"/>
      <c r="I245" s="29"/>
      <c r="J245" s="29"/>
      <c r="K245" s="29"/>
      <c r="L245" s="124"/>
      <c r="M245" s="42"/>
      <c r="O245" s="8" t="s">
        <v>264</v>
      </c>
      <c r="P245" s="8" t="s">
        <v>265</v>
      </c>
      <c r="Q245" s="8"/>
      <c r="R245" s="8"/>
      <c r="S245" s="8"/>
    </row>
    <row r="246" spans="1:19" s="9" customFormat="1" x14ac:dyDescent="0.25">
      <c r="A246" s="6"/>
      <c r="B246" s="459" t="str">
        <f>IF(Intro!$G$21="English",O245,P245)</f>
        <v>Sélectionnez oui ou non</v>
      </c>
      <c r="C246" s="460"/>
      <c r="D246" s="99"/>
      <c r="E246" s="559" t="str">
        <f>IF(D246="Yes",O246,IF(D246="Oui",P246,IF(D246="No",O247,IF(D246="Non",P247,""))))</f>
        <v/>
      </c>
      <c r="F246" s="560"/>
      <c r="G246" s="560"/>
      <c r="H246" s="560"/>
      <c r="I246" s="560"/>
      <c r="J246" s="560"/>
      <c r="K246" s="560"/>
      <c r="L246" s="561"/>
      <c r="M246" s="42"/>
      <c r="O246" s="26" t="s">
        <v>447</v>
      </c>
      <c r="P246" s="26" t="s">
        <v>448</v>
      </c>
      <c r="Q246" s="8"/>
      <c r="R246" s="8"/>
      <c r="S246" s="8"/>
    </row>
    <row r="247" spans="1:19" s="9" customFormat="1" x14ac:dyDescent="0.25">
      <c r="A247" s="6"/>
      <c r="B247" s="38"/>
      <c r="C247" s="29"/>
      <c r="D247" s="29"/>
      <c r="E247" s="29"/>
      <c r="F247" s="29"/>
      <c r="G247" s="29"/>
      <c r="H247" s="29"/>
      <c r="I247" s="29"/>
      <c r="J247" s="29"/>
      <c r="K247" s="29"/>
      <c r="L247" s="124"/>
      <c r="M247" s="42"/>
      <c r="O247" s="26" t="s">
        <v>446</v>
      </c>
      <c r="P247" s="26" t="s">
        <v>445</v>
      </c>
      <c r="Q247" s="8"/>
      <c r="R247" s="8"/>
      <c r="S247" s="8"/>
    </row>
    <row r="248" spans="1:19" s="9" customFormat="1" x14ac:dyDescent="0.25">
      <c r="A248" s="6"/>
      <c r="B248" s="449" t="s">
        <v>116</v>
      </c>
      <c r="C248" s="450"/>
      <c r="D248" s="450"/>
      <c r="E248" s="450"/>
      <c r="F248" s="450"/>
      <c r="G248" s="450"/>
      <c r="H248" s="450"/>
      <c r="I248" s="450"/>
      <c r="J248" s="450"/>
      <c r="K248" s="450"/>
      <c r="L248" s="451"/>
      <c r="M248" s="42"/>
      <c r="O248" s="26"/>
      <c r="Q248" s="8"/>
      <c r="R248" s="8"/>
      <c r="S248" s="8"/>
    </row>
    <row r="249" spans="1:19" s="26" customFormat="1" x14ac:dyDescent="0.25">
      <c r="A249" s="56"/>
      <c r="B249" s="66"/>
      <c r="C249" s="51"/>
      <c r="D249" s="51"/>
      <c r="E249" s="51"/>
      <c r="F249" s="51"/>
      <c r="G249" s="51"/>
      <c r="H249" s="51"/>
      <c r="I249" s="51"/>
      <c r="J249" s="51"/>
      <c r="K249" s="51"/>
      <c r="L249" s="57"/>
      <c r="O249" s="8"/>
      <c r="P249" s="8"/>
      <c r="Q249" s="8"/>
      <c r="R249" s="8"/>
      <c r="S249" s="8"/>
    </row>
    <row r="250" spans="1:19" s="26" customFormat="1" x14ac:dyDescent="0.25">
      <c r="A250" s="56"/>
      <c r="B250" s="465" t="str">
        <f>IF(Intro!$G$21="English",O250,P250)</f>
        <v>Indiquez le pourcentage des achats totaux (selon le volume) de marchandises de votre entreprise effectués en vertu de contrats à terme en 2025.</v>
      </c>
      <c r="C250" s="466"/>
      <c r="D250" s="466"/>
      <c r="E250" s="466"/>
      <c r="F250" s="466"/>
      <c r="G250" s="466"/>
      <c r="H250" s="466"/>
      <c r="I250" s="466"/>
      <c r="J250" s="466"/>
      <c r="K250" s="466"/>
      <c r="L250" s="467"/>
      <c r="O250" s="8" t="str">
        <f>"Indicate the percentage of your firm’s total purchases (by volume) of the goods that were made under term contracts in "&amp;Variables!B6+2&amp;"."</f>
        <v>Indicate the percentage of your firm’s total purchases (by volume) of the goods that were made under term contracts in 2025.</v>
      </c>
      <c r="P250" s="8" t="str">
        <f>"Indiquez le pourcentage des achats totaux (selon le volume) de marchandises de votre entreprise effectués en vertu de contrats à terme en "&amp;Variables!B6+2&amp;"."</f>
        <v>Indiquez le pourcentage des achats totaux (selon le volume) de marchandises de votre entreprise effectués en vertu de contrats à terme en 2025.</v>
      </c>
      <c r="Q250" s="8"/>
      <c r="R250" s="8"/>
      <c r="S250" s="8"/>
    </row>
    <row r="251" spans="1:19" s="26" customFormat="1" x14ac:dyDescent="0.25">
      <c r="A251" s="56"/>
      <c r="B251" s="66"/>
      <c r="C251" s="51"/>
      <c r="D251" s="51"/>
      <c r="E251" s="51"/>
      <c r="F251" s="51"/>
      <c r="G251" s="51"/>
      <c r="H251" s="51"/>
      <c r="I251" s="51"/>
      <c r="J251" s="51"/>
      <c r="K251" s="51"/>
      <c r="L251" s="57"/>
      <c r="O251" s="8"/>
      <c r="P251" s="8"/>
      <c r="Q251" s="8"/>
      <c r="R251" s="8"/>
      <c r="S251" s="8"/>
    </row>
    <row r="252" spans="1:19" x14ac:dyDescent="0.25">
      <c r="B252" s="474" t="str">
        <f>IF(Intro!$G$21="English",O252,P252)</f>
        <v>Contrats à terme</v>
      </c>
      <c r="C252" s="475"/>
      <c r="D252" s="94" t="s">
        <v>72</v>
      </c>
      <c r="E252" s="563"/>
      <c r="F252" s="563"/>
      <c r="G252" s="51"/>
      <c r="H252" s="51"/>
      <c r="I252" s="51"/>
      <c r="J252" s="51"/>
      <c r="K252" s="51"/>
      <c r="L252" s="57"/>
      <c r="M252" s="8"/>
      <c r="O252" s="8" t="s">
        <v>248</v>
      </c>
      <c r="P252" s="8" t="s">
        <v>249</v>
      </c>
    </row>
    <row r="253" spans="1:19" s="26" customFormat="1" x14ac:dyDescent="0.25">
      <c r="A253" s="56"/>
      <c r="B253" s="67"/>
      <c r="C253" s="68"/>
      <c r="D253" s="68"/>
      <c r="E253" s="68"/>
      <c r="F253" s="68"/>
      <c r="G253" s="68"/>
      <c r="H253" s="68"/>
      <c r="I253" s="68"/>
      <c r="J253" s="68"/>
      <c r="K253" s="68"/>
      <c r="L253" s="69"/>
      <c r="O253" s="8"/>
      <c r="P253" s="8"/>
      <c r="Q253" s="8"/>
      <c r="R253" s="8"/>
      <c r="S253" s="8"/>
    </row>
    <row r="254" spans="1:19" s="9" customFormat="1" x14ac:dyDescent="0.25">
      <c r="A254" s="6"/>
      <c r="B254" s="449" t="s">
        <v>431</v>
      </c>
      <c r="C254" s="450"/>
      <c r="D254" s="450"/>
      <c r="E254" s="450"/>
      <c r="F254" s="450"/>
      <c r="G254" s="450"/>
      <c r="H254" s="450"/>
      <c r="I254" s="450"/>
      <c r="J254" s="450"/>
      <c r="K254" s="450"/>
      <c r="L254" s="451"/>
      <c r="M254" s="42"/>
      <c r="Q254" s="8"/>
      <c r="R254" s="8"/>
      <c r="S254" s="8"/>
    </row>
    <row r="255" spans="1:19" s="26" customFormat="1" x14ac:dyDescent="0.25">
      <c r="A255" s="56"/>
      <c r="B255" s="66"/>
      <c r="C255" s="51"/>
      <c r="D255" s="51"/>
      <c r="E255" s="51"/>
      <c r="F255" s="51"/>
      <c r="G255" s="51"/>
      <c r="H255" s="51"/>
      <c r="I255" s="51"/>
      <c r="J255" s="51"/>
      <c r="K255" s="51"/>
      <c r="L255" s="57"/>
      <c r="O255" s="8"/>
      <c r="P255" s="8"/>
      <c r="Q255" s="8"/>
      <c r="R255" s="8"/>
      <c r="S255" s="8"/>
    </row>
    <row r="256" spans="1:19" s="26" customFormat="1" x14ac:dyDescent="0.25">
      <c r="A256" s="56"/>
      <c r="B256" s="327" t="str">
        <f>IF(Intro!$G$21="English",O256,P256)</f>
        <v xml:space="preserve">Décrivez la nature générale des contrats à terme conclus par votre entreprise pour les achats de marchandises. Quelles dispositions, le cas échéant, sont généralement comprises dans ces contrats à terme afin de permettre des changements de prix pendant la durée du contrat? </v>
      </c>
      <c r="C256" s="328"/>
      <c r="D256" s="328"/>
      <c r="E256" s="328"/>
      <c r="F256" s="328"/>
      <c r="G256" s="328"/>
      <c r="H256" s="328"/>
      <c r="I256" s="328"/>
      <c r="J256" s="328"/>
      <c r="K256" s="328"/>
      <c r="L256" s="329"/>
      <c r="O256" s="8" t="s">
        <v>138</v>
      </c>
      <c r="P256" s="8" t="s">
        <v>409</v>
      </c>
      <c r="Q256" s="8"/>
      <c r="R256" s="8"/>
      <c r="S256" s="8"/>
    </row>
    <row r="257" spans="1:19" s="26" customFormat="1" x14ac:dyDescent="0.25">
      <c r="A257" s="56"/>
      <c r="B257" s="327"/>
      <c r="C257" s="328"/>
      <c r="D257" s="328"/>
      <c r="E257" s="328"/>
      <c r="F257" s="328"/>
      <c r="G257" s="328"/>
      <c r="H257" s="328"/>
      <c r="I257" s="328"/>
      <c r="J257" s="328"/>
      <c r="K257" s="328"/>
      <c r="L257" s="329"/>
      <c r="O257" s="8"/>
      <c r="P257" s="8"/>
      <c r="Q257" s="8"/>
      <c r="R257" s="8"/>
      <c r="S257" s="8"/>
    </row>
    <row r="258" spans="1:19" s="26" customFormat="1" x14ac:dyDescent="0.25">
      <c r="A258" s="56"/>
      <c r="B258" s="66"/>
      <c r="C258" s="51"/>
      <c r="D258" s="51"/>
      <c r="E258" s="51"/>
      <c r="F258" s="51"/>
      <c r="G258" s="51"/>
      <c r="H258" s="51"/>
      <c r="I258" s="51"/>
      <c r="J258" s="51"/>
      <c r="K258" s="51"/>
      <c r="L258" s="57"/>
      <c r="O258" s="8"/>
      <c r="P258" s="8"/>
      <c r="Q258" s="8"/>
      <c r="R258" s="8"/>
      <c r="S258" s="8"/>
    </row>
    <row r="259" spans="1:19" s="9" customFormat="1" x14ac:dyDescent="0.25">
      <c r="A259" s="6"/>
      <c r="B259" s="491"/>
      <c r="C259" s="492"/>
      <c r="D259" s="492"/>
      <c r="E259" s="492"/>
      <c r="F259" s="492"/>
      <c r="G259" s="492"/>
      <c r="H259" s="492"/>
      <c r="I259" s="492"/>
      <c r="J259" s="492"/>
      <c r="K259" s="492"/>
      <c r="L259" s="493"/>
      <c r="M259" s="26"/>
    </row>
    <row r="260" spans="1:19" s="9" customFormat="1" x14ac:dyDescent="0.25">
      <c r="A260" s="6"/>
      <c r="B260" s="491"/>
      <c r="C260" s="492"/>
      <c r="D260" s="492"/>
      <c r="E260" s="492"/>
      <c r="F260" s="492"/>
      <c r="G260" s="492"/>
      <c r="H260" s="492"/>
      <c r="I260" s="492"/>
      <c r="J260" s="492"/>
      <c r="K260" s="492"/>
      <c r="L260" s="493"/>
      <c r="M260" s="26"/>
    </row>
    <row r="261" spans="1:19" s="9" customFormat="1" x14ac:dyDescent="0.25">
      <c r="A261" s="6"/>
      <c r="B261" s="491"/>
      <c r="C261" s="492"/>
      <c r="D261" s="492"/>
      <c r="E261" s="492"/>
      <c r="F261" s="492"/>
      <c r="G261" s="492"/>
      <c r="H261" s="492"/>
      <c r="I261" s="492"/>
      <c r="J261" s="492"/>
      <c r="K261" s="492"/>
      <c r="L261" s="493"/>
      <c r="M261" s="26"/>
    </row>
    <row r="262" spans="1:19" s="9" customFormat="1" x14ac:dyDescent="0.25">
      <c r="A262" s="6"/>
      <c r="B262" s="491"/>
      <c r="C262" s="492"/>
      <c r="D262" s="492"/>
      <c r="E262" s="492"/>
      <c r="F262" s="492"/>
      <c r="G262" s="492"/>
      <c r="H262" s="492"/>
      <c r="I262" s="492"/>
      <c r="J262" s="492"/>
      <c r="K262" s="492"/>
      <c r="L262" s="493"/>
      <c r="M262" s="26"/>
    </row>
    <row r="263" spans="1:19" s="9" customFormat="1" x14ac:dyDescent="0.25">
      <c r="A263" s="6"/>
      <c r="B263" s="491"/>
      <c r="C263" s="492"/>
      <c r="D263" s="492"/>
      <c r="E263" s="492"/>
      <c r="F263" s="492"/>
      <c r="G263" s="492"/>
      <c r="H263" s="492"/>
      <c r="I263" s="492"/>
      <c r="J263" s="492"/>
      <c r="K263" s="492"/>
      <c r="L263" s="493"/>
      <c r="M263" s="26"/>
    </row>
    <row r="264" spans="1:19" s="9" customFormat="1" x14ac:dyDescent="0.25">
      <c r="A264" s="6"/>
      <c r="B264" s="491"/>
      <c r="C264" s="492"/>
      <c r="D264" s="492"/>
      <c r="E264" s="492"/>
      <c r="F264" s="492"/>
      <c r="G264" s="492"/>
      <c r="H264" s="492"/>
      <c r="I264" s="492"/>
      <c r="J264" s="492"/>
      <c r="K264" s="492"/>
      <c r="L264" s="493"/>
      <c r="M264" s="26"/>
    </row>
    <row r="265" spans="1:19" s="9" customFormat="1" x14ac:dyDescent="0.25">
      <c r="A265" s="6"/>
      <c r="B265" s="491"/>
      <c r="C265" s="492"/>
      <c r="D265" s="492"/>
      <c r="E265" s="492"/>
      <c r="F265" s="492"/>
      <c r="G265" s="492"/>
      <c r="H265" s="492"/>
      <c r="I265" s="492"/>
      <c r="J265" s="492"/>
      <c r="K265" s="492"/>
      <c r="L265" s="493"/>
      <c r="M265" s="26"/>
    </row>
    <row r="266" spans="1:19" s="9" customFormat="1" x14ac:dyDescent="0.25">
      <c r="A266" s="6"/>
      <c r="B266" s="491"/>
      <c r="C266" s="492"/>
      <c r="D266" s="492"/>
      <c r="E266" s="492"/>
      <c r="F266" s="492"/>
      <c r="G266" s="492"/>
      <c r="H266" s="492"/>
      <c r="I266" s="492"/>
      <c r="J266" s="492"/>
      <c r="K266" s="492"/>
      <c r="L266" s="493"/>
      <c r="M266" s="26"/>
    </row>
    <row r="267" spans="1:19" s="26" customFormat="1" x14ac:dyDescent="0.25">
      <c r="A267" s="56"/>
      <c r="B267" s="67"/>
      <c r="C267" s="68"/>
      <c r="D267" s="68"/>
      <c r="E267" s="68"/>
      <c r="F267" s="68"/>
      <c r="G267" s="68"/>
      <c r="H267" s="68"/>
      <c r="I267" s="68"/>
      <c r="J267" s="68"/>
      <c r="K267" s="68"/>
      <c r="L267" s="69"/>
      <c r="O267" s="8"/>
      <c r="P267" s="8"/>
      <c r="Q267" s="8"/>
      <c r="R267" s="8"/>
      <c r="S267" s="8"/>
    </row>
    <row r="268" spans="1:19" s="9" customFormat="1" x14ac:dyDescent="0.25">
      <c r="A268" s="6"/>
      <c r="B268" s="449" t="s">
        <v>432</v>
      </c>
      <c r="C268" s="450"/>
      <c r="D268" s="450"/>
      <c r="E268" s="450"/>
      <c r="F268" s="450"/>
      <c r="G268" s="450"/>
      <c r="H268" s="450"/>
      <c r="I268" s="450"/>
      <c r="J268" s="450"/>
      <c r="K268" s="450"/>
      <c r="L268" s="451"/>
      <c r="M268" s="42"/>
      <c r="Q268" s="8"/>
      <c r="R268" s="8"/>
      <c r="S268" s="8"/>
    </row>
    <row r="269" spans="1:19" s="26" customFormat="1" x14ac:dyDescent="0.25">
      <c r="A269" s="56"/>
      <c r="B269" s="66"/>
      <c r="C269" s="51"/>
      <c r="D269" s="51"/>
      <c r="E269" s="51"/>
      <c r="F269" s="51"/>
      <c r="G269" s="51"/>
      <c r="H269" s="51"/>
      <c r="I269" s="51"/>
      <c r="J269" s="51"/>
      <c r="K269" s="51"/>
      <c r="L269" s="57"/>
      <c r="O269" s="8"/>
      <c r="P269" s="8"/>
      <c r="Q269" s="8"/>
      <c r="R269" s="8"/>
      <c r="S269" s="8"/>
    </row>
    <row r="270" spans="1:19" s="26" customFormat="1" x14ac:dyDescent="0.25">
      <c r="A270" s="56"/>
      <c r="B270" s="465" t="str">
        <f>IF(Intro!$G$21="English",O270,P270)</f>
        <v>Quelle a été la durée moyenne des contrats à terme négociés en 2025 pour les achats de marchandises?</v>
      </c>
      <c r="C270" s="466"/>
      <c r="D270" s="466"/>
      <c r="E270" s="466"/>
      <c r="F270" s="466"/>
      <c r="G270" s="466"/>
      <c r="H270" s="466"/>
      <c r="I270" s="466"/>
      <c r="J270" s="466"/>
      <c r="K270" s="466"/>
      <c r="L270" s="467"/>
      <c r="O270" s="8" t="str">
        <f>"What was the average period of the term contracts for the goods that your firm negotiated in "&amp;Variables!B6+2&amp;"?"</f>
        <v>What was the average period of the term contracts for the goods that your firm negotiated in 2025?</v>
      </c>
      <c r="P270" s="8" t="str">
        <f>"Quelle a été la durée moyenne des contrats à terme négociés en "&amp;Variables!B6+2&amp;" pour les achats de marchandises?"</f>
        <v>Quelle a été la durée moyenne des contrats à terme négociés en 2025 pour les achats de marchandises?</v>
      </c>
      <c r="Q270" s="8"/>
      <c r="R270" s="8"/>
      <c r="S270" s="8"/>
    </row>
    <row r="271" spans="1:19" s="26" customFormat="1" x14ac:dyDescent="0.25">
      <c r="A271" s="56"/>
      <c r="B271" s="66"/>
      <c r="C271" s="51"/>
      <c r="D271" s="51"/>
      <c r="E271" s="51"/>
      <c r="F271" s="51"/>
      <c r="G271" s="51"/>
      <c r="H271" s="51"/>
      <c r="I271" s="51"/>
      <c r="J271" s="51"/>
      <c r="K271" s="51"/>
      <c r="L271" s="57"/>
      <c r="O271" s="8"/>
      <c r="P271" s="8"/>
      <c r="Q271" s="8"/>
      <c r="R271" s="8"/>
      <c r="S271" s="8"/>
    </row>
    <row r="272" spans="1:19" x14ac:dyDescent="0.25">
      <c r="B272" s="474" t="str">
        <f>IF(Intro!$G$21="English",O272,P272)</f>
        <v>Période</v>
      </c>
      <c r="C272" s="475"/>
      <c r="D272" s="94" t="str">
        <f>IF(Intro!$G$21="English",O273,P273)</f>
        <v>en mois</v>
      </c>
      <c r="E272" s="536"/>
      <c r="F272" s="536"/>
      <c r="G272" s="51"/>
      <c r="H272" s="51"/>
      <c r="I272" s="51"/>
      <c r="J272" s="51"/>
      <c r="K272" s="51"/>
      <c r="L272" s="57"/>
      <c r="M272" s="8"/>
      <c r="O272" s="8" t="s">
        <v>250</v>
      </c>
      <c r="P272" s="8" t="s">
        <v>251</v>
      </c>
    </row>
    <row r="273" spans="1:19" s="26" customFormat="1" x14ac:dyDescent="0.25">
      <c r="A273" s="56"/>
      <c r="B273" s="66"/>
      <c r="C273" s="51"/>
      <c r="D273" s="51"/>
      <c r="E273" s="51"/>
      <c r="F273" s="51"/>
      <c r="G273" s="51"/>
      <c r="H273" s="51"/>
      <c r="I273" s="51"/>
      <c r="J273" s="51"/>
      <c r="K273" s="51"/>
      <c r="L273" s="57"/>
      <c r="O273" s="8" t="s">
        <v>244</v>
      </c>
      <c r="P273" s="8" t="s">
        <v>410</v>
      </c>
      <c r="Q273" s="8"/>
      <c r="R273" s="8"/>
      <c r="S273" s="8"/>
    </row>
    <row r="274" spans="1:19" s="26" customFormat="1" x14ac:dyDescent="0.25">
      <c r="A274" s="56"/>
      <c r="B274" s="465" t="str">
        <f>IF(Intro!$G$21="English",O274,P274)</f>
        <v>Si la durée moyenne des contrats à terme a changé depuis le 1er janvier 2023 pour ce qui est des achats de marchandises, indiquez quand et pourquoi.</v>
      </c>
      <c r="C274" s="466"/>
      <c r="D274" s="466"/>
      <c r="E274" s="466"/>
      <c r="F274" s="466"/>
      <c r="G274" s="466"/>
      <c r="H274" s="466"/>
      <c r="I274" s="466"/>
      <c r="J274" s="466"/>
      <c r="K274" s="466"/>
      <c r="L274" s="467"/>
      <c r="O274" s="8" t="str">
        <f>"If the average term contract period for purchases of the goods has changed since January 1, "&amp;Variables!B6&amp;", indicate when and why."</f>
        <v>If the average term contract period for purchases of the goods has changed since January 1, 2023, indicate when and why.</v>
      </c>
      <c r="P274" s="8" t="str">
        <f>"Si la durée moyenne des contrats à terme a changé depuis le 1er janvier "&amp;Variables!B6&amp;" pour ce qui est des achats de marchandises, indiquez quand et pourquoi."</f>
        <v>Si la durée moyenne des contrats à terme a changé depuis le 1er janvier 2023 pour ce qui est des achats de marchandises, indiquez quand et pourquoi.</v>
      </c>
      <c r="Q274" s="8"/>
      <c r="R274" s="8"/>
      <c r="S274" s="8"/>
    </row>
    <row r="275" spans="1:19" s="26" customFormat="1" x14ac:dyDescent="0.25">
      <c r="A275" s="56"/>
      <c r="B275" s="66"/>
      <c r="C275" s="51"/>
      <c r="D275" s="51"/>
      <c r="E275" s="51"/>
      <c r="F275" s="51"/>
      <c r="G275" s="51"/>
      <c r="H275" s="51"/>
      <c r="I275" s="51"/>
      <c r="J275" s="51"/>
      <c r="K275" s="51"/>
      <c r="L275" s="57"/>
      <c r="O275" s="8"/>
      <c r="P275" s="8"/>
      <c r="Q275" s="8"/>
      <c r="R275" s="8"/>
      <c r="S275" s="8"/>
    </row>
    <row r="276" spans="1:19" s="9" customFormat="1" x14ac:dyDescent="0.25">
      <c r="A276" s="6"/>
      <c r="B276" s="491"/>
      <c r="C276" s="492"/>
      <c r="D276" s="492"/>
      <c r="E276" s="492"/>
      <c r="F276" s="492"/>
      <c r="G276" s="492"/>
      <c r="H276" s="492"/>
      <c r="I276" s="492"/>
      <c r="J276" s="492"/>
      <c r="K276" s="492"/>
      <c r="L276" s="493"/>
      <c r="M276" s="26"/>
    </row>
    <row r="277" spans="1:19" s="9" customFormat="1" x14ac:dyDescent="0.25">
      <c r="A277" s="6"/>
      <c r="B277" s="491"/>
      <c r="C277" s="492"/>
      <c r="D277" s="492"/>
      <c r="E277" s="492"/>
      <c r="F277" s="492"/>
      <c r="G277" s="492"/>
      <c r="H277" s="492"/>
      <c r="I277" s="492"/>
      <c r="J277" s="492"/>
      <c r="K277" s="492"/>
      <c r="L277" s="493"/>
      <c r="M277" s="26"/>
    </row>
    <row r="278" spans="1:19" s="9" customFormat="1" x14ac:dyDescent="0.25">
      <c r="A278" s="6"/>
      <c r="B278" s="491"/>
      <c r="C278" s="492"/>
      <c r="D278" s="492"/>
      <c r="E278" s="492"/>
      <c r="F278" s="492"/>
      <c r="G278" s="492"/>
      <c r="H278" s="492"/>
      <c r="I278" s="492"/>
      <c r="J278" s="492"/>
      <c r="K278" s="492"/>
      <c r="L278" s="493"/>
      <c r="M278" s="26"/>
    </row>
    <row r="279" spans="1:19" s="9" customFormat="1" x14ac:dyDescent="0.25">
      <c r="A279" s="6"/>
      <c r="B279" s="491"/>
      <c r="C279" s="492"/>
      <c r="D279" s="492"/>
      <c r="E279" s="492"/>
      <c r="F279" s="492"/>
      <c r="G279" s="492"/>
      <c r="H279" s="492"/>
      <c r="I279" s="492"/>
      <c r="J279" s="492"/>
      <c r="K279" s="492"/>
      <c r="L279" s="493"/>
      <c r="M279" s="26"/>
    </row>
    <row r="280" spans="1:19" s="9" customFormat="1" x14ac:dyDescent="0.25">
      <c r="A280" s="6"/>
      <c r="B280" s="491"/>
      <c r="C280" s="492"/>
      <c r="D280" s="492"/>
      <c r="E280" s="492"/>
      <c r="F280" s="492"/>
      <c r="G280" s="492"/>
      <c r="H280" s="492"/>
      <c r="I280" s="492"/>
      <c r="J280" s="492"/>
      <c r="K280" s="492"/>
      <c r="L280" s="493"/>
      <c r="M280" s="26"/>
    </row>
    <row r="281" spans="1:19" s="9" customFormat="1" x14ac:dyDescent="0.25">
      <c r="A281" s="6"/>
      <c r="B281" s="491"/>
      <c r="C281" s="492"/>
      <c r="D281" s="492"/>
      <c r="E281" s="492"/>
      <c r="F281" s="492"/>
      <c r="G281" s="492"/>
      <c r="H281" s="492"/>
      <c r="I281" s="492"/>
      <c r="J281" s="492"/>
      <c r="K281" s="492"/>
      <c r="L281" s="493"/>
      <c r="M281" s="26"/>
    </row>
    <row r="282" spans="1:19" s="9" customFormat="1" x14ac:dyDescent="0.25">
      <c r="A282" s="6"/>
      <c r="B282" s="491"/>
      <c r="C282" s="492"/>
      <c r="D282" s="492"/>
      <c r="E282" s="492"/>
      <c r="F282" s="492"/>
      <c r="G282" s="492"/>
      <c r="H282" s="492"/>
      <c r="I282" s="492"/>
      <c r="J282" s="492"/>
      <c r="K282" s="492"/>
      <c r="L282" s="493"/>
      <c r="M282" s="26"/>
    </row>
    <row r="283" spans="1:19" s="9" customFormat="1" x14ac:dyDescent="0.25">
      <c r="A283" s="6"/>
      <c r="B283" s="491"/>
      <c r="C283" s="492"/>
      <c r="D283" s="492"/>
      <c r="E283" s="492"/>
      <c r="F283" s="492"/>
      <c r="G283" s="492"/>
      <c r="H283" s="492"/>
      <c r="I283" s="492"/>
      <c r="J283" s="492"/>
      <c r="K283" s="492"/>
      <c r="L283" s="493"/>
      <c r="M283" s="26"/>
    </row>
    <row r="284" spans="1:19" s="26" customFormat="1" x14ac:dyDescent="0.25">
      <c r="A284" s="56"/>
      <c r="B284" s="67"/>
      <c r="C284" s="68"/>
      <c r="D284" s="68"/>
      <c r="E284" s="68"/>
      <c r="F284" s="68"/>
      <c r="G284" s="68"/>
      <c r="H284" s="68"/>
      <c r="I284" s="68"/>
      <c r="J284" s="68"/>
      <c r="K284" s="68"/>
      <c r="L284" s="69"/>
      <c r="O284" s="8"/>
      <c r="P284" s="8"/>
      <c r="Q284" s="8"/>
      <c r="R284" s="8"/>
      <c r="S284" s="8"/>
    </row>
  </sheetData>
  <sheetProtection algorithmName="SHA-512" hashValue="gp5Tku6r67Fn0oGyC+bS8b2jHSgG0jp7k++NlxZctA0p2R8GF2axmAiooOSPCFT2iJDcLBK9x9f7E9NBkOLCsQ==" saltValue="/ztZu5sWs0ikNXv1ck95ng==" spinCount="100000" sheet="1" objects="1" scenarios="1" selectLockedCells="1"/>
  <mergeCells count="207">
    <mergeCell ref="B182:L183"/>
    <mergeCell ref="B174:L174"/>
    <mergeCell ref="B176:F176"/>
    <mergeCell ref="B178:C178"/>
    <mergeCell ref="E178:L178"/>
    <mergeCell ref="E82:F82"/>
    <mergeCell ref="B159:G160"/>
    <mergeCell ref="H159:K160"/>
    <mergeCell ref="H170:K171"/>
    <mergeCell ref="B92:L92"/>
    <mergeCell ref="E116:F116"/>
    <mergeCell ref="E126:L129"/>
    <mergeCell ref="B137:D138"/>
    <mergeCell ref="B141:D141"/>
    <mergeCell ref="E113:F113"/>
    <mergeCell ref="B162:L162"/>
    <mergeCell ref="B166:G167"/>
    <mergeCell ref="H166:K167"/>
    <mergeCell ref="B168:G169"/>
    <mergeCell ref="H168:K169"/>
    <mergeCell ref="B170:G171"/>
    <mergeCell ref="B81:D81"/>
    <mergeCell ref="E81:F81"/>
    <mergeCell ref="G81:H81"/>
    <mergeCell ref="B83:D86"/>
    <mergeCell ref="E83:L86"/>
    <mergeCell ref="B94:L101"/>
    <mergeCell ref="B126:D129"/>
    <mergeCell ref="B156:L157"/>
    <mergeCell ref="B4:L4"/>
    <mergeCell ref="B5:L5"/>
    <mergeCell ref="B6:L6"/>
    <mergeCell ref="B16:L16"/>
    <mergeCell ref="E32:G32"/>
    <mergeCell ref="B41:G43"/>
    <mergeCell ref="E35:G35"/>
    <mergeCell ref="E36:G36"/>
    <mergeCell ref="E37:G37"/>
    <mergeCell ref="E38:G38"/>
    <mergeCell ref="E39:G39"/>
    <mergeCell ref="E40:G40"/>
    <mergeCell ref="B72:L72"/>
    <mergeCell ref="B90:L90"/>
    <mergeCell ref="B57:B58"/>
    <mergeCell ref="C57:F58"/>
    <mergeCell ref="G57:L58"/>
    <mergeCell ref="B55:B56"/>
    <mergeCell ref="C59:F60"/>
    <mergeCell ref="E79:F79"/>
    <mergeCell ref="G78:H78"/>
    <mergeCell ref="G79:H79"/>
    <mergeCell ref="G82:H82"/>
    <mergeCell ref="E78:F78"/>
    <mergeCell ref="B78:D78"/>
    <mergeCell ref="B69:B70"/>
    <mergeCell ref="C69:F70"/>
    <mergeCell ref="G69:L70"/>
    <mergeCell ref="B74:L75"/>
    <mergeCell ref="G67:L68"/>
    <mergeCell ref="E77:F77"/>
    <mergeCell ref="G59:L60"/>
    <mergeCell ref="B61:B62"/>
    <mergeCell ref="C61:F62"/>
    <mergeCell ref="G61:L62"/>
    <mergeCell ref="B63:B64"/>
    <mergeCell ref="E80:F80"/>
    <mergeCell ref="B67:B68"/>
    <mergeCell ref="C67:F68"/>
    <mergeCell ref="B77:D77"/>
    <mergeCell ref="J21:J22"/>
    <mergeCell ref="K21:K22"/>
    <mergeCell ref="B51:B52"/>
    <mergeCell ref="C55:F56"/>
    <mergeCell ref="G55:L56"/>
    <mergeCell ref="C51:F52"/>
    <mergeCell ref="G51:L52"/>
    <mergeCell ref="B46:L46"/>
    <mergeCell ref="E33:G33"/>
    <mergeCell ref="E34:G34"/>
    <mergeCell ref="B32:D32"/>
    <mergeCell ref="B26:D28"/>
    <mergeCell ref="E30:G30"/>
    <mergeCell ref="E31:G31"/>
    <mergeCell ref="B53:B54"/>
    <mergeCell ref="C53:F54"/>
    <mergeCell ref="G53:L54"/>
    <mergeCell ref="C50:F50"/>
    <mergeCell ref="B8:L8"/>
    <mergeCell ref="B9:L9"/>
    <mergeCell ref="B10:L10"/>
    <mergeCell ref="B59:B60"/>
    <mergeCell ref="B23:D25"/>
    <mergeCell ref="B33:D34"/>
    <mergeCell ref="B35:D37"/>
    <mergeCell ref="B38:D40"/>
    <mergeCell ref="E23:G23"/>
    <mergeCell ref="L21:L22"/>
    <mergeCell ref="B12:L12"/>
    <mergeCell ref="B13:L13"/>
    <mergeCell ref="B48:L48"/>
    <mergeCell ref="B29:D31"/>
    <mergeCell ref="E29:G29"/>
    <mergeCell ref="E24:G24"/>
    <mergeCell ref="E25:G25"/>
    <mergeCell ref="E26:G26"/>
    <mergeCell ref="E27:G27"/>
    <mergeCell ref="E28:G28"/>
    <mergeCell ref="B15:L15"/>
    <mergeCell ref="B18:L19"/>
    <mergeCell ref="H21:H22"/>
    <mergeCell ref="I21:I22"/>
    <mergeCell ref="B276:L283"/>
    <mergeCell ref="B256:L257"/>
    <mergeCell ref="B237:L237"/>
    <mergeCell ref="B239:C239"/>
    <mergeCell ref="B252:C252"/>
    <mergeCell ref="B272:C272"/>
    <mergeCell ref="B187:L194"/>
    <mergeCell ref="B226:L233"/>
    <mergeCell ref="B259:L266"/>
    <mergeCell ref="B200:L207"/>
    <mergeCell ref="B274:L274"/>
    <mergeCell ref="B270:L270"/>
    <mergeCell ref="E246:L246"/>
    <mergeCell ref="B196:L196"/>
    <mergeCell ref="B209:L209"/>
    <mergeCell ref="B222:L222"/>
    <mergeCell ref="B235:L235"/>
    <mergeCell ref="B242:L242"/>
    <mergeCell ref="B254:L254"/>
    <mergeCell ref="B268:L268"/>
    <mergeCell ref="B224:L224"/>
    <mergeCell ref="E239:F239"/>
    <mergeCell ref="B250:L250"/>
    <mergeCell ref="E252:F252"/>
    <mergeCell ref="G77:H77"/>
    <mergeCell ref="G50:L50"/>
    <mergeCell ref="E107:F107"/>
    <mergeCell ref="B107:D107"/>
    <mergeCell ref="B113:D113"/>
    <mergeCell ref="B114:D114"/>
    <mergeCell ref="B115:D115"/>
    <mergeCell ref="B198:L198"/>
    <mergeCell ref="B211:L211"/>
    <mergeCell ref="E124:F124"/>
    <mergeCell ref="E125:F125"/>
    <mergeCell ref="B180:L180"/>
    <mergeCell ref="E135:F135"/>
    <mergeCell ref="E123:F123"/>
    <mergeCell ref="B119:D119"/>
    <mergeCell ref="B120:D120"/>
    <mergeCell ref="B121:D121"/>
    <mergeCell ref="E137:F138"/>
    <mergeCell ref="B82:D82"/>
    <mergeCell ref="B89:L89"/>
    <mergeCell ref="E185:F185"/>
    <mergeCell ref="B116:D116"/>
    <mergeCell ref="B117:D117"/>
    <mergeCell ref="E139:F140"/>
    <mergeCell ref="B213:L220"/>
    <mergeCell ref="B136:D136"/>
    <mergeCell ref="G80:H80"/>
    <mergeCell ref="B79:D79"/>
    <mergeCell ref="B80:D80"/>
    <mergeCell ref="E272:F272"/>
    <mergeCell ref="B164:L164"/>
    <mergeCell ref="B185:C185"/>
    <mergeCell ref="B241:L241"/>
    <mergeCell ref="B248:L248"/>
    <mergeCell ref="B244:F244"/>
    <mergeCell ref="B246:C246"/>
    <mergeCell ref="B173:L173"/>
    <mergeCell ref="B103:L103"/>
    <mergeCell ref="B109:L109"/>
    <mergeCell ref="B131:L131"/>
    <mergeCell ref="B147:L147"/>
    <mergeCell ref="B154:L154"/>
    <mergeCell ref="E136:F136"/>
    <mergeCell ref="B142:D145"/>
    <mergeCell ref="E142:L145"/>
    <mergeCell ref="B149:L150"/>
    <mergeCell ref="B139:D140"/>
    <mergeCell ref="E114:F114"/>
    <mergeCell ref="C63:F64"/>
    <mergeCell ref="G63:L64"/>
    <mergeCell ref="B65:B66"/>
    <mergeCell ref="C65:F66"/>
    <mergeCell ref="G65:L66"/>
    <mergeCell ref="B105:L105"/>
    <mergeCell ref="H152:K152"/>
    <mergeCell ref="B152:G152"/>
    <mergeCell ref="B111:L111"/>
    <mergeCell ref="E115:F115"/>
    <mergeCell ref="E117:F117"/>
    <mergeCell ref="E118:F118"/>
    <mergeCell ref="E119:F119"/>
    <mergeCell ref="E120:F120"/>
    <mergeCell ref="E121:F121"/>
    <mergeCell ref="E122:F122"/>
    <mergeCell ref="E141:F141"/>
    <mergeCell ref="B133:L133"/>
    <mergeCell ref="B118:D118"/>
    <mergeCell ref="B125:D125"/>
    <mergeCell ref="B135:D135"/>
    <mergeCell ref="B122:D122"/>
    <mergeCell ref="B123:D123"/>
    <mergeCell ref="B124:D124"/>
  </mergeCells>
  <dataValidations count="6">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276 B203:B204 B262:B263 B278:B279 B216:B217 B228:B229 B33 B94:B96 B187 B200 B213 B226 B259 B41 B190:B191" xr:uid="{730C0B11-10B9-4DD2-B56F-0CFBA0976A3A}">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E272:F272" xr:uid="{4602BE15-5A69-4D12-8AC3-246829F98249}">
      <formula1>1000</formula1>
    </dataValidation>
    <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sqref="E139 E137" xr:uid="{F13BD6EE-D99E-4B7A-8950-67CA5621B258}">
      <formula1>"X"</formula1>
    </dataValidation>
    <dataValidation type="list" allowBlank="1" showInputMessage="1" showErrorMessage="1" sqref="E113:F125 E135:F136 E141:F141" xr:uid="{7D716C9D-8388-406B-96ED-1865DA7E0FC9}">
      <formula1>"X"</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H23:L24 H26:L27 H29:L30 H32:L33 H35:L36 H38:L39 E239:F239 E252:F252 E185:F185" xr:uid="{3C62CADA-C63C-48B8-A394-ABA4B955018B}">
      <formula1>-1000000000</formula1>
    </dataValidation>
    <dataValidation type="list" operator="lessThanOrEqual" allowBlank="1" showErrorMessage="1" prompt="1000 character limit/limite de 1000 caractères" sqref="E78:H82" xr:uid="{E8E450E9-3AF8-4797-AF7C-A7504B0E0D6A}">
      <formula1>"X"</formula1>
    </dataValidation>
  </dataValidations>
  <printOptions horizontalCentered="1"/>
  <pageMargins left="0.25" right="0.25" top="0.75" bottom="0.75" header="0.3" footer="0.3"/>
  <pageSetup scale="63" fitToHeight="0" orientation="portrait" r:id="rId1"/>
  <headerFooter>
    <oddFooter>&amp;L&amp;A</oddFooter>
  </headerFooter>
  <rowBreaks count="5" manualBreakCount="5">
    <brk id="45" min="1" max="11" man="1"/>
    <brk id="101" min="1" max="11" man="1"/>
    <brk id="153" min="1" max="11" man="1"/>
    <brk id="208" min="1" max="11" man="1"/>
    <brk id="267" min="1" max="11"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AD4E2EE-DF4A-4586-92E8-E9184DE1E672}">
          <x14:formula1>
            <xm:f>Variables!$D$63:$D$66</xm:f>
          </x14:formula1>
          <xm:sqref>E107:F107</xm:sqref>
        </x14:dataValidation>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6827D0B2-1EFB-420A-BFE4-2E50B19EB04F}">
          <x14:formula1>
            <xm:f>Variables!$D$37:$D$38</xm:f>
          </x14:formula1>
          <xm:sqref>D178 D246</xm:sqref>
        </x14:dataValidation>
        <x14:dataValidation type="list" operator="lessThanOrEqual" allowBlank="1" error="Maximum length reached. Please use the AddPub tab to add further info./La limite maximale de caractères est atteinte. SVP utiliser l'onglet AddPub pour ajouter plus d'information." prompt="1000 character limit/limite de 1000 caractères" xr:uid="{B12BF921-6107-48A2-98AF-82209D3AEA5F}">
          <x14:formula1>
            <xm:f>Variables!$D$43:$D$46</xm:f>
          </x14:formula1>
          <xm:sqref>H152</xm:sqref>
        </x14:dataValidation>
        <x14:dataValidation type="list" operator="lessThanOrEqual" allowBlank="1" showErrorMessage="1" prompt="1000 character limit/limite de 1000 caractères" xr:uid="{D4B0EF86-3196-4A24-A120-610E45693DB6}">
          <x14:formula1>
            <xm:f>Variables!$D$73:$D$79</xm:f>
          </x14:formula1>
          <xm:sqref>H159</xm:sqref>
        </x14:dataValidation>
        <x14:dataValidation type="list" operator="lessThanOrEqual" allowBlank="1" showErrorMessage="1" prompt="1000 character limit/limite de 1000 caractères" xr:uid="{977CF734-999F-4294-9FA5-014608E445B4}">
          <x14:formula1>
            <xm:f>Variables!$D$30:$D$33</xm:f>
          </x14:formula1>
          <xm:sqref>H166:K167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5C5D5-6947-402B-A74C-44C3B1C8381E}">
  <sheetPr>
    <tabColor rgb="FF92D050"/>
    <pageSetUpPr fitToPage="1"/>
  </sheetPr>
  <dimension ref="A1:S64"/>
  <sheetViews>
    <sheetView showGridLines="0" zoomScaleNormal="100" workbookViewId="0"/>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9" width="15.5703125" style="8" customWidth="1"/>
    <col min="20" max="16384" width="9.42578125" style="8"/>
  </cols>
  <sheetData>
    <row r="1" spans="1:16" x14ac:dyDescent="0.25">
      <c r="O1" s="8" t="s">
        <v>420</v>
      </c>
      <c r="P1" s="8" t="s">
        <v>420</v>
      </c>
    </row>
    <row r="2" spans="1:16" x14ac:dyDescent="0.25">
      <c r="B2" s="10" t="str">
        <f>IF(Intro!$G$21="English",O3,P3)</f>
        <v>PROTÉGÉ</v>
      </c>
      <c r="C2" s="10"/>
      <c r="D2" s="10"/>
      <c r="O2" s="9" t="s">
        <v>151</v>
      </c>
      <c r="P2" s="9" t="s">
        <v>161</v>
      </c>
    </row>
    <row r="3" spans="1:16" x14ac:dyDescent="0.25">
      <c r="B3" s="12"/>
      <c r="C3" s="12"/>
      <c r="D3" s="12"/>
      <c r="O3" s="81" t="s">
        <v>362</v>
      </c>
      <c r="P3" s="81" t="s">
        <v>363</v>
      </c>
    </row>
    <row r="4" spans="1:16" s="2" customFormat="1" x14ac:dyDescent="0.25">
      <c r="A4" s="1"/>
      <c r="B4" s="396" t="str">
        <f>Info!B4</f>
        <v>QUESTIONNAIRE À L’INTENTION DES ACHETEURS</v>
      </c>
      <c r="C4" s="364"/>
      <c r="D4" s="364"/>
      <c r="E4" s="364"/>
      <c r="F4" s="364"/>
      <c r="G4" s="364"/>
      <c r="H4" s="364"/>
      <c r="I4" s="364"/>
      <c r="J4" s="364"/>
      <c r="K4" s="364"/>
      <c r="L4" s="365"/>
      <c r="M4" s="13"/>
      <c r="N4" s="13"/>
      <c r="O4" s="20"/>
      <c r="P4" s="20"/>
    </row>
    <row r="5" spans="1:16" s="2" customFormat="1" x14ac:dyDescent="0.25">
      <c r="A5" s="1"/>
      <c r="B5" s="462" t="str">
        <f>Info!B5</f>
        <v>NQ-2026-004</v>
      </c>
      <c r="C5" s="367"/>
      <c r="D5" s="367"/>
      <c r="E5" s="367"/>
      <c r="F5" s="367"/>
      <c r="G5" s="367"/>
      <c r="H5" s="367"/>
      <c r="I5" s="367"/>
      <c r="J5" s="367"/>
      <c r="K5" s="367"/>
      <c r="L5" s="368"/>
      <c r="M5" s="13"/>
      <c r="N5" s="13"/>
      <c r="O5" s="20"/>
      <c r="P5" s="20"/>
    </row>
    <row r="6" spans="1:16" s="4" customFormat="1" x14ac:dyDescent="0.25">
      <c r="A6" s="1"/>
      <c r="B6" s="462" t="str">
        <f>Info!B6</f>
        <v>CONTREPLAQUÉS DÉCORATIFS ET AUTRES CONTREPLAQUÉS NON STRUCTURAUX</v>
      </c>
      <c r="C6" s="367"/>
      <c r="D6" s="367"/>
      <c r="E6" s="367"/>
      <c r="F6" s="367"/>
      <c r="G6" s="367"/>
      <c r="H6" s="367"/>
      <c r="I6" s="367"/>
      <c r="J6" s="367"/>
      <c r="K6" s="367"/>
      <c r="L6" s="368"/>
      <c r="M6" s="20"/>
      <c r="N6" s="20"/>
      <c r="O6" s="16"/>
      <c r="P6" s="16"/>
    </row>
    <row r="7" spans="1:16" s="4" customFormat="1" x14ac:dyDescent="0.25">
      <c r="A7" s="1"/>
      <c r="B7" s="105"/>
      <c r="C7" s="106"/>
      <c r="D7" s="106"/>
      <c r="E7" s="106"/>
      <c r="F7" s="106"/>
      <c r="G7" s="106"/>
      <c r="H7" s="106"/>
      <c r="I7" s="106"/>
      <c r="J7" s="106"/>
      <c r="K7" s="106"/>
      <c r="L7" s="107"/>
      <c r="M7" s="20"/>
      <c r="N7" s="20"/>
      <c r="O7" s="21"/>
    </row>
    <row r="8" spans="1:16" s="4" customFormat="1" x14ac:dyDescent="0.25">
      <c r="A8" s="1"/>
      <c r="B8" s="468" t="str">
        <f>Public!B8</f>
        <v>Les questions suivantes font référence aux marchandises comme définies dans la description du produit de l'onglet Intro.</v>
      </c>
      <c r="C8" s="469"/>
      <c r="D8" s="469"/>
      <c r="E8" s="469"/>
      <c r="F8" s="469"/>
      <c r="G8" s="469"/>
      <c r="H8" s="469"/>
      <c r="I8" s="469"/>
      <c r="J8" s="469"/>
      <c r="K8" s="469"/>
      <c r="L8" s="470"/>
      <c r="M8" s="20"/>
      <c r="N8" s="20"/>
      <c r="O8" s="16"/>
      <c r="P8" s="16"/>
    </row>
    <row r="9" spans="1:16" s="4" customFormat="1" x14ac:dyDescent="0.25">
      <c r="A9" s="1"/>
      <c r="B9" s="468" t="str">
        <f>Public!B9</f>
        <v>Des informations sur le produit et un glossaire de termes sont disponibles dans l'onglet Info.</v>
      </c>
      <c r="C9" s="469"/>
      <c r="D9" s="469"/>
      <c r="E9" s="469"/>
      <c r="F9" s="469"/>
      <c r="G9" s="469"/>
      <c r="H9" s="469"/>
      <c r="I9" s="469"/>
      <c r="J9" s="469"/>
      <c r="K9" s="469"/>
      <c r="L9" s="470"/>
      <c r="M9" s="20"/>
      <c r="N9" s="20"/>
      <c r="O9" s="16"/>
    </row>
    <row r="10" spans="1:16" s="4" customFormat="1" x14ac:dyDescent="0.25">
      <c r="A10" s="1"/>
      <c r="B10" s="15"/>
      <c r="C10" s="15"/>
      <c r="D10" s="15"/>
      <c r="E10" s="3"/>
      <c r="F10" s="3"/>
      <c r="G10" s="3"/>
      <c r="H10" s="3"/>
      <c r="I10" s="3"/>
      <c r="J10" s="3"/>
      <c r="K10" s="3"/>
      <c r="L10" s="3"/>
      <c r="O10" s="16"/>
      <c r="P10" s="16"/>
    </row>
    <row r="11" spans="1:16" x14ac:dyDescent="0.25">
      <c r="B11" s="314" t="str">
        <f>IF(Intro!$G$21="English",O11,P11)</f>
        <v>NUANCES</v>
      </c>
      <c r="C11" s="315"/>
      <c r="D11" s="315"/>
      <c r="E11" s="315"/>
      <c r="F11" s="315"/>
      <c r="G11" s="315"/>
      <c r="H11" s="315"/>
      <c r="I11" s="315"/>
      <c r="J11" s="315"/>
      <c r="K11" s="315"/>
      <c r="L11" s="316"/>
      <c r="M11" s="8"/>
      <c r="O11" s="8" t="s">
        <v>503</v>
      </c>
      <c r="P11" s="8" t="s">
        <v>504</v>
      </c>
    </row>
    <row r="12" spans="1:16" x14ac:dyDescent="0.25">
      <c r="B12" s="455" t="s">
        <v>9</v>
      </c>
      <c r="C12" s="456"/>
      <c r="D12" s="456"/>
      <c r="E12" s="456"/>
      <c r="F12" s="456"/>
      <c r="G12" s="456"/>
      <c r="H12" s="456"/>
      <c r="I12" s="456"/>
      <c r="J12" s="456"/>
      <c r="K12" s="456"/>
      <c r="L12" s="457"/>
      <c r="M12" s="8"/>
    </row>
    <row r="13" spans="1:16" x14ac:dyDescent="0.25">
      <c r="B13" s="17"/>
      <c r="C13" s="23"/>
      <c r="D13" s="23"/>
      <c r="E13" s="24"/>
      <c r="F13" s="24"/>
      <c r="G13" s="24"/>
      <c r="H13" s="24"/>
      <c r="I13" s="24"/>
      <c r="J13" s="24"/>
      <c r="K13" s="24"/>
      <c r="L13" s="18"/>
      <c r="M13" s="8"/>
    </row>
    <row r="14" spans="1:16" x14ac:dyDescent="0.25">
      <c r="B14" s="327" t="str">
        <f>IF(Intro!$G$21="English",O14,P14)</f>
        <v>Indiquez les nuances importée au pays par votre entreprise du 1er janvier 2023 au 31 mars 2026.</v>
      </c>
      <c r="C14" s="328"/>
      <c r="D14" s="328"/>
      <c r="E14" s="328"/>
      <c r="F14" s="328"/>
      <c r="G14" s="328"/>
      <c r="H14" s="328"/>
      <c r="I14" s="328"/>
      <c r="J14" s="328"/>
      <c r="K14" s="328"/>
      <c r="L14" s="329"/>
      <c r="M14" s="8"/>
      <c r="O14" s="129" t="str">
        <f>"Provide the grades purchased by your firm between January 1, "&amp;Variables!B6&amp;" and "&amp;Variables!B7&amp;", 2026."</f>
        <v>Provide the grades purchased by your firm between January 1, 2023 and March 31, 2026.</v>
      </c>
      <c r="P14" s="130" t="str">
        <f>"Indiquez les nuances importée au pays par votre entreprise du 1er janvier "&amp;Variables!C6&amp;" au "&amp;Variables!C7&amp;" 2026."</f>
        <v>Indiquez les nuances importée au pays par votre entreprise du 1er janvier 2023 au 31 mars 2026.</v>
      </c>
    </row>
    <row r="15" spans="1:16" x14ac:dyDescent="0.25">
      <c r="B15" s="327"/>
      <c r="C15" s="328"/>
      <c r="D15" s="328"/>
      <c r="E15" s="328"/>
      <c r="F15" s="328"/>
      <c r="G15" s="328"/>
      <c r="H15" s="328"/>
      <c r="I15" s="328"/>
      <c r="J15" s="328"/>
      <c r="K15" s="328"/>
      <c r="L15" s="329"/>
      <c r="M15" s="8"/>
      <c r="O15" s="19"/>
    </row>
    <row r="16" spans="1:16" x14ac:dyDescent="0.25">
      <c r="B16" s="43"/>
      <c r="C16" s="23"/>
      <c r="D16" s="23"/>
      <c r="E16" s="24"/>
      <c r="F16" s="24"/>
      <c r="G16" s="24"/>
      <c r="H16" s="24"/>
      <c r="I16" s="24"/>
      <c r="J16" s="24"/>
      <c r="K16" s="24"/>
      <c r="L16" s="18"/>
      <c r="M16" s="8"/>
      <c r="O16" s="19"/>
    </row>
    <row r="17" spans="2:16" ht="14.25" customHeight="1" x14ac:dyDescent="0.25">
      <c r="B17" s="577" t="str">
        <f>IF(Intro!$G$21="English",O18,P18)</f>
        <v>Nuance de face</v>
      </c>
      <c r="C17" s="577" t="str">
        <f>IF(Intro!$G$21="English",O17,P17)</f>
        <v>Face - espèces de bois</v>
      </c>
      <c r="D17" s="577" t="str">
        <f>IF(Intro!$G$21="English",O22,P22)</f>
        <v>Revêtement</v>
      </c>
      <c r="E17" s="577" t="str">
        <f>IF(Intro!$G$21="English",O23,P23)</f>
        <v>Coupe</v>
      </c>
      <c r="F17" s="577" t="str">
        <f>IF(Intro!$G$21="English",O25,P25)</f>
        <v>Âme</v>
      </c>
      <c r="G17" s="577" t="str">
        <f>IF(Intro!$G$21="English",O24,P24)</f>
        <v>Épaisseur de panneaux</v>
      </c>
      <c r="H17" s="612" t="str">
        <f>IF(Intro!$G$21="English",O27,P27)</f>
        <v>Épaisseur du placage de la face</v>
      </c>
      <c r="I17" s="577" t="str">
        <f>IF(Intro!$G$21="English",O28,P28)</f>
        <v>Épaisseur du placage du dos</v>
      </c>
      <c r="J17" s="577" t="str">
        <f>IF(Intro!$G$21="English",O21,P21)</f>
        <v>Tailles du panneau</v>
      </c>
      <c r="K17" s="577" t="str">
        <f>IF(Intro!$G$21="English",O19,P19)</f>
        <v>Pays d'origine</v>
      </c>
      <c r="L17" s="577" t="str">
        <f>IF(Intro!$G$21="English",O26,P26)</f>
        <v>Quel pays offre le meilleur prix?</v>
      </c>
      <c r="M17" s="8"/>
      <c r="O17" s="19" t="s">
        <v>522</v>
      </c>
      <c r="P17" s="8" t="s">
        <v>521</v>
      </c>
    </row>
    <row r="18" spans="2:16" x14ac:dyDescent="0.25">
      <c r="B18" s="611"/>
      <c r="C18" s="611"/>
      <c r="D18" s="611"/>
      <c r="E18" s="611"/>
      <c r="F18" s="611"/>
      <c r="G18" s="611"/>
      <c r="H18" s="613"/>
      <c r="I18" s="611"/>
      <c r="J18" s="611"/>
      <c r="K18" s="611"/>
      <c r="L18" s="611"/>
      <c r="M18" s="8"/>
      <c r="O18" s="19" t="s">
        <v>520</v>
      </c>
      <c r="P18" s="8" t="s">
        <v>519</v>
      </c>
    </row>
    <row r="19" spans="2:16" x14ac:dyDescent="0.25">
      <c r="B19" s="578"/>
      <c r="C19" s="578"/>
      <c r="D19" s="578"/>
      <c r="E19" s="578"/>
      <c r="F19" s="578"/>
      <c r="G19" s="578"/>
      <c r="H19" s="614"/>
      <c r="I19" s="578"/>
      <c r="J19" s="578"/>
      <c r="K19" s="578"/>
      <c r="L19" s="578"/>
      <c r="M19" s="8"/>
      <c r="O19" s="19" t="s">
        <v>518</v>
      </c>
      <c r="P19" s="8" t="s">
        <v>517</v>
      </c>
    </row>
    <row r="20" spans="2:16" x14ac:dyDescent="0.25">
      <c r="B20" s="618"/>
      <c r="C20" s="615"/>
      <c r="D20" s="615"/>
      <c r="E20" s="615"/>
      <c r="F20" s="304"/>
      <c r="G20" s="304"/>
      <c r="H20" s="608"/>
      <c r="I20" s="304"/>
      <c r="J20" s="608"/>
      <c r="K20" s="615"/>
      <c r="L20" s="304"/>
      <c r="M20" s="8"/>
      <c r="O20" s="8" t="s">
        <v>516</v>
      </c>
      <c r="P20" s="8" t="s">
        <v>515</v>
      </c>
    </row>
    <row r="21" spans="2:16" x14ac:dyDescent="0.25">
      <c r="B21" s="619"/>
      <c r="C21" s="616"/>
      <c r="D21" s="616"/>
      <c r="E21" s="616"/>
      <c r="F21" s="607"/>
      <c r="G21" s="607"/>
      <c r="H21" s="609"/>
      <c r="I21" s="607"/>
      <c r="J21" s="609"/>
      <c r="K21" s="616"/>
      <c r="L21" s="607"/>
      <c r="M21" s="8"/>
      <c r="O21" s="8" t="s">
        <v>514</v>
      </c>
      <c r="P21" s="8" t="s">
        <v>513</v>
      </c>
    </row>
    <row r="22" spans="2:16" x14ac:dyDescent="0.25">
      <c r="B22" s="619"/>
      <c r="C22" s="616"/>
      <c r="D22" s="616"/>
      <c r="E22" s="616"/>
      <c r="F22" s="607"/>
      <c r="G22" s="607"/>
      <c r="H22" s="609"/>
      <c r="I22" s="607"/>
      <c r="J22" s="609"/>
      <c r="K22" s="616"/>
      <c r="L22" s="607"/>
      <c r="M22" s="8"/>
      <c r="O22" s="8" t="s">
        <v>512</v>
      </c>
      <c r="P22" s="8" t="s">
        <v>511</v>
      </c>
    </row>
    <row r="23" spans="2:16" x14ac:dyDescent="0.25">
      <c r="B23" s="620"/>
      <c r="C23" s="617"/>
      <c r="D23" s="617"/>
      <c r="E23" s="617"/>
      <c r="F23" s="305"/>
      <c r="G23" s="305"/>
      <c r="H23" s="610"/>
      <c r="I23" s="305"/>
      <c r="J23" s="610"/>
      <c r="K23" s="617"/>
      <c r="L23" s="305"/>
      <c r="M23" s="8"/>
      <c r="O23" s="8" t="s">
        <v>510</v>
      </c>
      <c r="P23" s="8" t="s">
        <v>509</v>
      </c>
    </row>
    <row r="24" spans="2:16" x14ac:dyDescent="0.25">
      <c r="B24" s="618"/>
      <c r="C24" s="615"/>
      <c r="D24" s="615"/>
      <c r="E24" s="615"/>
      <c r="F24" s="304"/>
      <c r="G24" s="304"/>
      <c r="H24" s="608"/>
      <c r="I24" s="304"/>
      <c r="J24" s="608"/>
      <c r="K24" s="615"/>
      <c r="L24" s="304"/>
      <c r="M24" s="8"/>
      <c r="O24" s="8" t="s">
        <v>508</v>
      </c>
      <c r="P24" s="8" t="s">
        <v>507</v>
      </c>
    </row>
    <row r="25" spans="2:16" x14ac:dyDescent="0.25">
      <c r="B25" s="619"/>
      <c r="C25" s="616"/>
      <c r="D25" s="616"/>
      <c r="E25" s="616"/>
      <c r="F25" s="607"/>
      <c r="G25" s="607"/>
      <c r="H25" s="609"/>
      <c r="I25" s="607"/>
      <c r="J25" s="609"/>
      <c r="K25" s="616"/>
      <c r="L25" s="607"/>
      <c r="M25" s="8"/>
      <c r="O25" s="8" t="s">
        <v>506</v>
      </c>
      <c r="P25" s="8" t="s">
        <v>505</v>
      </c>
    </row>
    <row r="26" spans="2:16" x14ac:dyDescent="0.25">
      <c r="B26" s="619"/>
      <c r="C26" s="616"/>
      <c r="D26" s="616"/>
      <c r="E26" s="616"/>
      <c r="F26" s="607"/>
      <c r="G26" s="607"/>
      <c r="H26" s="609"/>
      <c r="I26" s="607"/>
      <c r="J26" s="609"/>
      <c r="K26" s="616"/>
      <c r="L26" s="607"/>
      <c r="M26" s="8"/>
      <c r="O26" s="8" t="s">
        <v>523</v>
      </c>
      <c r="P26" s="8" t="s">
        <v>702</v>
      </c>
    </row>
    <row r="27" spans="2:16" x14ac:dyDescent="0.25">
      <c r="B27" s="620"/>
      <c r="C27" s="617"/>
      <c r="D27" s="617"/>
      <c r="E27" s="617"/>
      <c r="F27" s="305"/>
      <c r="G27" s="305"/>
      <c r="H27" s="610"/>
      <c r="I27" s="305"/>
      <c r="J27" s="610"/>
      <c r="K27" s="617"/>
      <c r="L27" s="305"/>
      <c r="M27" s="8"/>
      <c r="O27" s="130" t="s">
        <v>698</v>
      </c>
      <c r="P27" s="130" t="s">
        <v>699</v>
      </c>
    </row>
    <row r="28" spans="2:16" ht="14.25" customHeight="1" x14ac:dyDescent="0.25">
      <c r="B28" s="618"/>
      <c r="C28" s="615"/>
      <c r="D28" s="615"/>
      <c r="E28" s="615"/>
      <c r="F28" s="304"/>
      <c r="G28" s="304"/>
      <c r="H28" s="608"/>
      <c r="I28" s="304"/>
      <c r="J28" s="608"/>
      <c r="K28" s="615"/>
      <c r="L28" s="304"/>
      <c r="M28" s="8"/>
      <c r="O28" s="273" t="s">
        <v>700</v>
      </c>
      <c r="P28" s="130" t="s">
        <v>701</v>
      </c>
    </row>
    <row r="29" spans="2:16" x14ac:dyDescent="0.25">
      <c r="B29" s="619"/>
      <c r="C29" s="616"/>
      <c r="D29" s="616"/>
      <c r="E29" s="616"/>
      <c r="F29" s="607"/>
      <c r="G29" s="607"/>
      <c r="H29" s="609"/>
      <c r="I29" s="607"/>
      <c r="J29" s="609"/>
      <c r="K29" s="616"/>
      <c r="L29" s="607"/>
      <c r="M29" s="8"/>
    </row>
    <row r="30" spans="2:16" x14ac:dyDescent="0.25">
      <c r="B30" s="619"/>
      <c r="C30" s="616"/>
      <c r="D30" s="616"/>
      <c r="E30" s="616"/>
      <c r="F30" s="607"/>
      <c r="G30" s="607"/>
      <c r="H30" s="609"/>
      <c r="I30" s="607"/>
      <c r="J30" s="609"/>
      <c r="K30" s="616"/>
      <c r="L30" s="607"/>
      <c r="M30" s="8"/>
    </row>
    <row r="31" spans="2:16" x14ac:dyDescent="0.25">
      <c r="B31" s="620"/>
      <c r="C31" s="617"/>
      <c r="D31" s="617"/>
      <c r="E31" s="617"/>
      <c r="F31" s="305"/>
      <c r="G31" s="305"/>
      <c r="H31" s="610"/>
      <c r="I31" s="305"/>
      <c r="J31" s="610"/>
      <c r="K31" s="617"/>
      <c r="L31" s="305"/>
      <c r="M31" s="8"/>
    </row>
    <row r="32" spans="2:16" x14ac:dyDescent="0.25">
      <c r="B32" s="618"/>
      <c r="C32" s="615"/>
      <c r="D32" s="615"/>
      <c r="E32" s="615"/>
      <c r="F32" s="304"/>
      <c r="G32" s="304"/>
      <c r="H32" s="608"/>
      <c r="I32" s="304"/>
      <c r="J32" s="608"/>
      <c r="K32" s="615"/>
      <c r="L32" s="304"/>
      <c r="M32" s="8"/>
    </row>
    <row r="33" spans="1:19" x14ac:dyDescent="0.25">
      <c r="B33" s="619"/>
      <c r="C33" s="616"/>
      <c r="D33" s="616"/>
      <c r="E33" s="616"/>
      <c r="F33" s="607"/>
      <c r="G33" s="607"/>
      <c r="H33" s="609"/>
      <c r="I33" s="607"/>
      <c r="J33" s="609"/>
      <c r="K33" s="616"/>
      <c r="L33" s="607"/>
      <c r="M33" s="8"/>
    </row>
    <row r="34" spans="1:19" x14ac:dyDescent="0.25">
      <c r="B34" s="619"/>
      <c r="C34" s="616"/>
      <c r="D34" s="616"/>
      <c r="E34" s="616"/>
      <c r="F34" s="607"/>
      <c r="G34" s="607"/>
      <c r="H34" s="609"/>
      <c r="I34" s="607"/>
      <c r="J34" s="609"/>
      <c r="K34" s="616"/>
      <c r="L34" s="607"/>
      <c r="M34" s="8"/>
    </row>
    <row r="35" spans="1:19" x14ac:dyDescent="0.25">
      <c r="B35" s="620"/>
      <c r="C35" s="617"/>
      <c r="D35" s="617"/>
      <c r="E35" s="617"/>
      <c r="F35" s="305"/>
      <c r="G35" s="305"/>
      <c r="H35" s="610"/>
      <c r="I35" s="305"/>
      <c r="J35" s="610"/>
      <c r="K35" s="617"/>
      <c r="L35" s="305"/>
      <c r="M35" s="8"/>
    </row>
    <row r="36" spans="1:19" x14ac:dyDescent="0.25">
      <c r="B36" s="618"/>
      <c r="C36" s="615"/>
      <c r="D36" s="615"/>
      <c r="E36" s="615"/>
      <c r="F36" s="304"/>
      <c r="G36" s="304"/>
      <c r="H36" s="608"/>
      <c r="I36" s="304"/>
      <c r="J36" s="608"/>
      <c r="K36" s="615"/>
      <c r="L36" s="304"/>
      <c r="M36" s="8"/>
    </row>
    <row r="37" spans="1:19" x14ac:dyDescent="0.25">
      <c r="B37" s="619"/>
      <c r="C37" s="616"/>
      <c r="D37" s="616"/>
      <c r="E37" s="616"/>
      <c r="F37" s="607"/>
      <c r="G37" s="607"/>
      <c r="H37" s="609"/>
      <c r="I37" s="607"/>
      <c r="J37" s="609"/>
      <c r="K37" s="616"/>
      <c r="L37" s="607"/>
      <c r="M37" s="8"/>
    </row>
    <row r="38" spans="1:19" s="26" customFormat="1" x14ac:dyDescent="0.25">
      <c r="A38" s="56"/>
      <c r="B38" s="619"/>
      <c r="C38" s="616"/>
      <c r="D38" s="616"/>
      <c r="E38" s="616"/>
      <c r="F38" s="607"/>
      <c r="G38" s="607"/>
      <c r="H38" s="609"/>
      <c r="I38" s="607"/>
      <c r="J38" s="609"/>
      <c r="K38" s="616"/>
      <c r="L38" s="607"/>
      <c r="O38" s="8"/>
      <c r="P38" s="8"/>
      <c r="Q38" s="8"/>
      <c r="R38" s="8"/>
      <c r="S38" s="8"/>
    </row>
    <row r="39" spans="1:19" s="26" customFormat="1" x14ac:dyDescent="0.25">
      <c r="A39" s="56"/>
      <c r="B39" s="620"/>
      <c r="C39" s="617"/>
      <c r="D39" s="617"/>
      <c r="E39" s="617"/>
      <c r="F39" s="305"/>
      <c r="G39" s="305"/>
      <c r="H39" s="610"/>
      <c r="I39" s="305"/>
      <c r="J39" s="610"/>
      <c r="K39" s="617"/>
      <c r="L39" s="305"/>
      <c r="O39" s="8"/>
      <c r="P39" s="8"/>
      <c r="Q39" s="8"/>
      <c r="R39" s="8"/>
      <c r="S39" s="8"/>
    </row>
    <row r="40" spans="1:19" x14ac:dyDescent="0.25">
      <c r="B40" s="618"/>
      <c r="C40" s="615"/>
      <c r="D40" s="615"/>
      <c r="E40" s="615"/>
      <c r="F40" s="304"/>
      <c r="G40" s="304"/>
      <c r="H40" s="608"/>
      <c r="I40" s="304"/>
      <c r="J40" s="608"/>
      <c r="K40" s="615"/>
      <c r="L40" s="304"/>
      <c r="M40" s="8"/>
    </row>
    <row r="41" spans="1:19" x14ac:dyDescent="0.25">
      <c r="B41" s="619"/>
      <c r="C41" s="616"/>
      <c r="D41" s="616"/>
      <c r="E41" s="616"/>
      <c r="F41" s="607"/>
      <c r="G41" s="607"/>
      <c r="H41" s="609"/>
      <c r="I41" s="607"/>
      <c r="J41" s="609"/>
      <c r="K41" s="616"/>
      <c r="L41" s="607"/>
      <c r="M41" s="8"/>
    </row>
    <row r="42" spans="1:19" x14ac:dyDescent="0.25">
      <c r="B42" s="619"/>
      <c r="C42" s="616"/>
      <c r="D42" s="616"/>
      <c r="E42" s="616"/>
      <c r="F42" s="607"/>
      <c r="G42" s="607"/>
      <c r="H42" s="609"/>
      <c r="I42" s="607"/>
      <c r="J42" s="609"/>
      <c r="K42" s="616"/>
      <c r="L42" s="607"/>
      <c r="M42" s="8"/>
    </row>
    <row r="43" spans="1:19" x14ac:dyDescent="0.25">
      <c r="B43" s="620"/>
      <c r="C43" s="617"/>
      <c r="D43" s="617"/>
      <c r="E43" s="617"/>
      <c r="F43" s="305"/>
      <c r="G43" s="305"/>
      <c r="H43" s="610"/>
      <c r="I43" s="305"/>
      <c r="J43" s="610"/>
      <c r="K43" s="617"/>
      <c r="L43" s="305"/>
      <c r="M43" s="8"/>
    </row>
    <row r="44" spans="1:19" x14ac:dyDescent="0.25">
      <c r="B44" s="618"/>
      <c r="C44" s="615"/>
      <c r="D44" s="615"/>
      <c r="E44" s="615"/>
      <c r="F44" s="304"/>
      <c r="G44" s="304"/>
      <c r="H44" s="608"/>
      <c r="I44" s="304"/>
      <c r="J44" s="608"/>
      <c r="K44" s="615"/>
      <c r="L44" s="304"/>
      <c r="M44" s="8"/>
    </row>
    <row r="45" spans="1:19" x14ac:dyDescent="0.25">
      <c r="B45" s="619"/>
      <c r="C45" s="616"/>
      <c r="D45" s="616"/>
      <c r="E45" s="616"/>
      <c r="F45" s="607"/>
      <c r="G45" s="607"/>
      <c r="H45" s="609"/>
      <c r="I45" s="607"/>
      <c r="J45" s="609"/>
      <c r="K45" s="616"/>
      <c r="L45" s="607"/>
      <c r="M45" s="8"/>
    </row>
    <row r="46" spans="1:19" x14ac:dyDescent="0.25">
      <c r="B46" s="619"/>
      <c r="C46" s="616"/>
      <c r="D46" s="616"/>
      <c r="E46" s="616"/>
      <c r="F46" s="607"/>
      <c r="G46" s="607"/>
      <c r="H46" s="609"/>
      <c r="I46" s="607"/>
      <c r="J46" s="609"/>
      <c r="K46" s="616"/>
      <c r="L46" s="607"/>
      <c r="M46" s="8"/>
    </row>
    <row r="47" spans="1:19" x14ac:dyDescent="0.25">
      <c r="B47" s="620"/>
      <c r="C47" s="617"/>
      <c r="D47" s="617"/>
      <c r="E47" s="617"/>
      <c r="F47" s="305"/>
      <c r="G47" s="305"/>
      <c r="H47" s="610"/>
      <c r="I47" s="305"/>
      <c r="J47" s="610"/>
      <c r="K47" s="617"/>
      <c r="L47" s="305"/>
      <c r="M47" s="8"/>
    </row>
    <row r="48" spans="1:19" x14ac:dyDescent="0.25">
      <c r="B48" s="618"/>
      <c r="C48" s="615"/>
      <c r="D48" s="615"/>
      <c r="E48" s="615"/>
      <c r="F48" s="304"/>
      <c r="G48" s="304"/>
      <c r="H48" s="608"/>
      <c r="I48" s="304"/>
      <c r="J48" s="608"/>
      <c r="K48" s="615"/>
      <c r="L48" s="304"/>
      <c r="M48" s="8"/>
    </row>
    <row r="49" spans="1:19" x14ac:dyDescent="0.25">
      <c r="B49" s="619"/>
      <c r="C49" s="616"/>
      <c r="D49" s="616"/>
      <c r="E49" s="616"/>
      <c r="F49" s="607"/>
      <c r="G49" s="607"/>
      <c r="H49" s="609"/>
      <c r="I49" s="607"/>
      <c r="J49" s="609"/>
      <c r="K49" s="616"/>
      <c r="L49" s="607"/>
      <c r="M49" s="8"/>
    </row>
    <row r="50" spans="1:19" s="26" customFormat="1" x14ac:dyDescent="0.25">
      <c r="A50" s="56"/>
      <c r="B50" s="619"/>
      <c r="C50" s="616"/>
      <c r="D50" s="616"/>
      <c r="E50" s="616"/>
      <c r="F50" s="607"/>
      <c r="G50" s="607"/>
      <c r="H50" s="609"/>
      <c r="I50" s="607"/>
      <c r="J50" s="609"/>
      <c r="K50" s="616"/>
      <c r="L50" s="607"/>
      <c r="O50" s="8"/>
      <c r="P50" s="8"/>
      <c r="Q50" s="8"/>
      <c r="R50" s="8"/>
      <c r="S50" s="8"/>
    </row>
    <row r="51" spans="1:19" s="26" customFormat="1" x14ac:dyDescent="0.25">
      <c r="A51" s="56"/>
      <c r="B51" s="620"/>
      <c r="C51" s="617"/>
      <c r="D51" s="617"/>
      <c r="E51" s="617"/>
      <c r="F51" s="305"/>
      <c r="G51" s="305"/>
      <c r="H51" s="610"/>
      <c r="I51" s="305"/>
      <c r="J51" s="610"/>
      <c r="K51" s="617"/>
      <c r="L51" s="305"/>
      <c r="O51" s="8"/>
      <c r="P51" s="8"/>
      <c r="Q51" s="8"/>
      <c r="R51" s="8"/>
      <c r="S51" s="8"/>
    </row>
    <row r="52" spans="1:19" x14ac:dyDescent="0.25">
      <c r="B52" s="618"/>
      <c r="C52" s="615"/>
      <c r="D52" s="615"/>
      <c r="E52" s="615"/>
      <c r="F52" s="304"/>
      <c r="G52" s="304"/>
      <c r="H52" s="608"/>
      <c r="I52" s="304"/>
      <c r="J52" s="608"/>
      <c r="K52" s="615"/>
      <c r="L52" s="304"/>
      <c r="M52" s="8"/>
    </row>
    <row r="53" spans="1:19" x14ac:dyDescent="0.25">
      <c r="B53" s="619"/>
      <c r="C53" s="616"/>
      <c r="D53" s="616"/>
      <c r="E53" s="616"/>
      <c r="F53" s="607"/>
      <c r="G53" s="607"/>
      <c r="H53" s="609"/>
      <c r="I53" s="607"/>
      <c r="J53" s="609"/>
      <c r="K53" s="616"/>
      <c r="L53" s="607"/>
      <c r="M53" s="8"/>
    </row>
    <row r="54" spans="1:19" x14ac:dyDescent="0.25">
      <c r="B54" s="619"/>
      <c r="C54" s="616"/>
      <c r="D54" s="616"/>
      <c r="E54" s="616"/>
      <c r="F54" s="607"/>
      <c r="G54" s="607"/>
      <c r="H54" s="609"/>
      <c r="I54" s="607"/>
      <c r="J54" s="609"/>
      <c r="K54" s="616"/>
      <c r="L54" s="607"/>
      <c r="M54" s="8"/>
    </row>
    <row r="55" spans="1:19" x14ac:dyDescent="0.25">
      <c r="B55" s="620"/>
      <c r="C55" s="617"/>
      <c r="D55" s="617"/>
      <c r="E55" s="617"/>
      <c r="F55" s="305"/>
      <c r="G55" s="305"/>
      <c r="H55" s="610"/>
      <c r="I55" s="305"/>
      <c r="J55" s="610"/>
      <c r="K55" s="617"/>
      <c r="L55" s="305"/>
      <c r="M55" s="8"/>
    </row>
    <row r="56" spans="1:19" x14ac:dyDescent="0.25">
      <c r="B56" s="618"/>
      <c r="C56" s="615"/>
      <c r="D56" s="615"/>
      <c r="E56" s="615"/>
      <c r="F56" s="304"/>
      <c r="G56" s="304"/>
      <c r="H56" s="608"/>
      <c r="I56" s="304"/>
      <c r="J56" s="608"/>
      <c r="K56" s="615"/>
      <c r="L56" s="304"/>
      <c r="M56" s="8"/>
    </row>
    <row r="57" spans="1:19" x14ac:dyDescent="0.25">
      <c r="B57" s="619"/>
      <c r="C57" s="616"/>
      <c r="D57" s="616"/>
      <c r="E57" s="616"/>
      <c r="F57" s="607"/>
      <c r="G57" s="607"/>
      <c r="H57" s="609"/>
      <c r="I57" s="607"/>
      <c r="J57" s="609"/>
      <c r="K57" s="616"/>
      <c r="L57" s="607"/>
      <c r="M57" s="8"/>
    </row>
    <row r="58" spans="1:19" x14ac:dyDescent="0.25">
      <c r="B58" s="619"/>
      <c r="C58" s="616"/>
      <c r="D58" s="616"/>
      <c r="E58" s="616"/>
      <c r="F58" s="607"/>
      <c r="G58" s="607"/>
      <c r="H58" s="609"/>
      <c r="I58" s="607"/>
      <c r="J58" s="609"/>
      <c r="K58" s="616"/>
      <c r="L58" s="607"/>
      <c r="M58" s="8"/>
    </row>
    <row r="59" spans="1:19" x14ac:dyDescent="0.25">
      <c r="B59" s="620"/>
      <c r="C59" s="617"/>
      <c r="D59" s="617"/>
      <c r="E59" s="617"/>
      <c r="F59" s="305"/>
      <c r="G59" s="305"/>
      <c r="H59" s="610"/>
      <c r="I59" s="305"/>
      <c r="J59" s="610"/>
      <c r="K59" s="617"/>
      <c r="L59" s="305"/>
      <c r="M59" s="8"/>
    </row>
    <row r="60" spans="1:19" ht="14.25" customHeight="1" x14ac:dyDescent="0.25">
      <c r="B60" s="618"/>
      <c r="C60" s="615"/>
      <c r="D60" s="615"/>
      <c r="E60" s="615"/>
      <c r="F60" s="304"/>
      <c r="G60" s="304"/>
      <c r="H60" s="608"/>
      <c r="I60" s="304"/>
      <c r="J60" s="608"/>
      <c r="K60" s="615"/>
      <c r="L60" s="304"/>
      <c r="M60" s="8"/>
    </row>
    <row r="61" spans="1:19" x14ac:dyDescent="0.25">
      <c r="B61" s="619"/>
      <c r="C61" s="616"/>
      <c r="D61" s="616"/>
      <c r="E61" s="616"/>
      <c r="F61" s="607"/>
      <c r="G61" s="607"/>
      <c r="H61" s="609"/>
      <c r="I61" s="607"/>
      <c r="J61" s="609"/>
      <c r="K61" s="616"/>
      <c r="L61" s="607"/>
      <c r="M61" s="8"/>
    </row>
    <row r="62" spans="1:19" s="26" customFormat="1" x14ac:dyDescent="0.25">
      <c r="A62" s="56"/>
      <c r="B62" s="619"/>
      <c r="C62" s="616"/>
      <c r="D62" s="616"/>
      <c r="E62" s="616"/>
      <c r="F62" s="607"/>
      <c r="G62" s="607"/>
      <c r="H62" s="609"/>
      <c r="I62" s="607"/>
      <c r="J62" s="609"/>
      <c r="K62" s="616"/>
      <c r="L62" s="607"/>
      <c r="O62" s="8"/>
      <c r="P62" s="8"/>
      <c r="Q62" s="8"/>
      <c r="R62" s="8"/>
      <c r="S62" s="8"/>
    </row>
    <row r="63" spans="1:19" s="26" customFormat="1" x14ac:dyDescent="0.25">
      <c r="A63" s="56"/>
      <c r="B63" s="620"/>
      <c r="C63" s="617"/>
      <c r="D63" s="617"/>
      <c r="E63" s="617"/>
      <c r="F63" s="305"/>
      <c r="G63" s="305"/>
      <c r="H63" s="610"/>
      <c r="I63" s="305"/>
      <c r="J63" s="610"/>
      <c r="K63" s="617"/>
      <c r="L63" s="305"/>
      <c r="O63" s="8"/>
      <c r="P63" s="8"/>
      <c r="Q63" s="8"/>
      <c r="R63" s="8"/>
      <c r="S63" s="8"/>
    </row>
    <row r="64" spans="1:19" s="26" customFormat="1" x14ac:dyDescent="0.25">
      <c r="A64" s="56"/>
      <c r="B64" s="67"/>
      <c r="C64" s="68"/>
      <c r="D64" s="68"/>
      <c r="E64" s="68"/>
      <c r="F64" s="68"/>
      <c r="G64" s="68"/>
      <c r="H64" s="68"/>
      <c r="I64" s="68"/>
      <c r="J64" s="68"/>
      <c r="K64" s="68"/>
      <c r="L64" s="69"/>
      <c r="O64" s="8"/>
      <c r="P64" s="8"/>
      <c r="Q64" s="8"/>
      <c r="R64" s="8"/>
      <c r="S64" s="8"/>
    </row>
  </sheetData>
  <sheetProtection algorithmName="SHA-512" hashValue="wXuc1Dk8eLcAH2SJtSjgPfuVIsrw0VtI549hHkttekn3G6Eo/5TJI+xEa2zRQxgY6ko/iyylfX69p003grMb5A==" saltValue="ZBpJbhRr72HNfLaIrmr1cg==" spinCount="100000" sheet="1" objects="1" scenarios="1" selectLockedCells="1"/>
  <mergeCells count="140">
    <mergeCell ref="B32:B35"/>
    <mergeCell ref="C32:C35"/>
    <mergeCell ref="D32:D35"/>
    <mergeCell ref="E32:E35"/>
    <mergeCell ref="F32:F35"/>
    <mergeCell ref="B60:B63"/>
    <mergeCell ref="C60:C63"/>
    <mergeCell ref="D60:D63"/>
    <mergeCell ref="E60:E63"/>
    <mergeCell ref="F60:F63"/>
    <mergeCell ref="K60:K63"/>
    <mergeCell ref="L60:L63"/>
    <mergeCell ref="G60:G63"/>
    <mergeCell ref="H60:H63"/>
    <mergeCell ref="I60:I63"/>
    <mergeCell ref="J60:J63"/>
    <mergeCell ref="K40:K43"/>
    <mergeCell ref="L40:L43"/>
    <mergeCell ref="B44:B47"/>
    <mergeCell ref="C44:C47"/>
    <mergeCell ref="D44:D47"/>
    <mergeCell ref="E44:E47"/>
    <mergeCell ref="F44:F47"/>
    <mergeCell ref="G44:G47"/>
    <mergeCell ref="H44:H47"/>
    <mergeCell ref="I44:I47"/>
    <mergeCell ref="J44:J47"/>
    <mergeCell ref="K52:K55"/>
    <mergeCell ref="L52:L55"/>
    <mergeCell ref="F56:F59"/>
    <mergeCell ref="B48:B51"/>
    <mergeCell ref="C48:C51"/>
    <mergeCell ref="D48:D51"/>
    <mergeCell ref="E48:E51"/>
    <mergeCell ref="K36:K39"/>
    <mergeCell ref="L36:L39"/>
    <mergeCell ref="B36:B39"/>
    <mergeCell ref="C36:C39"/>
    <mergeCell ref="D36:D39"/>
    <mergeCell ref="E36:E39"/>
    <mergeCell ref="G40:G43"/>
    <mergeCell ref="H40:H43"/>
    <mergeCell ref="I40:I43"/>
    <mergeCell ref="J40:J43"/>
    <mergeCell ref="B40:B43"/>
    <mergeCell ref="C40:C43"/>
    <mergeCell ref="D40:D43"/>
    <mergeCell ref="E40:E43"/>
    <mergeCell ref="F40:F43"/>
    <mergeCell ref="F36:F39"/>
    <mergeCell ref="K32:K35"/>
    <mergeCell ref="L32:L35"/>
    <mergeCell ref="K24:K27"/>
    <mergeCell ref="L24:L27"/>
    <mergeCell ref="B28:B31"/>
    <mergeCell ref="C28:C31"/>
    <mergeCell ref="D28:D31"/>
    <mergeCell ref="E28:E31"/>
    <mergeCell ref="F28:F31"/>
    <mergeCell ref="K28:K31"/>
    <mergeCell ref="B24:B27"/>
    <mergeCell ref="C24:C27"/>
    <mergeCell ref="D24:D27"/>
    <mergeCell ref="E24:E27"/>
    <mergeCell ref="F24:F27"/>
    <mergeCell ref="L28:L31"/>
    <mergeCell ref="G24:G27"/>
    <mergeCell ref="H24:H27"/>
    <mergeCell ref="I24:I27"/>
    <mergeCell ref="J24:J27"/>
    <mergeCell ref="G28:G31"/>
    <mergeCell ref="H28:H31"/>
    <mergeCell ref="I28:I31"/>
    <mergeCell ref="J28:J31"/>
    <mergeCell ref="K20:K23"/>
    <mergeCell ref="L20:L23"/>
    <mergeCell ref="B20:B23"/>
    <mergeCell ref="C20:C23"/>
    <mergeCell ref="D20:D23"/>
    <mergeCell ref="E20:E23"/>
    <mergeCell ref="F20:F23"/>
    <mergeCell ref="B17:B19"/>
    <mergeCell ref="C17:C19"/>
    <mergeCell ref="D17:D19"/>
    <mergeCell ref="E17:E19"/>
    <mergeCell ref="F17:F19"/>
    <mergeCell ref="G20:G23"/>
    <mergeCell ref="H20:H23"/>
    <mergeCell ref="I20:I23"/>
    <mergeCell ref="J20:J23"/>
    <mergeCell ref="K44:K47"/>
    <mergeCell ref="L44:L47"/>
    <mergeCell ref="F48:F51"/>
    <mergeCell ref="K48:K51"/>
    <mergeCell ref="L48:L51"/>
    <mergeCell ref="K56:K59"/>
    <mergeCell ref="L56:L59"/>
    <mergeCell ref="B56:B59"/>
    <mergeCell ref="C56:C59"/>
    <mergeCell ref="D56:D59"/>
    <mergeCell ref="E56:E59"/>
    <mergeCell ref="B52:B55"/>
    <mergeCell ref="C52:C55"/>
    <mergeCell ref="D52:D55"/>
    <mergeCell ref="E52:E55"/>
    <mergeCell ref="F52:F55"/>
    <mergeCell ref="G52:G55"/>
    <mergeCell ref="H52:H55"/>
    <mergeCell ref="I52:I55"/>
    <mergeCell ref="J52:J55"/>
    <mergeCell ref="G56:G59"/>
    <mergeCell ref="H56:H59"/>
    <mergeCell ref="I56:I59"/>
    <mergeCell ref="J56:J59"/>
    <mergeCell ref="B11:L11"/>
    <mergeCell ref="B12:L12"/>
    <mergeCell ref="B14:L15"/>
    <mergeCell ref="K17:K19"/>
    <mergeCell ref="L17:L19"/>
    <mergeCell ref="B4:L4"/>
    <mergeCell ref="B5:L5"/>
    <mergeCell ref="B6:L6"/>
    <mergeCell ref="B8:L8"/>
    <mergeCell ref="B9:L9"/>
    <mergeCell ref="G17:G19"/>
    <mergeCell ref="H17:H19"/>
    <mergeCell ref="I17:I19"/>
    <mergeCell ref="J17:J19"/>
    <mergeCell ref="G32:G35"/>
    <mergeCell ref="H32:H35"/>
    <mergeCell ref="I32:I35"/>
    <mergeCell ref="J32:J35"/>
    <mergeCell ref="G36:G39"/>
    <mergeCell ref="H36:H39"/>
    <mergeCell ref="I36:I39"/>
    <mergeCell ref="J36:J39"/>
    <mergeCell ref="G48:G51"/>
    <mergeCell ref="H48:H51"/>
    <mergeCell ref="I48:I51"/>
    <mergeCell ref="J48:J51"/>
  </mergeCells>
  <dataValidations count="1">
    <dataValidation operator="greaterThanOrEqual" allowBlank="1" showErrorMessage="1" errorTitle="Error / Erreur" error="Please input only numerical values into these cells./SVP donnez uniquement des valeurs numériques dans ces cellules." prompt="1000 character limit/limite de 1000 caractères" sqref="J20:J63 H20:H63" xr:uid="{5F191FAD-2E7F-43B2-8AE1-BDB070DFA19D}"/>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8CA61-0CAA-493F-8F0A-434E97206751}">
  <sheetPr>
    <tabColor rgb="FF92D050"/>
    <pageSetUpPr fitToPage="1"/>
  </sheetPr>
  <dimension ref="A1:P63"/>
  <sheetViews>
    <sheetView showGridLines="0" zoomScaleNormal="100" workbookViewId="0"/>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7" width="9.42578125" style="8" customWidth="1"/>
    <col min="18" max="16384" width="9.42578125" style="8"/>
  </cols>
  <sheetData>
    <row r="1" spans="1:16" x14ac:dyDescent="0.25">
      <c r="O1" s="8" t="s">
        <v>420</v>
      </c>
      <c r="P1" s="8" t="s">
        <v>420</v>
      </c>
    </row>
    <row r="2" spans="1:16" x14ac:dyDescent="0.25">
      <c r="B2" s="10" t="str">
        <f>Pro!B2</f>
        <v>PROTÉGÉ</v>
      </c>
      <c r="C2" s="10"/>
      <c r="O2" s="9" t="s">
        <v>151</v>
      </c>
      <c r="P2" s="9" t="s">
        <v>161</v>
      </c>
    </row>
    <row r="3" spans="1:16" x14ac:dyDescent="0.25">
      <c r="B3" s="12"/>
      <c r="C3" s="12"/>
      <c r="O3" s="2"/>
      <c r="P3" s="2"/>
    </row>
    <row r="4" spans="1:16" s="2" customFormat="1" x14ac:dyDescent="0.25">
      <c r="A4" s="1"/>
      <c r="B4" s="396" t="str">
        <f>Info!B4</f>
        <v>QUESTIONNAIRE À L’INTENTION DES ACHETEURS</v>
      </c>
      <c r="C4" s="364"/>
      <c r="D4" s="364"/>
      <c r="E4" s="364"/>
      <c r="F4" s="364"/>
      <c r="G4" s="364"/>
      <c r="H4" s="364"/>
      <c r="I4" s="364"/>
      <c r="J4" s="364"/>
      <c r="K4" s="364"/>
      <c r="L4" s="365"/>
      <c r="M4" s="22"/>
      <c r="N4" s="22"/>
      <c r="O4" s="20"/>
      <c r="P4" s="20"/>
    </row>
    <row r="5" spans="1:16" s="2" customFormat="1" x14ac:dyDescent="0.25">
      <c r="A5" s="1"/>
      <c r="B5" s="462" t="str">
        <f>Info!B5</f>
        <v>NQ-2026-004</v>
      </c>
      <c r="C5" s="367"/>
      <c r="D5" s="367"/>
      <c r="E5" s="367"/>
      <c r="F5" s="367"/>
      <c r="G5" s="367"/>
      <c r="H5" s="367"/>
      <c r="I5" s="367"/>
      <c r="J5" s="367"/>
      <c r="K5" s="367"/>
      <c r="L5" s="368"/>
      <c r="M5" s="22"/>
      <c r="N5" s="22"/>
      <c r="O5" s="20"/>
      <c r="P5" s="20"/>
    </row>
    <row r="6" spans="1:16" s="4" customFormat="1" x14ac:dyDescent="0.25">
      <c r="A6" s="1"/>
      <c r="B6" s="369" t="str">
        <f>Info!B6</f>
        <v>CONTREPLAQUÉS DÉCORATIFS ET AUTRES CONTREPLAQUÉS NON STRUCTURAUX</v>
      </c>
      <c r="C6" s="403"/>
      <c r="D6" s="403"/>
      <c r="E6" s="403"/>
      <c r="F6" s="403"/>
      <c r="G6" s="403"/>
      <c r="H6" s="403"/>
      <c r="I6" s="403"/>
      <c r="J6" s="403"/>
      <c r="K6" s="403"/>
      <c r="L6" s="404"/>
      <c r="M6" s="20"/>
      <c r="N6" s="20"/>
      <c r="O6" s="16"/>
      <c r="P6" s="16"/>
    </row>
    <row r="7" spans="1:16" s="4" customFormat="1" x14ac:dyDescent="0.25">
      <c r="A7" s="1"/>
      <c r="B7" s="15"/>
      <c r="C7" s="15"/>
      <c r="D7" s="3"/>
      <c r="E7" s="3"/>
      <c r="F7" s="3"/>
      <c r="G7" s="3"/>
      <c r="H7" s="3"/>
      <c r="I7" s="3"/>
      <c r="J7" s="3"/>
      <c r="K7" s="3"/>
      <c r="L7" s="3"/>
      <c r="O7" s="16"/>
      <c r="P7" s="16"/>
    </row>
    <row r="8" spans="1:16" x14ac:dyDescent="0.25">
      <c r="B8" s="342" t="str">
        <f>UPPER(IF(Intro!$G$21="English",O8,P8))</f>
        <v>COMMENTAIRES PROTÉGÉS</v>
      </c>
      <c r="C8" s="343"/>
      <c r="D8" s="343"/>
      <c r="E8" s="343"/>
      <c r="F8" s="343"/>
      <c r="G8" s="343"/>
      <c r="H8" s="343"/>
      <c r="I8" s="343"/>
      <c r="J8" s="343"/>
      <c r="K8" s="343"/>
      <c r="L8" s="344"/>
      <c r="M8" s="8"/>
      <c r="O8" s="8" t="s">
        <v>140</v>
      </c>
      <c r="P8" s="8" t="s">
        <v>291</v>
      </c>
    </row>
    <row r="9" spans="1:16" x14ac:dyDescent="0.25">
      <c r="B9" s="17"/>
      <c r="C9" s="23"/>
      <c r="D9" s="24"/>
      <c r="E9" s="24"/>
      <c r="F9" s="24"/>
      <c r="G9" s="24"/>
      <c r="H9" s="24"/>
      <c r="I9" s="24"/>
      <c r="J9" s="24"/>
      <c r="K9" s="24"/>
      <c r="L9" s="18"/>
      <c r="M9" s="8"/>
    </row>
    <row r="10" spans="1:16" x14ac:dyDescent="0.25">
      <c r="B10" s="306" t="str">
        <f>IF(Intro!$G$21="English",O10,P10)</f>
        <v>Si votre entreprise désire ajouter des commentaires concernant vos réponses, vous les inscrivez ici. Indiquez à quelle question se rapportent vos commentaires.</v>
      </c>
      <c r="C10" s="307"/>
      <c r="D10" s="307"/>
      <c r="E10" s="307"/>
      <c r="F10" s="307"/>
      <c r="G10" s="307"/>
      <c r="H10" s="307"/>
      <c r="I10" s="307"/>
      <c r="J10" s="307"/>
      <c r="K10" s="307"/>
      <c r="L10" s="317"/>
      <c r="M10" s="8"/>
      <c r="O10" s="19" t="s">
        <v>134</v>
      </c>
      <c r="P10" s="8" t="s">
        <v>281</v>
      </c>
    </row>
    <row r="11" spans="1:16" x14ac:dyDescent="0.25">
      <c r="B11" s="43"/>
      <c r="C11" s="23"/>
      <c r="D11" s="24"/>
      <c r="E11" s="24"/>
      <c r="F11" s="24"/>
      <c r="G11" s="24"/>
      <c r="H11" s="24"/>
      <c r="I11" s="24"/>
      <c r="J11" s="24"/>
      <c r="K11" s="24"/>
      <c r="L11" s="18"/>
      <c r="M11" s="8"/>
      <c r="O11" s="104" t="s">
        <v>416</v>
      </c>
      <c r="P11" s="104" t="s">
        <v>417</v>
      </c>
    </row>
    <row r="12" spans="1:16" ht="28.5" x14ac:dyDescent="0.25">
      <c r="A12" s="6" t="s">
        <v>457</v>
      </c>
      <c r="B12" s="43"/>
      <c r="C12" s="87" t="str">
        <f>IF(Intro!$G$21="English",O11,P11)</f>
        <v>Onglet et question</v>
      </c>
      <c r="D12" s="512" t="str">
        <f>IF(Intro!$G$21="English",O12,P12)</f>
        <v>Commentaires</v>
      </c>
      <c r="E12" s="513"/>
      <c r="F12" s="513"/>
      <c r="G12" s="513"/>
      <c r="H12" s="513"/>
      <c r="I12" s="513"/>
      <c r="J12" s="513"/>
      <c r="K12" s="513"/>
      <c r="L12" s="514"/>
      <c r="M12" s="8"/>
      <c r="O12" s="19" t="s">
        <v>181</v>
      </c>
      <c r="P12" s="8" t="s">
        <v>182</v>
      </c>
    </row>
    <row r="13" spans="1:16" x14ac:dyDescent="0.25">
      <c r="B13" s="515" t="str">
        <f>IF(Intro!$G$21="English",O13,P13)</f>
        <v>Commentaire 1</v>
      </c>
      <c r="C13" s="518"/>
      <c r="D13" s="521"/>
      <c r="E13" s="522"/>
      <c r="F13" s="522"/>
      <c r="G13" s="522"/>
      <c r="H13" s="522"/>
      <c r="I13" s="522"/>
      <c r="J13" s="522"/>
      <c r="K13" s="522"/>
      <c r="L13" s="523"/>
      <c r="M13" s="8"/>
      <c r="O13" s="19" t="s">
        <v>183</v>
      </c>
      <c r="P13" s="8" t="s">
        <v>184</v>
      </c>
    </row>
    <row r="14" spans="1:16" x14ac:dyDescent="0.25">
      <c r="B14" s="516"/>
      <c r="C14" s="519"/>
      <c r="D14" s="524"/>
      <c r="E14" s="525"/>
      <c r="F14" s="525"/>
      <c r="G14" s="525"/>
      <c r="H14" s="525"/>
      <c r="I14" s="525"/>
      <c r="J14" s="525"/>
      <c r="K14" s="525"/>
      <c r="L14" s="526"/>
      <c r="M14" s="8"/>
      <c r="O14" s="19"/>
    </row>
    <row r="15" spans="1:16" x14ac:dyDescent="0.25">
      <c r="B15" s="516"/>
      <c r="C15" s="519"/>
      <c r="D15" s="524"/>
      <c r="E15" s="525"/>
      <c r="F15" s="525"/>
      <c r="G15" s="525"/>
      <c r="H15" s="525"/>
      <c r="I15" s="525"/>
      <c r="J15" s="525"/>
      <c r="K15" s="525"/>
      <c r="L15" s="526"/>
      <c r="M15" s="8"/>
      <c r="O15" s="19"/>
    </row>
    <row r="16" spans="1:16" x14ac:dyDescent="0.25">
      <c r="B16" s="516"/>
      <c r="C16" s="519"/>
      <c r="D16" s="524"/>
      <c r="E16" s="525"/>
      <c r="F16" s="525"/>
      <c r="G16" s="525"/>
      <c r="H16" s="525"/>
      <c r="I16" s="525"/>
      <c r="J16" s="525"/>
      <c r="K16" s="525"/>
      <c r="L16" s="526"/>
      <c r="M16" s="8"/>
      <c r="O16" s="19"/>
    </row>
    <row r="17" spans="2:16" x14ac:dyDescent="0.25">
      <c r="B17" s="516"/>
      <c r="C17" s="519"/>
      <c r="D17" s="524"/>
      <c r="E17" s="525"/>
      <c r="F17" s="525"/>
      <c r="G17" s="525"/>
      <c r="H17" s="525"/>
      <c r="I17" s="525"/>
      <c r="J17" s="525"/>
      <c r="K17" s="525"/>
      <c r="L17" s="526"/>
      <c r="M17" s="8"/>
      <c r="O17" s="19"/>
    </row>
    <row r="18" spans="2:16" x14ac:dyDescent="0.25">
      <c r="B18" s="516"/>
      <c r="C18" s="519"/>
      <c r="D18" s="524"/>
      <c r="E18" s="525"/>
      <c r="F18" s="525"/>
      <c r="G18" s="525"/>
      <c r="H18" s="525"/>
      <c r="I18" s="525"/>
      <c r="J18" s="525"/>
      <c r="K18" s="525"/>
      <c r="L18" s="526"/>
      <c r="M18" s="8"/>
      <c r="O18" s="19"/>
    </row>
    <row r="19" spans="2:16" x14ac:dyDescent="0.25">
      <c r="B19" s="516"/>
      <c r="C19" s="519"/>
      <c r="D19" s="524"/>
      <c r="E19" s="525"/>
      <c r="F19" s="525"/>
      <c r="G19" s="525"/>
      <c r="H19" s="525"/>
      <c r="I19" s="525"/>
      <c r="J19" s="525"/>
      <c r="K19" s="525"/>
      <c r="L19" s="526"/>
      <c r="M19" s="8"/>
      <c r="O19" s="19"/>
    </row>
    <row r="20" spans="2:16" x14ac:dyDescent="0.25">
      <c r="B20" s="516"/>
      <c r="C20" s="519"/>
      <c r="D20" s="524"/>
      <c r="E20" s="525"/>
      <c r="F20" s="525"/>
      <c r="G20" s="525"/>
      <c r="H20" s="525"/>
      <c r="I20" s="525"/>
      <c r="J20" s="525"/>
      <c r="K20" s="525"/>
      <c r="L20" s="526"/>
      <c r="M20" s="8"/>
      <c r="O20" s="19"/>
    </row>
    <row r="21" spans="2:16" x14ac:dyDescent="0.25">
      <c r="B21" s="516"/>
      <c r="C21" s="519"/>
      <c r="D21" s="524"/>
      <c r="E21" s="525"/>
      <c r="F21" s="525"/>
      <c r="G21" s="525"/>
      <c r="H21" s="525"/>
      <c r="I21" s="525"/>
      <c r="J21" s="525"/>
      <c r="K21" s="525"/>
      <c r="L21" s="526"/>
      <c r="M21" s="8"/>
      <c r="O21" s="19"/>
    </row>
    <row r="22" spans="2:16" x14ac:dyDescent="0.25">
      <c r="B22" s="517"/>
      <c r="C22" s="520"/>
      <c r="D22" s="527"/>
      <c r="E22" s="528"/>
      <c r="F22" s="528"/>
      <c r="G22" s="528"/>
      <c r="H22" s="528"/>
      <c r="I22" s="528"/>
      <c r="J22" s="528"/>
      <c r="K22" s="528"/>
      <c r="L22" s="529"/>
      <c r="M22" s="8"/>
      <c r="O22" s="19"/>
    </row>
    <row r="23" spans="2:16" x14ac:dyDescent="0.25">
      <c r="B23" s="515" t="str">
        <f>IF(Intro!$G$21="English",O23,P23)</f>
        <v>Commentaire 2</v>
      </c>
      <c r="C23" s="518"/>
      <c r="D23" s="521"/>
      <c r="E23" s="522"/>
      <c r="F23" s="522"/>
      <c r="G23" s="522"/>
      <c r="H23" s="522"/>
      <c r="I23" s="522"/>
      <c r="J23" s="522"/>
      <c r="K23" s="522"/>
      <c r="L23" s="523"/>
      <c r="M23" s="8"/>
      <c r="O23" s="19" t="s">
        <v>185</v>
      </c>
      <c r="P23" s="8" t="s">
        <v>186</v>
      </c>
    </row>
    <row r="24" spans="2:16" x14ac:dyDescent="0.25">
      <c r="B24" s="516"/>
      <c r="C24" s="519"/>
      <c r="D24" s="524"/>
      <c r="E24" s="525"/>
      <c r="F24" s="525"/>
      <c r="G24" s="525"/>
      <c r="H24" s="525"/>
      <c r="I24" s="525"/>
      <c r="J24" s="525"/>
      <c r="K24" s="525"/>
      <c r="L24" s="526"/>
      <c r="M24" s="8"/>
    </row>
    <row r="25" spans="2:16" x14ac:dyDescent="0.25">
      <c r="B25" s="516"/>
      <c r="C25" s="519"/>
      <c r="D25" s="524"/>
      <c r="E25" s="525"/>
      <c r="F25" s="525"/>
      <c r="G25" s="525"/>
      <c r="H25" s="525"/>
      <c r="I25" s="525"/>
      <c r="J25" s="525"/>
      <c r="K25" s="525"/>
      <c r="L25" s="526"/>
      <c r="M25" s="8"/>
      <c r="O25" s="19"/>
    </row>
    <row r="26" spans="2:16" x14ac:dyDescent="0.25">
      <c r="B26" s="516"/>
      <c r="C26" s="519"/>
      <c r="D26" s="524"/>
      <c r="E26" s="525"/>
      <c r="F26" s="525"/>
      <c r="G26" s="525"/>
      <c r="H26" s="525"/>
      <c r="I26" s="525"/>
      <c r="J26" s="525"/>
      <c r="K26" s="525"/>
      <c r="L26" s="526"/>
      <c r="M26" s="8"/>
      <c r="O26" s="19"/>
    </row>
    <row r="27" spans="2:16" x14ac:dyDescent="0.25">
      <c r="B27" s="516"/>
      <c r="C27" s="519"/>
      <c r="D27" s="524"/>
      <c r="E27" s="525"/>
      <c r="F27" s="525"/>
      <c r="G27" s="525"/>
      <c r="H27" s="525"/>
      <c r="I27" s="525"/>
      <c r="J27" s="525"/>
      <c r="K27" s="525"/>
      <c r="L27" s="526"/>
      <c r="M27" s="8"/>
    </row>
    <row r="28" spans="2:16" x14ac:dyDescent="0.25">
      <c r="B28" s="516"/>
      <c r="C28" s="519"/>
      <c r="D28" s="524"/>
      <c r="E28" s="525"/>
      <c r="F28" s="525"/>
      <c r="G28" s="525"/>
      <c r="H28" s="525"/>
      <c r="I28" s="525"/>
      <c r="J28" s="525"/>
      <c r="K28" s="525"/>
      <c r="L28" s="526"/>
      <c r="M28" s="8"/>
    </row>
    <row r="29" spans="2:16" x14ac:dyDescent="0.25">
      <c r="B29" s="516"/>
      <c r="C29" s="519"/>
      <c r="D29" s="524"/>
      <c r="E29" s="525"/>
      <c r="F29" s="525"/>
      <c r="G29" s="525"/>
      <c r="H29" s="525"/>
      <c r="I29" s="525"/>
      <c r="J29" s="525"/>
      <c r="K29" s="525"/>
      <c r="L29" s="526"/>
      <c r="M29" s="8"/>
      <c r="O29" s="19"/>
    </row>
    <row r="30" spans="2:16" x14ac:dyDescent="0.25">
      <c r="B30" s="516"/>
      <c r="C30" s="519"/>
      <c r="D30" s="524"/>
      <c r="E30" s="525"/>
      <c r="F30" s="525"/>
      <c r="G30" s="525"/>
      <c r="H30" s="525"/>
      <c r="I30" s="525"/>
      <c r="J30" s="525"/>
      <c r="K30" s="525"/>
      <c r="L30" s="526"/>
      <c r="M30" s="8"/>
      <c r="O30" s="19"/>
    </row>
    <row r="31" spans="2:16" x14ac:dyDescent="0.25">
      <c r="B31" s="516"/>
      <c r="C31" s="519"/>
      <c r="D31" s="524"/>
      <c r="E31" s="525"/>
      <c r="F31" s="525"/>
      <c r="G31" s="525"/>
      <c r="H31" s="525"/>
      <c r="I31" s="525"/>
      <c r="J31" s="525"/>
      <c r="K31" s="525"/>
      <c r="L31" s="526"/>
      <c r="M31" s="8"/>
      <c r="O31" s="19"/>
    </row>
    <row r="32" spans="2:16" x14ac:dyDescent="0.25">
      <c r="B32" s="517"/>
      <c r="C32" s="520"/>
      <c r="D32" s="527"/>
      <c r="E32" s="528"/>
      <c r="F32" s="528"/>
      <c r="G32" s="528"/>
      <c r="H32" s="528"/>
      <c r="I32" s="528"/>
      <c r="J32" s="528"/>
      <c r="K32" s="528"/>
      <c r="L32" s="529"/>
      <c r="M32" s="8"/>
      <c r="O32" s="19"/>
    </row>
    <row r="33" spans="2:16" x14ac:dyDescent="0.25">
      <c r="B33" s="515" t="str">
        <f>IF(Intro!$G$21="English",O33,P33)</f>
        <v>Commentaire 3</v>
      </c>
      <c r="C33" s="518"/>
      <c r="D33" s="521"/>
      <c r="E33" s="522"/>
      <c r="F33" s="522"/>
      <c r="G33" s="522"/>
      <c r="H33" s="522"/>
      <c r="I33" s="522"/>
      <c r="J33" s="522"/>
      <c r="K33" s="522"/>
      <c r="L33" s="523"/>
      <c r="M33" s="8"/>
      <c r="O33" s="19" t="s">
        <v>187</v>
      </c>
      <c r="P33" s="8" t="s">
        <v>188</v>
      </c>
    </row>
    <row r="34" spans="2:16" x14ac:dyDescent="0.25">
      <c r="B34" s="516"/>
      <c r="C34" s="519"/>
      <c r="D34" s="524"/>
      <c r="E34" s="525"/>
      <c r="F34" s="525"/>
      <c r="G34" s="525"/>
      <c r="H34" s="525"/>
      <c r="I34" s="525"/>
      <c r="J34" s="525"/>
      <c r="K34" s="525"/>
      <c r="L34" s="526"/>
      <c r="M34" s="8"/>
      <c r="O34" s="19"/>
    </row>
    <row r="35" spans="2:16" x14ac:dyDescent="0.25">
      <c r="B35" s="516"/>
      <c r="C35" s="519"/>
      <c r="D35" s="524"/>
      <c r="E35" s="525"/>
      <c r="F35" s="525"/>
      <c r="G35" s="525"/>
      <c r="H35" s="525"/>
      <c r="I35" s="525"/>
      <c r="J35" s="525"/>
      <c r="K35" s="525"/>
      <c r="L35" s="526"/>
      <c r="M35" s="8"/>
      <c r="O35" s="19"/>
    </row>
    <row r="36" spans="2:16" x14ac:dyDescent="0.25">
      <c r="B36" s="516"/>
      <c r="C36" s="519"/>
      <c r="D36" s="524"/>
      <c r="E36" s="525"/>
      <c r="F36" s="525"/>
      <c r="G36" s="525"/>
      <c r="H36" s="525"/>
      <c r="I36" s="525"/>
      <c r="J36" s="525"/>
      <c r="K36" s="525"/>
      <c r="L36" s="526"/>
      <c r="M36" s="8"/>
      <c r="O36" s="19"/>
    </row>
    <row r="37" spans="2:16" x14ac:dyDescent="0.25">
      <c r="B37" s="516"/>
      <c r="C37" s="519"/>
      <c r="D37" s="524"/>
      <c r="E37" s="525"/>
      <c r="F37" s="525"/>
      <c r="G37" s="525"/>
      <c r="H37" s="525"/>
      <c r="I37" s="525"/>
      <c r="J37" s="525"/>
      <c r="K37" s="525"/>
      <c r="L37" s="526"/>
      <c r="M37" s="8"/>
      <c r="O37" s="19"/>
    </row>
    <row r="38" spans="2:16" x14ac:dyDescent="0.25">
      <c r="B38" s="516"/>
      <c r="C38" s="519"/>
      <c r="D38" s="524"/>
      <c r="E38" s="525"/>
      <c r="F38" s="525"/>
      <c r="G38" s="525"/>
      <c r="H38" s="525"/>
      <c r="I38" s="525"/>
      <c r="J38" s="525"/>
      <c r="K38" s="525"/>
      <c r="L38" s="526"/>
      <c r="M38" s="8"/>
      <c r="O38" s="19"/>
    </row>
    <row r="39" spans="2:16" x14ac:dyDescent="0.25">
      <c r="B39" s="516"/>
      <c r="C39" s="519"/>
      <c r="D39" s="524"/>
      <c r="E39" s="525"/>
      <c r="F39" s="525"/>
      <c r="G39" s="525"/>
      <c r="H39" s="525"/>
      <c r="I39" s="525"/>
      <c r="J39" s="525"/>
      <c r="K39" s="525"/>
      <c r="L39" s="526"/>
      <c r="M39" s="8"/>
      <c r="O39" s="19"/>
    </row>
    <row r="40" spans="2:16" x14ac:dyDescent="0.25">
      <c r="B40" s="516"/>
      <c r="C40" s="519"/>
      <c r="D40" s="524"/>
      <c r="E40" s="525"/>
      <c r="F40" s="525"/>
      <c r="G40" s="525"/>
      <c r="H40" s="525"/>
      <c r="I40" s="525"/>
      <c r="J40" s="525"/>
      <c r="K40" s="525"/>
      <c r="L40" s="526"/>
      <c r="M40" s="8"/>
      <c r="O40" s="19"/>
    </row>
    <row r="41" spans="2:16" x14ac:dyDescent="0.25">
      <c r="B41" s="516"/>
      <c r="C41" s="519"/>
      <c r="D41" s="524"/>
      <c r="E41" s="525"/>
      <c r="F41" s="525"/>
      <c r="G41" s="525"/>
      <c r="H41" s="525"/>
      <c r="I41" s="525"/>
      <c r="J41" s="525"/>
      <c r="K41" s="525"/>
      <c r="L41" s="526"/>
      <c r="M41" s="8"/>
      <c r="O41" s="19"/>
    </row>
    <row r="42" spans="2:16" x14ac:dyDescent="0.25">
      <c r="B42" s="517"/>
      <c r="C42" s="520"/>
      <c r="D42" s="527"/>
      <c r="E42" s="528"/>
      <c r="F42" s="528"/>
      <c r="G42" s="528"/>
      <c r="H42" s="528"/>
      <c r="I42" s="528"/>
      <c r="J42" s="528"/>
      <c r="K42" s="528"/>
      <c r="L42" s="529"/>
      <c r="M42" s="8"/>
      <c r="O42" s="19"/>
    </row>
    <row r="43" spans="2:16" x14ac:dyDescent="0.25">
      <c r="B43" s="515" t="str">
        <f>IF(Intro!$G$21="English",O43,P43)</f>
        <v>Commentaire 4</v>
      </c>
      <c r="C43" s="518"/>
      <c r="D43" s="521"/>
      <c r="E43" s="522"/>
      <c r="F43" s="522"/>
      <c r="G43" s="522"/>
      <c r="H43" s="522"/>
      <c r="I43" s="522"/>
      <c r="J43" s="522"/>
      <c r="K43" s="522"/>
      <c r="L43" s="523"/>
      <c r="M43" s="8"/>
      <c r="O43" s="19" t="s">
        <v>189</v>
      </c>
      <c r="P43" s="8" t="s">
        <v>190</v>
      </c>
    </row>
    <row r="44" spans="2:16" x14ac:dyDescent="0.25">
      <c r="B44" s="516"/>
      <c r="C44" s="519"/>
      <c r="D44" s="524"/>
      <c r="E44" s="525"/>
      <c r="F44" s="525"/>
      <c r="G44" s="525"/>
      <c r="H44" s="525"/>
      <c r="I44" s="525"/>
      <c r="J44" s="525"/>
      <c r="K44" s="525"/>
      <c r="L44" s="526"/>
      <c r="M44" s="8"/>
      <c r="O44" s="19"/>
    </row>
    <row r="45" spans="2:16" x14ac:dyDescent="0.25">
      <c r="B45" s="516"/>
      <c r="C45" s="519"/>
      <c r="D45" s="524"/>
      <c r="E45" s="525"/>
      <c r="F45" s="525"/>
      <c r="G45" s="525"/>
      <c r="H45" s="525"/>
      <c r="I45" s="525"/>
      <c r="J45" s="525"/>
      <c r="K45" s="525"/>
      <c r="L45" s="526"/>
      <c r="M45" s="8"/>
      <c r="O45" s="19"/>
    </row>
    <row r="46" spans="2:16" x14ac:dyDescent="0.25">
      <c r="B46" s="516"/>
      <c r="C46" s="519"/>
      <c r="D46" s="524"/>
      <c r="E46" s="525"/>
      <c r="F46" s="525"/>
      <c r="G46" s="525"/>
      <c r="H46" s="525"/>
      <c r="I46" s="525"/>
      <c r="J46" s="525"/>
      <c r="K46" s="525"/>
      <c r="L46" s="526"/>
      <c r="M46" s="8"/>
      <c r="O46" s="19"/>
    </row>
    <row r="47" spans="2:16" x14ac:dyDescent="0.25">
      <c r="B47" s="516"/>
      <c r="C47" s="519"/>
      <c r="D47" s="524"/>
      <c r="E47" s="525"/>
      <c r="F47" s="525"/>
      <c r="G47" s="525"/>
      <c r="H47" s="525"/>
      <c r="I47" s="525"/>
      <c r="J47" s="525"/>
      <c r="K47" s="525"/>
      <c r="L47" s="526"/>
      <c r="M47" s="8"/>
      <c r="O47" s="19"/>
    </row>
    <row r="48" spans="2:16" x14ac:dyDescent="0.25">
      <c r="B48" s="516"/>
      <c r="C48" s="519"/>
      <c r="D48" s="524"/>
      <c r="E48" s="525"/>
      <c r="F48" s="525"/>
      <c r="G48" s="525"/>
      <c r="H48" s="525"/>
      <c r="I48" s="525"/>
      <c r="J48" s="525"/>
      <c r="K48" s="525"/>
      <c r="L48" s="526"/>
      <c r="M48" s="8"/>
      <c r="O48" s="19"/>
    </row>
    <row r="49" spans="1:16" x14ac:dyDescent="0.25">
      <c r="B49" s="516"/>
      <c r="C49" s="519"/>
      <c r="D49" s="524"/>
      <c r="E49" s="525"/>
      <c r="F49" s="525"/>
      <c r="G49" s="525"/>
      <c r="H49" s="525"/>
      <c r="I49" s="525"/>
      <c r="J49" s="525"/>
      <c r="K49" s="525"/>
      <c r="L49" s="526"/>
      <c r="M49" s="8"/>
      <c r="O49" s="19"/>
    </row>
    <row r="50" spans="1:16" x14ac:dyDescent="0.25">
      <c r="B50" s="516"/>
      <c r="C50" s="519"/>
      <c r="D50" s="524"/>
      <c r="E50" s="525"/>
      <c r="F50" s="525"/>
      <c r="G50" s="525"/>
      <c r="H50" s="525"/>
      <c r="I50" s="525"/>
      <c r="J50" s="525"/>
      <c r="K50" s="525"/>
      <c r="L50" s="526"/>
      <c r="M50" s="8"/>
      <c r="O50" s="19"/>
    </row>
    <row r="51" spans="1:16" x14ac:dyDescent="0.25">
      <c r="B51" s="516"/>
      <c r="C51" s="519"/>
      <c r="D51" s="524"/>
      <c r="E51" s="525"/>
      <c r="F51" s="525"/>
      <c r="G51" s="525"/>
      <c r="H51" s="525"/>
      <c r="I51" s="525"/>
      <c r="J51" s="525"/>
      <c r="K51" s="525"/>
      <c r="L51" s="526"/>
      <c r="M51" s="8"/>
      <c r="O51" s="19"/>
    </row>
    <row r="52" spans="1:16" x14ac:dyDescent="0.25">
      <c r="B52" s="517"/>
      <c r="C52" s="520"/>
      <c r="D52" s="527"/>
      <c r="E52" s="528"/>
      <c r="F52" s="528"/>
      <c r="G52" s="528"/>
      <c r="H52" s="528"/>
      <c r="I52" s="528"/>
      <c r="J52" s="528"/>
      <c r="K52" s="528"/>
      <c r="L52" s="529"/>
      <c r="M52" s="8"/>
      <c r="O52" s="19"/>
    </row>
    <row r="53" spans="1:16" x14ac:dyDescent="0.25">
      <c r="B53" s="515" t="str">
        <f>IF(Intro!$G$21="English",O53,P53)</f>
        <v>Commentaire 5</v>
      </c>
      <c r="C53" s="518"/>
      <c r="D53" s="521"/>
      <c r="E53" s="522"/>
      <c r="F53" s="522"/>
      <c r="G53" s="522"/>
      <c r="H53" s="522"/>
      <c r="I53" s="522"/>
      <c r="J53" s="522"/>
      <c r="K53" s="522"/>
      <c r="L53" s="523"/>
      <c r="M53" s="8"/>
      <c r="O53" s="19" t="s">
        <v>191</v>
      </c>
      <c r="P53" s="8" t="s">
        <v>192</v>
      </c>
    </row>
    <row r="54" spans="1:16" x14ac:dyDescent="0.25">
      <c r="B54" s="516"/>
      <c r="C54" s="519"/>
      <c r="D54" s="524"/>
      <c r="E54" s="525"/>
      <c r="F54" s="525"/>
      <c r="G54" s="525"/>
      <c r="H54" s="525"/>
      <c r="I54" s="525"/>
      <c r="J54" s="525"/>
      <c r="K54" s="525"/>
      <c r="L54" s="526"/>
      <c r="M54" s="8"/>
      <c r="O54" s="19"/>
    </row>
    <row r="55" spans="1:16" x14ac:dyDescent="0.25">
      <c r="B55" s="516"/>
      <c r="C55" s="519"/>
      <c r="D55" s="524"/>
      <c r="E55" s="525"/>
      <c r="F55" s="525"/>
      <c r="G55" s="525"/>
      <c r="H55" s="525"/>
      <c r="I55" s="525"/>
      <c r="J55" s="525"/>
      <c r="K55" s="525"/>
      <c r="L55" s="526"/>
      <c r="M55" s="8"/>
      <c r="O55" s="19"/>
    </row>
    <row r="56" spans="1:16" x14ac:dyDescent="0.25">
      <c r="B56" s="516"/>
      <c r="C56" s="519"/>
      <c r="D56" s="524"/>
      <c r="E56" s="525"/>
      <c r="F56" s="525"/>
      <c r="G56" s="525"/>
      <c r="H56" s="525"/>
      <c r="I56" s="525"/>
      <c r="J56" s="525"/>
      <c r="K56" s="525"/>
      <c r="L56" s="526"/>
      <c r="M56" s="8"/>
      <c r="O56" s="19"/>
    </row>
    <row r="57" spans="1:16" x14ac:dyDescent="0.25">
      <c r="B57" s="516"/>
      <c r="C57" s="519"/>
      <c r="D57" s="524"/>
      <c r="E57" s="525"/>
      <c r="F57" s="525"/>
      <c r="G57" s="525"/>
      <c r="H57" s="525"/>
      <c r="I57" s="525"/>
      <c r="J57" s="525"/>
      <c r="K57" s="525"/>
      <c r="L57" s="526"/>
      <c r="M57" s="8"/>
      <c r="O57" s="19"/>
    </row>
    <row r="58" spans="1:16" x14ac:dyDescent="0.25">
      <c r="B58" s="516"/>
      <c r="C58" s="519"/>
      <c r="D58" s="524"/>
      <c r="E58" s="525"/>
      <c r="F58" s="525"/>
      <c r="G58" s="525"/>
      <c r="H58" s="525"/>
      <c r="I58" s="525"/>
      <c r="J58" s="525"/>
      <c r="K58" s="525"/>
      <c r="L58" s="526"/>
      <c r="M58" s="8"/>
      <c r="O58" s="19"/>
    </row>
    <row r="59" spans="1:16" x14ac:dyDescent="0.25">
      <c r="B59" s="516"/>
      <c r="C59" s="519"/>
      <c r="D59" s="524"/>
      <c r="E59" s="525"/>
      <c r="F59" s="525"/>
      <c r="G59" s="525"/>
      <c r="H59" s="525"/>
      <c r="I59" s="525"/>
      <c r="J59" s="525"/>
      <c r="K59" s="525"/>
      <c r="L59" s="526"/>
      <c r="M59" s="8"/>
      <c r="O59" s="19"/>
    </row>
    <row r="60" spans="1:16" x14ac:dyDescent="0.25">
      <c r="B60" s="516"/>
      <c r="C60" s="519"/>
      <c r="D60" s="524"/>
      <c r="E60" s="525"/>
      <c r="F60" s="525"/>
      <c r="G60" s="525"/>
      <c r="H60" s="525"/>
      <c r="I60" s="525"/>
      <c r="J60" s="525"/>
      <c r="K60" s="525"/>
      <c r="L60" s="526"/>
      <c r="M60" s="8"/>
      <c r="O60" s="19"/>
    </row>
    <row r="61" spans="1:16" x14ac:dyDescent="0.25">
      <c r="B61" s="516"/>
      <c r="C61" s="519"/>
      <c r="D61" s="524"/>
      <c r="E61" s="525"/>
      <c r="F61" s="525"/>
      <c r="G61" s="525"/>
      <c r="H61" s="525"/>
      <c r="I61" s="525"/>
      <c r="J61" s="525"/>
      <c r="K61" s="525"/>
      <c r="L61" s="526"/>
      <c r="M61" s="8"/>
      <c r="O61" s="19"/>
    </row>
    <row r="62" spans="1:16" x14ac:dyDescent="0.25">
      <c r="B62" s="517"/>
      <c r="C62" s="520"/>
      <c r="D62" s="527"/>
      <c r="E62" s="528"/>
      <c r="F62" s="528"/>
      <c r="G62" s="528"/>
      <c r="H62" s="528"/>
      <c r="I62" s="528"/>
      <c r="J62" s="528"/>
      <c r="K62" s="528"/>
      <c r="L62" s="529"/>
      <c r="M62" s="8"/>
      <c r="O62" s="19"/>
    </row>
    <row r="63" spans="1:16" s="64" customFormat="1" x14ac:dyDescent="0.25">
      <c r="A63" s="62"/>
      <c r="B63" s="1"/>
      <c r="C63" s="63"/>
      <c r="D63" s="63"/>
      <c r="E63" s="63"/>
      <c r="F63" s="63"/>
      <c r="G63" s="63"/>
      <c r="H63" s="63"/>
      <c r="I63" s="63"/>
      <c r="J63" s="63"/>
      <c r="K63" s="63"/>
      <c r="L63" s="63"/>
      <c r="N63" s="65"/>
    </row>
  </sheetData>
  <sheetProtection algorithmName="SHA-512" hashValue="nsuDE+tsyu4smDIC4JmMg1wssME4mbAVPqWS/Z7OYFexjzISCS91VQCBkgbY4azSFPS7jgvyRXpVhRdd9kzSKQ==" saltValue="H39D3/WFtAfqLBq4319vZw==" spinCount="100000" sheet="1" objects="1" scenarios="1" selectLockedCells="1"/>
  <mergeCells count="21">
    <mergeCell ref="C53:C62"/>
    <mergeCell ref="D53:L62"/>
    <mergeCell ref="B33:B42"/>
    <mergeCell ref="C33:C42"/>
    <mergeCell ref="D33:L42"/>
    <mergeCell ref="B43:B52"/>
    <mergeCell ref="C43:C52"/>
    <mergeCell ref="D43:L52"/>
    <mergeCell ref="B53:B62"/>
    <mergeCell ref="B4:L4"/>
    <mergeCell ref="B5:L5"/>
    <mergeCell ref="B6:L6"/>
    <mergeCell ref="B10:L10"/>
    <mergeCell ref="B8:L8"/>
    <mergeCell ref="D12:L12"/>
    <mergeCell ref="B13:B22"/>
    <mergeCell ref="C13:C22"/>
    <mergeCell ref="D13:L22"/>
    <mergeCell ref="B23:B32"/>
    <mergeCell ref="C23:C32"/>
    <mergeCell ref="D23:L32"/>
  </mergeCells>
  <dataValidations count="1">
    <dataValidation allowBlank="1" showInputMessage="1" showErrorMessage="1" sqref="C13:D13 C23:D23 C33:D33 C43:D43 C53:D53" xr:uid="{4E75013A-A9CE-4311-AE63-178B9AA41CA7}"/>
  </dataValidations>
  <printOptions horizontalCentered="1"/>
  <pageMargins left="0.25" right="0.25" top="0.75" bottom="0.75" header="0.3" footer="0.3"/>
  <pageSetup scale="63" fitToHeight="0" orientation="portrait" r:id="rId1"/>
  <headerFooter>
    <oddFooter>&amp;L&amp;A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ED535-3893-4F9A-A71D-843FBF1A23F4}">
  <sheetPr>
    <tabColor rgb="FF00B0F0"/>
    <pageSetUpPr fitToPage="1"/>
  </sheetPr>
  <dimension ref="A1:P50"/>
  <sheetViews>
    <sheetView showGridLines="0" zoomScaleNormal="100" workbookViewId="0"/>
  </sheetViews>
  <sheetFormatPr defaultColWidth="9.42578125" defaultRowHeight="14.25" x14ac:dyDescent="0.25"/>
  <cols>
    <col min="1" max="1" width="1.5703125" style="6" customWidth="1"/>
    <col min="2" max="12" width="14.5703125" style="5" customWidth="1"/>
    <col min="13" max="13" width="14.5703125" style="7" customWidth="1"/>
    <col min="14" max="14" width="14.5703125" style="8" customWidth="1"/>
    <col min="15" max="16" width="14.5703125" style="8" hidden="1" customWidth="1"/>
    <col min="17" max="16384" width="9.42578125" style="8"/>
  </cols>
  <sheetData>
    <row r="1" spans="1:16" x14ac:dyDescent="0.25">
      <c r="O1" s="8" t="s">
        <v>420</v>
      </c>
      <c r="P1" s="8" t="s">
        <v>420</v>
      </c>
    </row>
    <row r="2" spans="1:16" x14ac:dyDescent="0.25">
      <c r="B2" s="10" t="s">
        <v>117</v>
      </c>
      <c r="C2" s="10"/>
      <c r="O2" s="9" t="s">
        <v>151</v>
      </c>
      <c r="P2" s="9" t="s">
        <v>161</v>
      </c>
    </row>
    <row r="3" spans="1:16" x14ac:dyDescent="0.25">
      <c r="B3" s="12"/>
      <c r="C3" s="12"/>
      <c r="O3" s="2"/>
      <c r="P3" s="2"/>
    </row>
    <row r="4" spans="1:16" s="2" customFormat="1" x14ac:dyDescent="0.25">
      <c r="A4" s="1"/>
      <c r="B4" s="396" t="str">
        <f>Info!B4</f>
        <v>QUESTIONNAIRE À L’INTENTION DES ACHETEURS</v>
      </c>
      <c r="C4" s="364"/>
      <c r="D4" s="364"/>
      <c r="E4" s="364"/>
      <c r="F4" s="364"/>
      <c r="G4" s="364"/>
      <c r="H4" s="364"/>
      <c r="I4" s="364"/>
      <c r="J4" s="364"/>
      <c r="K4" s="364"/>
      <c r="L4" s="365"/>
      <c r="M4" s="22"/>
      <c r="N4" s="22"/>
      <c r="O4" s="20"/>
      <c r="P4" s="20"/>
    </row>
    <row r="5" spans="1:16" s="2" customFormat="1" x14ac:dyDescent="0.25">
      <c r="A5" s="1"/>
      <c r="B5" s="462" t="str">
        <f>Info!B5</f>
        <v>NQ-2026-004</v>
      </c>
      <c r="C5" s="367"/>
      <c r="D5" s="367"/>
      <c r="E5" s="367"/>
      <c r="F5" s="367"/>
      <c r="G5" s="367"/>
      <c r="H5" s="367"/>
      <c r="I5" s="367"/>
      <c r="J5" s="367"/>
      <c r="K5" s="367"/>
      <c r="L5" s="368"/>
      <c r="M5" s="22"/>
      <c r="N5" s="22"/>
      <c r="O5" s="20"/>
      <c r="P5" s="20"/>
    </row>
    <row r="6" spans="1:16" s="4" customFormat="1" x14ac:dyDescent="0.25">
      <c r="A6" s="1"/>
      <c r="B6" s="369" t="str">
        <f>Info!B6</f>
        <v>CONTREPLAQUÉS DÉCORATIFS ET AUTRES CONTREPLAQUÉS NON STRUCTURAUX</v>
      </c>
      <c r="C6" s="403"/>
      <c r="D6" s="403"/>
      <c r="E6" s="403"/>
      <c r="F6" s="403"/>
      <c r="G6" s="403"/>
      <c r="H6" s="403"/>
      <c r="I6" s="403"/>
      <c r="J6" s="403"/>
      <c r="K6" s="403"/>
      <c r="L6" s="404"/>
      <c r="M6" s="20"/>
      <c r="N6" s="20"/>
      <c r="O6" s="16"/>
      <c r="P6" s="16"/>
    </row>
    <row r="7" spans="1:16" s="4" customFormat="1" x14ac:dyDescent="0.25">
      <c r="A7" s="1"/>
      <c r="B7" s="15"/>
      <c r="C7" s="15"/>
      <c r="D7" s="3"/>
      <c r="E7" s="3"/>
      <c r="F7" s="3"/>
      <c r="G7" s="3"/>
      <c r="H7" s="3"/>
      <c r="I7" s="3"/>
      <c r="J7" s="3"/>
      <c r="K7" s="3"/>
      <c r="L7" s="3"/>
      <c r="O7" s="16"/>
      <c r="P7" s="16"/>
    </row>
    <row r="8" spans="1:16" x14ac:dyDescent="0.25">
      <c r="B8" s="342" t="str">
        <f>UPPER(IF(Intro!$G$21="English",O8,P8))</f>
        <v>CONFIRMATION DES DONNÉES DÉCLARÉES</v>
      </c>
      <c r="C8" s="343"/>
      <c r="D8" s="343"/>
      <c r="E8" s="343"/>
      <c r="F8" s="343"/>
      <c r="G8" s="343"/>
      <c r="H8" s="343"/>
      <c r="I8" s="343"/>
      <c r="J8" s="343"/>
      <c r="K8" s="343"/>
      <c r="L8" s="344"/>
      <c r="M8" s="8"/>
      <c r="O8" s="8" t="s">
        <v>141</v>
      </c>
      <c r="P8" s="8" t="s">
        <v>88</v>
      </c>
    </row>
    <row r="9" spans="1:16" x14ac:dyDescent="0.25">
      <c r="B9" s="342" t="str">
        <f>IF(Intro!$G$21="English",O9,P9)</f>
        <v>GÉNÉRAL</v>
      </c>
      <c r="C9" s="343"/>
      <c r="D9" s="343"/>
      <c r="E9" s="343"/>
      <c r="F9" s="343"/>
      <c r="G9" s="343"/>
      <c r="H9" s="343"/>
      <c r="I9" s="343"/>
      <c r="J9" s="343"/>
      <c r="K9" s="343"/>
      <c r="L9" s="344"/>
      <c r="M9" s="8"/>
      <c r="O9" s="81" t="s">
        <v>366</v>
      </c>
      <c r="P9" s="81" t="s">
        <v>367</v>
      </c>
    </row>
    <row r="10" spans="1:16" x14ac:dyDescent="0.25">
      <c r="B10" s="53"/>
      <c r="C10" s="54"/>
      <c r="D10" s="54"/>
      <c r="E10" s="54"/>
      <c r="F10" s="54"/>
      <c r="G10" s="54"/>
      <c r="H10" s="54"/>
      <c r="I10" s="54"/>
      <c r="J10" s="54"/>
      <c r="K10" s="54"/>
      <c r="L10" s="55"/>
      <c r="M10" s="8"/>
    </row>
    <row r="11" spans="1:16" s="7" customFormat="1" x14ac:dyDescent="0.25">
      <c r="A11" s="33"/>
      <c r="B11" s="125"/>
      <c r="C11" s="5"/>
      <c r="D11" s="5"/>
      <c r="E11" s="5"/>
      <c r="F11" s="5"/>
      <c r="G11" s="5"/>
      <c r="H11" s="5"/>
      <c r="I11" s="5"/>
      <c r="J11" s="126" t="str">
        <f>IF(Intro!$G$21="English",O11,P11)</f>
        <v>Sélectionnez oui ou non</v>
      </c>
      <c r="K11" s="5"/>
      <c r="L11" s="127"/>
      <c r="O11" s="7" t="s">
        <v>264</v>
      </c>
      <c r="P11" s="7" t="s">
        <v>265</v>
      </c>
    </row>
    <row r="12" spans="1:16" s="26" customFormat="1" x14ac:dyDescent="0.25">
      <c r="A12" s="56"/>
      <c r="B12" s="296" t="str">
        <f>IF(Intro!$G$21="English",O12,P12)</f>
        <v>Confirmez que toutes les données déclarées dans ce questionnaire concernent les marchandises telles que définies dans l’onglet « Intro ».</v>
      </c>
      <c r="C12" s="297"/>
      <c r="D12" s="297"/>
      <c r="E12" s="297"/>
      <c r="F12" s="297"/>
      <c r="G12" s="297"/>
      <c r="H12" s="297"/>
      <c r="I12" s="297"/>
      <c r="J12" s="109"/>
      <c r="K12" s="51"/>
      <c r="L12" s="57"/>
      <c r="O12" s="8" t="s">
        <v>414</v>
      </c>
      <c r="P12" s="8" t="s">
        <v>415</v>
      </c>
    </row>
    <row r="13" spans="1:16" s="26" customFormat="1" x14ac:dyDescent="0.25">
      <c r="A13" s="56"/>
      <c r="B13" s="474" t="str">
        <f>IF(Intro!$G$21="English",O13,P13)</f>
        <v>Confirmez que tous les volumes déclarés dans ce questionnaire sont en MPC.</v>
      </c>
      <c r="C13" s="475"/>
      <c r="D13" s="475"/>
      <c r="E13" s="475"/>
      <c r="F13" s="475"/>
      <c r="G13" s="475"/>
      <c r="H13" s="475"/>
      <c r="I13" s="475"/>
      <c r="J13" s="95"/>
      <c r="L13" s="58"/>
      <c r="O13" s="8" t="str">
        <f>"Confirm that all volumes reported in this questionnaire are in "&amp;(Variables!B23)&amp;"."</f>
        <v>Confirm that all volumes reported in this questionnaire are in MSF.</v>
      </c>
      <c r="P13" s="8" t="str">
        <f>"Confirmez que tous les volumes déclarés dans ce questionnaire sont en "&amp;(Variables!C23)&amp;"."</f>
        <v>Confirmez que tous les volumes déclarés dans ce questionnaire sont en MPC.</v>
      </c>
    </row>
    <row r="14" spans="1:16" s="26" customFormat="1" x14ac:dyDescent="0.25">
      <c r="A14" s="56"/>
      <c r="B14" s="474" t="str">
        <f>IF(Intro!$G$21="English",O14,P14)</f>
        <v>Confirmez que toutes les valeurs déclarées dans ce questionnaire sont en dollars canadiens.</v>
      </c>
      <c r="C14" s="475"/>
      <c r="D14" s="475" t="e">
        <f>IF(SUM(#REF!)&lt;&gt;0,"X","-")</f>
        <v>#REF!</v>
      </c>
      <c r="E14" s="475" t="e">
        <f>IF(SUM(#REF!)&lt;&gt;0,"X","-")</f>
        <v>#REF!</v>
      </c>
      <c r="F14" s="475" t="e">
        <f>IF(SUM(#REF!)&lt;&gt;0,"X","-")</f>
        <v>#REF!</v>
      </c>
      <c r="G14" s="475" t="e">
        <f>IF(SUM(#REF!)&lt;&gt;0,"X","-")</f>
        <v>#REF!</v>
      </c>
      <c r="H14" s="475"/>
      <c r="I14" s="475" t="e">
        <f>IF(SUM(#REF!)&lt;&gt;0,"X","-")</f>
        <v>#REF!</v>
      </c>
      <c r="J14" s="95"/>
      <c r="L14" s="58"/>
      <c r="O14" s="8" t="s">
        <v>292</v>
      </c>
      <c r="P14" s="8" t="s">
        <v>293</v>
      </c>
    </row>
    <row r="15" spans="1:16" s="26" customFormat="1" x14ac:dyDescent="0.25">
      <c r="A15" s="56"/>
      <c r="B15" s="474" t="str">
        <f>IF(Intro!$G$21="English",O15,P15)</f>
        <v>Confirmez que tous les renseignements déclarés le sont selon l’année civile.</v>
      </c>
      <c r="C15" s="475"/>
      <c r="D15" s="475" t="e">
        <f>IF(SUM(#REF!)&lt;&gt;0,"X","-")</f>
        <v>#REF!</v>
      </c>
      <c r="E15" s="475" t="e">
        <f>IF(SUM(#REF!)&lt;&gt;0,"X","-")</f>
        <v>#REF!</v>
      </c>
      <c r="F15" s="475" t="e">
        <f>IF(SUM(#REF!)&lt;&gt;0,"X","-")</f>
        <v>#REF!</v>
      </c>
      <c r="G15" s="475" t="e">
        <f>IF(SUM(#REF!)&lt;&gt;0,"X","-")</f>
        <v>#REF!</v>
      </c>
      <c r="H15" s="475"/>
      <c r="I15" s="475" t="e">
        <f>IF(SUM(#REF!)&lt;&gt;0,"X","-")</f>
        <v>#REF!</v>
      </c>
      <c r="J15" s="95"/>
      <c r="K15" s="51"/>
      <c r="L15" s="57"/>
      <c r="O15" s="8" t="s">
        <v>142</v>
      </c>
      <c r="P15" s="8" t="s">
        <v>143</v>
      </c>
    </row>
    <row r="16" spans="1:16" x14ac:dyDescent="0.25">
      <c r="B16" s="53"/>
      <c r="C16" s="54"/>
      <c r="D16" s="54"/>
      <c r="E16" s="54"/>
      <c r="F16" s="54"/>
      <c r="G16" s="54"/>
      <c r="H16" s="54"/>
      <c r="I16" s="54"/>
      <c r="J16" s="54"/>
      <c r="K16" s="54"/>
      <c r="L16" s="55"/>
      <c r="M16" s="8"/>
    </row>
    <row r="17" spans="1:16" x14ac:dyDescent="0.25">
      <c r="B17" s="306" t="str">
        <f>IF(Intro!$G$21="English",O17,P17)</f>
        <v>Si non, expliquez.</v>
      </c>
      <c r="C17" s="307"/>
      <c r="D17" s="307"/>
      <c r="E17" s="307"/>
      <c r="F17" s="307"/>
      <c r="G17" s="307"/>
      <c r="H17" s="307"/>
      <c r="I17" s="307"/>
      <c r="J17" s="307"/>
      <c r="K17" s="307"/>
      <c r="L17" s="317"/>
      <c r="M17" s="8"/>
      <c r="O17" s="101" t="s">
        <v>394</v>
      </c>
      <c r="P17" s="4" t="s">
        <v>395</v>
      </c>
    </row>
    <row r="18" spans="1:16" s="26" customFormat="1" x14ac:dyDescent="0.25">
      <c r="A18" s="56"/>
      <c r="B18" s="66"/>
      <c r="C18" s="51"/>
      <c r="D18" s="51"/>
      <c r="E18" s="51"/>
      <c r="F18" s="51"/>
      <c r="G18" s="51"/>
      <c r="H18" s="51"/>
      <c r="I18" s="51"/>
      <c r="J18" s="51"/>
      <c r="K18" s="51"/>
      <c r="L18" s="57"/>
      <c r="O18" s="4"/>
      <c r="P18" s="4"/>
    </row>
    <row r="19" spans="1:16" s="9" customFormat="1" x14ac:dyDescent="0.25">
      <c r="A19" s="6"/>
      <c r="B19" s="491"/>
      <c r="C19" s="492"/>
      <c r="D19" s="492"/>
      <c r="E19" s="492"/>
      <c r="F19" s="492"/>
      <c r="G19" s="492"/>
      <c r="H19" s="492"/>
      <c r="I19" s="492"/>
      <c r="J19" s="492"/>
      <c r="K19" s="492"/>
      <c r="L19" s="493"/>
      <c r="M19" s="26"/>
      <c r="O19" s="102"/>
      <c r="P19" s="102"/>
    </row>
    <row r="20" spans="1:16" s="9" customFormat="1" x14ac:dyDescent="0.25">
      <c r="A20" s="6"/>
      <c r="B20" s="491"/>
      <c r="C20" s="492"/>
      <c r="D20" s="492"/>
      <c r="E20" s="492"/>
      <c r="F20" s="492"/>
      <c r="G20" s="492"/>
      <c r="H20" s="492"/>
      <c r="I20" s="492"/>
      <c r="J20" s="492"/>
      <c r="K20" s="492"/>
      <c r="L20" s="493"/>
      <c r="M20" s="26"/>
      <c r="O20" s="102"/>
      <c r="P20" s="102"/>
    </row>
    <row r="21" spans="1:16" s="9" customFormat="1" x14ac:dyDescent="0.25">
      <c r="A21" s="6"/>
      <c r="B21" s="491"/>
      <c r="C21" s="492"/>
      <c r="D21" s="492"/>
      <c r="E21" s="492"/>
      <c r="F21" s="492"/>
      <c r="G21" s="492"/>
      <c r="H21" s="492"/>
      <c r="I21" s="492"/>
      <c r="J21" s="492"/>
      <c r="K21" s="492"/>
      <c r="L21" s="493"/>
      <c r="M21" s="26"/>
      <c r="O21" s="102"/>
      <c r="P21" s="102"/>
    </row>
    <row r="22" spans="1:16" s="9" customFormat="1" x14ac:dyDescent="0.25">
      <c r="A22" s="6"/>
      <c r="B22" s="491"/>
      <c r="C22" s="492"/>
      <c r="D22" s="492"/>
      <c r="E22" s="492"/>
      <c r="F22" s="492"/>
      <c r="G22" s="492"/>
      <c r="H22" s="492"/>
      <c r="I22" s="492"/>
      <c r="J22" s="492"/>
      <c r="K22" s="492"/>
      <c r="L22" s="493"/>
      <c r="M22" s="26"/>
      <c r="O22" s="102"/>
      <c r="P22" s="102"/>
    </row>
    <row r="23" spans="1:16" s="9" customFormat="1" x14ac:dyDescent="0.25">
      <c r="A23" s="6"/>
      <c r="B23" s="491"/>
      <c r="C23" s="492"/>
      <c r="D23" s="492"/>
      <c r="E23" s="492"/>
      <c r="F23" s="492"/>
      <c r="G23" s="492"/>
      <c r="H23" s="492"/>
      <c r="I23" s="492"/>
      <c r="J23" s="492"/>
      <c r="K23" s="492"/>
      <c r="L23" s="493"/>
      <c r="M23" s="26"/>
      <c r="O23" s="102"/>
      <c r="P23" s="102"/>
    </row>
    <row r="24" spans="1:16" s="9" customFormat="1" x14ac:dyDescent="0.25">
      <c r="A24" s="6"/>
      <c r="B24" s="491"/>
      <c r="C24" s="492"/>
      <c r="D24" s="492"/>
      <c r="E24" s="492"/>
      <c r="F24" s="492"/>
      <c r="G24" s="492"/>
      <c r="H24" s="492"/>
      <c r="I24" s="492"/>
      <c r="J24" s="492"/>
      <c r="K24" s="492"/>
      <c r="L24" s="493"/>
      <c r="M24" s="26"/>
      <c r="O24" s="102"/>
      <c r="P24" s="102"/>
    </row>
    <row r="25" spans="1:16" s="9" customFormat="1" x14ac:dyDescent="0.25">
      <c r="A25" s="6"/>
      <c r="B25" s="491"/>
      <c r="C25" s="492"/>
      <c r="D25" s="492"/>
      <c r="E25" s="492"/>
      <c r="F25" s="492"/>
      <c r="G25" s="492"/>
      <c r="H25" s="492"/>
      <c r="I25" s="492"/>
      <c r="J25" s="492"/>
      <c r="K25" s="492"/>
      <c r="L25" s="493"/>
      <c r="M25" s="26"/>
      <c r="O25" s="102"/>
      <c r="P25" s="102"/>
    </row>
    <row r="26" spans="1:16" s="9" customFormat="1" x14ac:dyDescent="0.25">
      <c r="A26" s="6"/>
      <c r="B26" s="491"/>
      <c r="C26" s="492"/>
      <c r="D26" s="492"/>
      <c r="E26" s="492"/>
      <c r="F26" s="492"/>
      <c r="G26" s="492"/>
      <c r="H26" s="492"/>
      <c r="I26" s="492"/>
      <c r="J26" s="492"/>
      <c r="K26" s="492"/>
      <c r="L26" s="493"/>
      <c r="M26" s="26"/>
      <c r="O26" s="102"/>
      <c r="P26" s="102"/>
    </row>
    <row r="27" spans="1:16" x14ac:dyDescent="0.25">
      <c r="B27" s="53"/>
      <c r="C27" s="54"/>
      <c r="D27" s="54"/>
      <c r="E27" s="54"/>
      <c r="F27" s="54"/>
      <c r="G27" s="54"/>
      <c r="H27" s="54"/>
      <c r="I27" s="54"/>
      <c r="J27" s="54"/>
      <c r="K27" s="54"/>
      <c r="L27" s="55"/>
      <c r="M27" s="8"/>
    </row>
    <row r="28" spans="1:16" x14ac:dyDescent="0.25">
      <c r="B28" s="342" t="str">
        <f>IF(Intro!$G$21="English",O28,P28)</f>
        <v>ACHATS</v>
      </c>
      <c r="C28" s="343"/>
      <c r="D28" s="343"/>
      <c r="E28" s="343"/>
      <c r="F28" s="343"/>
      <c r="G28" s="343"/>
      <c r="H28" s="343"/>
      <c r="I28" s="343"/>
      <c r="J28" s="343"/>
      <c r="K28" s="343"/>
      <c r="L28" s="344"/>
      <c r="M28" s="8"/>
      <c r="O28" s="8" t="s">
        <v>364</v>
      </c>
      <c r="P28" s="8" t="s">
        <v>365</v>
      </c>
    </row>
    <row r="29" spans="1:16" x14ac:dyDescent="0.25">
      <c r="B29" s="53"/>
      <c r="C29" s="54"/>
      <c r="D29" s="54"/>
      <c r="E29" s="54"/>
      <c r="F29" s="54"/>
      <c r="G29" s="54"/>
      <c r="H29" s="54"/>
      <c r="I29" s="54"/>
      <c r="J29" s="54"/>
      <c r="K29" s="54"/>
      <c r="L29" s="55"/>
      <c r="M29" s="8"/>
    </row>
    <row r="30" spans="1:16" x14ac:dyDescent="0.25">
      <c r="B30" s="306" t="str">
        <f>IF(Intro!$G$21="English",O30,P30)</f>
        <v>Note : L’information publique/non confidentielle dans ce tableau est générée automatiquement à partir de l’information fournie sous l'onglet « Pro ». Par conséquent, toute modification à apporter à ce résumé public/non confidentiel doit être faite sous l'onglet « Pro ».</v>
      </c>
      <c r="C30" s="307"/>
      <c r="D30" s="307"/>
      <c r="E30" s="307"/>
      <c r="F30" s="307"/>
      <c r="G30" s="307"/>
      <c r="H30" s="307"/>
      <c r="I30" s="307"/>
      <c r="J30" s="307"/>
      <c r="K30" s="307"/>
      <c r="L30" s="317"/>
      <c r="M30" s="8"/>
      <c r="O30" s="8" t="s">
        <v>327</v>
      </c>
      <c r="P30" s="8" t="s">
        <v>326</v>
      </c>
    </row>
    <row r="31" spans="1:16" x14ac:dyDescent="0.25">
      <c r="B31" s="306"/>
      <c r="C31" s="307"/>
      <c r="D31" s="307"/>
      <c r="E31" s="307"/>
      <c r="F31" s="307"/>
      <c r="G31" s="307"/>
      <c r="H31" s="307"/>
      <c r="I31" s="307"/>
      <c r="J31" s="307"/>
      <c r="K31" s="307"/>
      <c r="L31" s="317"/>
      <c r="M31" s="8"/>
    </row>
    <row r="32" spans="1:16" x14ac:dyDescent="0.25">
      <c r="B32" s="53"/>
      <c r="C32" s="54"/>
      <c r="D32" s="54"/>
      <c r="E32" s="54"/>
      <c r="F32" s="54"/>
      <c r="G32" s="54"/>
      <c r="H32" s="54"/>
      <c r="I32" s="54"/>
      <c r="J32" s="54"/>
      <c r="K32" s="54"/>
      <c r="L32" s="55"/>
      <c r="M32" s="8"/>
    </row>
    <row r="33" spans="1:16" x14ac:dyDescent="0.25">
      <c r="B33" s="632"/>
      <c r="C33" s="633"/>
      <c r="D33" s="634"/>
      <c r="E33" s="87">
        <f>Variables!B6</f>
        <v>2023</v>
      </c>
      <c r="F33" s="87">
        <f>E33+1</f>
        <v>2024</v>
      </c>
      <c r="G33" s="87">
        <f>F33+1</f>
        <v>2025</v>
      </c>
      <c r="H33" s="87" t="str">
        <f>IF(Intro!$G$21="English",Variables!B9,Variables!C9)</f>
        <v>janv.-mars 2025</v>
      </c>
      <c r="I33" s="87" t="str">
        <f>IF(Intro!$G$21="English",Variables!B10,Variables!C10)</f>
        <v>janv.-mars 2026</v>
      </c>
      <c r="J33" s="26"/>
      <c r="K33" s="26"/>
      <c r="L33" s="58"/>
      <c r="M33" s="8"/>
      <c r="O33" s="19"/>
    </row>
    <row r="34" spans="1:16" s="26" customFormat="1" x14ac:dyDescent="0.25">
      <c r="A34" s="56"/>
      <c r="B34" s="474" t="s">
        <v>14</v>
      </c>
      <c r="C34" s="475"/>
      <c r="D34" s="475"/>
      <c r="E34" s="96" t="str">
        <f>IF(SUM(Pro!H23:H24)&lt;&gt;0,"X","-")</f>
        <v>-</v>
      </c>
      <c r="F34" s="96" t="str">
        <f>IF(SUM(Pro!I23:I24)&lt;&gt;0,"X","-")</f>
        <v>-</v>
      </c>
      <c r="G34" s="96" t="str">
        <f>IF(SUM(Pro!J23:J24)&lt;&gt;0,"X","-")</f>
        <v>-</v>
      </c>
      <c r="H34" s="96" t="str">
        <f>IF(SUM(Pro!K23:K24)&lt;&gt;0,"X","-")</f>
        <v>-</v>
      </c>
      <c r="I34" s="96" t="str">
        <f>IF(SUM(Pro!L23:L24)&lt;&gt;0,"X","-")</f>
        <v>-</v>
      </c>
      <c r="L34" s="58"/>
      <c r="O34" s="8"/>
      <c r="P34" s="8"/>
    </row>
    <row r="35" spans="1:16" s="26" customFormat="1" ht="15" x14ac:dyDescent="0.25">
      <c r="A35" s="56"/>
      <c r="B35" s="474" t="str">
        <f>IF(Intro!$G$21="English",Variables!B30,Variables!C30)</f>
        <v>Chine</v>
      </c>
      <c r="C35" s="475"/>
      <c r="D35" s="635"/>
      <c r="E35" s="96" t="str">
        <f>IF(SUM(Pro!H26:H27)&lt;&gt;0,"X","-")</f>
        <v>-</v>
      </c>
      <c r="F35" s="96" t="str">
        <f>IF(SUM(Pro!I26:I27)&lt;&gt;0,"X","-")</f>
        <v>-</v>
      </c>
      <c r="G35" s="96" t="str">
        <f>IF(SUM(Pro!J26:J27)&lt;&gt;0,"X","-")</f>
        <v>-</v>
      </c>
      <c r="H35" s="96" t="str">
        <f>IF(SUM(Pro!K26:K27)&lt;&gt;0,"X","-")</f>
        <v>-</v>
      </c>
      <c r="I35" s="96" t="str">
        <f>IF(SUM(Pro!L26:L27)&lt;&gt;0,"X","-")</f>
        <v>-</v>
      </c>
      <c r="L35" s="58"/>
      <c r="O35" s="8"/>
      <c r="P35" s="8"/>
    </row>
    <row r="36" spans="1:16" s="26" customFormat="1" ht="15" x14ac:dyDescent="0.25">
      <c r="A36" s="56"/>
      <c r="B36" s="474" t="str">
        <f>IF(Intro!$G$21="English",Variables!B31,Variables!C31)</f>
        <v>États-Unis</v>
      </c>
      <c r="C36" s="475"/>
      <c r="D36" s="635"/>
      <c r="E36" s="96" t="str">
        <f>IF(SUM(Pro!H29:H30)&lt;&gt;0,"X","-")</f>
        <v>-</v>
      </c>
      <c r="F36" s="96" t="str">
        <f>IF(SUM(Pro!I29:I30)&lt;&gt;0,"X","-")</f>
        <v>-</v>
      </c>
      <c r="G36" s="96" t="str">
        <f>IF(SUM(Pro!J29:J30)&lt;&gt;0,"X","-")</f>
        <v>-</v>
      </c>
      <c r="H36" s="96" t="str">
        <f>IF(SUM(Pro!K29:K30)&lt;&gt;0,"X","-")</f>
        <v>-</v>
      </c>
      <c r="I36" s="96" t="str">
        <f>IF(SUM(Pro!L29:L30)&lt;&gt;0,"X","-")</f>
        <v>-</v>
      </c>
      <c r="L36" s="58"/>
      <c r="O36" s="8"/>
      <c r="P36" s="8"/>
    </row>
    <row r="37" spans="1:16" s="26" customFormat="1" ht="15" x14ac:dyDescent="0.25">
      <c r="A37" s="56"/>
      <c r="B37" s="474" t="str">
        <f>IF(Intro!$G$21="English",Variables!B32,Variables!C32)</f>
        <v>Autres pays</v>
      </c>
      <c r="C37" s="475"/>
      <c r="D37" s="635"/>
      <c r="E37" s="96" t="str">
        <f>IF(SUM(Pro!H32:H33)&lt;&gt;0,"X","-")</f>
        <v>-</v>
      </c>
      <c r="F37" s="96" t="str">
        <f>IF(SUM(Pro!I32:I33)&lt;&gt;0,"X","-")</f>
        <v>-</v>
      </c>
      <c r="G37" s="96" t="str">
        <f>IF(SUM(Pro!J32:J33)&lt;&gt;0,"X","-")</f>
        <v>-</v>
      </c>
      <c r="H37" s="96" t="str">
        <f>IF(SUM(Pro!K32:K33)&lt;&gt;0,"X","-")</f>
        <v>-</v>
      </c>
      <c r="I37" s="96" t="str">
        <f>IF(SUM(Pro!L32:L33)&lt;&gt;0,"X","-")</f>
        <v>-</v>
      </c>
      <c r="L37" s="58"/>
      <c r="O37" s="8"/>
      <c r="P37" s="8"/>
    </row>
    <row r="38" spans="1:16" s="26" customFormat="1" x14ac:dyDescent="0.25">
      <c r="A38" s="56"/>
      <c r="B38" s="474" t="str">
        <f>IF(Intro!$G$21="English",Variables!B32&amp;" include: ",Variables!C32&amp;" incluent : ")</f>
        <v xml:space="preserve">Autres pays incluent : </v>
      </c>
      <c r="C38" s="475"/>
      <c r="D38" s="475"/>
      <c r="E38" s="621" t="str">
        <f>IF(Pro!B33="","-",Pro!B33)</f>
        <v>-</v>
      </c>
      <c r="F38" s="622"/>
      <c r="G38" s="622"/>
      <c r="H38" s="622"/>
      <c r="I38" s="623"/>
      <c r="L38" s="58"/>
      <c r="O38" s="8"/>
      <c r="P38" s="8"/>
    </row>
    <row r="39" spans="1:16" s="26" customFormat="1" x14ac:dyDescent="0.25">
      <c r="A39" s="56"/>
      <c r="B39" s="474"/>
      <c r="C39" s="475"/>
      <c r="D39" s="475"/>
      <c r="E39" s="624"/>
      <c r="F39" s="625"/>
      <c r="G39" s="625"/>
      <c r="H39" s="625"/>
      <c r="I39" s="626"/>
      <c r="L39" s="58"/>
      <c r="O39" s="8"/>
      <c r="P39" s="8"/>
    </row>
    <row r="40" spans="1:16" s="26" customFormat="1" x14ac:dyDescent="0.25">
      <c r="A40" s="56"/>
      <c r="B40" s="474"/>
      <c r="C40" s="475"/>
      <c r="D40" s="475"/>
      <c r="E40" s="624"/>
      <c r="F40" s="625"/>
      <c r="G40" s="625"/>
      <c r="H40" s="625"/>
      <c r="I40" s="626"/>
      <c r="L40" s="58"/>
      <c r="O40" s="8"/>
      <c r="P40" s="8"/>
    </row>
    <row r="41" spans="1:16" s="26" customFormat="1" x14ac:dyDescent="0.25">
      <c r="A41" s="56"/>
      <c r="B41" s="474"/>
      <c r="C41" s="475"/>
      <c r="D41" s="475"/>
      <c r="E41" s="627"/>
      <c r="F41" s="628"/>
      <c r="G41" s="628"/>
      <c r="H41" s="628"/>
      <c r="I41" s="629"/>
      <c r="L41" s="58"/>
      <c r="O41" s="8"/>
      <c r="P41" s="8"/>
    </row>
    <row r="42" spans="1:16" s="26" customFormat="1" x14ac:dyDescent="0.25">
      <c r="A42" s="56"/>
      <c r="B42" s="548" t="str">
        <f>Pro!B35</f>
        <v>Pays d’origine inconnue - Achats auprès d'un producteur national</v>
      </c>
      <c r="C42" s="549"/>
      <c r="D42" s="550"/>
      <c r="E42" s="630" t="str">
        <f>IF(SUM(Pro!H35:H36)&lt;&gt;0,"X","-")</f>
        <v>-</v>
      </c>
      <c r="F42" s="630" t="str">
        <f>IF(SUM(Pro!I35:I36)&lt;&gt;0,"X","-")</f>
        <v>-</v>
      </c>
      <c r="G42" s="630" t="str">
        <f>IF(SUM(Pro!J35:J36)&lt;&gt;0,"X","-")</f>
        <v>-</v>
      </c>
      <c r="H42" s="630" t="str">
        <f>IF(SUM(Pro!K35:K36)&lt;&gt;0,"X","-")</f>
        <v>-</v>
      </c>
      <c r="I42" s="630" t="str">
        <f>IF(SUM(Pro!L35:L36)&lt;&gt;0,"X","-")</f>
        <v>-</v>
      </c>
      <c r="L42" s="58"/>
      <c r="O42" s="8"/>
      <c r="P42" s="8"/>
    </row>
    <row r="43" spans="1:16" s="26" customFormat="1" x14ac:dyDescent="0.25">
      <c r="A43" s="56"/>
      <c r="B43" s="551"/>
      <c r="C43" s="552"/>
      <c r="D43" s="553"/>
      <c r="E43" s="631"/>
      <c r="F43" s="631"/>
      <c r="G43" s="631"/>
      <c r="H43" s="631"/>
      <c r="I43" s="631"/>
      <c r="L43" s="58"/>
      <c r="O43" s="8"/>
      <c r="P43" s="8"/>
    </row>
    <row r="44" spans="1:16" s="26" customFormat="1" x14ac:dyDescent="0.25">
      <c r="A44" s="56"/>
      <c r="B44" s="548" t="str">
        <f>IF(Intro!$G$21="English",O44,P44)</f>
        <v>Pays d’origine inconnue - Achats auprès d'un autre fournisseur</v>
      </c>
      <c r="C44" s="549"/>
      <c r="D44" s="550"/>
      <c r="E44" s="630" t="str">
        <f>IF(SUM(Pro!H38:H39)&lt;&gt;0,"X","-")</f>
        <v>-</v>
      </c>
      <c r="F44" s="630" t="str">
        <f>IF(SUM(Pro!I38:I39)&lt;&gt;0,"X","-")</f>
        <v>-</v>
      </c>
      <c r="G44" s="630" t="str">
        <f>IF(SUM(Pro!J38:J39)&lt;&gt;0,"X","-")</f>
        <v>-</v>
      </c>
      <c r="H44" s="630" t="str">
        <f>IF(SUM(Pro!K38:K39)&lt;&gt;0,"X","-")</f>
        <v>-</v>
      </c>
      <c r="I44" s="630" t="str">
        <f>IF(SUM(Pro!L38:L39)&lt;&gt;0,"X","-")</f>
        <v>-</v>
      </c>
      <c r="L44" s="58"/>
      <c r="O44" s="8" t="s">
        <v>208</v>
      </c>
      <c r="P44" s="8" t="s">
        <v>285</v>
      </c>
    </row>
    <row r="45" spans="1:16" s="26" customFormat="1" x14ac:dyDescent="0.25">
      <c r="A45" s="56"/>
      <c r="B45" s="551"/>
      <c r="C45" s="552"/>
      <c r="D45" s="553"/>
      <c r="E45" s="631"/>
      <c r="F45" s="631"/>
      <c r="G45" s="631"/>
      <c r="H45" s="631"/>
      <c r="I45" s="631"/>
      <c r="L45" s="58"/>
      <c r="O45" s="8"/>
      <c r="P45" s="8"/>
    </row>
    <row r="46" spans="1:16" s="26" customFormat="1" x14ac:dyDescent="0.25">
      <c r="A46" s="56"/>
      <c r="B46" s="474" t="str">
        <f>IF(Intro!$G$21="English",O46,P46)</f>
        <v>Autres fournisseurs incluent :</v>
      </c>
      <c r="C46" s="475"/>
      <c r="D46" s="475"/>
      <c r="E46" s="621" t="str">
        <f>IF(Pro!B41="","-",Pro!B41)</f>
        <v>-</v>
      </c>
      <c r="F46" s="622"/>
      <c r="G46" s="622"/>
      <c r="H46" s="622"/>
      <c r="I46" s="623"/>
      <c r="L46" s="58"/>
      <c r="O46" s="8" t="s">
        <v>369</v>
      </c>
      <c r="P46" s="8" t="s">
        <v>370</v>
      </c>
    </row>
    <row r="47" spans="1:16" s="26" customFormat="1" x14ac:dyDescent="0.25">
      <c r="A47" s="56"/>
      <c r="B47" s="474"/>
      <c r="C47" s="475"/>
      <c r="D47" s="475"/>
      <c r="E47" s="624"/>
      <c r="F47" s="625"/>
      <c r="G47" s="625"/>
      <c r="H47" s="625"/>
      <c r="I47" s="626"/>
      <c r="L47" s="58"/>
      <c r="O47" s="8"/>
      <c r="P47" s="8"/>
    </row>
    <row r="48" spans="1:16" s="26" customFormat="1" x14ac:dyDescent="0.25">
      <c r="A48" s="56"/>
      <c r="B48" s="474"/>
      <c r="C48" s="475"/>
      <c r="D48" s="475"/>
      <c r="E48" s="624"/>
      <c r="F48" s="625"/>
      <c r="G48" s="625"/>
      <c r="H48" s="625"/>
      <c r="I48" s="626"/>
      <c r="L48" s="58"/>
      <c r="O48" s="8"/>
      <c r="P48" s="8"/>
    </row>
    <row r="49" spans="1:16" s="26" customFormat="1" x14ac:dyDescent="0.25">
      <c r="A49" s="56"/>
      <c r="B49" s="474"/>
      <c r="C49" s="475"/>
      <c r="D49" s="475"/>
      <c r="E49" s="627"/>
      <c r="F49" s="628"/>
      <c r="G49" s="628"/>
      <c r="H49" s="628"/>
      <c r="I49" s="629"/>
      <c r="L49" s="58"/>
      <c r="O49" s="8"/>
      <c r="P49" s="8"/>
    </row>
    <row r="50" spans="1:16" x14ac:dyDescent="0.25">
      <c r="B50" s="59"/>
      <c r="C50" s="60"/>
      <c r="D50" s="60"/>
      <c r="E50" s="60"/>
      <c r="F50" s="60"/>
      <c r="G50" s="60"/>
      <c r="H50" s="60"/>
      <c r="I50" s="60"/>
      <c r="J50" s="60"/>
      <c r="K50" s="60"/>
      <c r="L50" s="61"/>
      <c r="M50" s="8"/>
    </row>
  </sheetData>
  <sheetProtection algorithmName="SHA-512" hashValue="9uCpA80zxrnikClxgY4Gz37jsdvVizWl991ifMgnyur/FNq6zpXnKLsJMCoiqEdro2S11chlNQbAq6lEUzqV4g==" saltValue="uEf4lsKIbeBpU7T4y1vUJQ==" spinCount="100000" sheet="1" objects="1" scenarios="1" selectLockedCells="1"/>
  <mergeCells count="34">
    <mergeCell ref="B4:L4"/>
    <mergeCell ref="B5:L5"/>
    <mergeCell ref="B6:L6"/>
    <mergeCell ref="B28:L28"/>
    <mergeCell ref="B8:L8"/>
    <mergeCell ref="B9:L9"/>
    <mergeCell ref="B12:I12"/>
    <mergeCell ref="B13:I13"/>
    <mergeCell ref="B14:I14"/>
    <mergeCell ref="B15:I15"/>
    <mergeCell ref="B17:L17"/>
    <mergeCell ref="B19:L26"/>
    <mergeCell ref="E38:I41"/>
    <mergeCell ref="B35:D35"/>
    <mergeCell ref="B37:D37"/>
    <mergeCell ref="B38:D41"/>
    <mergeCell ref="B34:D34"/>
    <mergeCell ref="B36:D36"/>
    <mergeCell ref="E46:I49"/>
    <mergeCell ref="B30:L31"/>
    <mergeCell ref="B46:D49"/>
    <mergeCell ref="B42:D43"/>
    <mergeCell ref="E42:E43"/>
    <mergeCell ref="F42:F43"/>
    <mergeCell ref="G42:G43"/>
    <mergeCell ref="H42:H43"/>
    <mergeCell ref="B44:D45"/>
    <mergeCell ref="E44:E45"/>
    <mergeCell ref="F44:F45"/>
    <mergeCell ref="G44:G45"/>
    <mergeCell ref="H44:H45"/>
    <mergeCell ref="B33:D33"/>
    <mergeCell ref="I42:I43"/>
    <mergeCell ref="I44:I45"/>
  </mergeCells>
  <dataValidations disablePrompts="1"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955898EB-FD1B-4E43-9654-9ED90201ADA3}">
      <formula1>1000</formula1>
    </dataValidation>
  </dataValidations>
  <printOptions horizontalCentered="1"/>
  <pageMargins left="0.25" right="0.25" top="0.75" bottom="0.75" header="0.3" footer="0.3"/>
  <pageSetup scale="63" fitToHeight="0" orientation="portrait" r:id="rId1"/>
  <headerFooter>
    <oddFooter>&amp;L&amp;A</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3010519-E125-46C0-81BD-0ABD8945877F}">
          <x14:formula1>
            <xm:f>Variables!$D$37:$D$38</xm:f>
          </x14:formula1>
          <xm:sqref>J12:J15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16</vt:i4>
      </vt:variant>
    </vt:vector>
  </HeadingPairs>
  <TitlesOfParts>
    <vt:vector size="27" baseType="lpstr">
      <vt:lpstr>Variables</vt:lpstr>
      <vt:lpstr>Intro</vt:lpstr>
      <vt:lpstr>Info</vt:lpstr>
      <vt:lpstr>Public</vt:lpstr>
      <vt:lpstr>AddPub</vt:lpstr>
      <vt:lpstr>Pro</vt:lpstr>
      <vt:lpstr>Grades-Nuances</vt:lpstr>
      <vt:lpstr>AddPro</vt:lpstr>
      <vt:lpstr>Confirm</vt:lpstr>
      <vt:lpstr>DB</vt:lpstr>
      <vt:lpstr>GradeQualDB</vt:lpstr>
      <vt:lpstr>AddPro!Print_Area</vt:lpstr>
      <vt:lpstr>AddPub!Print_Area</vt:lpstr>
      <vt:lpstr>Confirm!Print_Area</vt:lpstr>
      <vt:lpstr>'Grades-Nuances'!Print_Area</vt:lpstr>
      <vt:lpstr>Info!Print_Area</vt:lpstr>
      <vt:lpstr>Intro!Print_Area</vt:lpstr>
      <vt:lpstr>Pro!Print_Area</vt:lpstr>
      <vt:lpstr>Public!Print_Area</vt:lpstr>
      <vt:lpstr>AddPro!Print_Titles</vt:lpstr>
      <vt:lpstr>AddPub!Print_Titles</vt:lpstr>
      <vt:lpstr>Confirm!Print_Titles</vt:lpstr>
      <vt:lpstr>'Grades-Nuances'!Print_Titles</vt:lpstr>
      <vt:lpstr>Info!Print_Titles</vt:lpstr>
      <vt:lpstr>Intro!Print_Titles</vt:lpstr>
      <vt:lpstr>Pro!Print_Titles</vt:lpstr>
      <vt:lpstr>Public!Print_Titles</vt:lpstr>
    </vt:vector>
  </TitlesOfParts>
  <Company>CITT-TCCE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Suwalski</dc:creator>
  <cp:lastModifiedBy>Dao, Thy</cp:lastModifiedBy>
  <cp:lastPrinted>2026-06-09T18:34:13Z</cp:lastPrinted>
  <dcterms:created xsi:type="dcterms:W3CDTF">2013-02-14T16:37:31Z</dcterms:created>
  <dcterms:modified xsi:type="dcterms:W3CDTF">2026-08-24T13:02:27Z</dcterms:modified>
</cp:coreProperties>
</file>