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O:\CITT\Cases\SIMA\PI-2026-001\Working Files\Research\Questionnaires\Final for website\"/>
    </mc:Choice>
  </mc:AlternateContent>
  <xr:revisionPtr revIDLastSave="0" documentId="13_ncr:1_{BE9090E8-5316-4D64-A79E-922D72114221}" xr6:coauthVersionLast="47" xr6:coauthVersionMax="47" xr10:uidLastSave="{00000000-0000-0000-0000-000000000000}"/>
  <workbookProtection workbookAlgorithmName="SHA-512" workbookHashValue="R9c0OPQCqUwsF2EdDINBoFsJADHctZJ0jBs9BVyKPFSVPxU4vL42UwF/IMRfcKsqrtr/cz9TV1p9zDLF9gkg8w==" workbookSaltValue="p22ihrbxnKA6eW2OuytQmw==" workbookSpinCount="100000" lockStructure="1"/>
  <bookViews>
    <workbookView xWindow="690" yWindow="390" windowWidth="24090" windowHeight="14100" tabRatio="738" firstSheet="1" activeTab="1" xr2:uid="{28C13B86-152E-4458-AD7D-0C762FA22288}"/>
  </bookViews>
  <sheets>
    <sheet name="Variables" sheetId="24" state="hidden" r:id="rId1"/>
    <sheet name="Intro" sheetId="25" r:id="rId2"/>
    <sheet name="Info" sheetId="26" r:id="rId3"/>
    <sheet name="Public" sheetId="27" r:id="rId4"/>
    <sheet name="Grades|Nuances" sheetId="37" state="hidden" r:id="rId5"/>
    <sheet name="AddPub" sheetId="28" r:id="rId6"/>
    <sheet name="Pro 1" sheetId="29" r:id="rId7"/>
    <sheet name="Pro 2" sheetId="30" r:id="rId8"/>
    <sheet name="AddPro" sheetId="33" r:id="rId9"/>
    <sheet name="Confirm" sheetId="34" r:id="rId10"/>
    <sheet name="FirmDB" sheetId="38" state="hidden" r:id="rId11"/>
    <sheet name="DB" sheetId="39" state="hidden" r:id="rId12"/>
    <sheet name="DataTab" sheetId="35" state="hidden" r:id="rId13"/>
  </sheets>
  <definedNames>
    <definedName name="assocfirms">#REF!</definedName>
    <definedName name="assofirm">#REF!</definedName>
    <definedName name="cogm">#REF!</definedName>
    <definedName name="cogs">#REF!</definedName>
    <definedName name="demp">#REF!</definedName>
    <definedName name="fexp">#REF!</definedName>
    <definedName name="gsa">#REF!</definedName>
    <definedName name="iemp">#REF!</definedName>
    <definedName name="ndsv">#REF!</definedName>
    <definedName name="nsv">#REF!</definedName>
    <definedName name="POR" localSheetId="4">#REF!</definedName>
    <definedName name="POR">#REF!</definedName>
    <definedName name="ppc">#REF!</definedName>
    <definedName name="_xlnm.Print_Area" localSheetId="8">AddPro!$B$1:$L$62</definedName>
    <definedName name="_xlnm.Print_Area" localSheetId="5">AddPub!$B$1:$L$62</definedName>
    <definedName name="_xlnm.Print_Area" localSheetId="9">Confirm!$B$1:$L$42</definedName>
    <definedName name="_xlnm.Print_Area" localSheetId="4">'Grades|Nuances'!$B$1:$L$40</definedName>
    <definedName name="_xlnm.Print_Area" localSheetId="2">Info!$B$1:$L$50</definedName>
    <definedName name="_xlnm.Print_Area" localSheetId="1">Intro!$B$1:$L$142</definedName>
    <definedName name="_xlnm.Print_Area" localSheetId="6">'Pro 1'!$B$1:$L$108</definedName>
    <definedName name="_xlnm.Print_Area" localSheetId="7">'Pro 2'!$B$1:$L$182</definedName>
    <definedName name="_xlnm.Print_Area" localSheetId="3">Public!$B$1:$L$240</definedName>
    <definedName name="_xlnm.Print_Titles" localSheetId="8">AddPro!$1:$7</definedName>
    <definedName name="_xlnm.Print_Titles" localSheetId="5">AddPub!$1:$7</definedName>
    <definedName name="_xlnm.Print_Titles" localSheetId="9">Confirm!$1:$7</definedName>
    <definedName name="_xlnm.Print_Titles" localSheetId="4">'Grades|Nuances'!$1:$7</definedName>
    <definedName name="_xlnm.Print_Titles" localSheetId="2">Info!$1:$7</definedName>
    <definedName name="_xlnm.Print_Titles" localSheetId="1">Intro!$1:$7</definedName>
    <definedName name="_xlnm.Print_Titles" localSheetId="6">'Pro 1'!$1:$7</definedName>
    <definedName name="_xlnm.Print_Titles" localSheetId="7">'Pro 2'!$1:$7</definedName>
    <definedName name="_xlnm.Print_Titles" localSheetId="3">Public!$1:$7</definedName>
    <definedName name="quest8" localSheetId="8">AddPro!#REF!</definedName>
    <definedName name="quest8" localSheetId="5">AddPub!#REF!</definedName>
    <definedName name="quest8" localSheetId="9">Confirm!#REF!</definedName>
    <definedName name="quest8" localSheetId="2">Info!#REF!</definedName>
    <definedName name="quest8" localSheetId="1">Intro!#REF!</definedName>
    <definedName name="quest8" localSheetId="6">'Pro 1'!#REF!</definedName>
    <definedName name="quest8" localSheetId="7">'Pro 2'!#REF!</definedName>
    <definedName name="quest8" localSheetId="3">Public!#REF!</definedName>
    <definedName name="quest8">#REF!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 i="38" l="1"/>
  <c r="F2" i="38" s="1"/>
  <c r="E12" i="39"/>
  <c r="F12" i="39"/>
  <c r="F17" i="39" s="1"/>
  <c r="G12" i="39"/>
  <c r="H12" i="39"/>
  <c r="I12" i="39"/>
  <c r="F11" i="39"/>
  <c r="F16" i="39" s="1"/>
  <c r="G11" i="39"/>
  <c r="G16" i="39" s="1"/>
  <c r="H11" i="39"/>
  <c r="I11" i="39"/>
  <c r="H13" i="39"/>
  <c r="H18" i="39" s="1"/>
  <c r="E11" i="39"/>
  <c r="F8" i="39"/>
  <c r="G8" i="39"/>
  <c r="H8" i="39"/>
  <c r="I8" i="39"/>
  <c r="I30" i="39" s="1"/>
  <c r="E8" i="39"/>
  <c r="C3" i="39"/>
  <c r="J5" i="38"/>
  <c r="K5" i="38"/>
  <c r="L5" i="38"/>
  <c r="M5" i="38"/>
  <c r="I6" i="38"/>
  <c r="N6" i="38" s="1"/>
  <c r="J6" i="38"/>
  <c r="K6" i="38"/>
  <c r="L6" i="38"/>
  <c r="M6" i="38"/>
  <c r="I7" i="38"/>
  <c r="J7" i="38"/>
  <c r="K7" i="38"/>
  <c r="L7" i="38"/>
  <c r="M7" i="38"/>
  <c r="I8" i="38"/>
  <c r="N8" i="38" s="1"/>
  <c r="J8" i="38"/>
  <c r="K8" i="38"/>
  <c r="L8" i="38"/>
  <c r="M8" i="38"/>
  <c r="J4" i="38"/>
  <c r="N4" i="38" s="1"/>
  <c r="K4" i="38"/>
  <c r="L4" i="38"/>
  <c r="M4" i="38"/>
  <c r="I4" i="38"/>
  <c r="A4" i="38"/>
  <c r="A5" i="38" s="1"/>
  <c r="A6" i="38" s="1"/>
  <c r="A7" i="38" s="1"/>
  <c r="A8" i="38" s="1"/>
  <c r="I25" i="39"/>
  <c r="H25" i="39"/>
  <c r="I47" i="39" s="1"/>
  <c r="G25" i="39"/>
  <c r="G26" i="39" s="1"/>
  <c r="G48" i="39" s="1"/>
  <c r="F25" i="39"/>
  <c r="G47" i="39" s="1"/>
  <c r="E25" i="39"/>
  <c r="I24" i="39"/>
  <c r="H24" i="39"/>
  <c r="I46" i="39" s="1"/>
  <c r="G24" i="39"/>
  <c r="G46" i="39" s="1"/>
  <c r="F24" i="39"/>
  <c r="F46" i="39" s="1"/>
  <c r="E24" i="39"/>
  <c r="I23" i="39"/>
  <c r="I26" i="39" s="1"/>
  <c r="H23" i="39"/>
  <c r="H26" i="39" s="1"/>
  <c r="G23" i="39"/>
  <c r="F23" i="39"/>
  <c r="F26" i="39" s="1"/>
  <c r="E23" i="39"/>
  <c r="E26" i="39" s="1"/>
  <c r="I20" i="39"/>
  <c r="I42" i="39" s="1"/>
  <c r="H20" i="39"/>
  <c r="G20" i="39"/>
  <c r="F20" i="39"/>
  <c r="E20" i="39"/>
  <c r="H17" i="39"/>
  <c r="G17" i="39"/>
  <c r="I16" i="39"/>
  <c r="H16" i="39"/>
  <c r="I38" i="39" s="1"/>
  <c r="G30" i="39"/>
  <c r="C51" i="39"/>
  <c r="D48" i="39"/>
  <c r="K48" i="39" s="1"/>
  <c r="C48" i="39"/>
  <c r="D47" i="39"/>
  <c r="K47" i="39" s="1"/>
  <c r="C47" i="39"/>
  <c r="D46" i="39"/>
  <c r="K46" i="39" s="1"/>
  <c r="C46" i="39"/>
  <c r="D45" i="39"/>
  <c r="K45" i="39" s="1"/>
  <c r="C45" i="39"/>
  <c r="D44" i="39"/>
  <c r="K44" i="39" s="1"/>
  <c r="C44" i="39"/>
  <c r="G42" i="39"/>
  <c r="D42" i="39"/>
  <c r="K42" i="39" s="1"/>
  <c r="C42" i="39"/>
  <c r="K40" i="39"/>
  <c r="D40" i="39"/>
  <c r="C40" i="39"/>
  <c r="D39" i="39"/>
  <c r="K39" i="39" s="1"/>
  <c r="C39" i="39"/>
  <c r="K38" i="39"/>
  <c r="D38" i="39"/>
  <c r="D37" i="39"/>
  <c r="K37" i="39" s="1"/>
  <c r="C37" i="39"/>
  <c r="K36" i="39"/>
  <c r="K35" i="39"/>
  <c r="D35" i="39"/>
  <c r="C35" i="39"/>
  <c r="D34" i="39"/>
  <c r="K34" i="39" s="1"/>
  <c r="C34" i="39"/>
  <c r="K33" i="39"/>
  <c r="D33" i="39"/>
  <c r="C33" i="39"/>
  <c r="K32" i="39"/>
  <c r="D32" i="39"/>
  <c r="C32" i="39"/>
  <c r="D30" i="39"/>
  <c r="K30" i="39" s="1"/>
  <c r="C30" i="39"/>
  <c r="K28" i="39"/>
  <c r="K26" i="39"/>
  <c r="K25" i="39"/>
  <c r="F47" i="39"/>
  <c r="K24" i="39"/>
  <c r="K23" i="39"/>
  <c r="K22" i="39"/>
  <c r="K20" i="39"/>
  <c r="K18" i="39"/>
  <c r="D17" i="39"/>
  <c r="K17" i="39" s="1"/>
  <c r="C17" i="39"/>
  <c r="K16" i="39"/>
  <c r="D16" i="39"/>
  <c r="C16" i="39"/>
  <c r="C38" i="39" s="1"/>
  <c r="K15" i="39"/>
  <c r="K13" i="39"/>
  <c r="K12" i="39"/>
  <c r="K11" i="39"/>
  <c r="K10" i="39"/>
  <c r="K8" i="39"/>
  <c r="N7" i="38"/>
  <c r="F42" i="39" l="1"/>
  <c r="E16" i="39"/>
  <c r="F38" i="39" s="1"/>
  <c r="I17" i="39"/>
  <c r="F30" i="39"/>
  <c r="E17" i="39"/>
  <c r="F39" i="39" s="1"/>
  <c r="G39" i="39"/>
  <c r="F48" i="39"/>
  <c r="I33" i="39"/>
  <c r="I13" i="39"/>
  <c r="I35" i="39" s="1"/>
  <c r="F34" i="39"/>
  <c r="G34" i="39"/>
  <c r="I34" i="39"/>
  <c r="I39" i="39"/>
  <c r="I48" i="39"/>
  <c r="G38" i="39"/>
  <c r="E13" i="39"/>
  <c r="E18" i="39" s="1"/>
  <c r="F13" i="39"/>
  <c r="F33" i="39"/>
  <c r="G33" i="39"/>
  <c r="F45" i="39"/>
  <c r="G13" i="39"/>
  <c r="G45" i="39"/>
  <c r="I45" i="39"/>
  <c r="I18" i="39" l="1"/>
  <c r="I40" i="39" s="1"/>
  <c r="G18" i="39"/>
  <c r="G35" i="39"/>
  <c r="F35" i="39"/>
  <c r="F18" i="39"/>
  <c r="F40" i="39" s="1"/>
  <c r="G40" i="39" l="1"/>
  <c r="J141" i="25" l="1"/>
  <c r="E141" i="25"/>
  <c r="B141" i="25"/>
  <c r="B24" i="26" l="1"/>
  <c r="B23" i="26"/>
  <c r="B22" i="26"/>
  <c r="H10" i="25"/>
  <c r="P12" i="37"/>
  <c r="O12" i="37"/>
  <c r="B29" i="26"/>
  <c r="P33" i="26"/>
  <c r="D31" i="26" s="1"/>
  <c r="O33" i="26"/>
  <c r="B105" i="25"/>
  <c r="B103" i="25"/>
  <c r="B101" i="25"/>
  <c r="B99" i="25"/>
  <c r="B97" i="25"/>
  <c r="B53" i="33"/>
  <c r="B43" i="33"/>
  <c r="B33" i="33"/>
  <c r="B23" i="33"/>
  <c r="B13" i="33"/>
  <c r="D12" i="33"/>
  <c r="C12" i="33"/>
  <c r="C12" i="28"/>
  <c r="B23" i="28"/>
  <c r="B33" i="28"/>
  <c r="B43" i="28"/>
  <c r="B53" i="28"/>
  <c r="O66" i="25"/>
  <c r="P66" i="25"/>
  <c r="O65" i="25"/>
  <c r="P65" i="25"/>
  <c r="J11" i="34"/>
  <c r="E40" i="34"/>
  <c r="B54" i="30"/>
  <c r="B21" i="26"/>
  <c r="B12" i="37" l="1"/>
  <c r="K14" i="37"/>
  <c r="I14" i="37"/>
  <c r="G14" i="37"/>
  <c r="F14" i="37"/>
  <c r="D14" i="37"/>
  <c r="B14" i="37"/>
  <c r="B10" i="25" l="1"/>
  <c r="F35" i="34"/>
  <c r="G35" i="34"/>
  <c r="H35" i="34"/>
  <c r="I35" i="34"/>
  <c r="E35" i="34"/>
  <c r="D12" i="28"/>
  <c r="P8" i="27"/>
  <c r="P103" i="30"/>
  <c r="O103" i="30"/>
  <c r="P74" i="27" l="1"/>
  <c r="E36" i="34"/>
  <c r="I5" i="38" s="1"/>
  <c r="N5" i="38" s="1"/>
  <c r="P200" i="27"/>
  <c r="C8" i="24"/>
  <c r="C6" i="24"/>
  <c r="C2" i="24"/>
  <c r="D41" i="30" l="1"/>
  <c r="D44" i="30"/>
  <c r="D47" i="30" s="1"/>
  <c r="D50" i="30" l="1"/>
  <c r="B17" i="34" l="1"/>
  <c r="E65" i="25"/>
  <c r="D28" i="24"/>
  <c r="D27" i="24"/>
  <c r="B6" i="26"/>
  <c r="B6" i="37" s="1"/>
  <c r="B6" i="25"/>
  <c r="O56" i="29"/>
  <c r="O200" i="27"/>
  <c r="P63" i="25"/>
  <c r="O63" i="25"/>
  <c r="F38" i="34"/>
  <c r="G38" i="34"/>
  <c r="H38" i="34"/>
  <c r="I38" i="34"/>
  <c r="E38" i="34"/>
  <c r="G62" i="30"/>
  <c r="K48" i="30"/>
  <c r="J48" i="30"/>
  <c r="I48" i="30"/>
  <c r="H48" i="30"/>
  <c r="G48" i="30"/>
  <c r="D48" i="30"/>
  <c r="D46" i="30"/>
  <c r="B46" i="30"/>
  <c r="B38" i="34" s="1"/>
  <c r="F39" i="34"/>
  <c r="G39" i="34"/>
  <c r="H39" i="34"/>
  <c r="I39" i="34"/>
  <c r="F36" i="34"/>
  <c r="G36" i="34"/>
  <c r="H36" i="34"/>
  <c r="I36" i="34"/>
  <c r="F37" i="34"/>
  <c r="G37" i="34"/>
  <c r="H37" i="34"/>
  <c r="I37" i="34"/>
  <c r="E39" i="34"/>
  <c r="E37" i="34"/>
  <c r="E47" i="27"/>
  <c r="B35" i="34" l="1"/>
  <c r="B28" i="34"/>
  <c r="B8" i="34"/>
  <c r="B9" i="34"/>
  <c r="B8" i="33"/>
  <c r="B12" i="29"/>
  <c r="B2" i="29"/>
  <c r="B2" i="33" s="1"/>
  <c r="B8" i="28"/>
  <c r="B212" i="27"/>
  <c r="B197" i="27"/>
  <c r="B12" i="27"/>
  <c r="O8" i="27"/>
  <c r="B42" i="26"/>
  <c r="B27" i="26"/>
  <c r="B4" i="26"/>
  <c r="B4" i="37" s="1"/>
  <c r="B108" i="25"/>
  <c r="B69" i="25"/>
  <c r="B75" i="25"/>
  <c r="B61" i="25"/>
  <c r="C29" i="25"/>
  <c r="B25" i="25"/>
  <c r="B5" i="25"/>
  <c r="P129" i="30"/>
  <c r="B185" i="27"/>
  <c r="B2" i="30" l="1"/>
  <c r="B65" i="25"/>
  <c r="P31" i="26"/>
  <c r="O31" i="26"/>
  <c r="D40" i="30"/>
  <c r="D42" i="30"/>
  <c r="D43" i="30"/>
  <c r="D45" i="30"/>
  <c r="D49" i="30"/>
  <c r="D51" i="30"/>
  <c r="D52" i="30"/>
  <c r="B26" i="30"/>
  <c r="B28" i="30"/>
  <c r="B30" i="30"/>
  <c r="D43" i="26" l="1"/>
  <c r="B43" i="26"/>
  <c r="O129" i="30" l="1"/>
  <c r="K76" i="27"/>
  <c r="I76" i="27"/>
  <c r="G76" i="27"/>
  <c r="E76" i="27"/>
  <c r="C76" i="27"/>
  <c r="O74" i="27"/>
  <c r="O28" i="27"/>
  <c r="K39" i="30" l="1"/>
  <c r="K62" i="30" s="1"/>
  <c r="J39" i="30"/>
  <c r="J62" i="30" s="1"/>
  <c r="K37" i="30"/>
  <c r="K60" i="30" s="1"/>
  <c r="J37" i="30"/>
  <c r="J96" i="30" s="1"/>
  <c r="J42" i="30"/>
  <c r="K42" i="30"/>
  <c r="J45" i="30"/>
  <c r="K45" i="30"/>
  <c r="J51" i="30"/>
  <c r="K51" i="30"/>
  <c r="K96" i="30" l="1"/>
  <c r="J63" i="30"/>
  <c r="K63" i="30"/>
  <c r="J60" i="30"/>
  <c r="K19" i="29"/>
  <c r="I33" i="34" s="1"/>
  <c r="J19" i="29"/>
  <c r="H33" i="34" s="1"/>
  <c r="J23" i="29"/>
  <c r="J26" i="29" s="1"/>
  <c r="K23" i="29"/>
  <c r="J25" i="29"/>
  <c r="K25" i="29"/>
  <c r="K26" i="29"/>
  <c r="P13" i="34" l="1"/>
  <c r="O13" i="34"/>
  <c r="D15" i="35"/>
  <c r="E15" i="35"/>
  <c r="C15" i="35"/>
  <c r="D14" i="35"/>
  <c r="E14" i="35"/>
  <c r="C14" i="35"/>
  <c r="D13" i="35"/>
  <c r="E13" i="35"/>
  <c r="C13" i="35"/>
  <c r="D10" i="35"/>
  <c r="E10" i="35"/>
  <c r="C10" i="35"/>
  <c r="D3" i="35"/>
  <c r="E3" i="35"/>
  <c r="C3" i="35"/>
  <c r="D7" i="35"/>
  <c r="E7" i="35"/>
  <c r="C7" i="35"/>
  <c r="D6" i="35"/>
  <c r="E6" i="35"/>
  <c r="C6" i="35"/>
  <c r="O215" i="27" l="1"/>
  <c r="O81" i="30"/>
  <c r="P81" i="30"/>
  <c r="P56" i="29"/>
  <c r="P215" i="27"/>
  <c r="P28" i="27"/>
  <c r="I39" i="30" l="1"/>
  <c r="I62" i="30" s="1"/>
  <c r="H39" i="30"/>
  <c r="H62" i="30" s="1"/>
  <c r="I51" i="30"/>
  <c r="H51" i="30"/>
  <c r="G51" i="30"/>
  <c r="I45" i="30"/>
  <c r="H45" i="30"/>
  <c r="G45" i="30"/>
  <c r="I42" i="30"/>
  <c r="H42" i="30"/>
  <c r="G42" i="30"/>
  <c r="I25" i="29"/>
  <c r="H25" i="29"/>
  <c r="G25" i="29"/>
  <c r="I23" i="29"/>
  <c r="E8" i="35" s="1"/>
  <c r="H23" i="29"/>
  <c r="D8" i="35" s="1"/>
  <c r="G23" i="29"/>
  <c r="O229" i="27"/>
  <c r="B229" i="27" s="1"/>
  <c r="I26" i="29" l="1"/>
  <c r="H26" i="29"/>
  <c r="H63" i="30"/>
  <c r="I63" i="30"/>
  <c r="G26" i="29"/>
  <c r="C8" i="35"/>
  <c r="B140" i="25" l="1"/>
  <c r="E140" i="25"/>
  <c r="J140" i="25"/>
  <c r="D47" i="26" l="1"/>
  <c r="B47" i="26"/>
  <c r="G105" i="30" l="1"/>
  <c r="C105" i="30"/>
  <c r="B40" i="34" l="1"/>
  <c r="B40" i="30"/>
  <c r="B36" i="34" s="1"/>
  <c r="B129" i="30" l="1"/>
  <c r="B103" i="30"/>
  <c r="B81" i="30"/>
  <c r="H23" i="30"/>
  <c r="B24" i="30"/>
  <c r="B22" i="30"/>
  <c r="F98" i="30"/>
  <c r="B98" i="30"/>
  <c r="G96" i="30"/>
  <c r="L94" i="30"/>
  <c r="K94" i="30"/>
  <c r="J94" i="30"/>
  <c r="I94" i="30"/>
  <c r="H94" i="30"/>
  <c r="G94" i="30"/>
  <c r="F94" i="30"/>
  <c r="E94" i="30"/>
  <c r="D94" i="30"/>
  <c r="B94" i="30"/>
  <c r="H96" i="30" l="1"/>
  <c r="I96" i="30" s="1"/>
  <c r="G63" i="30" l="1"/>
  <c r="B28" i="27" l="1"/>
  <c r="B6" i="29" l="1"/>
  <c r="B6" i="34"/>
  <c r="B6" i="30"/>
  <c r="B6" i="28"/>
  <c r="B6" i="27"/>
  <c r="B6" i="33"/>
  <c r="E33" i="34"/>
  <c r="B30" i="34"/>
  <c r="B15" i="34"/>
  <c r="I14" i="34"/>
  <c r="H14" i="34"/>
  <c r="G14" i="34"/>
  <c r="F14" i="34"/>
  <c r="E14" i="34"/>
  <c r="B14" i="34"/>
  <c r="B13" i="34"/>
  <c r="B12" i="34"/>
  <c r="B171" i="30"/>
  <c r="B157" i="30"/>
  <c r="B144" i="30"/>
  <c r="B68" i="30"/>
  <c r="F63" i="30"/>
  <c r="B63" i="30"/>
  <c r="F62" i="30"/>
  <c r="G60" i="30"/>
  <c r="B58" i="30"/>
  <c r="B52" i="30"/>
  <c r="B62" i="30" s="1"/>
  <c r="B49" i="30"/>
  <c r="B39" i="34" s="1"/>
  <c r="B43" i="30"/>
  <c r="B37" i="34" s="1"/>
  <c r="D39" i="30"/>
  <c r="B39" i="30"/>
  <c r="G37" i="30"/>
  <c r="B35" i="30"/>
  <c r="B19" i="30"/>
  <c r="B17" i="30"/>
  <c r="B16" i="30"/>
  <c r="B15" i="30"/>
  <c r="B14" i="30"/>
  <c r="B13" i="30"/>
  <c r="B12" i="30"/>
  <c r="B97" i="29"/>
  <c r="B83" i="29"/>
  <c r="B69" i="29"/>
  <c r="B56" i="29"/>
  <c r="B43" i="29"/>
  <c r="B30" i="29"/>
  <c r="B26" i="29"/>
  <c r="B25" i="29"/>
  <c r="B24" i="29"/>
  <c r="B23" i="29"/>
  <c r="B22" i="29"/>
  <c r="F21" i="29"/>
  <c r="G19" i="29"/>
  <c r="B15" i="29"/>
  <c r="P10" i="29"/>
  <c r="B10" i="29" s="1"/>
  <c r="B10" i="30" s="1"/>
  <c r="B13" i="28"/>
  <c r="B10" i="28"/>
  <c r="B10" i="33" s="1"/>
  <c r="B215" i="27"/>
  <c r="B200" i="27"/>
  <c r="B74" i="27"/>
  <c r="J47" i="27"/>
  <c r="G47" i="27"/>
  <c r="C47" i="27"/>
  <c r="B42" i="27"/>
  <c r="B15" i="27"/>
  <c r="B10" i="27"/>
  <c r="B9" i="27"/>
  <c r="B8" i="27"/>
  <c r="B8" i="37" s="1"/>
  <c r="L27" i="26"/>
  <c r="K27" i="26"/>
  <c r="J27" i="26"/>
  <c r="I27" i="26"/>
  <c r="H27" i="26"/>
  <c r="G27" i="26"/>
  <c r="F27" i="26"/>
  <c r="E27" i="26"/>
  <c r="C27" i="26"/>
  <c r="L19" i="26"/>
  <c r="K19" i="26"/>
  <c r="J19" i="26"/>
  <c r="I19" i="26"/>
  <c r="H19" i="26"/>
  <c r="G19" i="26"/>
  <c r="F19" i="26"/>
  <c r="E19" i="26"/>
  <c r="C19" i="26"/>
  <c r="B19" i="26"/>
  <c r="B15" i="26"/>
  <c r="B12" i="26"/>
  <c r="B10" i="26"/>
  <c r="L8" i="26"/>
  <c r="K8" i="26"/>
  <c r="J8" i="26"/>
  <c r="I8" i="26"/>
  <c r="H8" i="26"/>
  <c r="G8" i="26"/>
  <c r="F8" i="26"/>
  <c r="E8" i="26"/>
  <c r="C8" i="26"/>
  <c r="B8" i="26"/>
  <c r="J139" i="25"/>
  <c r="E139" i="25"/>
  <c r="B139" i="25"/>
  <c r="B137" i="25"/>
  <c r="L135" i="25"/>
  <c r="K135" i="25"/>
  <c r="J135" i="25"/>
  <c r="I135" i="25"/>
  <c r="H135" i="25"/>
  <c r="G135" i="25"/>
  <c r="E135" i="25"/>
  <c r="D135" i="25"/>
  <c r="C135" i="25"/>
  <c r="B130" i="25"/>
  <c r="B132" i="25"/>
  <c r="B129" i="25"/>
  <c r="B128" i="25"/>
  <c r="L126" i="25"/>
  <c r="K126" i="25"/>
  <c r="J126" i="25"/>
  <c r="I126" i="25"/>
  <c r="H126" i="25"/>
  <c r="G126" i="25"/>
  <c r="E126" i="25"/>
  <c r="D126" i="25"/>
  <c r="C126" i="25"/>
  <c r="B126" i="25"/>
  <c r="B123" i="25"/>
  <c r="B118" i="25"/>
  <c r="B116" i="25"/>
  <c r="B114" i="25"/>
  <c r="B112" i="25"/>
  <c r="B110" i="25"/>
  <c r="B85" i="25"/>
  <c r="B84" i="25"/>
  <c r="B81" i="25"/>
  <c r="B79" i="25"/>
  <c r="B77" i="25"/>
  <c r="P71" i="25"/>
  <c r="O71" i="25"/>
  <c r="C71" i="25" s="1"/>
  <c r="B63" i="25"/>
  <c r="B58" i="25"/>
  <c r="B27" i="25"/>
  <c r="L25" i="25"/>
  <c r="K25" i="25"/>
  <c r="J25" i="25"/>
  <c r="I25" i="25"/>
  <c r="H25" i="25"/>
  <c r="G25" i="25"/>
  <c r="E25" i="25"/>
  <c r="D25" i="25"/>
  <c r="C25" i="25"/>
  <c r="B5" i="26"/>
  <c r="B5" i="37" s="1"/>
  <c r="F22" i="29" l="1"/>
  <c r="F24" i="29"/>
  <c r="F23" i="29"/>
  <c r="B4" i="27"/>
  <c r="B4" i="29"/>
  <c r="B4" i="30"/>
  <c r="B4" i="34"/>
  <c r="B4" i="28"/>
  <c r="B4" i="33"/>
  <c r="B8" i="30"/>
  <c r="B8" i="29"/>
  <c r="B9" i="30"/>
  <c r="B9" i="29"/>
  <c r="B5" i="29"/>
  <c r="B5" i="34"/>
  <c r="B5" i="30"/>
  <c r="B5" i="28"/>
  <c r="B5" i="33"/>
  <c r="B5" i="27"/>
  <c r="H19" i="29"/>
  <c r="I19" i="29" s="1"/>
  <c r="E15" i="34"/>
  <c r="H37" i="30"/>
  <c r="H60" i="30"/>
  <c r="I60" i="30" s="1"/>
  <c r="F33" i="34"/>
  <c r="G33" i="34" s="1"/>
  <c r="F15" i="34" l="1"/>
  <c r="I37" i="30"/>
  <c r="H15" i="34" s="1"/>
  <c r="G15" i="34" l="1"/>
  <c r="I15" i="3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Paula Place</author>
  </authors>
  <commentList>
    <comment ref="A4" authorId="0" shapeId="0" xr:uid="{50714375-DA09-4A3D-8B30-08DBBB9A5F21}">
      <text>
        <r>
          <rPr>
            <sz val="9"/>
            <color indexed="81"/>
            <rFont val="Tahoma"/>
            <family val="2"/>
          </rPr>
          <t>If there is more than one type (i.e. dumping for China, dumping &amp; subsidizing for Korea), you must manually modify the Intro paragraph.</t>
        </r>
      </text>
    </comment>
    <comment ref="A17" authorId="0" shapeId="0" xr:uid="{61BFE4A6-4A5E-41A5-882C-A2CCF078E2EB}">
      <text>
        <r>
          <rPr>
            <b/>
            <sz val="9"/>
            <color indexed="81"/>
            <rFont val="Tahoma"/>
            <family val="2"/>
          </rPr>
          <t>Link to specific CBSA SOR or MIF page</t>
        </r>
      </text>
    </comment>
  </commentList>
</comments>
</file>

<file path=xl/sharedStrings.xml><?xml version="1.0" encoding="utf-8"?>
<sst xmlns="http://schemas.openxmlformats.org/spreadsheetml/2006/main" count="567" uniqueCount="402">
  <si>
    <t>PUBLIC</t>
  </si>
  <si>
    <t>QUESTIONNAIRE DUE DATE</t>
  </si>
  <si>
    <t>DATE D'ÉCHÉANCE DU QUESTIONNAIRE</t>
  </si>
  <si>
    <t>TRANSMISSION DU QUESTIONNAIRE REMPLI</t>
  </si>
  <si>
    <t>Veuillez retourner le questionnaire rempli en utilisant l’une des options suivantes :</t>
  </si>
  <si>
    <t>CERTIFICATION</t>
  </si>
  <si>
    <t>ATTESTATION</t>
  </si>
  <si>
    <t>FIRM INFORMATION</t>
  </si>
  <si>
    <t>RENSEIGNEMENTS SUR L’ENTREPRISE</t>
  </si>
  <si>
    <t>Firm Address</t>
  </si>
  <si>
    <t>Adresse de l'entreprise</t>
  </si>
  <si>
    <t>Website Address</t>
  </si>
  <si>
    <t>Adresse du site Web</t>
  </si>
  <si>
    <t>Name of Authorized Official</t>
  </si>
  <si>
    <t>Nom du représentant autorisé</t>
  </si>
  <si>
    <t>Title of Authorized Official</t>
  </si>
  <si>
    <t>Titre du représentant autorisé</t>
  </si>
  <si>
    <t>E-mail Address</t>
  </si>
  <si>
    <t>Telephone</t>
  </si>
  <si>
    <t>Téléphone</t>
  </si>
  <si>
    <t>CONFIRMATION OF REPORTED DATA</t>
  </si>
  <si>
    <t>Date</t>
  </si>
  <si>
    <t>Question 1</t>
  </si>
  <si>
    <t>Question 2</t>
  </si>
  <si>
    <t>Question 3</t>
  </si>
  <si>
    <t>Question 4</t>
  </si>
  <si>
    <t>Question 5</t>
  </si>
  <si>
    <t>Question 6</t>
  </si>
  <si>
    <t>What other products, if any, can be produced on the same equipment used to produce the goods?</t>
  </si>
  <si>
    <t>Quels autres produits, le cas échéant, pourraient être fabriqués à l’aide du même outillage utilisé pour la production des marchandises?</t>
  </si>
  <si>
    <t>Question 7</t>
  </si>
  <si>
    <t>Question 8</t>
  </si>
  <si>
    <t>Question 9</t>
  </si>
  <si>
    <t>Question 10</t>
  </si>
  <si>
    <t>Ventes dans le pays de production</t>
  </si>
  <si>
    <t>CONFIRMATION DES DONNÉES DÉCLARÉES</t>
  </si>
  <si>
    <t>I understand that checking this box constitutes my legally binding signature.</t>
  </si>
  <si>
    <t>Je comprends que le fait de cocher cette case constitue ma signature juridiquement contraignante.</t>
  </si>
  <si>
    <t>Adresse de courrier électronique</t>
  </si>
  <si>
    <t>CUSTOMS TARIFF</t>
  </si>
  <si>
    <t>TARIF DES DOUANES</t>
  </si>
  <si>
    <t>SUBMITTING THE QUESTIONNAIRE RESPONSE</t>
  </si>
  <si>
    <t>Provide a brief history of your firm, with particular emphasis on activities regarding the goods.</t>
  </si>
  <si>
    <t>Donnez un bref historique de votre entreprise, en insistant plus particulièrement sur les activités entourant les marchandises.</t>
  </si>
  <si>
    <t>Firm Name</t>
  </si>
  <si>
    <t>Role in the Industry</t>
  </si>
  <si>
    <t xml:space="preserve">Dénomination sociale de l'entreprise </t>
  </si>
  <si>
    <t>Rôle dans l'industrie</t>
  </si>
  <si>
    <t>Facility Name and Location</t>
  </si>
  <si>
    <t xml:space="preserve">Dénomination sociale et emplacement de l'établissement </t>
  </si>
  <si>
    <t>PUBLIC COMMENTS</t>
  </si>
  <si>
    <t>COMMENTAIRES PUBLICS</t>
  </si>
  <si>
    <t>Should your firm wish to add any comments related to its responses, submit them here. Be sure to indicate the question number being commented on.</t>
  </si>
  <si>
    <t xml:space="preserve">Explain in detail how your firm determines practical plant capacity. </t>
  </si>
  <si>
    <t xml:space="preserve">Fournissez des détails sur la façon dont votre entreprise détermine la capacité pratique des usines. </t>
  </si>
  <si>
    <t>Provide the following estimated percentages:</t>
  </si>
  <si>
    <t>Fournissez les estimations suivantes en pourcentage:</t>
  </si>
  <si>
    <t>PROTECTED COMMENTS</t>
  </si>
  <si>
    <t>Confirm that all information is reported on a calendar-year basis.</t>
  </si>
  <si>
    <t>Confirmez que tous les renseignements déclarés le sont selon l’année civile.</t>
  </si>
  <si>
    <t>Production</t>
  </si>
  <si>
    <t>English</t>
  </si>
  <si>
    <t>French</t>
  </si>
  <si>
    <t>Data Validation comments</t>
  </si>
  <si>
    <t>Case Number</t>
  </si>
  <si>
    <t>The Goods</t>
  </si>
  <si>
    <t>Due Date</t>
  </si>
  <si>
    <t>Note: Public/non-confidential information in this table is automatically generated from the information provided in the "Pro 1" and "Pro 2" tabs. Any changes to this public summary must therefore be made in the "Pro 1" and "Pro 2" tabs.</t>
  </si>
  <si>
    <t>Note : L’information publique/non confidentielle dans ce tableau est générée automatiquement à partir de l’information fournie sous les onglets « Pro 1 » et « Pro 2 ». Par conséquent, toute modification à apporter à ce résumé public/non confidentiel doit être faite sous les onglets « Pro 1 » et « Pro 2 ».</t>
  </si>
  <si>
    <t>Product Defn</t>
  </si>
  <si>
    <t>HS Code defn change date</t>
  </si>
  <si>
    <t>HS Codes before change</t>
  </si>
  <si>
    <t>HS Codes after change</t>
  </si>
  <si>
    <t>Français</t>
  </si>
  <si>
    <t>In which language would you prefer to complete this questionnaire?</t>
  </si>
  <si>
    <t>Provide the names and addresses of other locations, facilities, and outlets in Canada on behalf of which your company is responding.</t>
  </si>
  <si>
    <t>Fournissez les noms et adresses des autres emplacements, installations et points de vente au Canada au nom de laquelle votre entreprise répond. </t>
  </si>
  <si>
    <t xml:space="preserve">The undersigned certifies that the information supplied herein is complete and correct to the best of his/her knowledge and belief.
</t>
  </si>
  <si>
    <t xml:space="preserve">Le ou la soussignée déclare que, pour autant qu'il ou elle sache, les renseignements fournis aux présentes sont complets et exacts.
</t>
  </si>
  <si>
    <t>The completed questionnaire can be submitted using one of the following methods:</t>
  </si>
  <si>
    <t xml:space="preserve">This questionnaire is divided into two parts:
</t>
  </si>
  <si>
    <t xml:space="preserve">Le présent questionnaire est divisé en deux parties :
</t>
  </si>
  <si>
    <t xml:space="preserve">PART I (Blue Tabs) - Information requested in this part is public. Requests to treat any of this information as confidential must be fully justified in writing and accompanied by a redacted version for the public record.
</t>
  </si>
  <si>
    <t xml:space="preserve">PARTIE I (onglets bleus) - porte sur des renseignements de nature publique. Les demandes de traiter un ou des renseignements comme des renseignements confidentiels doivent être dûment justifiées par écrit et être accompagnées d’une version publique remaniée.
</t>
  </si>
  <si>
    <t xml:space="preserve">PART II (Green Tabs) - Information requested in this part is considered to be confidential in nature and will be treated in accordance with sections 43 to 49 of the Canadian International Trade Tribunal Act, which require that it shall not be made public in such a manner as to be available for the use of any business competitor or rival of the reporting person, firm or corporation.
</t>
  </si>
  <si>
    <t xml:space="preserve">PARTIE II (onglets verts) - Les renseignements de nature confidentielle seront traités conformément aux articles 43 à 49 de la Loi sur le Tribunal canadien du commerce extérieur, qui précisent que ces renseignements ne doivent pas être rendus publics de manière à pouvoir être utilisés par un concurrent de la personne, de l’entreprise ou de la société déclarante.
</t>
  </si>
  <si>
    <t xml:space="preserve">Product information and a glossary of terms can be found in the Info tab.
</t>
  </si>
  <si>
    <t>Des informations sur le produit et un glossaire de termes sont disponibles dans l'onglet Info.</t>
  </si>
  <si>
    <t xml:space="preserve">Use the AddPub tab if more space is needed.
</t>
  </si>
  <si>
    <t>Utilisez l'onglet AddPub si vous avez besoin de plus d'espace.</t>
  </si>
  <si>
    <t>%</t>
  </si>
  <si>
    <t>Comments</t>
  </si>
  <si>
    <t>Commentaires</t>
  </si>
  <si>
    <t>Comment 1</t>
  </si>
  <si>
    <t>Commentaire 1</t>
  </si>
  <si>
    <t>Comment 2</t>
  </si>
  <si>
    <t>Commentaire 2</t>
  </si>
  <si>
    <t>Comment 3</t>
  </si>
  <si>
    <t>Commentaire 3</t>
  </si>
  <si>
    <t>Comment 4</t>
  </si>
  <si>
    <t>Commentaire 4</t>
  </si>
  <si>
    <t>Comment 5</t>
  </si>
  <si>
    <t>Commentaire 5</t>
  </si>
  <si>
    <t xml:space="preserve">Use the AddPro tab if more space is needed.
</t>
  </si>
  <si>
    <t>Total</t>
  </si>
  <si>
    <t>Capacité pratique des usines</t>
  </si>
  <si>
    <t>Capacity utilization rate of the goods</t>
  </si>
  <si>
    <t>Taux d'utilisation des capacités des marchandises</t>
  </si>
  <si>
    <t>Total capacity utilization rate</t>
  </si>
  <si>
    <t>Taux d'utilisation total des capacités</t>
  </si>
  <si>
    <t xml:space="preserve">If any of the calculated capacity utilization rates are higher than 100%, explain why this has occurred.
</t>
  </si>
  <si>
    <t>Décrivez les plans de votre entreprise pour augmenter ou diminuer la capacité pratique de son usine de marchandises au cours des deux prochaines années, y compris les dates cibles, la capacité pratique cible de l'usine, les usines concernées et les raisons du changement.</t>
  </si>
  <si>
    <t>Décrivez les plans de votre entreprise pour accroître, réduire ou cesser sa production des marchandises d'ici les deux prochaines années, soit dans ses installations où sont fabriquées actuellement des marchandises, soit dans ses installations où sont fabriqués d’autres produits. Fournissez les motifs et les hypothèses sous-tendant ces objectifs et ces stratégies.</t>
  </si>
  <si>
    <t>Décrivez les plans de votre entreprise visant à modifier la gamme de produits fabriqués sur le même équipement au cours des deux prochaines années. Fournissez les motifs et les hypothèses sous-tendant ces objectifs et ces stratégies.</t>
  </si>
  <si>
    <t>For the questions in this tab, note the following:</t>
  </si>
  <si>
    <t>Pour les questions de cet onglet, notez ce qui suit :</t>
  </si>
  <si>
    <t>Beginning inventory</t>
  </si>
  <si>
    <t>Stock d'ouverture</t>
  </si>
  <si>
    <t>Ending inventory</t>
  </si>
  <si>
    <t>Décrivez les plans de votre entreprise pour gérer les niveaux de stocks au cours des deux prochaines années. Fournissez les motifs et les hypothèses sous-tendant ces objectifs et ces stratégies.</t>
  </si>
  <si>
    <t>Fournissez les stratégies et les objectifs de votre entreprise pour les deux prochaines années en ce qui concerne les prix des marchandises. Fournir la justification et les hypothèses qui sous-tendent ces stratégies et objectifs.</t>
  </si>
  <si>
    <t>Provide your firm’s strategies and objectives for the next two years with respect to the export sales of the goods. Provide the rationale and assumptions underlying these strategies and objectives.</t>
  </si>
  <si>
    <t>Fournissez les stratégies et les objectifs de votre entreprise pour les deux prochaines années en ce qui concerne les ventes à l'exportation des marchandises. Fournir la justification et les hypothèses qui sous-tendent ces stratégies et objectifs.</t>
  </si>
  <si>
    <t>For additional details, view the Info tab.</t>
  </si>
  <si>
    <t>Pour plus de détails, consultez l'onglet Info.</t>
  </si>
  <si>
    <t>References to "the goods" in this questionnaire refer to:</t>
  </si>
  <si>
    <t>Les références aux « marchandises » dans ce questionnaire font référence à :</t>
  </si>
  <si>
    <t xml:space="preserve">Description and specifications of the goods produced </t>
  </si>
  <si>
    <t>Description et spécifications des marchandises produites</t>
  </si>
  <si>
    <t>Si cette installation ne produit pas les marchandises, quelles modifications seraient nécessaires pour pouvoir produire les marchandises?</t>
  </si>
  <si>
    <t>If this facility does not produce the goods, what modifications would be needed to be able to produce the goods?</t>
  </si>
  <si>
    <t>Provide your firm’s strategies and objectives for the next two years with respect to the pricing of the goods. Provide the rationale and assumptions underlying these strategies and objectives.</t>
  </si>
  <si>
    <t>Type</t>
  </si>
  <si>
    <t>Export sales to Canada</t>
  </si>
  <si>
    <t>Ventes à l'exportation au Canada</t>
  </si>
  <si>
    <t>Ventes à l'exportation vers tous les autres pays</t>
  </si>
  <si>
    <t>Export sales to all other countries</t>
  </si>
  <si>
    <t>Finished ending inventory for the Canadian market</t>
  </si>
  <si>
    <t>Using data provided in Question 1 on the Pro 1 tab with the data provided in Question 2 above, the questionnaire calculates ending inventory as follows:</t>
  </si>
  <si>
    <t>Other countries</t>
  </si>
  <si>
    <t>Select Yes or No</t>
  </si>
  <si>
    <t xml:space="preserve">If your firm has more than one location, facility or outlet, submit a consolidated response to the questionnaire.
</t>
  </si>
  <si>
    <t xml:space="preserve">Si votre entreprise a plus d’un emplacement, d’une installation ou d’un point de vente, transmettez une réponse consolidée au questionnaire.
</t>
  </si>
  <si>
    <t xml:space="preserve">When submitting the completed questionnaire using the secure E-filing service, designate the questionnaire as confidential. Note that the information in the public (blue) tabs in your questionnaire will be treated as public information.
</t>
  </si>
  <si>
    <t xml:space="preserve">Lorsque vous faites parvenir le questionnaire rempli en utilisant le service sécurisé de dépôt électronique, désignez le questionnaire comme étant confidentiel. Notez que l’information contenue dans les onglets publics (les onglets bleus) du questionnaire sera traitée en tant qu’information publique.
</t>
  </si>
  <si>
    <t>Practical plant capacity</t>
  </si>
  <si>
    <t>Variable</t>
  </si>
  <si>
    <t>Describe your firm's production processes for the goods and provide flow charts illustrating the processes.</t>
  </si>
  <si>
    <t>Décrivez les processus de production de votre entreprise pour les marchandises et fournissez des organigrammes illustrant les processus.</t>
  </si>
  <si>
    <t>GLOSSAIRE</t>
  </si>
  <si>
    <t/>
  </si>
  <si>
    <t xml:space="preserve">Questions relating to this questionnaire should be directed to:
</t>
  </si>
  <si>
    <t xml:space="preserve">Toutes les questions relatives au présent questionnaire doivent être adressées à :
</t>
  </si>
  <si>
    <t>Firm Name (In English and French, if applicable)</t>
  </si>
  <si>
    <t>Dénomination sociale (en français et en anglais, le cas échéant)</t>
  </si>
  <si>
    <t>Dans quelle langue préférez-vous remplir ce questionnaire?</t>
  </si>
  <si>
    <t>Nature of association</t>
  </si>
  <si>
    <t>Explain whether this facility produces the goods for the Canadian market and other export markets.</t>
  </si>
  <si>
    <t>Expliquez si cette installation produit les marchandises destinées au marché canadien et/ou à d'autres marchés d'exportation.</t>
  </si>
  <si>
    <t>Si votre entreprise désire ajouter des commentaires concernant vos réponses, vous les inscrivez ici. Indiquez à quelle question se rapportent vos commentaires.</t>
  </si>
  <si>
    <t>Describe your firm’s plans to increase or decrease its practical plant capacity of the goods in the next two years, including target dates, target practical plant capacity, the plants involved and the reasons for the change.</t>
  </si>
  <si>
    <t>Describe your firm’s plans to increase, decrease or shut down its production of the goods, either at facilities currently producing the goods or currently being used to produce other products, in the next two years. Provide the rationale and assumptions underlying these strategies and objectives.</t>
  </si>
  <si>
    <t>Describe your firm’s plans to change the product mix of the goods produced on the same equipment, in the next two years. Provide the rationale and assumptions underlying these strategies and objectives.</t>
  </si>
  <si>
    <t>Difference between ending inventory in Question 2 above and the calculated ending inventory.</t>
  </si>
  <si>
    <t>COMMENTAIRES PROTÉGÉS</t>
  </si>
  <si>
    <t>Confirm that all values reported in this questionnaire are in Canadian dollars.</t>
  </si>
  <si>
    <t>Confirmez que toutes les valeurs déclarées dans ce questionnaire sont en dollars canadiens.</t>
  </si>
  <si>
    <t>Maximum length reached. Please use the AddPub tab to add further info. | La limite maximale de caractères est atteinte. SVP utiliser l'onglet AddPub pour ajouter plus d'information.</t>
  </si>
  <si>
    <t>Maximum length reached. Please use the AddPro tab to add further info. | La limite maximale de caractères est atteinte. SVP utiliser l'onglet AddPro pour ajouter plus d'information.</t>
  </si>
  <si>
    <t>1000 character limit | limite de 1000 caractères</t>
  </si>
  <si>
    <t>Practical plant capacity (tonnes)</t>
  </si>
  <si>
    <t>Production (tonnes)</t>
  </si>
  <si>
    <t>Subject goods</t>
  </si>
  <si>
    <t>Other goods produced on the same equipment</t>
  </si>
  <si>
    <t>Total - Production</t>
  </si>
  <si>
    <t>Domestic sales (tonnes)</t>
  </si>
  <si>
    <t>Export sales (tonnes)</t>
  </si>
  <si>
    <t>Canada</t>
  </si>
  <si>
    <t>United States</t>
  </si>
  <si>
    <t>-------</t>
  </si>
  <si>
    <t>Int period 1</t>
  </si>
  <si>
    <t>Int period 2</t>
  </si>
  <si>
    <t>Complete the following table for your firm's production of the goods and other goods produced using the same equipment. Note, other products produced using the same equipment are any other products besides the goods as defined in the "Intro" tab that are produced using the same equipment.</t>
  </si>
  <si>
    <t>Sales in country of production</t>
  </si>
  <si>
    <t>If the volume of ending inventory in Question 2 above differs from the calculated ending inventory, explain why.</t>
  </si>
  <si>
    <t>Describe your firm’s plans to manage inventory levels in the next two years. Provide the rationale and assumptions underlying these strategies and objectives.</t>
  </si>
  <si>
    <t>HS codes</t>
  </si>
  <si>
    <t>Date of change</t>
  </si>
  <si>
    <t>First Year of POI</t>
  </si>
  <si>
    <t>Last Day of POI</t>
  </si>
  <si>
    <t>Last Year of POI</t>
  </si>
  <si>
    <t>• Report only sales of your firm’s production.</t>
  </si>
  <si>
    <t>• Report all sales to Canadian and foreign associated firms.</t>
  </si>
  <si>
    <t>• Report all sales as of the date of shipment to the customer or the customer’s warehouse.</t>
  </si>
  <si>
    <t>• Report all values in Canadian dollars.</t>
  </si>
  <si>
    <t>• Indiquez seulement les ventes effectuées à partir de la production de votre entreprise.</t>
  </si>
  <si>
    <t>• Déclarez toutes les ventes aux entreprises associées canadiennes et étrangères.</t>
  </si>
  <si>
    <t>• Déclarez toutes les ventes à compter de la date de l’expédition au client ou à son entrepôt.</t>
  </si>
  <si>
    <t>• Déclarez toutes les valeurs en dollars canadiens.</t>
  </si>
  <si>
    <t>Différence entre le stock de clôture à la question 2 ci-dessus et le stock de clôture calculé</t>
  </si>
  <si>
    <t>Si le volume du stock de clôture à la question 2 ci-dessus diffère du stock de clôture calculé, donnez la raison.</t>
  </si>
  <si>
    <t>Stock de clôture pour le marché canadien</t>
  </si>
  <si>
    <t>Production of products produced using the same equipment other than the goods</t>
  </si>
  <si>
    <t>Production de produits fabriqués avec le même équipement autre que les marchandises</t>
  </si>
  <si>
    <t>Related firms</t>
  </si>
  <si>
    <t>Entreprises affiliées</t>
  </si>
  <si>
    <t>Firms that are related to each other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t>
  </si>
  <si>
    <t>Des entreprises liées l’une à l’autre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t>
  </si>
  <si>
    <t>Subject Countries (incl. French pronouns)</t>
  </si>
  <si>
    <t>Analyst 1</t>
  </si>
  <si>
    <t>Analyst 2</t>
  </si>
  <si>
    <t>Additional Product Info</t>
  </si>
  <si>
    <t>Unit of measure (plural)</t>
  </si>
  <si>
    <t>Unit of measure (singular)</t>
  </si>
  <si>
    <t>Important notes for formatting</t>
  </si>
  <si>
    <t>Insert and merge rows where needed to expand height of text boxes.</t>
  </si>
  <si>
    <t>FOREIGN PRODUCERS' QUESTIONNAIRE | QUESTIONNAIRE À L'INTENTION DES PRODUCTEURS ÉTRANGERS</t>
  </si>
  <si>
    <t>INTRODUCTION</t>
  </si>
  <si>
    <t>LANGUAGE PREFERENCE | PRÉFÉRENCE LINGUISTIQUE</t>
  </si>
  <si>
    <t>DEFINITION OF "THE GOODS"</t>
  </si>
  <si>
    <t>LA DÉFINITION "DES MARCHANDISES"</t>
  </si>
  <si>
    <t>DO YOU NEED TO COMPLETE THIS QUESTIONNAIRE?</t>
  </si>
  <si>
    <t>2. E-mail to citt-tcce@tribunal.gc.ca should you accept the associated risks and you are filing information that belongs to your firm only.</t>
  </si>
  <si>
    <t>2. Par courriel à l'adresse tcce-citt@tribunal.gc.ca si vous acceptez les risques connexes et vous transmettez des renseignements qui sont ceux de votre entreprise seulement.</t>
  </si>
  <si>
    <t>QUESTIONS</t>
  </si>
  <si>
    <t>FOREIGN PRODUCERS' QUESTIONNAIRE</t>
  </si>
  <si>
    <t>QUESTIONNAIRE À L'INTENTION DES PRODUCTEURS ÉTRANGERS</t>
  </si>
  <si>
    <t>QUESTIONNAIRE OUTLINE</t>
  </si>
  <si>
    <t>APERÇU DU QUESTIONNAIRE</t>
  </si>
  <si>
    <t>ADDITIONAL PRODUCT INFORMATION</t>
  </si>
  <si>
    <t>RENSEIGNEMENTS ADDITIONNELS SUR LE PRODUIT</t>
  </si>
  <si>
    <t>GLOSSARY</t>
  </si>
  <si>
    <t>The greatest level of output from the machinery and equipment used in the production of the goods and all other products (using the same equipment) that your plants can achieve on a continuous basis within the framework of a realistic work pattern. Consideration should be given to the typical product mix, number of shifts per day, annual operating days, etc., over the past five years.</t>
  </si>
  <si>
    <t>GENERAL FIRM INFORMATION</t>
  </si>
  <si>
    <t>INFORMATIONS GÉNÉRALES SUR L'ENTREPRISE</t>
  </si>
  <si>
    <t>PRODUCTION</t>
  </si>
  <si>
    <t>SALES</t>
  </si>
  <si>
    <t>VENTES</t>
  </si>
  <si>
    <t>MARKETS</t>
  </si>
  <si>
    <t>MARCHÉS</t>
  </si>
  <si>
    <t>PROTECTED</t>
  </si>
  <si>
    <t>PROTÉGÉ</t>
  </si>
  <si>
    <t>PRODUCTION AND CAPACITY</t>
  </si>
  <si>
    <t>PRODUCTION ET CAPACITÉ</t>
  </si>
  <si>
    <t>• Report sales value as net delivered selling value (see definition in Glossary).</t>
  </si>
  <si>
    <t>SALES AND INVENTORIES</t>
  </si>
  <si>
    <t>VENTES ET STOCKS</t>
  </si>
  <si>
    <t>GENERAL</t>
  </si>
  <si>
    <t>GÉNÉRAL</t>
  </si>
  <si>
    <t>PRODUCTION AND SALES</t>
  </si>
  <si>
    <t>PRODUCTION ET VENTES</t>
  </si>
  <si>
    <t>Les marchandises sont généralement classées dans le Tarif des douanes sous les numéros suivants du Système harmonisé de désignation et de codification des marchandises (SH) :</t>
  </si>
  <si>
    <t>La capacité pratique des usines</t>
  </si>
  <si>
    <t>Export sales to the United States of America</t>
  </si>
  <si>
    <t>Ventes à l'exportation aux États-Unis d'Amérique</t>
  </si>
  <si>
    <t>Report your firm's volumes of finished inventory of the goods produced for the Canadian market.</t>
  </si>
  <si>
    <t>Indiquez les volumes du stock des marchandises finies produites pour le marché canadien.</t>
  </si>
  <si>
    <t>Drop down lists</t>
  </si>
  <si>
    <t>Yes</t>
  </si>
  <si>
    <t>Oui</t>
  </si>
  <si>
    <t>No</t>
  </si>
  <si>
    <t>Non</t>
  </si>
  <si>
    <t>Intro, Confirm</t>
  </si>
  <si>
    <t>If no, explain.</t>
  </si>
  <si>
    <t>Si non, expliquez.</t>
  </si>
  <si>
    <t>Ex Works (CAD)</t>
  </si>
  <si>
    <t>à l'usine (CAD)</t>
  </si>
  <si>
    <t>FOB Country of Export (CAD)</t>
  </si>
  <si>
    <t>FOB pays d'exportation (CAD)</t>
  </si>
  <si>
    <t>China</t>
  </si>
  <si>
    <t>de la Chine</t>
  </si>
  <si>
    <t>Si l'un ou l'autre des taux d'utilisation de la capacité, tel que calculé, est supérieur à 100 %, expliquez.</t>
  </si>
  <si>
    <t>• Déclarez la valeur des ventes comme la valeur de vente nette rendue (voir définition dans le Glossaire).</t>
  </si>
  <si>
    <t>DEVEZ-VOUS REMPLIR CE QUESTIONNAIRE?</t>
  </si>
  <si>
    <t>Remplir le tableau suivant pour la production des marchandises par votre entreprise et d'autres produits fabriqués à l'aide du même équipement. Remarque : les autres produits fabriqués  à l'aide du même équipement sont tous les autres produits autres que les marchandises définies dans l'onglet « Intro » qui sont fabriqués à l'aide du même équipement.</t>
  </si>
  <si>
    <t>Remplir le tableau suivant pour les ventes et les stocks des marchandises par votre entreprise.</t>
  </si>
  <si>
    <t>en Chine</t>
  </si>
  <si>
    <t>GRADES</t>
  </si>
  <si>
    <t>Steel Grade</t>
  </si>
  <si>
    <t>Nuance d'acier</t>
  </si>
  <si>
    <t>Finish
(i.e. Bare or Coated)</t>
  </si>
  <si>
    <t>Traitement de la surface 
(c.-à.d. recouverts ou non recouverts)</t>
  </si>
  <si>
    <t>Minimum</t>
  </si>
  <si>
    <t>Maximum</t>
  </si>
  <si>
    <t>Sold in Canada or exported</t>
  </si>
  <si>
    <t>Vendus au Canada ou exportés</t>
  </si>
  <si>
    <t>Outside Diameter (mm)</t>
  </si>
  <si>
    <t>Diamètre extérieur (mm)</t>
  </si>
  <si>
    <t>Wall Thickness (mm)</t>
  </si>
  <si>
    <t>Épaisseur de la paroi (mm)</t>
  </si>
  <si>
    <t>Length (m)</t>
  </si>
  <si>
    <t>Longueur (m)</t>
  </si>
  <si>
    <t>Sélectionnez oui ou non</t>
  </si>
  <si>
    <t>Correspond au niveau de rendement le plus élevé du matériel et de l’outillage utilisés dans la production des marchandises et de tous les autres produits (utilisant le même équipement) que vos usines peuvent atteindre en continu, tout en appliquant un régime de travail réaliste. Il convient de tenir compte de la gamme de produits fabriqués, du nombre de périodes de travail par jour, du nombre de jours d’exploitation par année, etc., au cours des cinq dernières années.</t>
  </si>
  <si>
    <t>Type d'affiliation</t>
  </si>
  <si>
    <t>SVP accorder ces mots : "défini/définis/définie/définies"; "originaire/originaires"; "exporté/exportés/exportée/exportées" selon le(s) mot(s) utilisé(s) pour décrire les biens couverts par ce NQ (soit avec "les marchandises" (féminin pluriel) ou avec la définition de ces marchandises)</t>
  </si>
  <si>
    <t>Stock de clôture</t>
  </si>
  <si>
    <t>En utilisant les données fournies à la question 1 sur l'onglet Pro 1 avec les données fournies à la question 2 ci-dessus, le questionnaire calcule le stock de clôture comme suit :</t>
  </si>
  <si>
    <t>Expliquez les changements que vous prévoyez voir sur votre marché intérieur, sur le marché canadien et sur d’autres marchés mondiaux pour les marchandises au cours des deux prochaines années en ce qui concerne la demande, les prix, l’utilisation des capacités, les volumes d’importations ou tout autre facteur.</t>
  </si>
  <si>
    <t>Confirm that all data reported in this questionnaire pertain to the goods as defined in the "Intro" tab.</t>
  </si>
  <si>
    <t>Confirmez que toutes les données déclarées dans ce questionnaire concernent les marchandises telles que définies dans l’onglet « Intro ».</t>
  </si>
  <si>
    <t>Tab and Question</t>
  </si>
  <si>
    <t>Onglet et question</t>
  </si>
  <si>
    <t>When adding or modifying columns, please ensure the total of all column widths in a tab equals 1760 pixels to allow for consistent scaling when exported to PDF.</t>
  </si>
  <si>
    <t>i.e. columns B-L should be 160 pixels each.</t>
  </si>
  <si>
    <t>hiddenc</t>
  </si>
  <si>
    <t>Your firm's sales volume of the goods divided by your firm's total sales volume</t>
  </si>
  <si>
    <t>Your firm's sales value of the goods divided by your firm's total sales value</t>
  </si>
  <si>
    <t>Your firm's production volume of the goods divided by your home country's total production volume of the goods</t>
  </si>
  <si>
    <t xml:space="preserve">Your firm's volume of exports of the goods to Canada divided by your home country's total volume of exports of the goods to Canada </t>
  </si>
  <si>
    <t>La valeur des ventes des marchandises de votre entreprise divisée par la valeur des ventes totales de votre entreprise</t>
  </si>
  <si>
    <t>Le volume de production des marchandises par votre entreprise divisé par le volume total de production des marchandises de votre pays</t>
  </si>
  <si>
    <t>Le volume total des exportations des marchandises au Canada par votre entreprise divisé par le volume total des exportations des marchandises au Canada par votre pays</t>
  </si>
  <si>
    <t>Le volume des ventes des marchandises de votre entreprise divisé par le volume des ventes totales de votre entreprise</t>
  </si>
  <si>
    <t>List all other countries:</t>
  </si>
  <si>
    <t>Précisez tous les autres pays:</t>
  </si>
  <si>
    <t>Export markets</t>
  </si>
  <si>
    <t>Marchés d'exportation</t>
  </si>
  <si>
    <t>The goods are commonly classified in the Customs Tariff under the following Harmonized Commodity Description and Coding System (HS) numbers:</t>
  </si>
  <si>
    <t>Complete the following table for your firm's sales and inventories of the goods.</t>
  </si>
  <si>
    <t>AA</t>
  </si>
  <si>
    <t>List the names and addresses of any foreign or Canadian firms related to your firm, i.e. firms that your firm is related to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 For each firm, indicate the nature of your association and its role in the industry (for example: production, export, import, sale, purchase of the goods or supply of direct materials used to produce the goods).</t>
  </si>
  <si>
    <t>Dressez la liste des dénominations et adresses de toutes les entreprises canadiennes ou étrangères auxquelles votre entreprise est reliée, c'est-à-dire des entreprises avec qui votre entreprise est liée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 Pour chaque entreprise, veuillez indiquer le type d’affiliation et son rôle dans l'industrie (par exemple, la production, l’exportation, l’importation, la vente, l’achat de marchandises ou l’approvisionnement de matières premières pour la production des marchandises).</t>
  </si>
  <si>
    <t>CONTACT INFORMATION OF THE PERSON WHO COMPLETED THIS QUESTIONNAIRE</t>
  </si>
  <si>
    <t>COORDONNÉES DE LA PERSONNE QUI A REMPLI LE QUESTIONNAIRE</t>
  </si>
  <si>
    <t>Name</t>
  </si>
  <si>
    <t>Nom</t>
  </si>
  <si>
    <t>Title</t>
  </si>
  <si>
    <t>Titre</t>
  </si>
  <si>
    <t>Adresse courriel</t>
  </si>
  <si>
    <t>decorative and other non-structural plywood</t>
  </si>
  <si>
    <t>dumping and the subsidizing</t>
  </si>
  <si>
    <t>le dumping et le subventionnement</t>
  </si>
  <si>
    <t>Thy Dao</t>
  </si>
  <si>
    <t>thy.dao@tribunal.gc.ca</t>
  </si>
  <si>
    <t>613-558-6438</t>
  </si>
  <si>
    <t>Andrew Wigmore</t>
  </si>
  <si>
    <t>andrew.wigmore@tribunal.gc.ca</t>
  </si>
  <si>
    <t>613-558-9353</t>
  </si>
  <si>
    <t>Contreplaqués décoratifs et autres contreplaqués non structuraux, même à surface revêtue ou recouverte, et plateformes à âme en placage pour la production de contreplaqués décoratifs et autres contreplaqués non structuraux. Les contreplaqués décoratifs et autres contreplaqués non structuraux sont définis comme des contreplaqués multicouches plats ou autres panneaux plaqués, constitués d’au moins deux couches ou épaisseurs de placages en bois et d’une âme, dont la face et/ou le dos sont plaqués en bois. Les placages ainsi que l’âme sont collés ou autrement liés entre eux. Les contreplaqués décoratifs et autres contreplaqués non structuraux comprennent les produits répondant à l’American National Standard for Hardwood and Decorative Plywood, ANSI/HPVA HP-1-2016 (y compris toute révision de cette norme).
Sont exclus les produits suivants :
a. Contreplaqués structuraux (i) qui sont fabriqués pour répondre aux normes CSA O121 (contreplaqué de sapin de Douglas), CSA O151 (contreplaqué de bois résineux canadien), CSA O153 (contreplaqué de peuplier), ou à la norme de produits des États-Unis PS 1-09, PS 2-09 ou PS 2-10 destinée aux contreplaqués structuraux (y compris toute révision de cette norme ou de toute norme internationale sensiblement équivalente destinée aux contreplaqués structuraux), (ii) dont la face et le dos sont plaqués en bois de conifères, et (iii) qui sont destinés à des applications structurales. 
b. Produits de contreplaqués finis pour revêtement de sol;
c. Contreplaqués ayant une forme ou des caractéristiques autres que celles d’un panneau plat; 
d. Panneaux Plyform à face de film phénolique (PFF), aussi appelés contreplaqués à film de surface phénolique (PSF), définis comme des panneaux relevant de la classe de liaison « Exterior » ou « Exposure 1 » de l’Engineered Wood Association, ayant une couche de film phénolique opaque d’un poids égal ou supérieur à 90 grammes par mètre cube, liée en permanence sur la face et le dos des placages, ainsi qu’un revêtement opaque résistant à l’humidité appliqué sur les bords; et
e. Composants de portes et de fenêtres en bois de placage stratifié ayant (1) une largeur maximale de 44 millimètres, une épaisseur de 30 millimètres à 72 millimètres et une longueur inférieure à 2413 millimètres, (2) un adhésif extérieur à point d’ébullition de l’eau, (3) un module d’élasticité de 1 500 000 livres par pouce carré ou plus, (4) un placage d’âme assemblé par entures multiples ou par que le grain soit parallèle, ou dont au plus trois couches dispersées de placage sont orientées de manière à ce que le grain soit perpendiculaire aux autres couches, et (5) une couche supérieure usinée comportant un bord incurvé et un ou plusieurs canaux profilés sur toute la longueur.</t>
  </si>
  <si>
    <t>MSF</t>
  </si>
  <si>
    <t>MPC</t>
  </si>
  <si>
    <t>https://www.cbsa-asfc.gc.ca/sima-lmsi/i-e/donp22026/donp22026-in-eng.html#3-2</t>
  </si>
  <si>
    <t>https://www.cbsa-asfc.gc.ca/sima-lmsi/i-e/donp22026/donp22026-in-fra.html#3-2</t>
  </si>
  <si>
    <t>4412.10.00.00,  4412.39.00.21,
4412.31.00.00, 4412.39.00.22,
4412.33.00.10, 4412.39.00.23,
4412.33.00.20,  4412.39.00.90,
4412.33.00.30,  4412.91.00.00,
4412.33.00.90,  4412.92.00.00,
4412.34.00.00,  4412.99.00.00,
4412.39.00.10</t>
  </si>
  <si>
    <t>4412.10.00.00, 4412.39.00.21,
4412.31.00.00, 4412.39.00.22,
4412.33.00.10, 4412.39.00.23,
4412.33.00.20, 4412.39.00.90,
4412.33.00.30, 4412.91.00.00,
4412.33.00.90, 4412.92.00.00,
4412.34.00.00, 4412.99.00.00,
4412.39.00.10</t>
  </si>
  <si>
    <t>contreplaqués décoratifs et autres contreplaqués non structuraux</t>
  </si>
  <si>
    <t>March 31, 2026</t>
  </si>
  <si>
    <t>31 mars 2026</t>
  </si>
  <si>
    <t>Jan-Mar 2025</t>
  </si>
  <si>
    <t>janv.-mars 2025</t>
  </si>
  <si>
    <t>Jan-Mar 2026</t>
  </si>
  <si>
    <t>janv.-mars 2026</t>
  </si>
  <si>
    <t xml:space="preserve">Les contreplaqués décoratifs sont des contreplaqués multicouches plats ou autres panneaux plaqués, constitués d’au moins deux couches ou épaisseurs de placages en bois et d’une âme, dont la face et/ou le dos sont plaqués en bois; on les appelle parfois « contreplaqués de feuillus », simplement « contreplaqués », ou « bois d’ingénierie ».
Un placage est une tranche de bois coupée, tranchée ou sciée à partir d’une bille, d’un billon ou d’un quartelot. Un billon est une bille courte, généralement coupée à longueur, prête pour transformation sur un tour. Un quartelot, enfin, constitue le placage coupé ou tranché à partir d’un billon. Pour être appelée « placage », la tranche de bois doit généralement avoir une épaisseur de 6 millimètres ou moins. Les placages de face et de dos sont le placage de bois extérieur de chaque côté de l’âme, indépendamment des revêtements ou couvertures de surface supplémentaires décrits ci-dessous.
Une âme est constituée de la ou des couches composées d’un ou de plusieurs matériaux se trouvant entre les placages de face et de dos. L’âme peut être composée d’une gamme de matériaux, y compris les plateformes à âme en placage (constituées d’un ou de plusieurs placages de feuillus ou de résineux), les panneaux de particules ou les panneaux de fibres à densité moyenne (MDF).
Les plateformes à âme en placage sont des âmes composées de placages de feuillus ou de résineux. Une plateforme à âme en placage est constituée d’au moins deux couches de bois. Elle peut aussi être appelée « blanc à âme en placage ». Une plateforme à âme en placage est elle-même couverte par la définition du produit si elle est destinée à la production de contreplaqués décoratifs et autres contreplaqués non structuraux, et est elle-même comprise à titre de marchandises en cause. Les autres types d’âmes (p. ex. panneaux de particules, MDF) ne sont pas eux-mêmes couverts par la définition de produits, contrairement aux panneaux décoratifs et autres panneaux non structuraux qui sont fabriqués à partir de ces autres âmes.
Les contreplaqués décoratifs sont généralement décrits en fonction du nombre de couches, de l’épaisseur totale, de la largeur, de la longueur, de l’essence de la couche de face, de la nuance de la couche de face et de dos, du motif ou du type de coupe de la couche de face, ainsi que du type d’âme.
Outre les produits exclus de la définition de produits, tous les contreplaqués décoratifs entrent dans la portée des présentes enquêtes, que les placages de face et/ou de dos soient ou non revêtus ou recouverts en surface et que ce ou ces revêtements ou couvertures de surface masquent ou non le grain, la texture ou les marques du bois. Des exemples de revêtements et couvertures de surface sont les polyuréthanes durcis aux rayons ultraviolets; les polyuréthanes à base d’huile ou modifiés à l’huile, ou à base d’eau; la cire; les finitions à l’ester époxyde; les uréthanes durcis à l’humidité; les peintures; les teintures; le papier; l’aluminium; les stratifiés haute pression; les MDF; les revêtements de densité moyenne (MDO); et le film phénolique. De plus, le placage de face des contreplaqués décoratifs et non structuraux peut être poncé, lissé ou « usé » par des méthodes comme le raclage ou le brossage métallique.
</t>
  </si>
  <si>
    <t xml:space="preserve">Les PFF, aussi appelés PSF, tels que décrits dans les alinéas des exclusions de la définition du produit, sont exclus de la définition du produit. Il s’agit de contreplaqués à face de film destinés au coffrage pour béton.
Les contreplaqués décoratifs sont surtout fabriqués sous forme de panneaux. Les dimensions des panneaux les plus courantes sont de 1219 x 1829 millimètres (48 x 72 pouces), de 1219 x 2438 millimètres (48 x 96 pouces) et de 1219 x 3048 millimètres (48 x 120 pouces). Cependant, ces panneaux sont souvent coupés aux dimensions par le fabricant selon les exigences du client. Les épaisseurs les plus courantes vont de 3,2 millimètres (⅛ pouce) à 25,4 millimètres (1 pouce). Indépendamment des dimensions réelles, tous les produits qui correspondent à la définition de produits sont compris à titre de marchandises en cause.
Les contreplaqués finis qui sont utilisés comme revêtement de sol sont exclus de la définition du produit. Séparément, les contreplaqués de construction sont utilisés comme support de revêtement de sol. Puisqu’il s’agit de contreplaqués structuraux, ils ne sont pas couverts par la définition de produits. Cependant, la sous-couche (un panneau mince installé au-dessus du support de revêtement de sol) n’est pas structurale et n’est pas utilisée comme revêtement de sol, ce qui fait qu’elle est visée par la définition de produits.
Les contreplaqués décoratifs ne sont assujettis à aucune norme ni aucune certification obligatoire. Il existe une norme volontaire (non obligatoire) appelée American National Standard for Hardwood and Decorative Plywood, ANSI/HPVA HP-1-2016 (version actuelle). Par contraste, les contreplaqués structuraux (non en cause) doivent être certifiés puisqu’ils sont destinés à la construction; ils sont fabriqués pour répondre à diverses normes pertinentes du groupe CSA.
Pour l’application de la définition de produits, les contreplaqués « non structuraux » désignent les contreplaqués qui non seulement ne répondent pas aux exigences de contreplaqués « structuraux », mais aussi ne sont pas « décoratifs » dans leur application. Ces produits sont parfois appelés « panneaux utilitaires » ou « panneaux industriels ». En règle générale, ils ne comportent pas de placage de face mince. Les contreplaqués non structuraux servent par exemple pour les étagères, les armoires de garage ou les niches. Ce type de contreplaqués peut aussi être utilisé comme « charpente » des cadres de sofas. Certains fabricants pourraient même se servir des contreplaqués, s’ils doivent être peints, pour l’intérieur d’armoires ou de meubles.
Les contreplaqués décoratifs se fabriquent sur mesure. Le procédé de fabrication est très souple et peut produire des marchandises selon les spécifications exactes du client. Bien que certains distributeurs puissent constituer des stocks en vue de l’achat par les utilisateurs finaux, l’achat typique de contreplaqués décoratifs est effectué avant la production, sur une base ponctuelle (plutôt que contractuelle).
</t>
  </si>
  <si>
    <t>Puisque les contreplaqués décoratifs servent typiquement à des fins décoratives, l’aspect de la couche de face et de la couche de dos, si exposée, est souvent une caractéristique importante des contreplaqués. C’est pourquoi des nuances sont attribuées aux couches de face et de dos, lesquelles englobent des caractéristiques comme les traînées ou les taches de couleur, les variations de couleur, les nœuds recouverts et les petits nœuds. Certains fabricants proposent des nuances brevetées ou sur mesure. Cependant, les normes de classement consensuelles sont énoncées dans la norme ANSI/HPVA HP-1-2024.
La couche de face est le côté du produit qui est exposé à la vue après installation. Les nuances de la couche de face sont « AA », « A », « B », « C », « D » et « E », où « AA » est la face de placage la plus belle et « E », la moins belle (p. ex. beaucoup de nœuds dans le bois). Une face de placage de nuance supérieure (p. ex. « AA ») entraîne généralement un prix plus élevé qu’une face de placage de nuance inférieure (p. ex. « E »). Les essences de bois les plus communes pour le placage de face sont le frêne, le chêne, le bouleau, l’érable, le cerisier, le pin, le noyer, le peuplier, l’aulne, et les feuillus tropicaux comme le meranti, l’acajou et le cerisier de Cayenne. Le bambou peut également être utilisé pour la couche de face. Les nuances de la couche de dos sont « 1 », « 2 », « 3 » et « 4 » (aussi énumérées en ordre descendant de qualité).
Les contreplaqués décoratifs sont généralement fabriqués à partir de feuillus (c.-à-d. d’arbres à feuilles caduques ou non-conifères), mais peuvent aussi l’être à partir de résineux. Les contreplaqués structuraux ou de construction sont généralement fabriqués à partir de résineux (c.-à-d. des conifères).
La façon dont une bille est coupée détermine l’aspect du grain du bois dans les placages qui en résultent, ce qui revêt une importance particulière pour la couche de face et la couche de dos, si elle est exposée. Les coupes les plus courantes des contreplaqués décoratifs sont la coupe rotative, la coupe sur quartier, la coupe plate (ou sur dosse) et la coupe sur faux-quartier.</t>
  </si>
  <si>
    <t xml:space="preserve">Decorative plywood is primarily manufactured as a panel. The most common panel sizes are 1219 x 1829 mm (48 x 72 inches), 1219 x 2438 mm (48 x 96 inches), and 1219 x 3048mm (48 x 120 inches). However, these panels are often cut-to-size by the manufacturer in accordance with a customer’s requirements. The most common thicknesses of the panels range from 3.2 mm (1/8 inch) to 38 mm (1.5 inches). Regardless of the actual dimensions, all products that meet the product definition are included as subject goods.
Finished plywood which is used as flooring is excluded from the product definition. Construction-grade plywood used as subflooring is a structural plywood and is not covered by the product definition. However, the underlayment (a thin panel installed above the subflooring) is not structural and is not used as flooring, and therefore falls within the product definition.
Decorative plywood is not required to meet a standard or certification. However, there is a voluntary standard called the American National Standard for Hardwood and Decorative Plywood, ANSI/HPVA HP-1-2024 (current version) that is commonly used in Canada and the United States. In contrast, structural plywood (which is not subject) must be certified as it is intended to be used for construction applications; it is manufactured to meet various CSA standards for structural plywood.
In the context of this product definition, “non-structural” plywood refers to plywood which does not meet the requirements of a “structural” plywood, but is also not “decorative” in its application. These products are sometimes referred to as “utility panels” or “industrial panels”. Generally, these products would not have a thin face veneer. Non-structural plywood is used in applications such as shelving, garage cabinets, or dog houses. This type of plywood could also be used as “framestock” for the frames of sofas. It could even be possible that some manufacturers could use these for the interiors of cabinets or furniture if the plywood will be painted.
Decorative plywood is produced on a custom basis. The production process is flexible and can produce goods to exact customer specifications. While some distributors may stock inventory for purchase by end-users, the typical purchase of decorative plywood is made in advance of production, on a spot (as opposed to contractual) basis.
As decorative plywood is typically used for decorative purposes, the appearance of the face ply, and, where exposed, the back ply, is often an important feature of the plywood. For this reason, grades are assigned to the face and back plies which encompass such characteristics as colour streaks or spots, colour variations, burls, and pin knots. Some manufacturers offer proprietary or custom grades. However, the consensus grading standards are set forth in ANSI/HPVA HP-1-2024.
</t>
  </si>
  <si>
    <t>The face ply is the side of the product that is exposed to view after installation. Face grades are delineated as “AA”, “A”, “B”, “C”, “D” and “E”, where “AA” would be considered the most aesthetically pleasing in appearance with no imperfections in the appearance and “E” would be the least aesthetically pleasing veneer face (e.g. lots of knots in the wood). A veneer face with a higher grade (e.g. “AA”) would generally entail a higher price compared to a veneer face with a lower grade (e.g. “E”). Wood species commonly used for the face veneer include ash, oak, birch, maple, cherry, pine, walnut, poplar, alder and numerous tropical hardwood species such as meranti, mahogany and Brazilian Cherry (also referred to as Jatoba). Bamboo may also be used for the face ply. Back grades are delineated as “1”, “2”, “3” or “4” (also listed in descending order of quality of grade).
Decorative plywood is generally made from hardwood trees (i.e., deciduous or non-coniferous trees), but may also be made from softwood trees. Structural or construction plywood is generally made from softwood trees (i.e., coniferous trees).
The manner in which a log is cut determines the appearance of the wood grain in the resulting veneers. This is of particular importance for the face ply, and where exposed, the back ply. The most common cuts for decorative plywood are rotary, quarter sliced, plain-cut (or flat-cut), and rift-cut.</t>
  </si>
  <si>
    <t>Decorative plywood is a flat, multilayered plywood or other veneered panel, consisting of two or more layers or plies of wood veneers and a core, with the face and/or back veneer made of wood and is sometimes referred to as “hardwood plywood”, “plywood” or “engineered wood”.
A veneer is a slice of wood which is cut, sliced or sawed from a log, bolt, or flitch. A bolt is a short log, usually cut to a specific length, that is ready to be processed on a lathe and a flitch is the veneer sliced/cut from a bolt. To be called a “veneer”, the slice of wood would generally be 6mm or less in thickness. The face and back veneers are the outermost veneer of wood on either side of the core irrespective of additional surface coatings or covers as described below.
A core is the layer or layers of one or more material that are situated between the face and back veneers. The core may be composed of a range of materials, including but not limited to veneer core platforms (consisting of one or more veneers of hardwood or softwood), particleboard, or medium-density fiberboard (MDF).
Veneer core platforms are cores composed of hardwood or softwood veneers. A veneer core platform would consist of at least two plies of wood. A veneer core platform may also be called a veneer core blank. A veneer core platform is itself covered by the product definition when the veneer core platforms are for the production of decorative and other non-structural plywood, and are themselves included as subject goods. The other types of cores (e.g. particleboard, MDF) on their own are not covered by the product definition. Decorative plywood that is made with those other cores are covered by the product definition.
Decorative plywood is generally described by the number of plies, overall thickness, width, length, species of face ply, grade of face and back ply, pattern or type of cut of face ply, and type of core.
Other than the products excluded from the product definition, all decorative plywood are included within the scope of these investigations regardless of whether or not the face and/or back veneers are surface coated or covered and whether or not such surface coating or cover obscures the grain, textures, or markings of the wood. Examples of surface coatings and covers include, but are not limited to: ultra-violet light cured polyurethanes; oil or oil-modified or water based polyurethanes; wax; epoxy-ester finishes; moisture-cured urethanes; paints; stains; paper; aluminum; high pressure laminate; MDF; medium density overlay (MDO); and phenolic film. Additionally, the face veneer of decorative plywood may be sanded; smoothed or given a “distressed” appearance through such methods as hand-scraping or wire brushing.
Phenolic Film Faced Plyform (PFF), also known as Phenolic Surface Film Plywood (PSF), as described in the product definition exclusion sections, is excluded from the product definition. This product is a film-faced plywood for use in concrete forming.</t>
  </si>
  <si>
    <t>Analyst 3</t>
  </si>
  <si>
    <t>William Phan</t>
  </si>
  <si>
    <t>william.phan@tribunal.gc.ca</t>
  </si>
  <si>
    <t xml:space="preserve">Decorative and other non-structural plywood, whether or not surface coated or covered, and veneer core platforms for the production of decorative and other non-structural plywood. Decorative and other non-structural plywood is defined as a flat, multilayered plywood or other veneered panel, consisting of two or more layers or plies of wood veneers and a core, with the face and/or back veneer made of wood. The veneers, along with the core are glued or otherwise bonded together. Decorative and other non-structural plywood include products that meet the American National Standard for Hardwood and Decorative Plywood, ANSI/HPVA HP-1-2024 (including any revisions to that standard).
Excluding:
a. Structural plywood that (i) is manufactured to meet CSA O121 (Douglas fir plywood), CSA O151 (Canadian softwood plywood), CSA O153 (Poplar plywood), or U.S. Products Standard PS 1-09, PS 2-09, or PS 2-10 for Structural Plywood (including any revisions to that standard or any substantially equivalent domestic or international standard intended for structural plywood), (ii) which has both a face and a back veneer of coniferous wood, and (iii) which is for use in
structural applications;
b. Finished plywood products for use as flooring;
c. Plywood which has a shape or design other than a flat panel;
d. Phenolic Film Faced Plyform (PFF), also known as Phenolic Surface Film Plywood (PSF), defined as a panel with an “Exterior” or “Exposure 1” bond classification as is defined by The Engineered Wood Association, having an opaque phenolic film layer with a weight equal to or greater than 90g/m3 permanently bonded on both the face and back veneers and an opaque, moisture resistant coating applied to the edges; and
e. Laminated veneer lumber door and window components with (1) a maximum width of 44 millimeters, a thickness from 30 millimeters to 72 millimeters, and a length of less than 2413 millimeters, (2) water boiling point exterior adhesive, (3) a modulus of elasticity of 1,500,000 pounds per square inch or higher, (4) finger-jointed or lap-jointed core veneer with all layers oriented so that the grain is running parallel or with no more than 3 dispersed layers of veneer oriented with the grain running perpendicular to the other layers, and (5) top layer machined. </t>
  </si>
  <si>
    <t>343-543-7269</t>
  </si>
  <si>
    <t>Copy</t>
  </si>
  <si>
    <t>Company:</t>
  </si>
  <si>
    <t>Respondent Type:</t>
  </si>
  <si>
    <t>Activity:</t>
  </si>
  <si>
    <t>Country:</t>
  </si>
  <si>
    <t>Subject/Non:</t>
  </si>
  <si>
    <t>Other Country:</t>
  </si>
  <si>
    <t>Trade Level:</t>
  </si>
  <si>
    <t>Sales To:</t>
  </si>
  <si>
    <t>Foreign Producer  |  Producteur étranger</t>
  </si>
  <si>
    <t>-</t>
  </si>
  <si>
    <t>Sales to Home Market | Ventes sur le marché intérieur</t>
  </si>
  <si>
    <t>Export Sales |  Ventes à l'exportation</t>
  </si>
  <si>
    <t>United States  |  États-Unis</t>
  </si>
  <si>
    <t>Other Countries  |  Autres pays</t>
  </si>
  <si>
    <t>Jan. - Mar.  |  janv. - mars</t>
  </si>
  <si>
    <t>Capacité pratique des usines (tonnes)</t>
  </si>
  <si>
    <t>Marchandises en cause</t>
  </si>
  <si>
    <t>Autres marchandises produites sur le même équipement</t>
  </si>
  <si>
    <t>Don't formula</t>
  </si>
  <si>
    <t>Utilization rate (%)</t>
  </si>
  <si>
    <t>Taux d'utilisation (%)</t>
  </si>
  <si>
    <t>Total - Utilization rate (%)</t>
  </si>
  <si>
    <t>Total - Taux d'utilisation (%)</t>
  </si>
  <si>
    <t>Ventes nationales (tonnes)</t>
  </si>
  <si>
    <t>Ventes à l'exportation  (tonnes)</t>
  </si>
  <si>
    <t xml:space="preserve">États-Unis </t>
  </si>
  <si>
    <t>Autres pays</t>
  </si>
  <si>
    <t>Total - Export sales</t>
  </si>
  <si>
    <t xml:space="preserve">Total - Ventes à l'exportation </t>
  </si>
  <si>
    <t>PERCENT CHANGE</t>
  </si>
  <si>
    <t>CHANGEMENT EN POURCENTAGE</t>
  </si>
  <si>
    <t>hiddenr</t>
  </si>
  <si>
    <t>Note(s):</t>
  </si>
  <si>
    <t>Source: Reply to CITT questionnaire.  |  Réponse au questionnaire du TCCE.</t>
  </si>
  <si>
    <t>September 15, 2026</t>
  </si>
  <si>
    <t>15 septembre 2026</t>
  </si>
  <si>
    <t>NQ-2026-004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</si>
</sst>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_(* #,##0_);_(* \(#,##0\);_(* &quot;-&quot;??_);_(@_)"/>
    <numFmt numFmtId="166" formatCode="#,##0;\(#,##0\);\-"/>
    <numFmt numFmtId="167" formatCode="_(#,##0_);_(\(#,##0\);_(* &quot;-&quot;_);_(_ \ \ \ \ \ \ \ @"/>
    <numFmt numFmtId="168" formatCode="_-* #,##0_-;\-* #,##0_-;_-* &quot;-&quot;??_-;_-@_-"/>
    <numFmt numFmtId="169" formatCode="#,##0;\(#,##0\)"/>
  </numFmts>
  <fonts count="35" x14ac:knownFonts="1">
    <font>
      <sz val="11"/>
      <color theme="1"/>
      <name val="Calibri"/>
      <family val="2"/>
      <scheme val="minor"/>
    </font>
    <font>
      <sz val="11"/>
      <color theme="1"/>
      <name val="Calibri"/>
      <family val="2"/>
      <scheme val="minor"/>
    </font>
    <font>
      <sz val="10.5"/>
      <color theme="0"/>
      <name val="Calibri"/>
      <family val="2"/>
    </font>
    <font>
      <b/>
      <sz val="10.5"/>
      <color theme="1"/>
      <name val="Calibri"/>
      <family val="2"/>
    </font>
    <font>
      <sz val="10.5"/>
      <color theme="1"/>
      <name val="Calibri"/>
      <family val="2"/>
    </font>
    <font>
      <sz val="10.5"/>
      <name val="Calibri"/>
      <family val="2"/>
    </font>
    <font>
      <sz val="10.5"/>
      <color theme="0"/>
      <name val="Calibri"/>
      <family val="2"/>
      <scheme val="minor"/>
    </font>
    <font>
      <b/>
      <sz val="10.5"/>
      <color theme="0"/>
      <name val="Calibri"/>
      <family val="2"/>
      <scheme val="minor"/>
    </font>
    <font>
      <sz val="10.5"/>
      <name val="Calibri"/>
      <family val="2"/>
      <scheme val="minor"/>
    </font>
    <font>
      <b/>
      <sz val="10.5"/>
      <color theme="1"/>
      <name val="Calibri"/>
      <family val="2"/>
      <scheme val="minor"/>
    </font>
    <font>
      <sz val="10.5"/>
      <color theme="1"/>
      <name val="Calibri"/>
      <family val="2"/>
      <scheme val="minor"/>
    </font>
    <font>
      <sz val="10.5"/>
      <color rgb="FF000000"/>
      <name val="Calibri"/>
      <family val="2"/>
      <scheme val="minor"/>
    </font>
    <font>
      <b/>
      <sz val="10.5"/>
      <name val="Calibri"/>
      <family val="2"/>
      <scheme val="minor"/>
    </font>
    <font>
      <u/>
      <sz val="10.5"/>
      <color rgb="FF0070C0"/>
      <name val="Calibri"/>
      <family val="2"/>
      <scheme val="minor"/>
    </font>
    <font>
      <b/>
      <sz val="12"/>
      <name val="Calibri"/>
      <family val="2"/>
      <scheme val="minor"/>
    </font>
    <font>
      <sz val="8"/>
      <name val="Calibri"/>
      <family val="2"/>
      <scheme val="minor"/>
    </font>
    <font>
      <b/>
      <u/>
      <sz val="10.5"/>
      <color theme="1"/>
      <name val="Calibri"/>
      <family val="2"/>
      <scheme val="minor"/>
    </font>
    <font>
      <b/>
      <sz val="16"/>
      <color rgb="FF000000"/>
      <name val="Calibri"/>
      <family val="2"/>
      <scheme val="minor"/>
    </font>
    <font>
      <sz val="10.5"/>
      <color rgb="FF000000"/>
      <name val="Calibri"/>
      <family val="2"/>
    </font>
    <font>
      <b/>
      <sz val="10.5"/>
      <color theme="0"/>
      <name val="Calibri"/>
      <family val="2"/>
    </font>
    <font>
      <b/>
      <sz val="10.5"/>
      <name val="Calibri"/>
      <family val="2"/>
    </font>
    <font>
      <sz val="10.5"/>
      <color rgb="FFFF0000"/>
      <name val="Calibri"/>
      <family val="2"/>
      <scheme val="minor"/>
    </font>
    <font>
      <b/>
      <sz val="9"/>
      <color indexed="81"/>
      <name val="Tahoma"/>
      <family val="2"/>
    </font>
    <font>
      <sz val="10.5"/>
      <color rgb="FF0070C0"/>
      <name val="Calibri"/>
      <family val="2"/>
      <scheme val="minor"/>
    </font>
    <font>
      <sz val="9"/>
      <color indexed="81"/>
      <name val="Tahoma"/>
      <family val="2"/>
    </font>
    <font>
      <b/>
      <sz val="11"/>
      <color theme="1"/>
      <name val="Calibri"/>
      <family val="2"/>
      <scheme val="minor"/>
    </font>
    <font>
      <b/>
      <sz val="9"/>
      <color theme="1"/>
      <name val="Calibri"/>
      <family val="2"/>
      <scheme val="minor"/>
    </font>
    <font>
      <u/>
      <sz val="10"/>
      <color theme="0"/>
      <name val="Calibri Light"/>
      <family val="2"/>
      <scheme val="major"/>
    </font>
    <font>
      <b/>
      <sz val="10"/>
      <color theme="1"/>
      <name val="Calibri"/>
      <family val="2"/>
      <scheme val="minor"/>
    </font>
    <font>
      <sz val="10"/>
      <color theme="1"/>
      <name val="Calibri"/>
      <family val="2"/>
      <scheme val="minor"/>
    </font>
    <font>
      <sz val="10"/>
      <name val="Calibri"/>
      <family val="2"/>
      <scheme val="minor"/>
    </font>
    <font>
      <b/>
      <sz val="10"/>
      <name val="Calibri"/>
      <family val="2"/>
      <scheme val="minor"/>
    </font>
    <font>
      <b/>
      <sz val="10"/>
      <color rgb="FFC00000"/>
      <name val="Calibri"/>
      <family val="2"/>
      <scheme val="minor"/>
    </font>
    <font>
      <b/>
      <u/>
      <sz val="10"/>
      <name val="Calibri"/>
      <family val="2"/>
      <scheme val="minor"/>
    </font>
    <font>
      <sz val="10"/>
      <name val="Arial"/>
      <family val="2"/>
    </font>
  </fonts>
  <fills count="15">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rgb="FFFFFFFF"/>
        <bgColor indexed="64"/>
      </patternFill>
    </fill>
    <fill>
      <patternFill patternType="solid">
        <fgColor theme="0" tint="-0.14996795556505021"/>
        <bgColor indexed="64"/>
      </patternFill>
    </fill>
    <fill>
      <patternFill patternType="solid">
        <fgColor rgb="FF92D050"/>
        <bgColor indexed="64"/>
      </patternFill>
    </fill>
    <fill>
      <patternFill patternType="solid">
        <fgColor rgb="FFFFC000"/>
        <bgColor indexed="64"/>
      </patternFill>
    </fill>
    <fill>
      <patternFill patternType="solid">
        <fgColor theme="9"/>
        <bgColor indexed="64"/>
      </patternFill>
    </fill>
    <fill>
      <patternFill patternType="solid">
        <fgColor theme="9" tint="0.59999389629810485"/>
        <bgColor indexed="64"/>
      </patternFill>
    </fill>
    <fill>
      <patternFill patternType="solid">
        <fgColor rgb="FFFFFF00"/>
        <bgColor indexed="64"/>
      </patternFill>
    </fill>
  </fills>
  <borders count="61">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right style="thin">
        <color indexed="64"/>
      </right>
      <top style="thin">
        <color indexed="64"/>
      </top>
      <bottom/>
      <diagonal/>
    </border>
    <border>
      <left style="thin">
        <color auto="1"/>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style="thin">
        <color auto="1"/>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style="thin">
        <color indexed="64"/>
      </bottom>
      <diagonal/>
    </border>
    <border>
      <left style="thin">
        <color indexed="64"/>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diagonal/>
    </border>
    <border>
      <left style="thin">
        <color auto="1"/>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thin">
        <color auto="1"/>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style="thin">
        <color theme="0" tint="-0.499984740745262"/>
      </right>
      <top/>
      <bottom/>
      <diagonal/>
    </border>
    <border>
      <left style="thin">
        <color auto="1"/>
      </left>
      <right/>
      <top style="thin">
        <color theme="0" tint="-0.499984740745262"/>
      </top>
      <bottom/>
      <diagonal/>
    </border>
    <border>
      <left style="thin">
        <color auto="1"/>
      </left>
      <right/>
      <top/>
      <bottom style="thin">
        <color theme="0" tint="-0.499984740745262"/>
      </bottom>
      <diagonal/>
    </border>
    <border>
      <left/>
      <right style="thin">
        <color indexed="64"/>
      </right>
      <top style="thin">
        <color theme="0" tint="-0.499984740745262"/>
      </top>
      <bottom style="thin">
        <color theme="0" tint="-0.499984740745262"/>
      </bottom>
      <diagonal/>
    </border>
    <border>
      <left/>
      <right style="thin">
        <color indexed="64"/>
      </right>
      <top style="thin">
        <color theme="0" tint="-0.499984740745262"/>
      </top>
      <bottom/>
      <diagonal/>
    </border>
    <border>
      <left/>
      <right style="thin">
        <color indexed="64"/>
      </right>
      <top/>
      <bottom style="thin">
        <color theme="0" tint="-0.499984740745262"/>
      </bottom>
      <diagonal/>
    </border>
    <border>
      <left style="thin">
        <color theme="0" tint="-0.499984740745262"/>
      </left>
      <right/>
      <top/>
      <bottom style="thin">
        <color auto="1"/>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
    <xf numFmtId="0" fontId="0" fillId="0" borderId="0"/>
    <xf numFmtId="164" fontId="1" fillId="0" borderId="0" applyFont="0" applyFill="0" applyBorder="0" applyAlignment="0" applyProtection="0"/>
    <xf numFmtId="164" fontId="1" fillId="0" borderId="0" applyFont="0" applyFill="0" applyBorder="0" applyAlignment="0" applyProtection="0"/>
    <xf numFmtId="0" fontId="34" fillId="0" borderId="0"/>
  </cellStyleXfs>
  <cellXfs count="446">
    <xf numFmtId="0" fontId="0" fillId="0" borderId="0" xfId="0"/>
    <xf numFmtId="0" fontId="10" fillId="2" borderId="0" xfId="0" applyFont="1" applyFill="1" applyAlignment="1">
      <alignment vertical="top" wrapText="1"/>
    </xf>
    <xf numFmtId="0" fontId="0" fillId="0" borderId="4" xfId="0" applyBorder="1"/>
    <xf numFmtId="0" fontId="10" fillId="2" borderId="0" xfId="0" applyFont="1" applyFill="1" applyAlignment="1">
      <alignment vertical="top"/>
    </xf>
    <xf numFmtId="0" fontId="4" fillId="2" borderId="0" xfId="0" applyFont="1" applyFill="1" applyAlignment="1">
      <alignment horizontal="left" vertical="center"/>
    </xf>
    <xf numFmtId="0" fontId="9" fillId="2" borderId="0" xfId="0" applyFont="1" applyFill="1" applyAlignment="1">
      <alignment vertical="top" wrapText="1"/>
    </xf>
    <xf numFmtId="0" fontId="3" fillId="2" borderId="0" xfId="0" applyFont="1" applyFill="1" applyAlignment="1">
      <alignment vertical="center"/>
    </xf>
    <xf numFmtId="0" fontId="4" fillId="2" borderId="0" xfId="0" applyFont="1" applyFill="1" applyAlignment="1">
      <alignment vertical="center"/>
    </xf>
    <xf numFmtId="0" fontId="4" fillId="2" borderId="0" xfId="0" applyFont="1" applyFill="1" applyAlignment="1">
      <alignment horizontal="left" vertical="top"/>
    </xf>
    <xf numFmtId="0" fontId="4" fillId="2" borderId="0" xfId="0" applyFont="1" applyFill="1" applyAlignment="1">
      <alignment vertical="top"/>
    </xf>
    <xf numFmtId="0" fontId="3" fillId="2" borderId="0" xfId="0" applyFont="1" applyFill="1" applyAlignment="1">
      <alignment vertical="top"/>
    </xf>
    <xf numFmtId="0" fontId="0" fillId="0" borderId="6" xfId="0" applyBorder="1"/>
    <xf numFmtId="0" fontId="0" fillId="0" borderId="7" xfId="0" applyBorder="1"/>
    <xf numFmtId="0" fontId="0" fillId="0" borderId="10" xfId="0" applyBorder="1"/>
    <xf numFmtId="0" fontId="0" fillId="0" borderId="8" xfId="0" applyBorder="1"/>
    <xf numFmtId="0" fontId="10" fillId="2" borderId="4" xfId="0" applyFont="1" applyFill="1" applyBorder="1" applyAlignment="1">
      <alignment vertical="top" wrapText="1"/>
    </xf>
    <xf numFmtId="0" fontId="0" fillId="0" borderId="0" xfId="0" quotePrefix="1"/>
    <xf numFmtId="0" fontId="0" fillId="0" borderId="3" xfId="0" applyBorder="1"/>
    <xf numFmtId="0" fontId="0" fillId="0" borderId="11" xfId="0" applyBorder="1"/>
    <xf numFmtId="0" fontId="0" fillId="0" borderId="5" xfId="0" applyBorder="1"/>
    <xf numFmtId="0" fontId="6" fillId="2" borderId="0" xfId="0" applyFont="1" applyFill="1" applyAlignment="1">
      <alignment vertical="top" wrapText="1"/>
    </xf>
    <xf numFmtId="0" fontId="9" fillId="2" borderId="0" xfId="0" applyFont="1" applyFill="1" applyAlignment="1">
      <alignment vertical="top"/>
    </xf>
    <xf numFmtId="0" fontId="12" fillId="2" borderId="0" xfId="0" applyFont="1" applyFill="1" applyAlignment="1">
      <alignment horizontal="left" vertical="top" wrapText="1"/>
    </xf>
    <xf numFmtId="0" fontId="2" fillId="2" borderId="0" xfId="0" applyFont="1" applyFill="1" applyAlignment="1">
      <alignment vertical="top" wrapText="1"/>
    </xf>
    <xf numFmtId="0" fontId="5" fillId="2" borderId="0" xfId="0" applyFont="1" applyFill="1" applyAlignment="1">
      <alignment vertical="top"/>
    </xf>
    <xf numFmtId="0" fontId="7" fillId="2" borderId="0" xfId="0" applyFont="1" applyFill="1" applyAlignment="1">
      <alignment horizontal="left" vertical="top" wrapText="1"/>
    </xf>
    <xf numFmtId="0" fontId="4" fillId="2" borderId="0" xfId="0" applyFont="1" applyFill="1" applyAlignment="1">
      <alignment vertical="top" wrapText="1"/>
    </xf>
    <xf numFmtId="0" fontId="12" fillId="2" borderId="6" xfId="0" applyFont="1" applyFill="1" applyBorder="1" applyAlignment="1">
      <alignment horizontal="centerContinuous" vertical="top" wrapText="1"/>
    </xf>
    <xf numFmtId="0" fontId="12" fillId="2" borderId="0" xfId="0" applyFont="1" applyFill="1" applyAlignment="1">
      <alignment horizontal="centerContinuous" vertical="top" wrapText="1"/>
    </xf>
    <xf numFmtId="0" fontId="10" fillId="2" borderId="0" xfId="0" applyFont="1" applyFill="1" applyAlignment="1">
      <alignment horizontal="centerContinuous" vertical="top" wrapText="1"/>
    </xf>
    <xf numFmtId="0" fontId="10" fillId="2" borderId="4" xfId="0" applyFont="1" applyFill="1" applyBorder="1" applyAlignment="1">
      <alignment horizontal="centerContinuous" vertical="top" wrapText="1"/>
    </xf>
    <xf numFmtId="0" fontId="8" fillId="2" borderId="0" xfId="0" applyFont="1" applyFill="1" applyAlignment="1">
      <alignment horizontal="left" vertical="top"/>
    </xf>
    <xf numFmtId="0" fontId="12" fillId="2" borderId="6" xfId="0" applyFont="1" applyFill="1" applyBorder="1" applyAlignment="1">
      <alignment horizontal="center" vertical="top" wrapText="1"/>
    </xf>
    <xf numFmtId="0" fontId="12" fillId="2" borderId="0" xfId="0" applyFont="1" applyFill="1" applyAlignment="1">
      <alignment horizontal="center" vertical="top" wrapText="1"/>
    </xf>
    <xf numFmtId="0" fontId="10" fillId="2" borderId="0" xfId="0" applyFont="1" applyFill="1" applyAlignment="1">
      <alignment horizontal="center" vertical="top" wrapText="1"/>
    </xf>
    <xf numFmtId="0" fontId="10" fillId="2" borderId="4" xfId="0" applyFont="1" applyFill="1" applyBorder="1" applyAlignment="1">
      <alignment horizontal="center" vertical="top" wrapText="1"/>
    </xf>
    <xf numFmtId="0" fontId="2" fillId="2" borderId="0" xfId="0" applyFont="1" applyFill="1" applyAlignment="1">
      <alignment vertical="top"/>
    </xf>
    <xf numFmtId="0" fontId="8" fillId="2" borderId="0" xfId="0" applyFont="1" applyFill="1" applyAlignment="1">
      <alignment vertical="top"/>
    </xf>
    <xf numFmtId="0" fontId="10" fillId="2" borderId="0" xfId="0" applyFont="1" applyFill="1"/>
    <xf numFmtId="49" fontId="10" fillId="2" borderId="0" xfId="0" applyNumberFormat="1" applyFont="1" applyFill="1" applyAlignment="1">
      <alignment vertical="top"/>
    </xf>
    <xf numFmtId="49" fontId="10" fillId="2" borderId="0" xfId="0" applyNumberFormat="1" applyFont="1" applyFill="1" applyAlignment="1">
      <alignment vertical="top" wrapText="1"/>
    </xf>
    <xf numFmtId="0" fontId="11" fillId="2" borderId="0" xfId="1" applyNumberFormat="1" applyFont="1" applyFill="1" applyBorder="1" applyAlignment="1" applyProtection="1">
      <alignment vertical="center" wrapText="1"/>
    </xf>
    <xf numFmtId="0" fontId="11" fillId="2" borderId="4" xfId="1" applyNumberFormat="1" applyFont="1" applyFill="1" applyBorder="1" applyAlignment="1" applyProtection="1">
      <alignment vertical="center" wrapText="1"/>
    </xf>
    <xf numFmtId="0" fontId="4" fillId="3" borderId="12" xfId="0" applyFont="1" applyFill="1" applyBorder="1" applyAlignment="1">
      <alignment vertical="top" wrapText="1"/>
    </xf>
    <xf numFmtId="0" fontId="7" fillId="2" borderId="6" xfId="0" applyFont="1" applyFill="1" applyBorder="1" applyAlignment="1">
      <alignment horizontal="left" vertical="top" wrapText="1"/>
    </xf>
    <xf numFmtId="0" fontId="4" fillId="2" borderId="4" xfId="0" applyFont="1" applyFill="1" applyBorder="1" applyAlignment="1">
      <alignment vertical="top" wrapText="1"/>
    </xf>
    <xf numFmtId="0" fontId="8" fillId="2" borderId="0" xfId="0" applyFont="1" applyFill="1" applyAlignment="1">
      <alignment vertical="top" wrapText="1"/>
    </xf>
    <xf numFmtId="15" fontId="10" fillId="2" borderId="0" xfId="0" applyNumberFormat="1" applyFont="1" applyFill="1" applyAlignment="1">
      <alignment vertical="top"/>
    </xf>
    <xf numFmtId="0" fontId="9" fillId="2" borderId="0" xfId="0" applyFont="1" applyFill="1"/>
    <xf numFmtId="0" fontId="8" fillId="2" borderId="6" xfId="0" applyFont="1" applyFill="1" applyBorder="1" applyAlignment="1">
      <alignment horizontal="left" vertical="top" wrapText="1"/>
    </xf>
    <xf numFmtId="0" fontId="8" fillId="2" borderId="0" xfId="0" applyFont="1" applyFill="1" applyAlignment="1">
      <alignment horizontal="left" vertical="top" wrapText="1"/>
    </xf>
    <xf numFmtId="0" fontId="8" fillId="2" borderId="4" xfId="0" applyFont="1" applyFill="1" applyBorder="1" applyAlignment="1">
      <alignment vertical="top" wrapText="1"/>
    </xf>
    <xf numFmtId="0" fontId="10" fillId="0" borderId="0" xfId="0" applyFont="1" applyAlignment="1">
      <alignment vertical="top"/>
    </xf>
    <xf numFmtId="0" fontId="10" fillId="6" borderId="0" xfId="0" applyFont="1" applyFill="1"/>
    <xf numFmtId="0" fontId="10" fillId="0" borderId="0" xfId="0" applyFont="1"/>
    <xf numFmtId="0" fontId="10" fillId="6" borderId="0" xfId="0" applyFont="1" applyFill="1" applyAlignment="1">
      <alignment vertical="top"/>
    </xf>
    <xf numFmtId="0" fontId="10" fillId="0" borderId="0" xfId="0" applyFont="1" applyAlignment="1">
      <alignment horizontal="left" vertical="top"/>
    </xf>
    <xf numFmtId="15" fontId="10" fillId="0" borderId="0" xfId="0" quotePrefix="1" applyNumberFormat="1" applyFont="1"/>
    <xf numFmtId="0" fontId="10" fillId="2" borderId="6" xfId="0" applyFont="1" applyFill="1" applyBorder="1" applyAlignment="1">
      <alignment vertical="top" wrapText="1"/>
    </xf>
    <xf numFmtId="0" fontId="6" fillId="2" borderId="0" xfId="0" applyFont="1" applyFill="1" applyAlignment="1">
      <alignment wrapText="1"/>
    </xf>
    <xf numFmtId="0" fontId="10" fillId="2" borderId="0" xfId="0" applyFont="1" applyFill="1" applyAlignment="1">
      <alignment wrapText="1"/>
    </xf>
    <xf numFmtId="0" fontId="10" fillId="2" borderId="4" xfId="0" applyFont="1" applyFill="1" applyBorder="1" applyAlignment="1">
      <alignment wrapText="1"/>
    </xf>
    <xf numFmtId="0" fontId="10" fillId="2" borderId="4" xfId="0" applyFont="1" applyFill="1" applyBorder="1"/>
    <xf numFmtId="0" fontId="10" fillId="2" borderId="7" xfId="0" applyFont="1" applyFill="1" applyBorder="1" applyAlignment="1">
      <alignment vertical="top" wrapText="1"/>
    </xf>
    <xf numFmtId="0" fontId="10" fillId="2" borderId="10" xfId="0" applyFont="1" applyFill="1" applyBorder="1" applyAlignment="1">
      <alignment vertical="top" wrapText="1"/>
    </xf>
    <xf numFmtId="0" fontId="10" fillId="2" borderId="8" xfId="0" applyFont="1" applyFill="1" applyBorder="1" applyAlignment="1">
      <alignment vertical="top" wrapText="1"/>
    </xf>
    <xf numFmtId="0" fontId="6" fillId="2" borderId="0" xfId="0" applyFont="1" applyFill="1" applyAlignment="1">
      <alignment horizontal="left" vertical="top" wrapText="1"/>
    </xf>
    <xf numFmtId="0" fontId="10" fillId="2" borderId="0" xfId="0" applyFont="1" applyFill="1" applyAlignment="1">
      <alignment horizontal="left" vertical="top"/>
    </xf>
    <xf numFmtId="0" fontId="10" fillId="2" borderId="6" xfId="0" applyFont="1" applyFill="1" applyBorder="1" applyAlignment="1">
      <alignment wrapText="1"/>
    </xf>
    <xf numFmtId="0" fontId="10" fillId="2" borderId="7" xfId="0" applyFont="1" applyFill="1" applyBorder="1" applyAlignment="1">
      <alignment wrapText="1"/>
    </xf>
    <xf numFmtId="0" fontId="10" fillId="2" borderId="10" xfId="0" applyFont="1" applyFill="1" applyBorder="1" applyAlignment="1">
      <alignment wrapText="1"/>
    </xf>
    <xf numFmtId="0" fontId="10" fillId="2" borderId="8" xfId="0" applyFont="1" applyFill="1" applyBorder="1" applyAlignment="1">
      <alignment wrapText="1"/>
    </xf>
    <xf numFmtId="0" fontId="7" fillId="2" borderId="0" xfId="0" applyFont="1" applyFill="1" applyAlignment="1">
      <alignment wrapText="1"/>
    </xf>
    <xf numFmtId="0" fontId="10" fillId="6" borderId="0" xfId="0" applyFont="1" applyFill="1" applyAlignment="1">
      <alignment wrapText="1"/>
    </xf>
    <xf numFmtId="15" fontId="10" fillId="0" borderId="0" xfId="0" quotePrefix="1" applyNumberFormat="1" applyFont="1" applyAlignment="1">
      <alignment vertical="top"/>
    </xf>
    <xf numFmtId="49" fontId="10" fillId="0" borderId="0" xfId="0" quotePrefix="1" applyNumberFormat="1" applyFont="1" applyAlignment="1">
      <alignment vertical="top"/>
    </xf>
    <xf numFmtId="0" fontId="10" fillId="6" borderId="0" xfId="0" applyFont="1" applyFill="1" applyAlignment="1">
      <alignment vertical="top" wrapText="1"/>
    </xf>
    <xf numFmtId="0" fontId="16" fillId="6" borderId="0" xfId="0" applyFont="1" applyFill="1"/>
    <xf numFmtId="0" fontId="16" fillId="0" borderId="0" xfId="0" applyFont="1"/>
    <xf numFmtId="0" fontId="10" fillId="0" borderId="0" xfId="0" applyFont="1" applyAlignment="1">
      <alignment horizontal="left"/>
    </xf>
    <xf numFmtId="0" fontId="8" fillId="2" borderId="4" xfId="0" applyFont="1" applyFill="1" applyBorder="1" applyAlignment="1">
      <alignment horizontal="left" vertical="top" wrapText="1"/>
    </xf>
    <xf numFmtId="0" fontId="12" fillId="2" borderId="6" xfId="0" applyFont="1" applyFill="1" applyBorder="1" applyAlignment="1">
      <alignment horizontal="center" vertical="center" wrapText="1"/>
    </xf>
    <xf numFmtId="0" fontId="12" fillId="2" borderId="0" xfId="0" applyFont="1" applyFill="1" applyAlignment="1">
      <alignment horizontal="center" vertical="center" wrapText="1"/>
    </xf>
    <xf numFmtId="0" fontId="10" fillId="2" borderId="0" xfId="0" applyFont="1" applyFill="1" applyAlignment="1">
      <alignment horizontal="center" vertical="center" wrapText="1"/>
    </xf>
    <xf numFmtId="0" fontId="10" fillId="2" borderId="4" xfId="0" applyFont="1" applyFill="1" applyBorder="1" applyAlignment="1">
      <alignment horizontal="center" vertical="center" wrapText="1"/>
    </xf>
    <xf numFmtId="0" fontId="8" fillId="2" borderId="0" xfId="0" applyFont="1" applyFill="1" applyAlignment="1">
      <alignment vertical="center" wrapText="1"/>
    </xf>
    <xf numFmtId="0" fontId="18" fillId="8" borderId="0" xfId="0" applyFont="1" applyFill="1" applyAlignment="1">
      <alignment vertical="center"/>
    </xf>
    <xf numFmtId="0" fontId="11" fillId="0" borderId="0" xfId="0" applyFont="1"/>
    <xf numFmtId="0" fontId="10" fillId="2" borderId="6" xfId="0" applyFont="1" applyFill="1" applyBorder="1" applyAlignment="1">
      <alignment vertical="top"/>
    </xf>
    <xf numFmtId="0" fontId="18" fillId="0" borderId="0" xfId="0" applyFont="1" applyAlignment="1">
      <alignment vertical="center"/>
    </xf>
    <xf numFmtId="0" fontId="18" fillId="2" borderId="0" xfId="0" applyFont="1" applyFill="1" applyAlignment="1">
      <alignment vertical="center"/>
    </xf>
    <xf numFmtId="0" fontId="8" fillId="2" borderId="6" xfId="0" applyFont="1" applyFill="1" applyBorder="1" applyAlignment="1">
      <alignment vertical="center"/>
    </xf>
    <xf numFmtId="0" fontId="8" fillId="2" borderId="4" xfId="0" applyFont="1" applyFill="1" applyBorder="1" applyAlignment="1">
      <alignment vertical="center" wrapText="1"/>
    </xf>
    <xf numFmtId="0" fontId="12" fillId="2" borderId="6" xfId="0" applyFont="1" applyFill="1" applyBorder="1" applyAlignment="1">
      <alignment vertical="top" wrapText="1"/>
    </xf>
    <xf numFmtId="0" fontId="12" fillId="2" borderId="26" xfId="0" applyFont="1" applyFill="1" applyBorder="1" applyAlignment="1">
      <alignment vertical="top" wrapText="1"/>
    </xf>
    <xf numFmtId="0" fontId="8" fillId="2" borderId="13" xfId="0" applyFont="1" applyFill="1" applyBorder="1" applyAlignment="1">
      <alignment horizontal="center" vertical="top" wrapText="1"/>
    </xf>
    <xf numFmtId="0" fontId="12" fillId="2" borderId="13" xfId="0" applyFont="1" applyFill="1" applyBorder="1" applyAlignment="1">
      <alignment horizontal="center" vertical="top" wrapText="1"/>
    </xf>
    <xf numFmtId="0" fontId="8" fillId="2" borderId="13" xfId="0" applyFont="1" applyFill="1" applyBorder="1" applyAlignment="1">
      <alignment horizontal="center" vertical="center" wrapText="1"/>
    </xf>
    <xf numFmtId="0" fontId="11" fillId="4" borderId="13" xfId="1" applyNumberFormat="1" applyFont="1" applyFill="1" applyBorder="1" applyAlignment="1" applyProtection="1">
      <alignment horizontal="center" vertical="top" wrapText="1"/>
      <protection locked="0"/>
    </xf>
    <xf numFmtId="1" fontId="11" fillId="5" borderId="13" xfId="1" applyNumberFormat="1" applyFont="1" applyFill="1" applyBorder="1" applyAlignment="1" applyProtection="1">
      <alignment horizontal="center" vertical="top" wrapText="1"/>
    </xf>
    <xf numFmtId="0" fontId="17" fillId="4" borderId="13" xfId="1" applyNumberFormat="1" applyFont="1" applyFill="1" applyBorder="1" applyAlignment="1" applyProtection="1">
      <alignment horizontal="center" vertical="center" wrapText="1"/>
      <protection locked="0"/>
    </xf>
    <xf numFmtId="0" fontId="5" fillId="2" borderId="0" xfId="0" applyFont="1" applyFill="1" applyAlignment="1">
      <alignment horizontal="left" vertical="top"/>
    </xf>
    <xf numFmtId="1" fontId="9" fillId="7" borderId="13" xfId="0" applyNumberFormat="1" applyFont="1" applyFill="1" applyBorder="1" applyAlignment="1">
      <alignment horizontal="center" vertical="top" wrapText="1"/>
    </xf>
    <xf numFmtId="0" fontId="4" fillId="2" borderId="0" xfId="0" applyFont="1" applyFill="1" applyAlignment="1">
      <alignment horizontal="left" vertical="top" indent="1"/>
    </xf>
    <xf numFmtId="0" fontId="3" fillId="2" borderId="0" xfId="0" applyFont="1" applyFill="1" applyAlignment="1">
      <alignment horizontal="left" vertical="top"/>
    </xf>
    <xf numFmtId="0" fontId="2" fillId="2" borderId="0" xfId="0" applyFont="1" applyFill="1" applyAlignment="1">
      <alignment horizontal="left" vertical="top"/>
    </xf>
    <xf numFmtId="0" fontId="2" fillId="2" borderId="0" xfId="0" applyFont="1" applyFill="1" applyAlignment="1">
      <alignment horizontal="left" vertical="top" wrapText="1"/>
    </xf>
    <xf numFmtId="0" fontId="4" fillId="0" borderId="0" xfId="0" applyFont="1" applyAlignment="1">
      <alignment vertical="top" wrapText="1"/>
    </xf>
    <xf numFmtId="49" fontId="4" fillId="2" borderId="0" xfId="0" applyNumberFormat="1" applyFont="1" applyFill="1" applyAlignment="1">
      <alignment vertical="top" wrapText="1"/>
    </xf>
    <xf numFmtId="49" fontId="4" fillId="0" borderId="0" xfId="0" applyNumberFormat="1" applyFont="1" applyAlignment="1">
      <alignment vertical="top" wrapText="1"/>
    </xf>
    <xf numFmtId="49" fontId="2" fillId="2" borderId="0" xfId="0" applyNumberFormat="1" applyFont="1" applyFill="1" applyAlignment="1">
      <alignment horizontal="left" vertical="top" wrapText="1"/>
    </xf>
    <xf numFmtId="0" fontId="20" fillId="7" borderId="13" xfId="0" applyFont="1" applyFill="1" applyBorder="1" applyAlignment="1">
      <alignment horizontal="center" vertical="top" wrapText="1"/>
    </xf>
    <xf numFmtId="0" fontId="20" fillId="7" borderId="25" xfId="0" applyFont="1" applyFill="1" applyBorder="1" applyAlignment="1">
      <alignment horizontal="center" vertical="top" wrapText="1"/>
    </xf>
    <xf numFmtId="0" fontId="5" fillId="2" borderId="0" xfId="0" applyFont="1" applyFill="1" applyAlignment="1">
      <alignment vertical="top" wrapText="1"/>
    </xf>
    <xf numFmtId="0" fontId="5" fillId="2" borderId="6" xfId="0" applyFont="1" applyFill="1" applyBorder="1" applyAlignment="1">
      <alignment horizontal="left" vertical="top" wrapText="1"/>
    </xf>
    <xf numFmtId="0" fontId="5" fillId="2" borderId="0" xfId="0" applyFont="1" applyFill="1" applyAlignment="1">
      <alignment horizontal="left" vertical="top" wrapText="1"/>
    </xf>
    <xf numFmtId="0" fontId="5" fillId="2" borderId="4" xfId="0" applyFont="1" applyFill="1" applyBorder="1" applyAlignment="1">
      <alignment horizontal="left" vertical="top" wrapText="1"/>
    </xf>
    <xf numFmtId="49" fontId="11" fillId="4" borderId="13" xfId="1" applyNumberFormat="1" applyFont="1" applyFill="1" applyBorder="1" applyAlignment="1" applyProtection="1">
      <alignment vertical="center" wrapText="1"/>
      <protection locked="0"/>
    </xf>
    <xf numFmtId="0" fontId="4" fillId="3" borderId="6" xfId="0" applyFont="1" applyFill="1" applyBorder="1" applyAlignment="1">
      <alignment vertical="top" wrapText="1"/>
    </xf>
    <xf numFmtId="0" fontId="4" fillId="3" borderId="0" xfId="0" applyFont="1" applyFill="1" applyAlignment="1">
      <alignment vertical="top" wrapText="1"/>
    </xf>
    <xf numFmtId="0" fontId="4" fillId="3" borderId="4" xfId="0" applyFont="1" applyFill="1" applyBorder="1" applyAlignment="1">
      <alignment vertical="top" wrapText="1"/>
    </xf>
    <xf numFmtId="0" fontId="7" fillId="3" borderId="6" xfId="0" applyFont="1" applyFill="1" applyBorder="1" applyAlignment="1">
      <alignment horizontal="left" vertical="top" wrapText="1"/>
    </xf>
    <xf numFmtId="0" fontId="7" fillId="3" borderId="0" xfId="0" applyFont="1" applyFill="1" applyAlignment="1">
      <alignment horizontal="left" vertical="top" wrapText="1"/>
    </xf>
    <xf numFmtId="0" fontId="7" fillId="3" borderId="0" xfId="0" applyFont="1" applyFill="1" applyAlignment="1">
      <alignment horizontal="center" vertical="top"/>
    </xf>
    <xf numFmtId="0" fontId="7" fillId="3" borderId="0" xfId="0" applyFont="1" applyFill="1" applyAlignment="1">
      <alignment horizontal="center" vertical="top" wrapText="1"/>
    </xf>
    <xf numFmtId="164" fontId="11" fillId="4" borderId="13" xfId="1" applyFont="1" applyFill="1" applyBorder="1" applyAlignment="1" applyProtection="1">
      <alignment vertical="center" wrapText="1"/>
      <protection locked="0"/>
    </xf>
    <xf numFmtId="164" fontId="11" fillId="4" borderId="25" xfId="1" applyFont="1" applyFill="1" applyBorder="1" applyAlignment="1" applyProtection="1">
      <alignment vertical="center" wrapText="1"/>
      <protection locked="0"/>
    </xf>
    <xf numFmtId="0" fontId="11" fillId="4" borderId="13" xfId="1" applyNumberFormat="1" applyFont="1" applyFill="1" applyBorder="1" applyAlignment="1" applyProtection="1">
      <alignment horizontal="center" vertical="center" wrapText="1"/>
      <protection locked="0"/>
    </xf>
    <xf numFmtId="0" fontId="8" fillId="2" borderId="6" xfId="0" applyFont="1" applyFill="1" applyBorder="1" applyAlignment="1">
      <alignment horizontal="left" vertical="center" wrapText="1"/>
    </xf>
    <xf numFmtId="0" fontId="8" fillId="2" borderId="0" xfId="0" applyFont="1" applyFill="1" applyAlignment="1">
      <alignment horizontal="left" vertical="center" wrapText="1"/>
    </xf>
    <xf numFmtId="1" fontId="11" fillId="5" borderId="13" xfId="1" applyNumberFormat="1" applyFont="1" applyFill="1" applyBorder="1" applyAlignment="1" applyProtection="1">
      <alignment horizontal="center" vertical="center" wrapText="1"/>
    </xf>
    <xf numFmtId="165" fontId="11" fillId="4" borderId="15" xfId="2" applyNumberFormat="1" applyFont="1" applyFill="1" applyBorder="1" applyAlignment="1" applyProtection="1">
      <alignment vertical="center"/>
      <protection locked="0"/>
    </xf>
    <xf numFmtId="165" fontId="11" fillId="4" borderId="13" xfId="2" applyNumberFormat="1" applyFont="1" applyFill="1" applyBorder="1" applyAlignment="1" applyProtection="1">
      <alignment vertical="center"/>
      <protection locked="0"/>
    </xf>
    <xf numFmtId="0" fontId="8" fillId="2" borderId="0" xfId="0" applyFont="1" applyFill="1" applyAlignment="1">
      <alignment horizontal="right" vertical="top" wrapText="1" indent="1"/>
    </xf>
    <xf numFmtId="0" fontId="9" fillId="2" borderId="0" xfId="0" applyFont="1" applyFill="1" applyAlignment="1">
      <alignment horizontal="center" vertical="center"/>
    </xf>
    <xf numFmtId="0" fontId="9" fillId="7" borderId="13" xfId="0" applyFont="1" applyFill="1" applyBorder="1" applyAlignment="1">
      <alignment horizontal="center" vertical="center" wrapText="1"/>
    </xf>
    <xf numFmtId="165" fontId="11" fillId="5" borderId="13" xfId="2" applyNumberFormat="1" applyFont="1" applyFill="1" applyBorder="1" applyAlignment="1" applyProtection="1">
      <alignment vertical="center"/>
    </xf>
    <xf numFmtId="165" fontId="11" fillId="4" borderId="32" xfId="2" applyNumberFormat="1" applyFont="1" applyFill="1" applyBorder="1" applyAlignment="1" applyProtection="1">
      <alignment vertical="center"/>
      <protection locked="0"/>
    </xf>
    <xf numFmtId="165" fontId="11" fillId="5" borderId="34" xfId="2" applyNumberFormat="1" applyFont="1" applyFill="1" applyBorder="1" applyAlignment="1" applyProtection="1">
      <alignment vertical="center"/>
    </xf>
    <xf numFmtId="165" fontId="11" fillId="4" borderId="16" xfId="2" applyNumberFormat="1" applyFont="1" applyFill="1" applyBorder="1" applyAlignment="1" applyProtection="1">
      <alignment vertical="center"/>
      <protection locked="0"/>
    </xf>
    <xf numFmtId="0" fontId="6" fillId="0" borderId="0" xfId="0" applyFont="1" applyAlignment="1">
      <alignment vertical="top" wrapText="1"/>
    </xf>
    <xf numFmtId="0" fontId="12" fillId="0" borderId="6" xfId="0" applyFont="1" applyBorder="1" applyAlignment="1">
      <alignment horizontal="centerContinuous" vertical="top" wrapText="1"/>
    </xf>
    <xf numFmtId="0" fontId="12" fillId="0" borderId="0" xfId="0" applyFont="1" applyAlignment="1">
      <alignment horizontal="centerContinuous" vertical="top" wrapText="1"/>
    </xf>
    <xf numFmtId="0" fontId="10" fillId="0" borderId="0" xfId="0" applyFont="1" applyAlignment="1">
      <alignment horizontal="centerContinuous" vertical="top" wrapText="1"/>
    </xf>
    <xf numFmtId="0" fontId="10" fillId="0" borderId="4" xfId="0" applyFont="1" applyBorder="1" applyAlignment="1">
      <alignment horizontal="centerContinuous" vertical="top" wrapText="1"/>
    </xf>
    <xf numFmtId="0" fontId="8" fillId="0" borderId="0" xfId="0" applyFont="1" applyAlignment="1">
      <alignment horizontal="left" vertical="top"/>
    </xf>
    <xf numFmtId="0" fontId="10" fillId="0" borderId="7" xfId="0" applyFont="1" applyBorder="1" applyAlignment="1">
      <alignment vertical="top" wrapText="1"/>
    </xf>
    <xf numFmtId="0" fontId="10" fillId="0" borderId="10" xfId="0" applyFont="1" applyBorder="1" applyAlignment="1">
      <alignment vertical="top" wrapText="1"/>
    </xf>
    <xf numFmtId="0" fontId="10" fillId="0" borderId="8" xfId="0" applyFont="1" applyBorder="1" applyAlignment="1">
      <alignment vertical="top" wrapText="1"/>
    </xf>
    <xf numFmtId="0" fontId="10" fillId="0" borderId="0" xfId="0" applyFont="1" applyAlignment="1">
      <alignment vertical="top" wrapText="1"/>
    </xf>
    <xf numFmtId="15" fontId="10" fillId="0" borderId="0" xfId="0" quotePrefix="1" applyNumberFormat="1" applyFont="1" applyAlignment="1">
      <alignment vertical="top" wrapText="1"/>
    </xf>
    <xf numFmtId="0" fontId="25" fillId="10" borderId="0" xfId="0" applyFont="1" applyFill="1"/>
    <xf numFmtId="0" fontId="26" fillId="0" borderId="44" xfId="0" applyFont="1" applyBorder="1"/>
    <xf numFmtId="0" fontId="27" fillId="3" borderId="10" xfId="0" applyFont="1" applyFill="1" applyBorder="1"/>
    <xf numFmtId="165" fontId="27" fillId="3" borderId="10" xfId="2" applyNumberFormat="1" applyFont="1" applyFill="1" applyBorder="1"/>
    <xf numFmtId="165" fontId="27" fillId="3" borderId="10" xfId="2" applyNumberFormat="1" applyFont="1" applyFill="1" applyBorder="1" applyAlignment="1">
      <alignment horizontal="left"/>
    </xf>
    <xf numFmtId="165" fontId="27" fillId="3" borderId="48" xfId="2" applyNumberFormat="1" applyFont="1" applyFill="1" applyBorder="1"/>
    <xf numFmtId="0" fontId="27" fillId="3" borderId="10" xfId="0" applyFont="1" applyFill="1" applyBorder="1" applyAlignment="1">
      <alignment horizontal="center"/>
    </xf>
    <xf numFmtId="0" fontId="27" fillId="3" borderId="49" xfId="0" applyFont="1" applyFill="1" applyBorder="1" applyAlignment="1">
      <alignment horizontal="center"/>
    </xf>
    <xf numFmtId="0" fontId="27" fillId="3" borderId="50" xfId="0" applyFont="1" applyFill="1" applyBorder="1" applyAlignment="1">
      <alignment horizontal="center"/>
    </xf>
    <xf numFmtId="0" fontId="28" fillId="11" borderId="0" xfId="0" applyFont="1" applyFill="1"/>
    <xf numFmtId="0" fontId="28" fillId="12" borderId="0" xfId="0" applyFont="1" applyFill="1"/>
    <xf numFmtId="165" fontId="28" fillId="12" borderId="0" xfId="2" applyNumberFormat="1" applyFont="1" applyFill="1"/>
    <xf numFmtId="165" fontId="28" fillId="12" borderId="0" xfId="2" applyNumberFormat="1" applyFont="1" applyFill="1" applyAlignment="1">
      <alignment horizontal="left"/>
    </xf>
    <xf numFmtId="165" fontId="28" fillId="12" borderId="51" xfId="2" applyNumberFormat="1" applyFont="1" applyFill="1" applyBorder="1"/>
    <xf numFmtId="1" fontId="28" fillId="11" borderId="0" xfId="0" applyNumberFormat="1" applyFont="1" applyFill="1" applyAlignment="1">
      <alignment horizontal="center"/>
    </xf>
    <xf numFmtId="0" fontId="29" fillId="0" borderId="0" xfId="0" applyFont="1"/>
    <xf numFmtId="165" fontId="29" fillId="0" borderId="0" xfId="2" applyNumberFormat="1" applyFont="1"/>
    <xf numFmtId="165" fontId="29" fillId="0" borderId="0" xfId="2" applyNumberFormat="1" applyFont="1" applyAlignment="1">
      <alignment horizontal="left"/>
    </xf>
    <xf numFmtId="165" fontId="29" fillId="0" borderId="51" xfId="2" applyNumberFormat="1" applyFont="1" applyFill="1" applyBorder="1"/>
    <xf numFmtId="0" fontId="26" fillId="0" borderId="52" xfId="0" applyFont="1" applyBorder="1"/>
    <xf numFmtId="0" fontId="29" fillId="13" borderId="0" xfId="0" applyFont="1" applyFill="1"/>
    <xf numFmtId="165" fontId="29" fillId="13" borderId="0" xfId="2" applyNumberFormat="1" applyFont="1" applyFill="1"/>
    <xf numFmtId="165" fontId="29" fillId="13" borderId="0" xfId="2" applyNumberFormat="1" applyFont="1" applyFill="1" applyAlignment="1">
      <alignment horizontal="left"/>
    </xf>
    <xf numFmtId="165" fontId="29" fillId="13" borderId="51" xfId="2" applyNumberFormat="1" applyFont="1" applyFill="1" applyBorder="1"/>
    <xf numFmtId="165" fontId="29" fillId="11" borderId="0" xfId="2" applyNumberFormat="1" applyFont="1" applyFill="1"/>
    <xf numFmtId="0" fontId="26" fillId="0" borderId="53" xfId="0" applyFont="1" applyBorder="1"/>
    <xf numFmtId="0" fontId="26" fillId="0" borderId="0" xfId="0" applyFont="1"/>
    <xf numFmtId="0" fontId="30" fillId="0" borderId="0" xfId="0" applyFont="1"/>
    <xf numFmtId="0" fontId="31" fillId="0" borderId="0" xfId="0" applyFont="1"/>
    <xf numFmtId="0" fontId="30" fillId="2" borderId="54" xfId="0" applyFont="1" applyFill="1" applyBorder="1"/>
    <xf numFmtId="0" fontId="30" fillId="2" borderId="55" xfId="0" applyFont="1" applyFill="1" applyBorder="1"/>
    <xf numFmtId="0" fontId="30" fillId="2" borderId="56" xfId="0" applyFont="1" applyFill="1" applyBorder="1"/>
    <xf numFmtId="0" fontId="30" fillId="2" borderId="57" xfId="0" applyFont="1" applyFill="1" applyBorder="1"/>
    <xf numFmtId="0" fontId="32" fillId="2" borderId="0" xfId="0" applyFont="1" applyFill="1"/>
    <xf numFmtId="0" fontId="30" fillId="2" borderId="0" xfId="0" applyFont="1" applyFill="1"/>
    <xf numFmtId="0" fontId="30" fillId="2" borderId="51" xfId="0" applyFont="1" applyFill="1" applyBorder="1"/>
    <xf numFmtId="0" fontId="29" fillId="2" borderId="0" xfId="0" applyFont="1" applyFill="1"/>
    <xf numFmtId="0" fontId="30" fillId="2" borderId="0" xfId="0" applyFont="1" applyFill="1" applyAlignment="1">
      <alignment horizontal="left"/>
    </xf>
    <xf numFmtId="0" fontId="31" fillId="2" borderId="0" xfId="0" applyFont="1" applyFill="1" applyAlignment="1">
      <alignment horizontal="centerContinuous"/>
    </xf>
    <xf numFmtId="166" fontId="31" fillId="2" borderId="0" xfId="0" applyNumberFormat="1" applyFont="1" applyFill="1" applyAlignment="1">
      <alignment horizontal="center"/>
    </xf>
    <xf numFmtId="166" fontId="33" fillId="2" borderId="0" xfId="0" applyNumberFormat="1" applyFont="1" applyFill="1"/>
    <xf numFmtId="0" fontId="33" fillId="2" borderId="0" xfId="0" applyFont="1" applyFill="1"/>
    <xf numFmtId="0" fontId="31" fillId="2" borderId="57" xfId="0" applyFont="1" applyFill="1" applyBorder="1"/>
    <xf numFmtId="0" fontId="31" fillId="2" borderId="0" xfId="0" applyFont="1" applyFill="1"/>
    <xf numFmtId="166" fontId="31" fillId="11" borderId="0" xfId="2" applyNumberFormat="1" applyFont="1" applyFill="1" applyBorder="1" applyAlignment="1">
      <alignment horizontal="right"/>
    </xf>
    <xf numFmtId="166" fontId="30" fillId="2" borderId="0" xfId="2" applyNumberFormat="1" applyFont="1" applyFill="1" applyBorder="1" applyAlignment="1">
      <alignment horizontal="right"/>
    </xf>
    <xf numFmtId="0" fontId="31" fillId="2" borderId="51" xfId="0" applyFont="1" applyFill="1" applyBorder="1"/>
    <xf numFmtId="0" fontId="26" fillId="10" borderId="0" xfId="0" applyFont="1" applyFill="1"/>
    <xf numFmtId="167" fontId="30" fillId="2" borderId="0" xfId="2" applyNumberFormat="1" applyFont="1" applyFill="1" applyBorder="1" applyAlignment="1">
      <alignment horizontal="right"/>
    </xf>
    <xf numFmtId="167" fontId="30" fillId="2" borderId="0" xfId="2" applyNumberFormat="1" applyFont="1" applyFill="1" applyBorder="1"/>
    <xf numFmtId="0" fontId="30" fillId="2" borderId="0" xfId="0" applyFont="1" applyFill="1" applyAlignment="1">
      <alignment horizontal="left" indent="1"/>
    </xf>
    <xf numFmtId="166" fontId="30" fillId="11" borderId="0" xfId="2" applyNumberFormat="1" applyFont="1" applyFill="1" applyBorder="1" applyAlignment="1">
      <alignment horizontal="right"/>
    </xf>
    <xf numFmtId="0" fontId="30" fillId="2" borderId="0" xfId="0" applyFont="1" applyFill="1" applyAlignment="1">
      <alignment horizontal="left" wrapText="1" indent="1"/>
    </xf>
    <xf numFmtId="0" fontId="31" fillId="2" borderId="0" xfId="0" applyFont="1" applyFill="1" applyAlignment="1">
      <alignment horizontal="left"/>
    </xf>
    <xf numFmtId="166" fontId="31" fillId="14" borderId="11" xfId="2" applyNumberFormat="1" applyFont="1" applyFill="1" applyBorder="1" applyAlignment="1">
      <alignment horizontal="right"/>
    </xf>
    <xf numFmtId="0" fontId="26" fillId="14" borderId="0" xfId="0" applyFont="1" applyFill="1"/>
    <xf numFmtId="0" fontId="30" fillId="2" borderId="0" xfId="0" applyFont="1" applyFill="1" applyAlignment="1">
      <alignment horizontal="right"/>
    </xf>
    <xf numFmtId="166" fontId="30" fillId="14" borderId="0" xfId="2" applyNumberFormat="1" applyFont="1" applyFill="1" applyBorder="1" applyAlignment="1">
      <alignment horizontal="right"/>
    </xf>
    <xf numFmtId="166" fontId="30" fillId="14" borderId="10" xfId="2" applyNumberFormat="1" applyFont="1" applyFill="1" applyBorder="1" applyAlignment="1">
      <alignment horizontal="right"/>
    </xf>
    <xf numFmtId="0" fontId="31" fillId="2" borderId="0" xfId="0" applyFont="1" applyFill="1" applyAlignment="1">
      <alignment horizontal="left" wrapText="1"/>
    </xf>
    <xf numFmtId="166" fontId="31" fillId="14" borderId="0" xfId="2" applyNumberFormat="1" applyFont="1" applyFill="1" applyBorder="1" applyAlignment="1">
      <alignment horizontal="right"/>
    </xf>
    <xf numFmtId="168" fontId="31" fillId="2" borderId="57" xfId="2" applyNumberFormat="1" applyFont="1" applyFill="1" applyBorder="1"/>
    <xf numFmtId="0" fontId="33" fillId="2" borderId="0" xfId="0" applyFont="1" applyFill="1" applyAlignment="1">
      <alignment wrapText="1"/>
    </xf>
    <xf numFmtId="0" fontId="31" fillId="2" borderId="0" xfId="0" applyFont="1" applyFill="1" applyAlignment="1">
      <alignment wrapText="1"/>
    </xf>
    <xf numFmtId="3" fontId="30" fillId="2" borderId="0" xfId="0" applyNumberFormat="1" applyFont="1" applyFill="1" applyAlignment="1">
      <alignment horizontal="left" indent="1"/>
    </xf>
    <xf numFmtId="0" fontId="33" fillId="2" borderId="0" xfId="0" applyFont="1" applyFill="1" applyAlignment="1">
      <alignment horizontal="right"/>
    </xf>
    <xf numFmtId="166" fontId="31" fillId="2" borderId="0" xfId="2" applyNumberFormat="1" applyFont="1" applyFill="1" applyBorder="1" applyAlignment="1">
      <alignment horizontal="right"/>
    </xf>
    <xf numFmtId="166" fontId="31" fillId="2" borderId="11" xfId="2" applyNumberFormat="1" applyFont="1" applyFill="1" applyBorder="1" applyAlignment="1">
      <alignment horizontal="right"/>
    </xf>
    <xf numFmtId="166" fontId="30" fillId="2" borderId="10" xfId="2" applyNumberFormat="1" applyFont="1" applyFill="1" applyBorder="1" applyAlignment="1">
      <alignment horizontal="right"/>
    </xf>
    <xf numFmtId="0" fontId="31" fillId="2" borderId="10" xfId="0" applyFont="1" applyFill="1" applyBorder="1" applyAlignment="1">
      <alignment horizontal="left"/>
    </xf>
    <xf numFmtId="0" fontId="30" fillId="2" borderId="11" xfId="0" applyFont="1" applyFill="1" applyBorder="1"/>
    <xf numFmtId="169" fontId="31" fillId="2" borderId="0" xfId="2" applyNumberFormat="1" applyFont="1" applyFill="1" applyBorder="1" applyAlignment="1">
      <alignment horizontal="right"/>
    </xf>
    <xf numFmtId="0" fontId="30" fillId="2" borderId="0" xfId="0" applyFont="1" applyFill="1" applyAlignment="1">
      <alignment horizontal="left" wrapText="1"/>
    </xf>
    <xf numFmtId="0" fontId="30" fillId="2" borderId="58" xfId="0" applyFont="1" applyFill="1" applyBorder="1"/>
    <xf numFmtId="0" fontId="30" fillId="2" borderId="59" xfId="0" applyFont="1" applyFill="1" applyBorder="1"/>
    <xf numFmtId="0" fontId="30" fillId="2" borderId="60" xfId="0" applyFont="1" applyFill="1" applyBorder="1"/>
    <xf numFmtId="0" fontId="7" fillId="3" borderId="1" xfId="0" applyFont="1" applyFill="1" applyBorder="1" applyAlignment="1">
      <alignment horizontal="center" vertical="top" wrapText="1"/>
    </xf>
    <xf numFmtId="0" fontId="7" fillId="3" borderId="9" xfId="0" applyFont="1" applyFill="1" applyBorder="1" applyAlignment="1">
      <alignment horizontal="center" vertical="top" wrapText="1"/>
    </xf>
    <xf numFmtId="0" fontId="7" fillId="3" borderId="2" xfId="0" applyFont="1" applyFill="1" applyBorder="1" applyAlignment="1">
      <alignment horizontal="center" vertical="top" wrapText="1"/>
    </xf>
    <xf numFmtId="0" fontId="8" fillId="2" borderId="24" xfId="0" applyFont="1" applyFill="1" applyBorder="1" applyAlignment="1">
      <alignment horizontal="left" vertical="center" wrapText="1"/>
    </xf>
    <xf numFmtId="0" fontId="8" fillId="2" borderId="13" xfId="0" applyFont="1" applyFill="1" applyBorder="1" applyAlignment="1">
      <alignment horizontal="left" vertical="center" wrapText="1"/>
    </xf>
    <xf numFmtId="0" fontId="11" fillId="4" borderId="13" xfId="1" applyNumberFormat="1" applyFont="1" applyFill="1" applyBorder="1" applyAlignment="1" applyProtection="1">
      <alignment horizontal="left" vertical="center" wrapText="1"/>
      <protection locked="0"/>
    </xf>
    <xf numFmtId="0" fontId="11" fillId="4" borderId="25" xfId="1" applyNumberFormat="1" applyFont="1" applyFill="1" applyBorder="1" applyAlignment="1" applyProtection="1">
      <alignment horizontal="left" vertical="center" wrapText="1"/>
      <protection locked="0"/>
    </xf>
    <xf numFmtId="0" fontId="8" fillId="2" borderId="6" xfId="0" applyFont="1" applyFill="1" applyBorder="1" applyAlignment="1">
      <alignment horizontal="left" vertical="top" wrapText="1"/>
    </xf>
    <xf numFmtId="0" fontId="8" fillId="2" borderId="0" xfId="0" applyFont="1" applyFill="1" applyAlignment="1">
      <alignment horizontal="left" vertical="top" wrapText="1"/>
    </xf>
    <xf numFmtId="0" fontId="8" fillId="2" borderId="4" xfId="0" applyFont="1" applyFill="1" applyBorder="1" applyAlignment="1">
      <alignment horizontal="left" vertical="top" wrapText="1"/>
    </xf>
    <xf numFmtId="0" fontId="8" fillId="7" borderId="17" xfId="0" applyFont="1" applyFill="1" applyBorder="1" applyAlignment="1">
      <alignment horizontal="left" vertical="center" wrapText="1"/>
    </xf>
    <xf numFmtId="0" fontId="8" fillId="7" borderId="14" xfId="0" applyFont="1" applyFill="1" applyBorder="1" applyAlignment="1">
      <alignment horizontal="left" vertical="center" wrapText="1"/>
    </xf>
    <xf numFmtId="0" fontId="8" fillId="7" borderId="18" xfId="0" applyFont="1" applyFill="1" applyBorder="1" applyAlignment="1">
      <alignment horizontal="left" vertical="center" wrapText="1"/>
    </xf>
    <xf numFmtId="0" fontId="8" fillId="7" borderId="19" xfId="0" applyFont="1" applyFill="1" applyBorder="1" applyAlignment="1">
      <alignment horizontal="left" vertical="center" wrapText="1"/>
    </xf>
    <xf numFmtId="0" fontId="8" fillId="7" borderId="0" xfId="0" applyFont="1" applyFill="1" applyAlignment="1">
      <alignment horizontal="left" vertical="center" wrapText="1"/>
    </xf>
    <xf numFmtId="0" fontId="8" fillId="7" borderId="20" xfId="0" applyFont="1" applyFill="1" applyBorder="1" applyAlignment="1">
      <alignment horizontal="left" vertical="center" wrapText="1"/>
    </xf>
    <xf numFmtId="0" fontId="8" fillId="7" borderId="21" xfId="0" applyFont="1" applyFill="1" applyBorder="1" applyAlignment="1">
      <alignment horizontal="left" vertical="center" wrapText="1"/>
    </xf>
    <xf numFmtId="0" fontId="8" fillId="7" borderId="22" xfId="0" applyFont="1" applyFill="1" applyBorder="1" applyAlignment="1">
      <alignment horizontal="left" vertical="center" wrapText="1"/>
    </xf>
    <xf numFmtId="0" fontId="8" fillId="7" borderId="23" xfId="0" applyFont="1" applyFill="1" applyBorder="1" applyAlignment="1">
      <alignment horizontal="left" vertical="center" wrapText="1"/>
    </xf>
    <xf numFmtId="0" fontId="10" fillId="0" borderId="6" xfId="0" applyFont="1" applyBorder="1" applyAlignment="1">
      <alignment horizontal="right" vertical="center" wrapText="1" indent="1"/>
    </xf>
    <xf numFmtId="0" fontId="10" fillId="0" borderId="0" xfId="0" applyFont="1" applyAlignment="1">
      <alignment horizontal="right" vertical="center" wrapText="1" indent="1"/>
    </xf>
    <xf numFmtId="0" fontId="11" fillId="4" borderId="15" xfId="1" applyNumberFormat="1" applyFont="1" applyFill="1" applyBorder="1" applyAlignment="1" applyProtection="1">
      <alignment horizontal="center" vertical="center" wrapText="1"/>
      <protection locked="0"/>
    </xf>
    <xf numFmtId="0" fontId="11" fillId="4" borderId="16" xfId="1" applyNumberFormat="1" applyFont="1" applyFill="1" applyBorder="1" applyAlignment="1" applyProtection="1">
      <alignment horizontal="center" vertical="center" wrapText="1"/>
      <protection locked="0"/>
    </xf>
    <xf numFmtId="0" fontId="11" fillId="7" borderId="15" xfId="1" applyNumberFormat="1" applyFont="1" applyFill="1" applyBorder="1" applyAlignment="1" applyProtection="1">
      <alignment horizontal="left" vertical="center" wrapText="1" indent="2"/>
    </xf>
    <xf numFmtId="0" fontId="11" fillId="7" borderId="16" xfId="1" applyNumberFormat="1" applyFont="1" applyFill="1" applyBorder="1" applyAlignment="1" applyProtection="1">
      <alignment horizontal="left" vertical="center" wrapText="1" indent="2"/>
    </xf>
    <xf numFmtId="0" fontId="14" fillId="7" borderId="17" xfId="0" applyFont="1" applyFill="1" applyBorder="1" applyAlignment="1">
      <alignment horizontal="center" vertical="center" wrapText="1"/>
    </xf>
    <xf numFmtId="0" fontId="14" fillId="7" borderId="14" xfId="0" applyFont="1" applyFill="1" applyBorder="1" applyAlignment="1">
      <alignment horizontal="center" vertical="center" wrapText="1"/>
    </xf>
    <xf numFmtId="0" fontId="14" fillId="7" borderId="18" xfId="0" applyFont="1" applyFill="1" applyBorder="1" applyAlignment="1">
      <alignment horizontal="center" vertical="center" wrapText="1"/>
    </xf>
    <xf numFmtId="0" fontId="14" fillId="7" borderId="21" xfId="0" applyFont="1" applyFill="1" applyBorder="1" applyAlignment="1">
      <alignment horizontal="center" vertical="center" wrapText="1"/>
    </xf>
    <xf numFmtId="0" fontId="14" fillId="7" borderId="22" xfId="0" applyFont="1" applyFill="1" applyBorder="1" applyAlignment="1">
      <alignment horizontal="center" vertical="center" wrapText="1"/>
    </xf>
    <xf numFmtId="0" fontId="14" fillId="7" borderId="23" xfId="0" applyFont="1" applyFill="1" applyBorder="1" applyAlignment="1">
      <alignment horizontal="center" vertical="center" wrapText="1"/>
    </xf>
    <xf numFmtId="0" fontId="8" fillId="2" borderId="6" xfId="0" applyFont="1" applyFill="1" applyBorder="1" applyAlignment="1">
      <alignment horizontal="right" vertical="center" wrapText="1" indent="1"/>
    </xf>
    <xf numFmtId="0" fontId="8" fillId="2" borderId="0" xfId="0" applyFont="1" applyFill="1" applyAlignment="1">
      <alignment horizontal="right" vertical="center" wrapText="1" indent="1"/>
    </xf>
    <xf numFmtId="0" fontId="8" fillId="7" borderId="24" xfId="0" applyFont="1" applyFill="1" applyBorder="1" applyAlignment="1">
      <alignment horizontal="center" vertical="top" wrapText="1"/>
    </xf>
    <xf numFmtId="0" fontId="8" fillId="7" borderId="13" xfId="0" applyFont="1" applyFill="1" applyBorder="1" applyAlignment="1">
      <alignment horizontal="center" vertical="top" wrapText="1"/>
    </xf>
    <xf numFmtId="0" fontId="8" fillId="7" borderId="25" xfId="0" applyFont="1" applyFill="1" applyBorder="1" applyAlignment="1">
      <alignment horizontal="center" vertical="top" wrapText="1"/>
    </xf>
    <xf numFmtId="0" fontId="0" fillId="0" borderId="24" xfId="0" applyBorder="1" applyAlignment="1">
      <alignment horizontal="left" vertical="center" wrapText="1"/>
    </xf>
    <xf numFmtId="0" fontId="0" fillId="0" borderId="13" xfId="0" applyBorder="1" applyAlignment="1">
      <alignment horizontal="left" vertical="center" wrapText="1"/>
    </xf>
    <xf numFmtId="0" fontId="10" fillId="2" borderId="0" xfId="0" applyFont="1" applyFill="1" applyAlignment="1">
      <alignment horizontal="left" vertical="center" wrapText="1" indent="1"/>
    </xf>
    <xf numFmtId="0" fontId="10" fillId="2" borderId="4" xfId="0" applyFont="1" applyFill="1" applyBorder="1" applyAlignment="1">
      <alignment horizontal="left" vertical="center" wrapText="1" indent="1"/>
    </xf>
    <xf numFmtId="0" fontId="10" fillId="4" borderId="15" xfId="0" applyFont="1" applyFill="1" applyBorder="1" applyAlignment="1" applyProtection="1">
      <alignment horizontal="center" vertical="center" wrapText="1"/>
      <protection locked="0"/>
    </xf>
    <xf numFmtId="0" fontId="10" fillId="4" borderId="16" xfId="0" applyFont="1" applyFill="1" applyBorder="1" applyAlignment="1" applyProtection="1">
      <alignment horizontal="center" vertical="center" wrapText="1"/>
      <protection locked="0"/>
    </xf>
    <xf numFmtId="0" fontId="7" fillId="3" borderId="3" xfId="0" applyFont="1" applyFill="1" applyBorder="1" applyAlignment="1">
      <alignment horizontal="center" vertical="top" wrapText="1"/>
    </xf>
    <xf numFmtId="0" fontId="7" fillId="3" borderId="11" xfId="0" applyFont="1" applyFill="1" applyBorder="1" applyAlignment="1">
      <alignment horizontal="center" vertical="top" wrapText="1"/>
    </xf>
    <xf numFmtId="0" fontId="7" fillId="3" borderId="5" xfId="0" applyFont="1" applyFill="1" applyBorder="1" applyAlignment="1">
      <alignment horizontal="center" vertical="top" wrapText="1"/>
    </xf>
    <xf numFmtId="0" fontId="13" fillId="2" borderId="6" xfId="0" applyFont="1" applyFill="1" applyBorder="1" applyAlignment="1" applyProtection="1">
      <alignment horizontal="left" vertical="top" wrapText="1"/>
      <protection locked="0"/>
    </xf>
    <xf numFmtId="0" fontId="13" fillId="2" borderId="0" xfId="0" applyFont="1" applyFill="1" applyAlignment="1" applyProtection="1">
      <alignment horizontal="left" vertical="top" wrapText="1"/>
      <protection locked="0"/>
    </xf>
    <xf numFmtId="0" fontId="13" fillId="2" borderId="4" xfId="0" applyFont="1" applyFill="1" applyBorder="1" applyAlignment="1" applyProtection="1">
      <alignment horizontal="left" vertical="top" wrapText="1"/>
      <protection locked="0"/>
    </xf>
    <xf numFmtId="0" fontId="8" fillId="2" borderId="6" xfId="0" applyFont="1" applyFill="1" applyBorder="1" applyAlignment="1">
      <alignment horizontal="left" vertical="top" wrapText="1" indent="1"/>
    </xf>
    <xf numFmtId="0" fontId="8" fillId="2" borderId="0" xfId="0" applyFont="1" applyFill="1" applyAlignment="1">
      <alignment horizontal="left" vertical="top" wrapText="1" indent="1"/>
    </xf>
    <xf numFmtId="0" fontId="8" fillId="2" borderId="4" xfId="0" applyFont="1" applyFill="1" applyBorder="1" applyAlignment="1">
      <alignment horizontal="left" vertical="top" wrapText="1" indent="1"/>
    </xf>
    <xf numFmtId="0" fontId="8" fillId="2" borderId="6"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4" xfId="0" applyFont="1" applyFill="1" applyBorder="1" applyAlignment="1">
      <alignment horizontal="left" vertical="center" wrapText="1"/>
    </xf>
    <xf numFmtId="0" fontId="21" fillId="2" borderId="0" xfId="0" applyFont="1" applyFill="1" applyAlignment="1">
      <alignment horizontal="left" vertical="top" wrapText="1"/>
    </xf>
    <xf numFmtId="0" fontId="7" fillId="3" borderId="6" xfId="0" applyFont="1" applyFill="1" applyBorder="1" applyAlignment="1">
      <alignment horizontal="center" vertical="top" wrapText="1"/>
    </xf>
    <xf numFmtId="0" fontId="7" fillId="3" borderId="0" xfId="0" applyFont="1" applyFill="1" applyAlignment="1">
      <alignment horizontal="center" vertical="top" wrapText="1"/>
    </xf>
    <xf numFmtId="0" fontId="7" fillId="3" borderId="4" xfId="0" applyFont="1" applyFill="1" applyBorder="1" applyAlignment="1">
      <alignment horizontal="center" vertical="top" wrapText="1"/>
    </xf>
    <xf numFmtId="0" fontId="7" fillId="3" borderId="7" xfId="0" applyFont="1" applyFill="1" applyBorder="1" applyAlignment="1">
      <alignment horizontal="center" vertical="top" wrapText="1"/>
    </xf>
    <xf numFmtId="0" fontId="7" fillId="3" borderId="10" xfId="0" applyFont="1" applyFill="1" applyBorder="1" applyAlignment="1">
      <alignment horizontal="center" vertical="top" wrapText="1"/>
    </xf>
    <xf numFmtId="0" fontId="7" fillId="3" borderId="8" xfId="0" applyFont="1" applyFill="1" applyBorder="1" applyAlignment="1">
      <alignment horizontal="center" vertical="top" wrapText="1"/>
    </xf>
    <xf numFmtId="0" fontId="10" fillId="2" borderId="0" xfId="0" applyFont="1" applyFill="1" applyAlignment="1">
      <alignment horizontal="left" vertical="top" wrapText="1"/>
    </xf>
    <xf numFmtId="0" fontId="10" fillId="2" borderId="4" xfId="0" applyFont="1" applyFill="1" applyBorder="1" applyAlignment="1">
      <alignment horizontal="left" vertical="top" wrapText="1"/>
    </xf>
    <xf numFmtId="0" fontId="8" fillId="0" borderId="38" xfId="0" applyFont="1" applyBorder="1" applyAlignment="1">
      <alignment horizontal="left" vertical="center" wrapText="1"/>
    </xf>
    <xf numFmtId="0" fontId="8" fillId="0" borderId="14" xfId="0" applyFont="1" applyBorder="1" applyAlignment="1">
      <alignment horizontal="left" vertical="center" wrapText="1"/>
    </xf>
    <xf numFmtId="0" fontId="8" fillId="0" borderId="18" xfId="0" applyFont="1" applyBorder="1" applyAlignment="1">
      <alignment horizontal="left" vertical="center" wrapText="1"/>
    </xf>
    <xf numFmtId="0" fontId="8" fillId="0" borderId="39" xfId="0" applyFont="1" applyBorder="1" applyAlignment="1">
      <alignment horizontal="left" vertical="center" wrapText="1"/>
    </xf>
    <xf numFmtId="0" fontId="8" fillId="0" borderId="22" xfId="0" applyFont="1" applyBorder="1" applyAlignment="1">
      <alignment horizontal="left" vertical="center" wrapText="1"/>
    </xf>
    <xf numFmtId="0" fontId="8" fillId="0" borderId="23" xfId="0" applyFont="1" applyBorder="1" applyAlignment="1">
      <alignment horizontal="left" vertical="center" wrapText="1"/>
    </xf>
    <xf numFmtId="0" fontId="11" fillId="4" borderId="17" xfId="1" applyNumberFormat="1" applyFont="1" applyFill="1" applyBorder="1" applyAlignment="1" applyProtection="1">
      <alignment horizontal="left" vertical="center" wrapText="1"/>
      <protection locked="0"/>
    </xf>
    <xf numFmtId="0" fontId="11" fillId="4" borderId="14" xfId="1" applyNumberFormat="1" applyFont="1" applyFill="1" applyBorder="1" applyAlignment="1" applyProtection="1">
      <alignment horizontal="left" vertical="center" wrapText="1"/>
      <protection locked="0"/>
    </xf>
    <xf numFmtId="0" fontId="11" fillId="4" borderId="41" xfId="1" applyNumberFormat="1" applyFont="1" applyFill="1" applyBorder="1" applyAlignment="1" applyProtection="1">
      <alignment horizontal="left" vertical="center" wrapText="1"/>
      <protection locked="0"/>
    </xf>
    <xf numFmtId="0" fontId="11" fillId="4" borderId="21" xfId="1" applyNumberFormat="1" applyFont="1" applyFill="1" applyBorder="1" applyAlignment="1" applyProtection="1">
      <alignment horizontal="left" vertical="center" wrapText="1"/>
      <protection locked="0"/>
    </xf>
    <xf numFmtId="0" fontId="11" fillId="4" borderId="22" xfId="1" applyNumberFormat="1" applyFont="1" applyFill="1" applyBorder="1" applyAlignment="1" applyProtection="1">
      <alignment horizontal="left" vertical="center" wrapText="1"/>
      <protection locked="0"/>
    </xf>
    <xf numFmtId="0" fontId="11" fillId="4" borderId="42" xfId="1" applyNumberFormat="1" applyFont="1" applyFill="1" applyBorder="1" applyAlignment="1" applyProtection="1">
      <alignment horizontal="left" vertical="center" wrapText="1"/>
      <protection locked="0"/>
    </xf>
    <xf numFmtId="0" fontId="12" fillId="2" borderId="6" xfId="0" applyFont="1" applyFill="1" applyBorder="1" applyAlignment="1">
      <alignment horizontal="right" vertical="center" wrapText="1" indent="1"/>
    </xf>
    <xf numFmtId="0" fontId="12" fillId="2" borderId="0" xfId="0" applyFont="1" applyFill="1" applyAlignment="1">
      <alignment horizontal="right" vertical="center" wrapText="1" indent="1"/>
    </xf>
    <xf numFmtId="0" fontId="10" fillId="6" borderId="0" xfId="0" applyFont="1" applyFill="1" applyAlignment="1">
      <alignment horizontal="center"/>
    </xf>
    <xf numFmtId="0" fontId="23" fillId="2" borderId="6" xfId="0" applyFont="1" applyFill="1" applyBorder="1" applyAlignment="1" applyProtection="1">
      <alignment horizontal="left" vertical="top" wrapText="1"/>
      <protection locked="0"/>
    </xf>
    <xf numFmtId="0" fontId="23" fillId="2" borderId="0" xfId="0" applyFont="1" applyFill="1" applyAlignment="1" applyProtection="1">
      <alignment horizontal="left" vertical="top" wrapText="1"/>
      <protection locked="0"/>
    </xf>
    <xf numFmtId="0" fontId="23" fillId="2" borderId="4" xfId="0" applyFont="1" applyFill="1" applyBorder="1" applyAlignment="1" applyProtection="1">
      <alignment horizontal="left" vertical="top" wrapText="1"/>
      <protection locked="0"/>
    </xf>
    <xf numFmtId="15" fontId="12" fillId="7" borderId="17" xfId="0" applyNumberFormat="1" applyFont="1" applyFill="1" applyBorder="1" applyAlignment="1">
      <alignment horizontal="center" vertical="center" wrapText="1"/>
    </xf>
    <xf numFmtId="15" fontId="12" fillId="7" borderId="14" xfId="0" applyNumberFormat="1" applyFont="1" applyFill="1" applyBorder="1" applyAlignment="1">
      <alignment horizontal="center" vertical="center" wrapText="1"/>
    </xf>
    <xf numFmtId="15" fontId="12" fillId="7" borderId="18" xfId="0" applyNumberFormat="1" applyFont="1" applyFill="1" applyBorder="1" applyAlignment="1">
      <alignment horizontal="center" vertical="center" wrapText="1"/>
    </xf>
    <xf numFmtId="15" fontId="12" fillId="7" borderId="19" xfId="0" applyNumberFormat="1" applyFont="1" applyFill="1" applyBorder="1" applyAlignment="1">
      <alignment horizontal="center" vertical="center" wrapText="1"/>
    </xf>
    <xf numFmtId="15" fontId="12" fillId="7" borderId="0" xfId="0" applyNumberFormat="1" applyFont="1" applyFill="1" applyAlignment="1">
      <alignment horizontal="center" vertical="center" wrapText="1"/>
    </xf>
    <xf numFmtId="15" fontId="12" fillId="7" borderId="20" xfId="0" applyNumberFormat="1" applyFont="1" applyFill="1" applyBorder="1" applyAlignment="1">
      <alignment horizontal="center" vertical="center" wrapText="1"/>
    </xf>
    <xf numFmtId="15" fontId="12" fillId="7" borderId="21" xfId="0" applyNumberFormat="1" applyFont="1" applyFill="1" applyBorder="1" applyAlignment="1">
      <alignment horizontal="center" vertical="center" wrapText="1"/>
    </xf>
    <xf numFmtId="15" fontId="12" fillId="7" borderId="22" xfId="0" applyNumberFormat="1" applyFont="1" applyFill="1" applyBorder="1" applyAlignment="1">
      <alignment horizontal="center" vertical="center" wrapText="1"/>
    </xf>
    <xf numFmtId="15" fontId="12" fillId="7" borderId="23" xfId="0" applyNumberFormat="1" applyFont="1" applyFill="1" applyBorder="1" applyAlignment="1">
      <alignment horizontal="center" vertical="center" wrapText="1"/>
    </xf>
    <xf numFmtId="0" fontId="12" fillId="2" borderId="12" xfId="0" applyFont="1" applyFill="1" applyBorder="1" applyAlignment="1">
      <alignment vertical="center" wrapText="1"/>
    </xf>
    <xf numFmtId="0" fontId="8" fillId="2" borderId="12" xfId="0" applyFont="1" applyFill="1" applyBorder="1" applyAlignment="1">
      <alignment horizontal="left" vertical="center" wrapText="1"/>
    </xf>
    <xf numFmtId="0" fontId="0" fillId="0" borderId="6" xfId="0" applyBorder="1" applyAlignment="1">
      <alignment horizontal="left" vertical="top" wrapText="1"/>
    </xf>
    <xf numFmtId="0" fontId="0" fillId="0" borderId="0" xfId="0" applyAlignment="1">
      <alignment horizontal="left" vertical="top" wrapText="1"/>
    </xf>
    <xf numFmtId="0" fontId="0" fillId="0" borderId="4" xfId="0" applyBorder="1" applyAlignment="1">
      <alignment horizontal="left" vertical="top" wrapText="1"/>
    </xf>
    <xf numFmtId="0" fontId="9" fillId="2" borderId="28" xfId="0" applyFont="1" applyFill="1" applyBorder="1" applyAlignment="1">
      <alignment horizontal="center" vertical="center"/>
    </xf>
    <xf numFmtId="0" fontId="12" fillId="6" borderId="6" xfId="0" applyFont="1" applyFill="1" applyBorder="1" applyAlignment="1">
      <alignment horizontal="center" vertical="top" wrapText="1"/>
    </xf>
    <xf numFmtId="0" fontId="12" fillId="6" borderId="0" xfId="0" applyFont="1" applyFill="1" applyAlignment="1">
      <alignment horizontal="center" vertical="top" wrapText="1"/>
    </xf>
    <xf numFmtId="0" fontId="12" fillId="6" borderId="4" xfId="0" applyFont="1" applyFill="1" applyBorder="1" applyAlignment="1">
      <alignment horizontal="center" vertical="top" wrapText="1"/>
    </xf>
    <xf numFmtId="0" fontId="12" fillId="6" borderId="3" xfId="0" applyFont="1" applyFill="1" applyBorder="1" applyAlignment="1">
      <alignment horizontal="center" vertical="top" wrapText="1"/>
    </xf>
    <xf numFmtId="0" fontId="12" fillId="6" borderId="11" xfId="0" applyFont="1" applyFill="1" applyBorder="1" applyAlignment="1">
      <alignment horizontal="center" vertical="top" wrapText="1"/>
    </xf>
    <xf numFmtId="0" fontId="12" fillId="6" borderId="5" xfId="0" applyFont="1" applyFill="1" applyBorder="1" applyAlignment="1">
      <alignment horizontal="center" vertical="top" wrapText="1"/>
    </xf>
    <xf numFmtId="0" fontId="8" fillId="7" borderId="13" xfId="0" applyFont="1" applyFill="1" applyBorder="1" applyAlignment="1">
      <alignment horizontal="left" vertical="top" wrapText="1"/>
    </xf>
    <xf numFmtId="0" fontId="8" fillId="2" borderId="6" xfId="0" applyFont="1" applyFill="1" applyBorder="1" applyAlignment="1">
      <alignment vertical="top" wrapText="1"/>
    </xf>
    <xf numFmtId="0" fontId="8" fillId="2" borderId="0" xfId="0" applyFont="1" applyFill="1" applyAlignment="1">
      <alignment vertical="top" wrapText="1"/>
    </xf>
    <xf numFmtId="0" fontId="8" fillId="2" borderId="4" xfId="0" applyFont="1" applyFill="1" applyBorder="1" applyAlignment="1">
      <alignment vertical="top" wrapText="1"/>
    </xf>
    <xf numFmtId="0" fontId="10" fillId="4" borderId="6" xfId="0" applyFont="1" applyFill="1" applyBorder="1" applyAlignment="1" applyProtection="1">
      <alignment horizontal="left" vertical="top" wrapText="1"/>
      <protection locked="0"/>
    </xf>
    <xf numFmtId="0" fontId="10" fillId="4" borderId="0" xfId="0" applyFont="1" applyFill="1" applyAlignment="1" applyProtection="1">
      <alignment horizontal="left" vertical="top" wrapText="1"/>
      <protection locked="0"/>
    </xf>
    <xf numFmtId="0" fontId="10" fillId="4" borderId="4" xfId="0" applyFont="1" applyFill="1" applyBorder="1" applyAlignment="1" applyProtection="1">
      <alignment horizontal="left" vertical="top" wrapText="1"/>
      <protection locked="0"/>
    </xf>
    <xf numFmtId="0" fontId="8" fillId="7" borderId="25" xfId="0" applyFont="1" applyFill="1" applyBorder="1" applyAlignment="1">
      <alignment horizontal="left" vertical="top" wrapText="1"/>
    </xf>
    <xf numFmtId="0" fontId="10" fillId="2" borderId="6" xfId="0" applyFont="1" applyFill="1" applyBorder="1" applyAlignment="1">
      <alignment horizontal="center" vertical="top"/>
    </xf>
    <xf numFmtId="0" fontId="9" fillId="2" borderId="24" xfId="0" applyFont="1" applyFill="1" applyBorder="1" applyAlignment="1">
      <alignment horizontal="center" vertical="center"/>
    </xf>
    <xf numFmtId="0" fontId="12" fillId="7" borderId="13" xfId="0" applyFont="1" applyFill="1" applyBorder="1" applyAlignment="1">
      <alignment horizontal="center" vertical="center" wrapText="1"/>
    </xf>
    <xf numFmtId="0" fontId="12" fillId="7" borderId="25" xfId="0" applyFont="1" applyFill="1" applyBorder="1" applyAlignment="1">
      <alignment horizontal="center" vertical="center" wrapText="1"/>
    </xf>
    <xf numFmtId="0" fontId="7" fillId="3" borderId="6" xfId="0" applyFont="1" applyFill="1" applyBorder="1" applyAlignment="1">
      <alignment horizontal="left" vertical="top" wrapText="1"/>
    </xf>
    <xf numFmtId="0" fontId="7" fillId="3" borderId="0" xfId="0" applyFont="1" applyFill="1" applyAlignment="1">
      <alignment horizontal="left" vertical="top" wrapText="1"/>
    </xf>
    <xf numFmtId="0" fontId="7" fillId="3" borderId="4" xfId="0" applyFont="1" applyFill="1" applyBorder="1" applyAlignment="1">
      <alignment horizontal="left" vertical="top" wrapText="1"/>
    </xf>
    <xf numFmtId="0" fontId="7" fillId="3" borderId="7" xfId="0" applyFont="1" applyFill="1" applyBorder="1" applyAlignment="1">
      <alignment horizontal="left" vertical="top" wrapText="1"/>
    </xf>
    <xf numFmtId="0" fontId="7" fillId="3" borderId="10" xfId="0" applyFont="1" applyFill="1" applyBorder="1" applyAlignment="1">
      <alignment horizontal="left" vertical="top" wrapText="1"/>
    </xf>
    <xf numFmtId="0" fontId="7" fillId="3" borderId="8" xfId="0" applyFont="1" applyFill="1" applyBorder="1" applyAlignment="1">
      <alignment horizontal="left" vertical="top" wrapText="1"/>
    </xf>
    <xf numFmtId="0" fontId="4" fillId="3" borderId="6" xfId="0" applyFont="1" applyFill="1" applyBorder="1" applyAlignment="1">
      <alignment horizontal="center" vertical="top" wrapText="1"/>
    </xf>
    <xf numFmtId="0" fontId="4" fillId="3" borderId="0" xfId="0" applyFont="1" applyFill="1" applyAlignment="1">
      <alignment horizontal="center" vertical="top" wrapText="1"/>
    </xf>
    <xf numFmtId="0" fontId="4" fillId="3" borderId="4" xfId="0" applyFont="1" applyFill="1" applyBorder="1" applyAlignment="1">
      <alignment horizontal="center" vertical="top" wrapText="1"/>
    </xf>
    <xf numFmtId="49" fontId="11" fillId="4" borderId="28" xfId="1" applyNumberFormat="1" applyFont="1" applyFill="1" applyBorder="1" applyAlignment="1" applyProtection="1">
      <alignment horizontal="center" vertical="center" wrapText="1"/>
      <protection locked="0"/>
    </xf>
    <xf numFmtId="49" fontId="11" fillId="4" borderId="29" xfId="1" applyNumberFormat="1" applyFont="1" applyFill="1" applyBorder="1" applyAlignment="1" applyProtection="1">
      <alignment horizontal="center" vertical="center" wrapText="1"/>
      <protection locked="0"/>
    </xf>
    <xf numFmtId="49" fontId="11" fillId="4" borderId="35" xfId="1" applyNumberFormat="1" applyFont="1" applyFill="1" applyBorder="1" applyAlignment="1" applyProtection="1">
      <alignment horizontal="center" vertical="center" wrapText="1"/>
      <protection locked="0"/>
    </xf>
    <xf numFmtId="0" fontId="5" fillId="2" borderId="6" xfId="0" applyFont="1" applyFill="1" applyBorder="1" applyAlignment="1">
      <alignment horizontal="left" vertical="top" wrapText="1"/>
    </xf>
    <xf numFmtId="0" fontId="5" fillId="2" borderId="0" xfId="0" applyFont="1" applyFill="1" applyAlignment="1">
      <alignment horizontal="left" vertical="top" wrapText="1"/>
    </xf>
    <xf numFmtId="0" fontId="5" fillId="2" borderId="4" xfId="0" applyFont="1" applyFill="1" applyBorder="1" applyAlignment="1">
      <alignment horizontal="left" vertical="top" wrapText="1"/>
    </xf>
    <xf numFmtId="0" fontId="20" fillId="7" borderId="24" xfId="0" applyFont="1" applyFill="1" applyBorder="1" applyAlignment="1">
      <alignment horizontal="center" vertical="center" wrapText="1"/>
    </xf>
    <xf numFmtId="0" fontId="20" fillId="7" borderId="13" xfId="0" applyFont="1" applyFill="1" applyBorder="1" applyAlignment="1">
      <alignment horizontal="center" vertical="center" wrapText="1"/>
    </xf>
    <xf numFmtId="0" fontId="3" fillId="7" borderId="13" xfId="0" applyFont="1" applyFill="1" applyBorder="1" applyAlignment="1">
      <alignment horizontal="center" vertical="center" wrapText="1"/>
    </xf>
    <xf numFmtId="0" fontId="3" fillId="7" borderId="25" xfId="0" applyFont="1" applyFill="1" applyBorder="1" applyAlignment="1">
      <alignment horizontal="center" vertical="center" wrapText="1"/>
    </xf>
    <xf numFmtId="0" fontId="20" fillId="9" borderId="3" xfId="0" applyFont="1" applyFill="1" applyBorder="1" applyAlignment="1">
      <alignment horizontal="center" vertical="top" wrapText="1"/>
    </xf>
    <xf numFmtId="0" fontId="20" fillId="9" borderId="11" xfId="0" applyFont="1" applyFill="1" applyBorder="1" applyAlignment="1">
      <alignment horizontal="center" vertical="top" wrapText="1"/>
    </xf>
    <xf numFmtId="0" fontId="20" fillId="9" borderId="5" xfId="0" applyFont="1" applyFill="1" applyBorder="1" applyAlignment="1">
      <alignment horizontal="center" vertical="top" wrapText="1"/>
    </xf>
    <xf numFmtId="0" fontId="7" fillId="3" borderId="0" xfId="0" applyFont="1" applyFill="1" applyAlignment="1">
      <alignment horizontal="center" vertical="top"/>
    </xf>
    <xf numFmtId="0" fontId="7" fillId="3" borderId="0" xfId="0" applyFont="1" applyFill="1" applyAlignment="1">
      <alignment horizontal="left" vertical="center" wrapText="1"/>
    </xf>
    <xf numFmtId="0" fontId="19" fillId="3" borderId="9" xfId="0" applyFont="1" applyFill="1" applyBorder="1" applyAlignment="1">
      <alignment horizontal="center" vertical="top" wrapText="1"/>
    </xf>
    <xf numFmtId="0" fontId="19" fillId="3" borderId="2" xfId="0" applyFont="1" applyFill="1" applyBorder="1" applyAlignment="1">
      <alignment horizontal="center" vertical="top" wrapText="1"/>
    </xf>
    <xf numFmtId="0" fontId="11" fillId="4" borderId="17" xfId="1" applyNumberFormat="1" applyFont="1" applyFill="1" applyBorder="1" applyAlignment="1" applyProtection="1">
      <alignment horizontal="left" vertical="top" wrapText="1"/>
      <protection locked="0"/>
    </xf>
    <xf numFmtId="0" fontId="11" fillId="4" borderId="14" xfId="1" applyNumberFormat="1" applyFont="1" applyFill="1" applyBorder="1" applyAlignment="1" applyProtection="1">
      <alignment horizontal="left" vertical="top" wrapText="1"/>
      <protection locked="0"/>
    </xf>
    <xf numFmtId="0" fontId="11" fillId="4" borderId="41" xfId="1" applyNumberFormat="1" applyFont="1" applyFill="1" applyBorder="1" applyAlignment="1" applyProtection="1">
      <alignment horizontal="left" vertical="top" wrapText="1"/>
      <protection locked="0"/>
    </xf>
    <xf numFmtId="0" fontId="11" fillId="4" borderId="19" xfId="1" applyNumberFormat="1" applyFont="1" applyFill="1" applyBorder="1" applyAlignment="1" applyProtection="1">
      <alignment horizontal="left" vertical="top" wrapText="1"/>
      <protection locked="0"/>
    </xf>
    <xf numFmtId="0" fontId="11" fillId="4" borderId="0" xfId="1" applyNumberFormat="1" applyFont="1" applyFill="1" applyBorder="1" applyAlignment="1" applyProtection="1">
      <alignment horizontal="left" vertical="top" wrapText="1"/>
      <protection locked="0"/>
    </xf>
    <xf numFmtId="0" fontId="11" fillId="4" borderId="4" xfId="1" applyNumberFormat="1" applyFont="1" applyFill="1" applyBorder="1" applyAlignment="1" applyProtection="1">
      <alignment horizontal="left" vertical="top" wrapText="1"/>
      <protection locked="0"/>
    </xf>
    <xf numFmtId="0" fontId="11" fillId="4" borderId="43" xfId="1" applyNumberFormat="1" applyFont="1" applyFill="1" applyBorder="1" applyAlignment="1" applyProtection="1">
      <alignment horizontal="left" vertical="top" wrapText="1"/>
      <protection locked="0"/>
    </xf>
    <xf numFmtId="0" fontId="11" fillId="4" borderId="10" xfId="1" applyNumberFormat="1" applyFont="1" applyFill="1" applyBorder="1" applyAlignment="1" applyProtection="1">
      <alignment horizontal="left" vertical="top" wrapText="1"/>
      <protection locked="0"/>
    </xf>
    <xf numFmtId="0" fontId="11" fillId="4" borderId="8" xfId="1" applyNumberFormat="1" applyFont="1" applyFill="1" applyBorder="1" applyAlignment="1" applyProtection="1">
      <alignment horizontal="left" vertical="top" wrapText="1"/>
      <protection locked="0"/>
    </xf>
    <xf numFmtId="0" fontId="8" fillId="2" borderId="38" xfId="0" applyFont="1" applyFill="1" applyBorder="1" applyAlignment="1">
      <alignment horizontal="left" vertical="top" wrapText="1"/>
    </xf>
    <xf numFmtId="0" fontId="8" fillId="2" borderId="39" xfId="0" applyFont="1" applyFill="1" applyBorder="1" applyAlignment="1">
      <alignment horizontal="left" vertical="top" wrapText="1"/>
    </xf>
    <xf numFmtId="0" fontId="8" fillId="2" borderId="7" xfId="0" applyFont="1" applyFill="1" applyBorder="1" applyAlignment="1">
      <alignment horizontal="left" vertical="top" wrapText="1"/>
    </xf>
    <xf numFmtId="0" fontId="11" fillId="4" borderId="13" xfId="1" applyNumberFormat="1" applyFont="1" applyFill="1" applyBorder="1" applyAlignment="1" applyProtection="1">
      <alignment horizontal="left" vertical="top" wrapText="1"/>
      <protection locked="0"/>
    </xf>
    <xf numFmtId="0" fontId="11" fillId="4" borderId="27" xfId="1" applyNumberFormat="1" applyFont="1" applyFill="1" applyBorder="1" applyAlignment="1" applyProtection="1">
      <alignment horizontal="left" vertical="top" wrapText="1"/>
      <protection locked="0"/>
    </xf>
    <xf numFmtId="0" fontId="11" fillId="4" borderId="21" xfId="1" applyNumberFormat="1" applyFont="1" applyFill="1" applyBorder="1" applyAlignment="1" applyProtection="1">
      <alignment horizontal="left" vertical="top" wrapText="1"/>
      <protection locked="0"/>
    </xf>
    <xf numFmtId="0" fontId="11" fillId="4" borderId="22" xfId="1" applyNumberFormat="1" applyFont="1" applyFill="1" applyBorder="1" applyAlignment="1" applyProtection="1">
      <alignment horizontal="left" vertical="top" wrapText="1"/>
      <protection locked="0"/>
    </xf>
    <xf numFmtId="0" fontId="11" fillId="4" borderId="42" xfId="1" applyNumberFormat="1" applyFont="1" applyFill="1" applyBorder="1" applyAlignment="1" applyProtection="1">
      <alignment horizontal="left" vertical="top" wrapText="1"/>
      <protection locked="0"/>
    </xf>
    <xf numFmtId="0" fontId="7" fillId="3" borderId="1" xfId="0" applyFont="1" applyFill="1" applyBorder="1" applyAlignment="1">
      <alignment horizontal="center" vertical="top"/>
    </xf>
    <xf numFmtId="0" fontId="7" fillId="3" borderId="9" xfId="0" applyFont="1" applyFill="1" applyBorder="1" applyAlignment="1">
      <alignment horizontal="center" vertical="top"/>
    </xf>
    <xf numFmtId="0" fontId="7" fillId="3" borderId="2" xfId="0" applyFont="1" applyFill="1" applyBorder="1" applyAlignment="1">
      <alignment horizontal="center" vertical="top"/>
    </xf>
    <xf numFmtId="0" fontId="9" fillId="7" borderId="35" xfId="0" applyFont="1" applyFill="1" applyBorder="1" applyAlignment="1">
      <alignment horizontal="center" vertical="center" wrapText="1"/>
    </xf>
    <xf numFmtId="0" fontId="9" fillId="7" borderId="36" xfId="0" applyFont="1" applyFill="1" applyBorder="1" applyAlignment="1">
      <alignment horizontal="center" vertical="center" wrapText="1"/>
    </xf>
    <xf numFmtId="0" fontId="9" fillId="7" borderId="40" xfId="0" applyFont="1" applyFill="1" applyBorder="1" applyAlignment="1">
      <alignment horizontal="center" vertical="center" wrapText="1"/>
    </xf>
    <xf numFmtId="0" fontId="8" fillId="2" borderId="24" xfId="0" applyFont="1" applyFill="1" applyBorder="1" applyAlignment="1">
      <alignment horizontal="left" vertical="top" wrapText="1"/>
    </xf>
    <xf numFmtId="0" fontId="8" fillId="2" borderId="13" xfId="0" applyFont="1" applyFill="1" applyBorder="1" applyAlignment="1">
      <alignment horizontal="left" vertical="top" wrapText="1"/>
    </xf>
    <xf numFmtId="0" fontId="12" fillId="2" borderId="24" xfId="0" applyFont="1" applyFill="1" applyBorder="1" applyAlignment="1">
      <alignment horizontal="left" vertical="top" wrapText="1"/>
    </xf>
    <xf numFmtId="0" fontId="12" fillId="2" borderId="13" xfId="0" applyFont="1" applyFill="1" applyBorder="1" applyAlignment="1">
      <alignment horizontal="left" vertical="top" wrapText="1"/>
    </xf>
    <xf numFmtId="0" fontId="10" fillId="0" borderId="13" xfId="0" applyFont="1" applyBorder="1" applyAlignment="1">
      <alignment horizontal="left" vertical="top" wrapText="1"/>
    </xf>
    <xf numFmtId="0" fontId="8" fillId="2" borderId="6" xfId="0" applyFont="1" applyFill="1" applyBorder="1" applyAlignment="1">
      <alignment vertical="center" wrapText="1"/>
    </xf>
    <xf numFmtId="0" fontId="8" fillId="2" borderId="0" xfId="0" applyFont="1" applyFill="1" applyAlignment="1">
      <alignment vertical="center" wrapText="1"/>
    </xf>
    <xf numFmtId="0" fontId="8" fillId="2" borderId="4" xfId="0" applyFont="1" applyFill="1" applyBorder="1" applyAlignment="1">
      <alignment vertical="center" wrapText="1"/>
    </xf>
    <xf numFmtId="0" fontId="7" fillId="3" borderId="12" xfId="0" applyFont="1" applyFill="1" applyBorder="1" applyAlignment="1">
      <alignment horizontal="center" vertical="top" wrapText="1"/>
    </xf>
    <xf numFmtId="0" fontId="7" fillId="3" borderId="12" xfId="0" applyFont="1" applyFill="1" applyBorder="1" applyAlignment="1">
      <alignment horizontal="left" vertical="top" wrapText="1"/>
    </xf>
    <xf numFmtId="0" fontId="9" fillId="7" borderId="13" xfId="0" applyFont="1" applyFill="1" applyBorder="1" applyAlignment="1">
      <alignment horizontal="center" vertical="center" wrapText="1"/>
    </xf>
    <xf numFmtId="0" fontId="8" fillId="2" borderId="38" xfId="0" applyFont="1" applyFill="1" applyBorder="1" applyAlignment="1">
      <alignment horizontal="left" vertical="center" wrapText="1" indent="1"/>
    </xf>
    <xf numFmtId="0" fontId="8" fillId="2" borderId="14" xfId="0" applyFont="1" applyFill="1" applyBorder="1" applyAlignment="1">
      <alignment horizontal="left" vertical="center" wrapText="1" indent="1"/>
    </xf>
    <xf numFmtId="0" fontId="8" fillId="2" borderId="18" xfId="0" applyFont="1" applyFill="1" applyBorder="1" applyAlignment="1">
      <alignment horizontal="left" vertical="center" wrapText="1" indent="1"/>
    </xf>
    <xf numFmtId="0" fontId="8" fillId="2" borderId="39" xfId="0" applyFont="1" applyFill="1" applyBorder="1" applyAlignment="1">
      <alignment horizontal="left" vertical="center" wrapText="1" indent="1"/>
    </xf>
    <xf numFmtId="0" fontId="8" fillId="2" borderId="22" xfId="0" applyFont="1" applyFill="1" applyBorder="1" applyAlignment="1">
      <alignment horizontal="left" vertical="center" wrapText="1" indent="1"/>
    </xf>
    <xf numFmtId="0" fontId="8" fillId="2" borderId="23" xfId="0" applyFont="1" applyFill="1" applyBorder="1" applyAlignment="1">
      <alignment horizontal="left" vertical="center" wrapText="1" indent="1"/>
    </xf>
    <xf numFmtId="0" fontId="9" fillId="7" borderId="15" xfId="0" applyFont="1" applyFill="1" applyBorder="1" applyAlignment="1">
      <alignment horizontal="center" vertical="center" wrapText="1"/>
    </xf>
    <xf numFmtId="0" fontId="9" fillId="7" borderId="16" xfId="0" applyFont="1" applyFill="1" applyBorder="1" applyAlignment="1">
      <alignment horizontal="center" vertical="center" wrapText="1"/>
    </xf>
    <xf numFmtId="165" fontId="11" fillId="4" borderId="15" xfId="2" applyNumberFormat="1" applyFont="1" applyFill="1" applyBorder="1" applyAlignment="1" applyProtection="1">
      <alignment vertical="center"/>
      <protection locked="0"/>
    </xf>
    <xf numFmtId="165" fontId="11" fillId="4" borderId="16" xfId="2" applyNumberFormat="1" applyFont="1" applyFill="1" applyBorder="1" applyAlignment="1" applyProtection="1">
      <alignment vertical="center"/>
      <protection locked="0"/>
    </xf>
    <xf numFmtId="0" fontId="12" fillId="7" borderId="13" xfId="0" applyFont="1" applyFill="1" applyBorder="1" applyAlignment="1">
      <alignment horizontal="center" vertical="top" wrapText="1"/>
    </xf>
    <xf numFmtId="0" fontId="9" fillId="2" borderId="30" xfId="0" applyFont="1" applyFill="1" applyBorder="1" applyAlignment="1">
      <alignment horizontal="center" vertical="center"/>
    </xf>
    <xf numFmtId="0" fontId="9" fillId="2" borderId="26" xfId="0" applyFont="1" applyFill="1" applyBorder="1" applyAlignment="1">
      <alignment horizontal="center" vertical="center"/>
    </xf>
    <xf numFmtId="0" fontId="11" fillId="4" borderId="18" xfId="1" applyNumberFormat="1" applyFont="1" applyFill="1" applyBorder="1" applyAlignment="1" applyProtection="1">
      <alignment horizontal="left" vertical="center" wrapText="1"/>
      <protection locked="0"/>
    </xf>
    <xf numFmtId="0" fontId="11" fillId="4" borderId="23" xfId="1" applyNumberFormat="1" applyFont="1" applyFill="1" applyBorder="1" applyAlignment="1" applyProtection="1">
      <alignment horizontal="left" vertical="center" wrapText="1"/>
      <protection locked="0"/>
    </xf>
    <xf numFmtId="1" fontId="9" fillId="7" borderId="15" xfId="0" applyNumberFormat="1" applyFont="1" applyFill="1" applyBorder="1" applyAlignment="1">
      <alignment horizontal="center" vertical="center" wrapText="1"/>
    </xf>
    <xf numFmtId="1" fontId="9" fillId="7" borderId="16" xfId="0" applyNumberFormat="1" applyFont="1" applyFill="1" applyBorder="1" applyAlignment="1">
      <alignment horizontal="center" vertical="center" wrapText="1"/>
    </xf>
    <xf numFmtId="0" fontId="8" fillId="2" borderId="13" xfId="0" applyFont="1" applyFill="1" applyBorder="1" applyAlignment="1">
      <alignment horizontal="center" vertical="center" wrapText="1"/>
    </xf>
    <xf numFmtId="165" fontId="11" fillId="5" borderId="15" xfId="2" applyNumberFormat="1" applyFont="1" applyFill="1" applyBorder="1" applyAlignment="1" applyProtection="1">
      <alignment vertical="center"/>
    </xf>
    <xf numFmtId="165" fontId="11" fillId="5" borderId="37" xfId="2" applyNumberFormat="1" applyFont="1" applyFill="1" applyBorder="1" applyAlignment="1" applyProtection="1">
      <alignment vertical="center"/>
    </xf>
    <xf numFmtId="165" fontId="11" fillId="5" borderId="16" xfId="2" applyNumberFormat="1" applyFont="1" applyFill="1" applyBorder="1" applyAlignment="1" applyProtection="1">
      <alignment vertical="center"/>
    </xf>
    <xf numFmtId="0" fontId="8" fillId="2" borderId="31" xfId="0" applyFont="1" applyFill="1" applyBorder="1" applyAlignment="1">
      <alignment horizontal="left" vertical="center" wrapText="1"/>
    </xf>
    <xf numFmtId="0" fontId="8" fillId="2" borderId="32" xfId="0" applyFont="1" applyFill="1" applyBorder="1" applyAlignment="1">
      <alignment horizontal="left" vertical="center" wrapText="1"/>
    </xf>
    <xf numFmtId="0" fontId="8" fillId="2" borderId="33" xfId="0" applyFont="1" applyFill="1" applyBorder="1" applyAlignment="1">
      <alignment horizontal="left" vertical="center" wrapText="1"/>
    </xf>
    <xf numFmtId="0" fontId="8" fillId="2" borderId="34" xfId="0" applyFont="1" applyFill="1" applyBorder="1" applyAlignment="1">
      <alignment horizontal="left" vertical="center" wrapText="1"/>
    </xf>
    <xf numFmtId="0" fontId="8" fillId="2" borderId="26" xfId="0" applyFont="1" applyFill="1" applyBorder="1" applyAlignment="1">
      <alignment horizontal="left" vertical="center" wrapText="1"/>
    </xf>
    <xf numFmtId="0" fontId="8" fillId="2" borderId="16" xfId="0" applyFont="1" applyFill="1" applyBorder="1" applyAlignment="1">
      <alignment horizontal="left" vertical="center" wrapText="1"/>
    </xf>
    <xf numFmtId="0" fontId="8" fillId="2" borderId="13" xfId="0" applyFont="1" applyFill="1" applyBorder="1" applyAlignment="1">
      <alignment horizontal="right" vertical="top" wrapText="1" indent="1"/>
    </xf>
    <xf numFmtId="0" fontId="8" fillId="2" borderId="34" xfId="0" applyFont="1" applyFill="1" applyBorder="1" applyAlignment="1">
      <alignment horizontal="right" vertical="top" wrapText="1" indent="1"/>
    </xf>
    <xf numFmtId="0" fontId="8" fillId="2" borderId="32" xfId="0" applyFont="1" applyFill="1" applyBorder="1" applyAlignment="1">
      <alignment horizontal="right" vertical="top" wrapText="1" indent="1"/>
    </xf>
    <xf numFmtId="165" fontId="11" fillId="4" borderId="13" xfId="2" applyNumberFormat="1" applyFont="1" applyFill="1" applyBorder="1" applyAlignment="1" applyProtection="1">
      <alignment horizontal="center" vertical="center"/>
      <protection locked="0"/>
    </xf>
    <xf numFmtId="0" fontId="8" fillId="2" borderId="16" xfId="0" applyFont="1" applyFill="1" applyBorder="1" applyAlignment="1">
      <alignment horizontal="right" vertical="top" wrapText="1" indent="1"/>
    </xf>
    <xf numFmtId="0" fontId="8" fillId="2" borderId="15" xfId="0" applyFont="1" applyFill="1" applyBorder="1" applyAlignment="1">
      <alignment horizontal="center" vertical="center" wrapText="1"/>
    </xf>
    <xf numFmtId="0" fontId="8" fillId="2" borderId="16" xfId="0" applyFont="1" applyFill="1" applyBorder="1" applyAlignment="1">
      <alignment horizontal="center" vertical="center" wrapText="1"/>
    </xf>
    <xf numFmtId="0" fontId="8" fillId="2" borderId="28" xfId="0" applyFont="1" applyFill="1" applyBorder="1" applyAlignment="1">
      <alignment horizontal="left" vertical="center" wrapText="1" indent="1"/>
    </xf>
    <xf numFmtId="0" fontId="8" fillId="2" borderId="36" xfId="0" applyFont="1" applyFill="1" applyBorder="1" applyAlignment="1">
      <alignment horizontal="left" vertical="center" wrapText="1" indent="1"/>
    </xf>
    <xf numFmtId="0" fontId="8" fillId="2" borderId="29" xfId="0" applyFont="1" applyFill="1" applyBorder="1" applyAlignment="1">
      <alignment horizontal="left" vertical="center" wrapText="1" indent="1"/>
    </xf>
    <xf numFmtId="49" fontId="8" fillId="4" borderId="0" xfId="0" applyNumberFormat="1" applyFont="1" applyFill="1" applyAlignment="1" applyProtection="1">
      <alignment horizontal="left" vertical="center"/>
      <protection locked="0"/>
    </xf>
    <xf numFmtId="0" fontId="0" fillId="0" borderId="13" xfId="0" applyBorder="1" applyAlignment="1">
      <alignment horizontal="center" vertical="center" wrapText="1"/>
    </xf>
    <xf numFmtId="1" fontId="11" fillId="5" borderId="13" xfId="1" applyNumberFormat="1" applyFont="1" applyFill="1" applyBorder="1" applyAlignment="1" applyProtection="1">
      <alignment horizontal="left" vertical="center" wrapText="1" indent="1"/>
    </xf>
    <xf numFmtId="0" fontId="26" fillId="10" borderId="45" xfId="0" applyFont="1" applyFill="1" applyBorder="1" applyAlignment="1">
      <alignment horizontal="center"/>
    </xf>
    <xf numFmtId="0" fontId="26" fillId="10" borderId="46" xfId="0" applyFont="1" applyFill="1" applyBorder="1" applyAlignment="1">
      <alignment horizontal="center"/>
    </xf>
    <xf numFmtId="0" fontId="26" fillId="10" borderId="47" xfId="0" applyFont="1" applyFill="1" applyBorder="1" applyAlignment="1">
      <alignment horizontal="center"/>
    </xf>
    <xf numFmtId="166" fontId="31" fillId="2" borderId="10" xfId="0" applyNumberFormat="1" applyFont="1" applyFill="1" applyBorder="1" applyAlignment="1">
      <alignment horizontal="center"/>
    </xf>
    <xf numFmtId="0" fontId="30" fillId="2" borderId="0" xfId="3" quotePrefix="1" applyFont="1" applyFill="1" applyAlignment="1">
      <alignment horizontal="left" vertical="top" wrapText="1" indent="1"/>
    </xf>
  </cellXfs>
  <cellStyles count="4">
    <cellStyle name="Comma" xfId="2" builtinId="3"/>
    <cellStyle name="Comma 15 10" xfId="1" xr:uid="{144EF839-2C7D-414D-AA0E-B046310C202D}"/>
    <cellStyle name="Normal" xfId="0" builtinId="0"/>
    <cellStyle name="Normal 10 2" xfId="3" xr:uid="{91D99417-3FC5-4225-A281-3AB7E10B7876}"/>
  </cellStyles>
  <dxfs count="4">
    <dxf>
      <fill>
        <patternFill>
          <bgColor rgb="FF92D050"/>
        </patternFill>
      </fill>
    </dxf>
    <dxf>
      <fill>
        <patternFill>
          <bgColor rgb="FFFFFF00"/>
        </patternFill>
      </fill>
    </dxf>
    <dxf>
      <fill>
        <patternFill>
          <bgColor rgb="FF92D05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10</xdr:col>
      <xdr:colOff>393700</xdr:colOff>
      <xdr:row>0</xdr:row>
      <xdr:rowOff>0</xdr:rowOff>
    </xdr:from>
    <xdr:to>
      <xdr:col>12</xdr:col>
      <xdr:colOff>3175</xdr:colOff>
      <xdr:row>2</xdr:row>
      <xdr:rowOff>111126</xdr:rowOff>
    </xdr:to>
    <xdr:pic>
      <xdr:nvPicPr>
        <xdr:cNvPr id="4" name="Picture 3">
          <a:extLst>
            <a:ext uri="{FF2B5EF4-FFF2-40B4-BE49-F238E27FC236}">
              <a16:creationId xmlns:a16="http://schemas.microsoft.com/office/drawing/2014/main" id="{CC79311C-4247-4381-80F4-894CFC4C2856}"/>
            </a:ext>
          </a:extLst>
        </xdr:cNvPr>
        <xdr:cNvPicPr>
          <a:picLocks noChangeAspect="1"/>
        </xdr:cNvPicPr>
      </xdr:nvPicPr>
      <xdr:blipFill rotWithShape="1">
        <a:blip xmlns:r="http://schemas.openxmlformats.org/officeDocument/2006/relationships" r:embed="rId1"/>
        <a:srcRect l="2122" t="11760" r="2122" b="10205"/>
        <a:stretch/>
      </xdr:blipFill>
      <xdr:spPr>
        <a:xfrm>
          <a:off x="9645650" y="0"/>
          <a:ext cx="1625600" cy="4667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30A216FA-4C79-4396-953A-693464A722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CF3FA2BE-3707-4456-BD89-CD4883374FD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717965E4-7390-4ACA-8F48-B2FFFCBB463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C0729C9C-242D-4327-B9EA-4424C930070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99321CA9-8CE1-4ECF-8DFD-87501160B19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C55DFECD-162B-4A6A-8C49-FB66A85F63C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C5C98D76-AACB-4E3A-9562-0B3418E6F44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19FAA794-FD8E-4E7C-B568-6001A7320B6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D5F46952-43A8-4494-95B6-19ED2408175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39F18-D88C-47AD-8AF0-F791327B66AF}">
  <sheetPr codeName="Sheet1">
    <tabColor rgb="FFFFC000"/>
  </sheetPr>
  <dimension ref="A1:F28"/>
  <sheetViews>
    <sheetView showGridLines="0" zoomScaleNormal="100" workbookViewId="0">
      <selection activeCell="G16" sqref="G16"/>
    </sheetView>
  </sheetViews>
  <sheetFormatPr defaultColWidth="9.140625" defaultRowHeight="14.25" x14ac:dyDescent="0.25"/>
  <cols>
    <col min="1" max="1" width="24.42578125" style="53" bestFit="1" customWidth="1"/>
    <col min="2" max="2" width="20.5703125" style="54" bestFit="1" customWidth="1"/>
    <col min="3" max="3" width="22.140625" style="54" bestFit="1" customWidth="1"/>
    <col min="4" max="4" width="12.42578125" style="54" bestFit="1" customWidth="1"/>
    <col min="5" max="16384" width="9.140625" style="54"/>
  </cols>
  <sheetData>
    <row r="1" spans="1:6" s="77" customFormat="1" x14ac:dyDescent="0.25">
      <c r="A1" s="77" t="s">
        <v>146</v>
      </c>
      <c r="B1" s="77" t="s">
        <v>61</v>
      </c>
      <c r="C1" s="77" t="s">
        <v>62</v>
      </c>
      <c r="F1" s="77" t="s">
        <v>63</v>
      </c>
    </row>
    <row r="2" spans="1:6" x14ac:dyDescent="0.25">
      <c r="A2" s="53" t="s">
        <v>64</v>
      </c>
      <c r="B2" s="54" t="s">
        <v>401</v>
      </c>
      <c r="C2" s="54" t="str">
        <f>B2</f>
        <v>NQ-2026-004</v>
      </c>
      <c r="F2" s="54" t="s">
        <v>169</v>
      </c>
    </row>
    <row r="3" spans="1:6" x14ac:dyDescent="0.25">
      <c r="A3" s="53" t="s">
        <v>65</v>
      </c>
      <c r="B3" s="52" t="s">
        <v>330</v>
      </c>
      <c r="C3" s="52" t="s">
        <v>346</v>
      </c>
      <c r="F3" s="54" t="s">
        <v>167</v>
      </c>
    </row>
    <row r="4" spans="1:6" x14ac:dyDescent="0.25">
      <c r="A4" s="53" t="s">
        <v>132</v>
      </c>
      <c r="B4" s="54" t="s">
        <v>331</v>
      </c>
      <c r="C4" s="54" t="s">
        <v>332</v>
      </c>
      <c r="F4" s="54" t="s">
        <v>168</v>
      </c>
    </row>
    <row r="5" spans="1:6" ht="28.5" x14ac:dyDescent="0.25">
      <c r="A5" s="73" t="s">
        <v>208</v>
      </c>
      <c r="B5" s="54" t="s">
        <v>269</v>
      </c>
      <c r="C5" s="54" t="s">
        <v>270</v>
      </c>
      <c r="D5" s="54" t="s">
        <v>276</v>
      </c>
    </row>
    <row r="6" spans="1:6" x14ac:dyDescent="0.25">
      <c r="A6" s="55" t="s">
        <v>188</v>
      </c>
      <c r="B6" s="56">
        <v>2023</v>
      </c>
      <c r="C6" s="56">
        <f>B6</f>
        <v>2023</v>
      </c>
      <c r="F6" s="78" t="s">
        <v>214</v>
      </c>
    </row>
    <row r="7" spans="1:6" x14ac:dyDescent="0.25">
      <c r="A7" s="55" t="s">
        <v>189</v>
      </c>
      <c r="B7" s="74" t="s">
        <v>347</v>
      </c>
      <c r="C7" s="52" t="s">
        <v>348</v>
      </c>
      <c r="F7" s="54" t="s">
        <v>303</v>
      </c>
    </row>
    <row r="8" spans="1:6" x14ac:dyDescent="0.25">
      <c r="A8" s="55" t="s">
        <v>190</v>
      </c>
      <c r="B8" s="56">
        <v>2025</v>
      </c>
      <c r="C8" s="56">
        <f>B8</f>
        <v>2025</v>
      </c>
      <c r="F8" s="54" t="s">
        <v>304</v>
      </c>
    </row>
    <row r="9" spans="1:6" x14ac:dyDescent="0.25">
      <c r="A9" s="53" t="s">
        <v>180</v>
      </c>
      <c r="B9" s="52" t="s">
        <v>349</v>
      </c>
      <c r="C9" s="52" t="s">
        <v>350</v>
      </c>
      <c r="F9" s="79" t="s">
        <v>215</v>
      </c>
    </row>
    <row r="10" spans="1:6" x14ac:dyDescent="0.25">
      <c r="A10" s="53" t="s">
        <v>181</v>
      </c>
      <c r="B10" s="52" t="s">
        <v>351</v>
      </c>
      <c r="C10" s="52" t="s">
        <v>352</v>
      </c>
    </row>
    <row r="11" spans="1:6" x14ac:dyDescent="0.25">
      <c r="A11" s="53" t="s">
        <v>66</v>
      </c>
      <c r="B11" s="75" t="s">
        <v>399</v>
      </c>
      <c r="C11" s="74" t="s">
        <v>400</v>
      </c>
    </row>
    <row r="13" spans="1:6" x14ac:dyDescent="0.25">
      <c r="A13" s="53" t="s">
        <v>209</v>
      </c>
      <c r="B13" s="54" t="s">
        <v>333</v>
      </c>
      <c r="C13" s="54" t="s">
        <v>334</v>
      </c>
      <c r="D13" s="54" t="s">
        <v>335</v>
      </c>
    </row>
    <row r="14" spans="1:6" x14ac:dyDescent="0.25">
      <c r="A14" s="53" t="s">
        <v>210</v>
      </c>
      <c r="B14" s="54" t="s">
        <v>336</v>
      </c>
      <c r="C14" s="54" t="s">
        <v>337</v>
      </c>
      <c r="D14" s="54" t="s">
        <v>338</v>
      </c>
    </row>
    <row r="15" spans="1:6" x14ac:dyDescent="0.25">
      <c r="A15" s="53" t="s">
        <v>359</v>
      </c>
      <c r="B15" s="54" t="s">
        <v>360</v>
      </c>
      <c r="C15" s="54" t="s">
        <v>361</v>
      </c>
      <c r="D15" s="54" t="s">
        <v>363</v>
      </c>
    </row>
    <row r="16" spans="1:6" ht="409.5" x14ac:dyDescent="0.25">
      <c r="A16" s="53" t="s">
        <v>69</v>
      </c>
      <c r="B16" s="149" t="s">
        <v>362</v>
      </c>
      <c r="C16" s="149" t="s">
        <v>339</v>
      </c>
    </row>
    <row r="17" spans="1:4" x14ac:dyDescent="0.25">
      <c r="A17" s="76" t="s">
        <v>211</v>
      </c>
      <c r="B17" s="52" t="s">
        <v>342</v>
      </c>
      <c r="C17" s="52" t="s">
        <v>343</v>
      </c>
    </row>
    <row r="19" spans="1:4" x14ac:dyDescent="0.25">
      <c r="A19" s="53" t="s">
        <v>70</v>
      </c>
      <c r="B19" s="57" t="s">
        <v>187</v>
      </c>
      <c r="C19" s="57" t="s">
        <v>187</v>
      </c>
    </row>
    <row r="20" spans="1:4" ht="213.75" x14ac:dyDescent="0.25">
      <c r="A20" s="53" t="s">
        <v>71</v>
      </c>
      <c r="B20" s="150" t="s">
        <v>344</v>
      </c>
      <c r="C20" s="150" t="s">
        <v>345</v>
      </c>
    </row>
    <row r="21" spans="1:4" x14ac:dyDescent="0.25">
      <c r="A21" s="53" t="s">
        <v>72</v>
      </c>
      <c r="B21" s="57" t="s">
        <v>186</v>
      </c>
    </row>
    <row r="23" spans="1:4" x14ac:dyDescent="0.25">
      <c r="A23" s="53" t="s">
        <v>212</v>
      </c>
      <c r="B23" s="52" t="s">
        <v>340</v>
      </c>
      <c r="C23" s="52" t="s">
        <v>341</v>
      </c>
    </row>
    <row r="24" spans="1:4" x14ac:dyDescent="0.25">
      <c r="A24" s="53" t="s">
        <v>213</v>
      </c>
      <c r="B24" s="52" t="s">
        <v>340</v>
      </c>
      <c r="C24" s="52" t="s">
        <v>341</v>
      </c>
    </row>
    <row r="26" spans="1:4" x14ac:dyDescent="0.25">
      <c r="A26" s="304" t="s">
        <v>257</v>
      </c>
      <c r="B26" s="304"/>
      <c r="C26" s="304"/>
      <c r="D26" s="304"/>
    </row>
    <row r="27" spans="1:4" x14ac:dyDescent="0.25">
      <c r="A27" s="53" t="s">
        <v>262</v>
      </c>
      <c r="B27" s="54" t="s">
        <v>258</v>
      </c>
      <c r="C27" s="54" t="s">
        <v>259</v>
      </c>
      <c r="D27" s="53" t="str">
        <f>IF(Intro!$G$21="English",B27,C27)</f>
        <v>Oui</v>
      </c>
    </row>
    <row r="28" spans="1:4" x14ac:dyDescent="0.25">
      <c r="B28" s="54" t="s">
        <v>260</v>
      </c>
      <c r="C28" s="54" t="s">
        <v>261</v>
      </c>
      <c r="D28" s="53" t="str">
        <f>IF(Intro!$G$21="English",B28,C28)</f>
        <v>Non</v>
      </c>
    </row>
  </sheetData>
  <sheetProtection algorithmName="SHA-512" hashValue="oGjMoMSjUY5wBKjEmv4dlZ664MUPPydthAGA0qZive1ZG3Gphbpkn3R5HM/wChLvkQeeXCKZBuYQ/MNr6L6Ngw==" saltValue="a9HWZWTf8tmzBkChovEOYA==" spinCount="100000" sheet="1" objects="1" scenarios="1" selectLockedCells="1"/>
  <mergeCells count="1">
    <mergeCell ref="A26:D26"/>
  </mergeCells>
  <phoneticPr fontId="15" type="noConversion"/>
  <dataValidations count="2">
    <dataValidation type="list" allowBlank="1" showInputMessage="1" showErrorMessage="1" sqref="B4" xr:uid="{5B51E3BF-5714-4DDD-9810-A0B54BDA2FD6}">
      <formula1>"dumping, dumping and the subsidizing"</formula1>
    </dataValidation>
    <dataValidation type="list" allowBlank="1" showInputMessage="1" showErrorMessage="1" sqref="C4" xr:uid="{828D5C05-863E-4508-BF78-D12646D8960A}">
      <formula1>"le dumping, le dumping et le subventionnement"</formula1>
    </dataValidation>
  </dataValidations>
  <pageMargins left="0.7" right="0.7" top="0.75" bottom="0.75" header="0.3" footer="0.3"/>
  <legacy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5EB37-991D-4F41-BEC9-E9F98CBC71D9}">
  <sheetPr codeName="Sheet10">
    <tabColor rgb="FF00B0F0"/>
    <pageSetUpPr fitToPage="1"/>
  </sheetPr>
  <dimension ref="A1:P42"/>
  <sheetViews>
    <sheetView showGridLines="0" zoomScaleNormal="100" workbookViewId="0"/>
  </sheetViews>
  <sheetFormatPr defaultColWidth="9.42578125" defaultRowHeight="14.25" x14ac:dyDescent="0.25"/>
  <cols>
    <col min="1" max="1" width="1.85546875" style="20" customWidth="1"/>
    <col min="2" max="12" width="14.5703125" style="1" customWidth="1"/>
    <col min="13" max="14" width="14.5703125" style="3" customWidth="1"/>
    <col min="15" max="16" width="14.5703125" style="3" hidden="1" customWidth="1"/>
    <col min="17" max="17" width="9.42578125" style="3" customWidth="1"/>
    <col min="18" max="16384" width="9.42578125" style="3"/>
  </cols>
  <sheetData>
    <row r="1" spans="1:16" x14ac:dyDescent="0.25">
      <c r="O1" s="3" t="s">
        <v>305</v>
      </c>
      <c r="P1" s="3" t="s">
        <v>305</v>
      </c>
    </row>
    <row r="2" spans="1:16" x14ac:dyDescent="0.25">
      <c r="B2" s="22" t="s">
        <v>0</v>
      </c>
      <c r="C2" s="22"/>
      <c r="D2" s="22"/>
      <c r="O2" s="21" t="s">
        <v>61</v>
      </c>
      <c r="P2" s="21" t="s">
        <v>73</v>
      </c>
    </row>
    <row r="3" spans="1:16" x14ac:dyDescent="0.25">
      <c r="B3" s="5"/>
      <c r="C3" s="5"/>
      <c r="D3" s="5"/>
      <c r="O3" s="8"/>
      <c r="P3" s="8"/>
    </row>
    <row r="4" spans="1:16" s="8" customFormat="1" x14ac:dyDescent="0.25">
      <c r="A4" s="23"/>
      <c r="B4" s="269" t="str">
        <f>Info!B4</f>
        <v>QUESTIONNAIRE À L'INTENTION DES PRODUCTEURS ÉTRANGERS</v>
      </c>
      <c r="C4" s="270"/>
      <c r="D4" s="270"/>
      <c r="E4" s="270"/>
      <c r="F4" s="270"/>
      <c r="G4" s="270"/>
      <c r="H4" s="270"/>
      <c r="I4" s="270"/>
      <c r="J4" s="270"/>
      <c r="K4" s="270"/>
      <c r="L4" s="271"/>
      <c r="M4" s="10"/>
      <c r="N4" s="10"/>
      <c r="O4" s="9"/>
      <c r="P4" s="9"/>
    </row>
    <row r="5" spans="1:16" s="8" customFormat="1" x14ac:dyDescent="0.25">
      <c r="A5" s="23"/>
      <c r="B5" s="282" t="str">
        <f>Info!B5</f>
        <v>NQ-2026-004</v>
      </c>
      <c r="C5" s="283"/>
      <c r="D5" s="283"/>
      <c r="E5" s="283"/>
      <c r="F5" s="283"/>
      <c r="G5" s="283"/>
      <c r="H5" s="283"/>
      <c r="I5" s="283"/>
      <c r="J5" s="283"/>
      <c r="K5" s="283"/>
      <c r="L5" s="284"/>
      <c r="M5" s="10"/>
      <c r="N5" s="10"/>
      <c r="O5" s="9"/>
      <c r="P5" s="9"/>
    </row>
    <row r="6" spans="1:16" s="9" customFormat="1" x14ac:dyDescent="0.25">
      <c r="A6" s="23"/>
      <c r="B6" s="285" t="str">
        <f>Info!B6</f>
        <v>CONTREPLAQUÉS DÉCORATIFS ET AUTRES CONTREPLAQUÉS NON STRUCTURAUX</v>
      </c>
      <c r="C6" s="286"/>
      <c r="D6" s="286"/>
      <c r="E6" s="286"/>
      <c r="F6" s="286"/>
      <c r="G6" s="286"/>
      <c r="H6" s="286"/>
      <c r="I6" s="286"/>
      <c r="J6" s="286"/>
      <c r="K6" s="286"/>
      <c r="L6" s="287"/>
      <c r="O6" s="24"/>
      <c r="P6" s="24"/>
    </row>
    <row r="7" spans="1:16" s="9" customFormat="1" x14ac:dyDescent="0.25">
      <c r="A7" s="23"/>
      <c r="B7" s="25"/>
      <c r="C7" s="25"/>
      <c r="D7" s="25"/>
      <c r="E7" s="26"/>
      <c r="F7" s="26"/>
      <c r="G7" s="26"/>
      <c r="H7" s="26"/>
      <c r="I7" s="26"/>
      <c r="J7" s="26"/>
      <c r="K7" s="26"/>
      <c r="L7" s="26"/>
      <c r="O7" s="24"/>
      <c r="P7" s="24"/>
    </row>
    <row r="8" spans="1:16" x14ac:dyDescent="0.25">
      <c r="B8" s="384" t="str">
        <f>IF(Intro!$G$21="English",O8,P8)</f>
        <v>CONFIRMATION DES DONNÉES DÉCLARÉES</v>
      </c>
      <c r="C8" s="385"/>
      <c r="D8" s="385"/>
      <c r="E8" s="385"/>
      <c r="F8" s="385"/>
      <c r="G8" s="385"/>
      <c r="H8" s="385"/>
      <c r="I8" s="385"/>
      <c r="J8" s="385"/>
      <c r="K8" s="385"/>
      <c r="L8" s="386"/>
      <c r="O8" s="3" t="s">
        <v>20</v>
      </c>
      <c r="P8" s="3" t="s">
        <v>35</v>
      </c>
    </row>
    <row r="9" spans="1:16" x14ac:dyDescent="0.25">
      <c r="B9" s="384" t="str">
        <f>IF(Intro!$G$21="English",O9,P9)</f>
        <v>GÉNÉRAL</v>
      </c>
      <c r="C9" s="385"/>
      <c r="D9" s="385"/>
      <c r="E9" s="385"/>
      <c r="F9" s="385"/>
      <c r="G9" s="385"/>
      <c r="H9" s="385"/>
      <c r="I9" s="385"/>
      <c r="J9" s="385"/>
      <c r="K9" s="385"/>
      <c r="L9" s="386"/>
      <c r="O9" s="89" t="s">
        <v>247</v>
      </c>
      <c r="P9" s="89" t="s">
        <v>248</v>
      </c>
    </row>
    <row r="10" spans="1:16" x14ac:dyDescent="0.25">
      <c r="B10" s="58"/>
      <c r="L10" s="15"/>
    </row>
    <row r="11" spans="1:16" x14ac:dyDescent="0.25">
      <c r="B11" s="58"/>
      <c r="J11" s="134" t="str">
        <f>IF(Intro!$G$21="English",O11,P11)</f>
        <v>Sélectionnez oui ou non</v>
      </c>
      <c r="L11" s="15"/>
      <c r="O11" s="3" t="s">
        <v>140</v>
      </c>
      <c r="P11" s="3" t="s">
        <v>292</v>
      </c>
    </row>
    <row r="12" spans="1:16" s="38" customFormat="1" x14ac:dyDescent="0.25">
      <c r="A12" s="59"/>
      <c r="B12" s="230" t="str">
        <f>IF(Intro!$G$21="English",O12,P12)</f>
        <v>Confirmez que toutes les données déclarées dans ce questionnaire concernent les marchandises telles que définies dans l’onglet « Intro ».</v>
      </c>
      <c r="C12" s="231"/>
      <c r="D12" s="231"/>
      <c r="E12" s="231"/>
      <c r="F12" s="231"/>
      <c r="G12" s="231"/>
      <c r="H12" s="231"/>
      <c r="I12" s="231"/>
      <c r="J12" s="127"/>
      <c r="K12" s="60"/>
      <c r="L12" s="61"/>
      <c r="O12" s="38" t="s">
        <v>299</v>
      </c>
      <c r="P12" s="38" t="s">
        <v>300</v>
      </c>
    </row>
    <row r="13" spans="1:16" s="38" customFormat="1" ht="15" customHeight="1" x14ac:dyDescent="0.25">
      <c r="A13" s="59"/>
      <c r="B13" s="390" t="str">
        <f>IF(Intro!$G$21="English",O13,P13)</f>
        <v>Confirmez que tous les volumes déclarés dans ce questionnaire sont en MPC.</v>
      </c>
      <c r="C13" s="391"/>
      <c r="D13" s="391"/>
      <c r="E13" s="391"/>
      <c r="F13" s="391"/>
      <c r="G13" s="391"/>
      <c r="H13" s="391"/>
      <c r="I13" s="391"/>
      <c r="J13" s="98"/>
      <c r="L13" s="62"/>
      <c r="O13" s="38" t="str">
        <f>"Confirm that all volumes reported in this questionnaire are in "&amp;(Variables!B23)&amp;"."</f>
        <v>Confirm that all volumes reported in this questionnaire are in MSF.</v>
      </c>
      <c r="P13" s="38" t="str">
        <f>"Confirmez que tous les volumes déclarés dans ce questionnaire sont en "&amp;(Variables!C23)&amp;"."</f>
        <v>Confirmez que tous les volumes déclarés dans ce questionnaire sont en MPC.</v>
      </c>
    </row>
    <row r="14" spans="1:16" s="38" customFormat="1" x14ac:dyDescent="0.25">
      <c r="A14" s="59"/>
      <c r="B14" s="390" t="str">
        <f>IF(Intro!$G$21="English",O14,P14)</f>
        <v>Confirmez que toutes les valeurs déclarées dans ce questionnaire sont en dollars canadiens.</v>
      </c>
      <c r="C14" s="391"/>
      <c r="D14" s="391"/>
      <c r="E14" s="391" t="str">
        <f>IF(SUM('Pro 2'!E33:E34)&lt;&gt;0,"X","-")</f>
        <v>-</v>
      </c>
      <c r="F14" s="391" t="str">
        <f>IF(SUM('Pro 2'!F33:F34)&lt;&gt;0,"X","-")</f>
        <v>-</v>
      </c>
      <c r="G14" s="391" t="str">
        <f>IF(SUM('Pro 2'!G33:G34)&lt;&gt;0,"X","-")</f>
        <v>-</v>
      </c>
      <c r="H14" s="391" t="str">
        <f>IF(SUM('Pro 2'!H33:H34)&lt;&gt;0,"X","-")</f>
        <v>-</v>
      </c>
      <c r="I14" s="391" t="str">
        <f>IF(SUM('Pro 2'!I33:I34)&lt;&gt;0,"X","-")</f>
        <v>-</v>
      </c>
      <c r="J14" s="98"/>
      <c r="L14" s="62"/>
      <c r="O14" s="38" t="s">
        <v>165</v>
      </c>
      <c r="P14" s="38" t="s">
        <v>166</v>
      </c>
    </row>
    <row r="15" spans="1:16" s="38" customFormat="1" x14ac:dyDescent="0.25">
      <c r="A15" s="59"/>
      <c r="B15" s="390" t="str">
        <f>IF(Intro!$G$21="English",O15,P15)</f>
        <v>Confirmez que tous les renseignements déclarés le sont selon l’année civile.</v>
      </c>
      <c r="C15" s="391"/>
      <c r="D15" s="391"/>
      <c r="E15" s="391" t="str">
        <f>IF(SUM('Pro 2'!E36:E37)&lt;&gt;0,"X","-")</f>
        <v>-</v>
      </c>
      <c r="F15" s="391" t="str">
        <f>IF(SUM('Pro 2'!F36:F37)&lt;&gt;0,"X","-")</f>
        <v>-</v>
      </c>
      <c r="G15" s="391" t="str">
        <f>IF(SUM('Pro 2'!G36:G37)&lt;&gt;0,"X","-")</f>
        <v>X</v>
      </c>
      <c r="H15" s="391" t="str">
        <f>IF(SUM('Pro 2'!H36:H37)&lt;&gt;0,"X","-")</f>
        <v>X</v>
      </c>
      <c r="I15" s="391" t="str">
        <f>IF(SUM('Pro 2'!I36:I37)&lt;&gt;0,"X","-")</f>
        <v>X</v>
      </c>
      <c r="J15" s="98"/>
      <c r="K15" s="60"/>
      <c r="L15" s="61"/>
      <c r="O15" s="38" t="s">
        <v>58</v>
      </c>
      <c r="P15" s="38" t="s">
        <v>59</v>
      </c>
    </row>
    <row r="16" spans="1:16" x14ac:dyDescent="0.25">
      <c r="B16" s="58"/>
      <c r="L16" s="15"/>
    </row>
    <row r="17" spans="1:16" x14ac:dyDescent="0.25">
      <c r="B17" s="234" t="str">
        <f>IF(Intro!$G$21="English",O17,P17)</f>
        <v>Si non, expliquez.</v>
      </c>
      <c r="C17" s="235"/>
      <c r="D17" s="235"/>
      <c r="E17" s="235"/>
      <c r="F17" s="235"/>
      <c r="G17" s="235"/>
      <c r="H17" s="235"/>
      <c r="I17" s="235"/>
      <c r="J17" s="235"/>
      <c r="K17" s="235"/>
      <c r="L17" s="236"/>
      <c r="O17" s="101" t="s">
        <v>263</v>
      </c>
      <c r="P17" s="9" t="s">
        <v>264</v>
      </c>
    </row>
    <row r="18" spans="1:16" s="38" customFormat="1" x14ac:dyDescent="0.25">
      <c r="A18" s="59"/>
      <c r="B18" s="68"/>
      <c r="C18" s="60"/>
      <c r="D18" s="60"/>
      <c r="E18" s="60"/>
      <c r="F18" s="60"/>
      <c r="G18" s="60"/>
      <c r="H18" s="60"/>
      <c r="I18" s="60"/>
      <c r="J18" s="60"/>
      <c r="K18" s="60"/>
      <c r="L18" s="61"/>
      <c r="O18" s="9"/>
      <c r="P18" s="9"/>
    </row>
    <row r="19" spans="1:16" s="21" customFormat="1" x14ac:dyDescent="0.25">
      <c r="A19" s="20"/>
      <c r="B19" s="333"/>
      <c r="C19" s="334"/>
      <c r="D19" s="334"/>
      <c r="E19" s="334"/>
      <c r="F19" s="334"/>
      <c r="G19" s="334"/>
      <c r="H19" s="334"/>
      <c r="I19" s="334"/>
      <c r="J19" s="334"/>
      <c r="K19" s="334"/>
      <c r="L19" s="335"/>
      <c r="M19" s="38"/>
      <c r="O19" s="10"/>
      <c r="P19" s="10"/>
    </row>
    <row r="20" spans="1:16" s="21" customFormat="1" x14ac:dyDescent="0.25">
      <c r="A20" s="20"/>
      <c r="B20" s="333"/>
      <c r="C20" s="334"/>
      <c r="D20" s="334"/>
      <c r="E20" s="334"/>
      <c r="F20" s="334"/>
      <c r="G20" s="334"/>
      <c r="H20" s="334"/>
      <c r="I20" s="334"/>
      <c r="J20" s="334"/>
      <c r="K20" s="334"/>
      <c r="L20" s="335"/>
      <c r="M20" s="38"/>
      <c r="O20" s="10"/>
      <c r="P20" s="10"/>
    </row>
    <row r="21" spans="1:16" s="21" customFormat="1" x14ac:dyDescent="0.25">
      <c r="A21" s="20"/>
      <c r="B21" s="333"/>
      <c r="C21" s="334"/>
      <c r="D21" s="334"/>
      <c r="E21" s="334"/>
      <c r="F21" s="334"/>
      <c r="G21" s="334"/>
      <c r="H21" s="334"/>
      <c r="I21" s="334"/>
      <c r="J21" s="334"/>
      <c r="K21" s="334"/>
      <c r="L21" s="335"/>
      <c r="M21" s="38"/>
      <c r="O21" s="10"/>
      <c r="P21" s="10"/>
    </row>
    <row r="22" spans="1:16" s="21" customFormat="1" x14ac:dyDescent="0.25">
      <c r="A22" s="20"/>
      <c r="B22" s="333"/>
      <c r="C22" s="334"/>
      <c r="D22" s="334"/>
      <c r="E22" s="334"/>
      <c r="F22" s="334"/>
      <c r="G22" s="334"/>
      <c r="H22" s="334"/>
      <c r="I22" s="334"/>
      <c r="J22" s="334"/>
      <c r="K22" s="334"/>
      <c r="L22" s="335"/>
      <c r="M22" s="38"/>
      <c r="O22" s="10"/>
      <c r="P22" s="10"/>
    </row>
    <row r="23" spans="1:16" s="21" customFormat="1" x14ac:dyDescent="0.25">
      <c r="A23" s="20"/>
      <c r="B23" s="333"/>
      <c r="C23" s="334"/>
      <c r="D23" s="334"/>
      <c r="E23" s="334"/>
      <c r="F23" s="334"/>
      <c r="G23" s="334"/>
      <c r="H23" s="334"/>
      <c r="I23" s="334"/>
      <c r="J23" s="334"/>
      <c r="K23" s="334"/>
      <c r="L23" s="335"/>
      <c r="M23" s="38"/>
      <c r="O23" s="10"/>
      <c r="P23" s="10"/>
    </row>
    <row r="24" spans="1:16" s="21" customFormat="1" x14ac:dyDescent="0.25">
      <c r="A24" s="20"/>
      <c r="B24" s="333"/>
      <c r="C24" s="334"/>
      <c r="D24" s="334"/>
      <c r="E24" s="334"/>
      <c r="F24" s="334"/>
      <c r="G24" s="334"/>
      <c r="H24" s="334"/>
      <c r="I24" s="334"/>
      <c r="J24" s="334"/>
      <c r="K24" s="334"/>
      <c r="L24" s="335"/>
      <c r="M24" s="38"/>
      <c r="O24" s="10"/>
      <c r="P24" s="10"/>
    </row>
    <row r="25" spans="1:16" s="21" customFormat="1" x14ac:dyDescent="0.25">
      <c r="A25" s="20"/>
      <c r="B25" s="333"/>
      <c r="C25" s="334"/>
      <c r="D25" s="334"/>
      <c r="E25" s="334"/>
      <c r="F25" s="334"/>
      <c r="G25" s="334"/>
      <c r="H25" s="334"/>
      <c r="I25" s="334"/>
      <c r="J25" s="334"/>
      <c r="K25" s="334"/>
      <c r="L25" s="335"/>
      <c r="M25" s="38"/>
      <c r="O25" s="10"/>
      <c r="P25" s="10"/>
    </row>
    <row r="26" spans="1:16" s="21" customFormat="1" x14ac:dyDescent="0.25">
      <c r="A26" s="20"/>
      <c r="B26" s="333"/>
      <c r="C26" s="334"/>
      <c r="D26" s="334"/>
      <c r="E26" s="334"/>
      <c r="F26" s="334"/>
      <c r="G26" s="334"/>
      <c r="H26" s="334"/>
      <c r="I26" s="334"/>
      <c r="J26" s="334"/>
      <c r="K26" s="334"/>
      <c r="L26" s="335"/>
      <c r="M26" s="38"/>
      <c r="O26" s="10"/>
      <c r="P26" s="10"/>
    </row>
    <row r="27" spans="1:16" x14ac:dyDescent="0.25">
      <c r="B27" s="58"/>
      <c r="L27" s="15"/>
    </row>
    <row r="28" spans="1:16" x14ac:dyDescent="0.25">
      <c r="B28" s="384" t="str">
        <f>IF(Intro!$G$21="English",O28,P28)</f>
        <v>PRODUCTION ET VENTES</v>
      </c>
      <c r="C28" s="385"/>
      <c r="D28" s="385"/>
      <c r="E28" s="385"/>
      <c r="F28" s="385"/>
      <c r="G28" s="385"/>
      <c r="H28" s="385"/>
      <c r="I28" s="385"/>
      <c r="J28" s="385"/>
      <c r="K28" s="385"/>
      <c r="L28" s="386"/>
      <c r="O28" s="89" t="s">
        <v>249</v>
      </c>
      <c r="P28" s="89" t="s">
        <v>250</v>
      </c>
    </row>
    <row r="29" spans="1:16" x14ac:dyDescent="0.25">
      <c r="B29" s="58"/>
      <c r="L29" s="15"/>
    </row>
    <row r="30" spans="1:16" ht="14.25" customHeight="1" x14ac:dyDescent="0.25">
      <c r="B30" s="234" t="str">
        <f>IF(Intro!$G$21="English",O30,P30)</f>
        <v>Note : L’information publique/non confidentielle dans ce tableau est générée automatiquement à partir de l’information fournie sous les onglets « Pro 1 » et « Pro 2 ». Par conséquent, toute modification à apporter à ce résumé public/non confidentiel doit être faite sous les onglets « Pro 1 » et « Pro 2 ».</v>
      </c>
      <c r="C30" s="235"/>
      <c r="D30" s="235"/>
      <c r="E30" s="235"/>
      <c r="F30" s="235"/>
      <c r="G30" s="235"/>
      <c r="H30" s="235"/>
      <c r="I30" s="235"/>
      <c r="J30" s="235"/>
      <c r="K30" s="235"/>
      <c r="L30" s="236"/>
      <c r="O30" s="3" t="s">
        <v>67</v>
      </c>
      <c r="P30" s="3" t="s">
        <v>68</v>
      </c>
    </row>
    <row r="31" spans="1:16" x14ac:dyDescent="0.25">
      <c r="B31" s="234"/>
      <c r="C31" s="235"/>
      <c r="D31" s="235"/>
      <c r="E31" s="235"/>
      <c r="F31" s="235"/>
      <c r="G31" s="235"/>
      <c r="H31" s="235"/>
      <c r="I31" s="235"/>
      <c r="J31" s="235"/>
      <c r="K31" s="235"/>
      <c r="L31" s="236"/>
    </row>
    <row r="32" spans="1:16" x14ac:dyDescent="0.25">
      <c r="B32" s="58"/>
      <c r="L32" s="15"/>
    </row>
    <row r="33" spans="1:16" x14ac:dyDescent="0.25">
      <c r="B33" s="49"/>
      <c r="C33" s="28"/>
      <c r="D33" s="28"/>
      <c r="E33" s="400">
        <f>Variables!B6</f>
        <v>2023</v>
      </c>
      <c r="F33" s="400">
        <f>E33+1</f>
        <v>2024</v>
      </c>
      <c r="G33" s="400">
        <f>F33+1</f>
        <v>2025</v>
      </c>
      <c r="H33" s="400" t="str">
        <f>'Pro 1'!J19</f>
        <v>janv.-mars 2025</v>
      </c>
      <c r="I33" s="400" t="str">
        <f>'Pro 1'!K19</f>
        <v>janv.-mars 2026</v>
      </c>
      <c r="J33" s="38"/>
      <c r="K33" s="38"/>
      <c r="L33" s="62"/>
      <c r="O33" s="31"/>
    </row>
    <row r="34" spans="1:16" x14ac:dyDescent="0.25">
      <c r="B34" s="49"/>
      <c r="C34" s="28"/>
      <c r="D34" s="28"/>
      <c r="E34" s="400"/>
      <c r="F34" s="400"/>
      <c r="G34" s="400"/>
      <c r="H34" s="400"/>
      <c r="I34" s="400"/>
      <c r="J34" s="38"/>
      <c r="K34" s="38"/>
      <c r="L34" s="62"/>
      <c r="O34" s="31"/>
    </row>
    <row r="35" spans="1:16" s="38" customFormat="1" x14ac:dyDescent="0.25">
      <c r="A35" s="59"/>
      <c r="B35" s="390" t="str">
        <f>'Pro 1'!B21</f>
        <v>Production</v>
      </c>
      <c r="C35" s="391"/>
      <c r="D35" s="391"/>
      <c r="E35" s="99" t="str">
        <f>IF('Pro 1'!G21&lt;&gt;0,"X","-")</f>
        <v>-</v>
      </c>
      <c r="F35" s="99" t="str">
        <f>IF('Pro 1'!H21&lt;&gt;0,"X","-")</f>
        <v>-</v>
      </c>
      <c r="G35" s="99" t="str">
        <f>IF('Pro 1'!I21&lt;&gt;0,"X","-")</f>
        <v>-</v>
      </c>
      <c r="H35" s="99" t="str">
        <f>IF('Pro 1'!J21&lt;&gt;0,"X","-")</f>
        <v>-</v>
      </c>
      <c r="I35" s="99" t="str">
        <f>IF('Pro 1'!K21&lt;&gt;0,"X","-")</f>
        <v>-</v>
      </c>
      <c r="L35" s="62"/>
    </row>
    <row r="36" spans="1:16" s="38" customFormat="1" ht="14.45" customHeight="1" x14ac:dyDescent="0.25">
      <c r="A36" s="59"/>
      <c r="B36" s="390" t="str">
        <f>'Pro 2'!B40</f>
        <v>Ventes dans le pays de production</v>
      </c>
      <c r="C36" s="391"/>
      <c r="D36" s="391"/>
      <c r="E36" s="99" t="str">
        <f>IF(SUM('Pro 2'!G40:G41)&lt;&gt;0,"X","-")</f>
        <v>-</v>
      </c>
      <c r="F36" s="99" t="str">
        <f>IF(SUM('Pro 2'!H40:H41)&lt;&gt;0,"X","-")</f>
        <v>-</v>
      </c>
      <c r="G36" s="99" t="str">
        <f>IF(SUM('Pro 2'!I40:I41)&lt;&gt;0,"X","-")</f>
        <v>-</v>
      </c>
      <c r="H36" s="99" t="str">
        <f>IF(SUM('Pro 2'!J40:J41)&lt;&gt;0,"X","-")</f>
        <v>-</v>
      </c>
      <c r="I36" s="99" t="str">
        <f>IF(SUM('Pro 2'!K40:K41)&lt;&gt;0,"X","-")</f>
        <v>-</v>
      </c>
      <c r="L36" s="62"/>
    </row>
    <row r="37" spans="1:16" s="38" customFormat="1" ht="14.45" customHeight="1" x14ac:dyDescent="0.25">
      <c r="A37" s="59"/>
      <c r="B37" s="390" t="str">
        <f>'Pro 2'!B43</f>
        <v>Ventes à l'exportation au Canada</v>
      </c>
      <c r="C37" s="391"/>
      <c r="D37" s="391"/>
      <c r="E37" s="99" t="str">
        <f>IF(SUM('Pro 2'!G43:G44)&lt;&gt;0,"X","-")</f>
        <v>-</v>
      </c>
      <c r="F37" s="99" t="str">
        <f>IF(SUM('Pro 2'!H43:H44)&lt;&gt;0,"X","-")</f>
        <v>-</v>
      </c>
      <c r="G37" s="99" t="str">
        <f>IF(SUM('Pro 2'!I43:I44)&lt;&gt;0,"X","-")</f>
        <v>-</v>
      </c>
      <c r="H37" s="99" t="str">
        <f>IF(SUM('Pro 2'!J43:J44)&lt;&gt;0,"X","-")</f>
        <v>-</v>
      </c>
      <c r="I37" s="99" t="str">
        <f>IF(SUM('Pro 2'!K43:K44)&lt;&gt;0,"X","-")</f>
        <v>-</v>
      </c>
      <c r="L37" s="62"/>
    </row>
    <row r="38" spans="1:16" s="38" customFormat="1" ht="14.45" customHeight="1" x14ac:dyDescent="0.25">
      <c r="A38" s="59"/>
      <c r="B38" s="390" t="str">
        <f>'Pro 2'!B46</f>
        <v>Ventes à l'exportation aux États-Unis d'Amérique</v>
      </c>
      <c r="C38" s="391"/>
      <c r="D38" s="391"/>
      <c r="E38" s="99" t="str">
        <f>IF(SUM('Pro 2'!G46:G47)&lt;&gt;0,"X","-")</f>
        <v>-</v>
      </c>
      <c r="F38" s="99" t="str">
        <f>IF(SUM('Pro 2'!H46:H47)&lt;&gt;0,"X","-")</f>
        <v>-</v>
      </c>
      <c r="G38" s="99" t="str">
        <f>IF(SUM('Pro 2'!I46:I47)&lt;&gt;0,"X","-")</f>
        <v>-</v>
      </c>
      <c r="H38" s="99" t="str">
        <f>IF(SUM('Pro 2'!J46:J47)&lt;&gt;0,"X","-")</f>
        <v>-</v>
      </c>
      <c r="I38" s="99" t="str">
        <f>IF(SUM('Pro 2'!K46:K47)&lt;&gt;0,"X","-")</f>
        <v>-</v>
      </c>
      <c r="L38" s="62"/>
    </row>
    <row r="39" spans="1:16" s="38" customFormat="1" ht="14.45" customHeight="1" x14ac:dyDescent="0.25">
      <c r="A39" s="59"/>
      <c r="B39" s="230" t="str">
        <f>'Pro 2'!B49</f>
        <v>Ventes à l'exportation vers tous les autres pays</v>
      </c>
      <c r="C39" s="231"/>
      <c r="D39" s="231"/>
      <c r="E39" s="130" t="str">
        <f>IF(SUM('Pro 2'!G49:G50)&lt;&gt;0,"X","-")</f>
        <v>-</v>
      </c>
      <c r="F39" s="130" t="str">
        <f>IF(SUM('Pro 2'!H49:H50)&lt;&gt;0,"X","-")</f>
        <v>-</v>
      </c>
      <c r="G39" s="130" t="str">
        <f>IF(SUM('Pro 2'!I49:I50)&lt;&gt;0,"X","-")</f>
        <v>-</v>
      </c>
      <c r="H39" s="130" t="str">
        <f>IF(SUM('Pro 2'!J49:J50)&lt;&gt;0,"X","-")</f>
        <v>-</v>
      </c>
      <c r="I39" s="130" t="str">
        <f>IF(SUM('Pro 2'!K49:K50)&lt;&gt;0,"X","-")</f>
        <v>-</v>
      </c>
      <c r="L39" s="62"/>
    </row>
    <row r="40" spans="1:16" s="38" customFormat="1" ht="14.45" customHeight="1" x14ac:dyDescent="0.25">
      <c r="A40" s="59"/>
      <c r="B40" s="230" t="str">
        <f>IF(Intro!$G$21="English",O40,P40)</f>
        <v>Marchés d'exportation</v>
      </c>
      <c r="C40" s="231"/>
      <c r="D40" s="231"/>
      <c r="E40" s="440" t="str">
        <f>IF('Pro 2'!D54="","-",'Pro 2'!D54)</f>
        <v>-</v>
      </c>
      <c r="F40" s="440"/>
      <c r="G40" s="440"/>
      <c r="H40" s="440"/>
      <c r="I40" s="440"/>
      <c r="L40" s="62"/>
      <c r="O40" s="38" t="s">
        <v>316</v>
      </c>
      <c r="P40" s="38" t="s">
        <v>317</v>
      </c>
    </row>
    <row r="41" spans="1:16" s="38" customFormat="1" ht="14.45" customHeight="1" x14ac:dyDescent="0.25">
      <c r="A41" s="59"/>
      <c r="B41" s="230"/>
      <c r="C41" s="231"/>
      <c r="D41" s="231"/>
      <c r="E41" s="440"/>
      <c r="F41" s="440"/>
      <c r="G41" s="440"/>
      <c r="H41" s="440"/>
      <c r="I41" s="440"/>
      <c r="L41" s="62"/>
    </row>
    <row r="42" spans="1:16" x14ac:dyDescent="0.25">
      <c r="B42" s="63"/>
      <c r="C42" s="64"/>
      <c r="D42" s="64"/>
      <c r="E42" s="64"/>
      <c r="F42" s="64"/>
      <c r="G42" s="64"/>
      <c r="H42" s="64"/>
      <c r="I42" s="64"/>
      <c r="J42" s="64"/>
      <c r="K42" s="64"/>
      <c r="L42" s="65"/>
    </row>
  </sheetData>
  <sheetProtection algorithmName="SHA-512" hashValue="dRzIpwoJtECeRtZNfk6lTCYi9W7rdwqTCKFXHN1IeXai09dhODaiX+3NQSyf7TCDZJedljg8xvnmrvbcSKdNmg==" saltValue="7/05Sk4riLXDMm89Ma+Zyg==" spinCount="100000" sheet="1" objects="1" scenarios="1" selectLockedCells="1"/>
  <mergeCells count="25">
    <mergeCell ref="B4:L4"/>
    <mergeCell ref="B5:L5"/>
    <mergeCell ref="B6:L6"/>
    <mergeCell ref="B35:D35"/>
    <mergeCell ref="B28:L28"/>
    <mergeCell ref="B13:I13"/>
    <mergeCell ref="B14:I14"/>
    <mergeCell ref="B15:I15"/>
    <mergeCell ref="B8:L8"/>
    <mergeCell ref="B9:L9"/>
    <mergeCell ref="B30:L31"/>
    <mergeCell ref="B12:I12"/>
    <mergeCell ref="E33:E34"/>
    <mergeCell ref="F33:F34"/>
    <mergeCell ref="H33:H34"/>
    <mergeCell ref="I33:I34"/>
    <mergeCell ref="B17:L17"/>
    <mergeCell ref="B19:L26"/>
    <mergeCell ref="B40:D41"/>
    <mergeCell ref="E40:I41"/>
    <mergeCell ref="B36:D36"/>
    <mergeCell ref="B37:D37"/>
    <mergeCell ref="B38:D38"/>
    <mergeCell ref="B39:D39"/>
    <mergeCell ref="G33:G34"/>
  </mergeCells>
  <dataValidations count="1">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19" xr:uid="{CA26D1B0-2633-4A00-9E35-5BD98D65B30D}">
      <formula1>1000</formula1>
    </dataValidation>
  </dataValidations>
  <printOptions horizontalCentered="1"/>
  <pageMargins left="0.25" right="0.25" top="0.75" bottom="0.75" header="0.3" footer="0.3"/>
  <pageSetup scale="63" fitToHeight="0" orientation="portrait" r:id="rId1"/>
  <headerFooter>
    <oddFooter>&amp;L&amp;A</oddFooter>
  </headerFooter>
  <ignoredErrors>
    <ignoredError sqref="E36" formulaRange="1"/>
  </ignoredErrors>
  <extLst>
    <ext xmlns:x14="http://schemas.microsoft.com/office/spreadsheetml/2009/9/main" uri="{CCE6A557-97BC-4b89-ADB6-D9C93CAAB3DF}">
      <x14:dataValidations xmlns:xm="http://schemas.microsoft.com/office/excel/2006/main" count="1">
        <x14:dataValidation type="list" allowBlank="1" showInputMessage="1" showErrorMessage="1" xr:uid="{6E61A41A-F8F1-4036-8525-35A56D4FED5D}">
          <x14:formula1>
            <xm:f>Variables!$D$27:$D$28</xm:f>
          </x14:formula1>
          <xm:sqref>J12:J15</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DFB85-CB47-44EE-BC42-4F29CBA53295}">
  <sheetPr>
    <tabColor rgb="FFFF0000"/>
  </sheetPr>
  <dimension ref="A1:N12"/>
  <sheetViews>
    <sheetView zoomScale="80" zoomScaleNormal="80" workbookViewId="0">
      <selection activeCell="F8" sqref="F8"/>
    </sheetView>
  </sheetViews>
  <sheetFormatPr defaultRowHeight="15" x14ac:dyDescent="0.25"/>
  <cols>
    <col min="1" max="1" width="27.85546875" customWidth="1"/>
    <col min="2" max="5" width="12.85546875" customWidth="1"/>
    <col min="6" max="6" width="45.28515625" customWidth="1"/>
    <col min="7" max="8" width="12.85546875" customWidth="1"/>
    <col min="9" max="13" width="8.85546875" customWidth="1"/>
  </cols>
  <sheetData>
    <row r="1" spans="1:14" ht="15.75" thickBot="1" x14ac:dyDescent="0.3"/>
    <row r="2" spans="1:14" ht="15.75" thickBot="1" x14ac:dyDescent="0.3">
      <c r="A2" s="151" t="s">
        <v>364</v>
      </c>
      <c r="F2" s="152" t="str">
        <f>IF(F8="-","Don't","Copy")</f>
        <v>Don't</v>
      </c>
      <c r="I2" s="441" t="s">
        <v>364</v>
      </c>
      <c r="J2" s="442"/>
      <c r="K2" s="442"/>
      <c r="L2" s="442"/>
      <c r="M2" s="443"/>
    </row>
    <row r="3" spans="1:14" ht="15.75" thickBot="1" x14ac:dyDescent="0.3">
      <c r="A3" s="153" t="s">
        <v>365</v>
      </c>
      <c r="B3" s="153" t="s">
        <v>366</v>
      </c>
      <c r="C3" s="153" t="s">
        <v>367</v>
      </c>
      <c r="D3" s="154" t="s">
        <v>368</v>
      </c>
      <c r="E3" s="154" t="s">
        <v>369</v>
      </c>
      <c r="F3" s="154" t="s">
        <v>370</v>
      </c>
      <c r="G3" s="155" t="s">
        <v>371</v>
      </c>
      <c r="H3" s="156" t="s">
        <v>372</v>
      </c>
      <c r="I3" s="157">
        <v>2023</v>
      </c>
      <c r="J3" s="157">
        <v>2024</v>
      </c>
      <c r="K3" s="158">
        <v>2025</v>
      </c>
      <c r="L3" s="157">
        <v>2025</v>
      </c>
      <c r="M3" s="159">
        <v>2026</v>
      </c>
    </row>
    <row r="4" spans="1:14" x14ac:dyDescent="0.25">
      <c r="A4" s="160">
        <f>Intro!E77</f>
        <v>0</v>
      </c>
      <c r="B4" s="161" t="s">
        <v>373</v>
      </c>
      <c r="C4" s="161" t="s">
        <v>60</v>
      </c>
      <c r="D4" s="162" t="s">
        <v>374</v>
      </c>
      <c r="E4" s="162" t="s">
        <v>374</v>
      </c>
      <c r="F4" s="162"/>
      <c r="G4" s="163" t="s">
        <v>374</v>
      </c>
      <c r="H4" s="164" t="s">
        <v>374</v>
      </c>
      <c r="I4" s="165" t="str">
        <f>Confirm!E35</f>
        <v>-</v>
      </c>
      <c r="J4" s="165" t="str">
        <f>Confirm!F35</f>
        <v>-</v>
      </c>
      <c r="K4" s="165" t="str">
        <f>Confirm!G35</f>
        <v>-</v>
      </c>
      <c r="L4" s="165" t="str">
        <f>Confirm!H35</f>
        <v>-</v>
      </c>
      <c r="M4" s="165" t="str">
        <f>Confirm!I35</f>
        <v>-</v>
      </c>
      <c r="N4" s="152" t="str">
        <f>IF((COUNTIF(I4:M4,"X")&gt;=1),"Copy","Don't")</f>
        <v>Don't</v>
      </c>
    </row>
    <row r="5" spans="1:14" x14ac:dyDescent="0.25">
      <c r="A5" s="166">
        <f>A4</f>
        <v>0</v>
      </c>
      <c r="B5" s="166" t="s">
        <v>373</v>
      </c>
      <c r="C5" s="166" t="s">
        <v>375</v>
      </c>
      <c r="D5" s="167" t="s">
        <v>374</v>
      </c>
      <c r="E5" s="167" t="s">
        <v>374</v>
      </c>
      <c r="F5" s="167"/>
      <c r="G5" s="168" t="s">
        <v>374</v>
      </c>
      <c r="H5" s="169" t="s">
        <v>374</v>
      </c>
      <c r="I5" s="165" t="str">
        <f>Confirm!E36</f>
        <v>-</v>
      </c>
      <c r="J5" s="165" t="str">
        <f>Confirm!F36</f>
        <v>-</v>
      </c>
      <c r="K5" s="165" t="str">
        <f>Confirm!G36</f>
        <v>-</v>
      </c>
      <c r="L5" s="165" t="str">
        <f>Confirm!H36</f>
        <v>-</v>
      </c>
      <c r="M5" s="165" t="str">
        <f>Confirm!I36</f>
        <v>-</v>
      </c>
      <c r="N5" s="170" t="str">
        <f t="shared" ref="N5:N8" si="0">IF((COUNTIF(I5:M5,"X")&gt;=1),"Copy","Don't")</f>
        <v>Don't</v>
      </c>
    </row>
    <row r="6" spans="1:14" x14ac:dyDescent="0.25">
      <c r="A6" s="171">
        <f>A5</f>
        <v>0</v>
      </c>
      <c r="B6" s="171" t="s">
        <v>373</v>
      </c>
      <c r="C6" s="171" t="s">
        <v>376</v>
      </c>
      <c r="D6" s="172" t="s">
        <v>177</v>
      </c>
      <c r="E6" s="172" t="s">
        <v>374</v>
      </c>
      <c r="F6" s="172"/>
      <c r="G6" s="173" t="s">
        <v>374</v>
      </c>
      <c r="H6" s="174" t="s">
        <v>374</v>
      </c>
      <c r="I6" s="165" t="str">
        <f>Confirm!E37</f>
        <v>-</v>
      </c>
      <c r="J6" s="165" t="str">
        <f>Confirm!F37</f>
        <v>-</v>
      </c>
      <c r="K6" s="165" t="str">
        <f>Confirm!G37</f>
        <v>-</v>
      </c>
      <c r="L6" s="165" t="str">
        <f>Confirm!H37</f>
        <v>-</v>
      </c>
      <c r="M6" s="165" t="str">
        <f>Confirm!I37</f>
        <v>-</v>
      </c>
      <c r="N6" s="170" t="str">
        <f t="shared" si="0"/>
        <v>Don't</v>
      </c>
    </row>
    <row r="7" spans="1:14" x14ac:dyDescent="0.25">
      <c r="A7" s="166">
        <f>A6</f>
        <v>0</v>
      </c>
      <c r="B7" s="166" t="s">
        <v>373</v>
      </c>
      <c r="C7" s="166" t="s">
        <v>376</v>
      </c>
      <c r="D7" s="167" t="s">
        <v>377</v>
      </c>
      <c r="E7" s="167" t="s">
        <v>374</v>
      </c>
      <c r="F7" s="167"/>
      <c r="G7" s="168" t="s">
        <v>374</v>
      </c>
      <c r="H7" s="169" t="s">
        <v>374</v>
      </c>
      <c r="I7" s="165" t="str">
        <f>Confirm!E38</f>
        <v>-</v>
      </c>
      <c r="J7" s="165" t="str">
        <f>Confirm!F38</f>
        <v>-</v>
      </c>
      <c r="K7" s="165" t="str">
        <f>Confirm!G38</f>
        <v>-</v>
      </c>
      <c r="L7" s="165" t="str">
        <f>Confirm!H38</f>
        <v>-</v>
      </c>
      <c r="M7" s="165" t="str">
        <f>Confirm!I38</f>
        <v>-</v>
      </c>
      <c r="N7" s="170" t="str">
        <f t="shared" si="0"/>
        <v>Don't</v>
      </c>
    </row>
    <row r="8" spans="1:14" ht="15.75" thickBot="1" x14ac:dyDescent="0.3">
      <c r="A8" s="171">
        <f>A7</f>
        <v>0</v>
      </c>
      <c r="B8" s="171" t="s">
        <v>373</v>
      </c>
      <c r="C8" s="171" t="s">
        <v>376</v>
      </c>
      <c r="D8" s="172" t="s">
        <v>378</v>
      </c>
      <c r="E8" s="172" t="s">
        <v>374</v>
      </c>
      <c r="F8" s="175" t="str">
        <f>Confirm!E40</f>
        <v>-</v>
      </c>
      <c r="G8" s="173" t="s">
        <v>374</v>
      </c>
      <c r="H8" s="174" t="s">
        <v>374</v>
      </c>
      <c r="I8" s="165" t="str">
        <f>Confirm!E39</f>
        <v>-</v>
      </c>
      <c r="J8" s="165" t="str">
        <f>Confirm!F39</f>
        <v>-</v>
      </c>
      <c r="K8" s="165" t="str">
        <f>Confirm!G39</f>
        <v>-</v>
      </c>
      <c r="L8" s="165" t="str">
        <f>Confirm!H39</f>
        <v>-</v>
      </c>
      <c r="M8" s="165" t="str">
        <f>Confirm!I39</f>
        <v>-</v>
      </c>
      <c r="N8" s="176" t="str">
        <f t="shared" si="0"/>
        <v>Don't</v>
      </c>
    </row>
    <row r="9" spans="1:14" x14ac:dyDescent="0.25">
      <c r="N9" s="177"/>
    </row>
    <row r="10" spans="1:14" x14ac:dyDescent="0.25">
      <c r="N10" s="177"/>
    </row>
    <row r="11" spans="1:14" x14ac:dyDescent="0.25">
      <c r="N11" s="177"/>
    </row>
    <row r="12" spans="1:14" x14ac:dyDescent="0.25">
      <c r="N12" s="177"/>
    </row>
  </sheetData>
  <sheetProtection algorithmName="SHA-512" hashValue="9XMpwtCwIB3utjiXnp+qr3O/agJDbWt0H4nb7H0zQWM9230mxTMBT2cQMalJqH2iKHw8V/eUrcxpYOq2HvaLAw==" saltValue="Splcve7a753g22cDb8y3GQ==" spinCount="100000" sheet="1" objects="1" scenarios="1" selectLockedCells="1"/>
  <mergeCells count="1">
    <mergeCell ref="I2:M2"/>
  </mergeCells>
  <conditionalFormatting sqref="F2">
    <cfRule type="containsText" dxfId="3" priority="1" operator="containsText" text="Don't">
      <formula>NOT(ISERROR(SEARCH("Don't",F2)))</formula>
    </cfRule>
    <cfRule type="containsText" dxfId="2" priority="2" operator="containsText" text="Copy">
      <formula>NOT(ISERROR(SEARCH("Copy",F2)))</formula>
    </cfRule>
  </conditionalFormatting>
  <conditionalFormatting sqref="N4:N12">
    <cfRule type="containsText" dxfId="1" priority="3" operator="containsText" text="Don't">
      <formula>NOT(ISERROR(SEARCH("Don't",N4)))</formula>
    </cfRule>
    <cfRule type="containsText" dxfId="0" priority="4" operator="containsText" text="Copy">
      <formula>NOT(ISERROR(SEARCH("Copy",N4)))</formula>
    </cfRule>
  </conditionalFormatting>
  <dataValidations count="4">
    <dataValidation type="list" allowBlank="1" showInputMessage="1" showErrorMessage="1" sqref="B4" xr:uid="{8C226258-1CF8-4FA3-AF1E-0E8E9D441EE3}">
      <formula1>$B$1:$B$3</formula1>
    </dataValidation>
    <dataValidation type="list" allowBlank="1" showInputMessage="1" showErrorMessage="1" sqref="C4:C8" xr:uid="{260B40FC-BB2A-4915-B3AE-CD87ACE6889B}">
      <formula1>$C$1:$C$6</formula1>
    </dataValidation>
    <dataValidation type="list" allowBlank="1" showInputMessage="1" showErrorMessage="1" sqref="H4:H8" xr:uid="{FD10A35F-BA35-4130-A3A6-C789E1EDA7A6}">
      <formula1>$H$1:$H$3</formula1>
    </dataValidation>
    <dataValidation type="list" allowBlank="1" showInputMessage="1" showErrorMessage="1" sqref="D4:D8" xr:uid="{7F1A95F3-C098-4BA9-974F-7BADA3CDA05C}">
      <formula1>$D$1:$D$11</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7DD40-E26F-4A7E-B5A9-4D4255C89EC9}">
  <sheetPr>
    <tabColor rgb="FFFF0000"/>
  </sheetPr>
  <dimension ref="A1:R54"/>
  <sheetViews>
    <sheetView workbookViewId="0">
      <selection activeCell="E8" sqref="E8"/>
    </sheetView>
  </sheetViews>
  <sheetFormatPr defaultRowHeight="15" x14ac:dyDescent="0.25"/>
  <cols>
    <col min="1" max="1" width="7.140625" bestFit="1" customWidth="1"/>
    <col min="2" max="2" width="3.28515625" customWidth="1"/>
    <col min="3" max="3" width="35.7109375" customWidth="1"/>
    <col min="4" max="4" width="35.28515625" hidden="1" customWidth="1"/>
    <col min="5" max="9" width="10.7109375" customWidth="1"/>
    <col min="10" max="10" width="5" customWidth="1"/>
    <col min="11" max="11" width="35.7109375" customWidth="1"/>
    <col min="12" max="12" width="4.85546875" customWidth="1"/>
    <col min="13" max="13" width="3.85546875" customWidth="1"/>
  </cols>
  <sheetData>
    <row r="1" spans="1:18" ht="15.75" thickBot="1" x14ac:dyDescent="0.3">
      <c r="A1" s="178"/>
      <c r="B1" s="178"/>
      <c r="C1" s="179"/>
      <c r="D1" s="179" t="s">
        <v>305</v>
      </c>
      <c r="E1" s="178"/>
      <c r="F1" s="178"/>
      <c r="G1" s="178"/>
      <c r="H1" s="178"/>
      <c r="I1" s="178"/>
      <c r="J1" s="178"/>
      <c r="K1" s="178"/>
      <c r="L1" s="178"/>
      <c r="M1" s="178"/>
    </row>
    <row r="2" spans="1:18" x14ac:dyDescent="0.25">
      <c r="A2" s="178"/>
      <c r="B2" s="180"/>
      <c r="C2" s="181"/>
      <c r="D2" s="181"/>
      <c r="E2" s="181"/>
      <c r="F2" s="181"/>
      <c r="G2" s="181"/>
      <c r="H2" s="181"/>
      <c r="I2" s="181"/>
      <c r="J2" s="181"/>
      <c r="K2" s="181"/>
      <c r="L2" s="182"/>
      <c r="M2" s="178"/>
    </row>
    <row r="3" spans="1:18" x14ac:dyDescent="0.25">
      <c r="A3" s="178"/>
      <c r="B3" s="183"/>
      <c r="C3" s="184">
        <f>Intro!E77</f>
        <v>0</v>
      </c>
      <c r="D3" s="184"/>
      <c r="E3" s="185"/>
      <c r="F3" s="185"/>
      <c r="G3" s="185"/>
      <c r="H3" s="185"/>
      <c r="I3" s="185"/>
      <c r="J3" s="185"/>
      <c r="K3" s="185"/>
      <c r="L3" s="186"/>
      <c r="M3" s="178"/>
    </row>
    <row r="4" spans="1:18" x14ac:dyDescent="0.25">
      <c r="A4" s="178"/>
      <c r="B4" s="183"/>
      <c r="C4" s="187" t="s">
        <v>269</v>
      </c>
      <c r="D4" s="187"/>
      <c r="E4" s="185"/>
      <c r="F4" s="185"/>
      <c r="G4" s="185"/>
      <c r="H4" s="185"/>
      <c r="I4" s="185"/>
      <c r="J4" s="185"/>
      <c r="K4" s="185"/>
      <c r="L4" s="186"/>
      <c r="M4" s="178"/>
    </row>
    <row r="5" spans="1:18" x14ac:dyDescent="0.25">
      <c r="A5" s="178"/>
      <c r="B5" s="183"/>
      <c r="C5" s="188"/>
      <c r="D5" s="188"/>
      <c r="E5" s="189"/>
      <c r="F5" s="189"/>
      <c r="G5" s="189"/>
      <c r="H5" s="444" t="s">
        <v>379</v>
      </c>
      <c r="I5" s="444"/>
      <c r="J5" s="190"/>
      <c r="K5" s="190"/>
      <c r="L5" s="186"/>
      <c r="M5" s="178"/>
    </row>
    <row r="6" spans="1:18" x14ac:dyDescent="0.25">
      <c r="A6" s="178"/>
      <c r="B6" s="183"/>
      <c r="C6" s="191"/>
      <c r="D6" s="191"/>
      <c r="E6" s="192">
        <v>2023</v>
      </c>
      <c r="F6" s="192">
        <v>2024</v>
      </c>
      <c r="G6" s="192">
        <v>2025</v>
      </c>
      <c r="H6" s="192">
        <v>2025</v>
      </c>
      <c r="I6" s="192">
        <v>2026</v>
      </c>
      <c r="J6" s="192"/>
      <c r="K6" s="192"/>
      <c r="L6" s="186"/>
      <c r="M6" s="178"/>
    </row>
    <row r="7" spans="1:18" x14ac:dyDescent="0.25">
      <c r="A7" s="178"/>
      <c r="B7" s="183"/>
      <c r="C7" s="185"/>
      <c r="D7" s="185"/>
      <c r="E7" s="185"/>
      <c r="F7" s="185"/>
      <c r="G7" s="185"/>
      <c r="H7" s="185"/>
      <c r="I7" s="185"/>
      <c r="J7" s="185"/>
      <c r="K7" s="185"/>
      <c r="L7" s="186"/>
      <c r="M7" s="179"/>
    </row>
    <row r="8" spans="1:18" x14ac:dyDescent="0.25">
      <c r="A8" s="179"/>
      <c r="B8" s="193"/>
      <c r="C8" s="194" t="s">
        <v>170</v>
      </c>
      <c r="D8" s="194" t="s">
        <v>380</v>
      </c>
      <c r="E8" s="195">
        <f>'Pro 1'!G24</f>
        <v>0</v>
      </c>
      <c r="F8" s="195">
        <f>'Pro 1'!H24</f>
        <v>0</v>
      </c>
      <c r="G8" s="195">
        <f>'Pro 1'!I24</f>
        <v>0</v>
      </c>
      <c r="H8" s="195">
        <f>'Pro 1'!J24</f>
        <v>0</v>
      </c>
      <c r="I8" s="195">
        <f>'Pro 1'!K24</f>
        <v>0</v>
      </c>
      <c r="J8" s="196"/>
      <c r="K8" s="194" t="str">
        <f>D8</f>
        <v>Capacité pratique des usines (tonnes)</v>
      </c>
      <c r="L8" s="197"/>
      <c r="M8" s="179"/>
      <c r="N8" s="198" t="s">
        <v>364</v>
      </c>
      <c r="O8" s="177"/>
      <c r="P8" s="177"/>
      <c r="Q8" s="177"/>
      <c r="R8" s="177"/>
    </row>
    <row r="9" spans="1:18" x14ac:dyDescent="0.25">
      <c r="A9" s="179"/>
      <c r="B9" s="193"/>
      <c r="C9" s="185"/>
      <c r="D9" s="185"/>
      <c r="E9" s="199"/>
      <c r="F9" s="199"/>
      <c r="G9" s="199"/>
      <c r="H9" s="199"/>
      <c r="I9" s="199"/>
      <c r="J9" s="200"/>
      <c r="K9" s="185"/>
      <c r="L9" s="197"/>
      <c r="M9" s="178"/>
      <c r="N9" s="198" t="s">
        <v>364</v>
      </c>
    </row>
    <row r="10" spans="1:18" x14ac:dyDescent="0.25">
      <c r="A10" s="178"/>
      <c r="B10" s="183"/>
      <c r="C10" s="194" t="s">
        <v>171</v>
      </c>
      <c r="D10" s="194" t="s">
        <v>171</v>
      </c>
      <c r="E10" s="199"/>
      <c r="F10" s="199"/>
      <c r="G10" s="199"/>
      <c r="H10" s="199"/>
      <c r="I10" s="199"/>
      <c r="J10" s="200"/>
      <c r="K10" s="194" t="str">
        <f t="shared" ref="K10:K48" si="0">D10</f>
        <v>Production (tonnes)</v>
      </c>
      <c r="L10" s="186"/>
      <c r="M10" s="178"/>
      <c r="N10" s="198" t="s">
        <v>364</v>
      </c>
    </row>
    <row r="11" spans="1:18" x14ac:dyDescent="0.25">
      <c r="A11" s="178"/>
      <c r="B11" s="183"/>
      <c r="C11" s="201" t="s">
        <v>172</v>
      </c>
      <c r="D11" s="201" t="s">
        <v>381</v>
      </c>
      <c r="E11" s="202">
        <f>'Pro 1'!G21</f>
        <v>0</v>
      </c>
      <c r="F11" s="202">
        <f>'Pro 1'!H21</f>
        <v>0</v>
      </c>
      <c r="G11" s="202">
        <f>'Pro 1'!I21</f>
        <v>0</v>
      </c>
      <c r="H11" s="202">
        <f>'Pro 1'!J21</f>
        <v>0</v>
      </c>
      <c r="I11" s="202">
        <f>'Pro 1'!K21</f>
        <v>0</v>
      </c>
      <c r="J11" s="196"/>
      <c r="K11" s="201" t="str">
        <f t="shared" si="0"/>
        <v>Marchandises en cause</v>
      </c>
      <c r="L11" s="186"/>
      <c r="M11" s="178"/>
      <c r="N11" s="198" t="s">
        <v>364</v>
      </c>
    </row>
    <row r="12" spans="1:18" ht="25.5" customHeight="1" x14ac:dyDescent="0.25">
      <c r="A12" s="178"/>
      <c r="B12" s="183"/>
      <c r="C12" s="203" t="s">
        <v>173</v>
      </c>
      <c r="D12" s="203" t="s">
        <v>382</v>
      </c>
      <c r="E12" s="202">
        <f>'Pro 1'!G22</f>
        <v>0</v>
      </c>
      <c r="F12" s="202">
        <f>'Pro 1'!H22</f>
        <v>0</v>
      </c>
      <c r="G12" s="202">
        <f>'Pro 1'!I22</f>
        <v>0</v>
      </c>
      <c r="H12" s="202">
        <f>'Pro 1'!J22</f>
        <v>0</v>
      </c>
      <c r="I12" s="202">
        <f>'Pro 1'!K22</f>
        <v>0</v>
      </c>
      <c r="J12" s="196"/>
      <c r="K12" s="203" t="str">
        <f t="shared" si="0"/>
        <v>Autres marchandises produites sur le même équipement</v>
      </c>
      <c r="L12" s="186"/>
      <c r="M12" s="178"/>
      <c r="N12" s="198" t="s">
        <v>364</v>
      </c>
    </row>
    <row r="13" spans="1:18" x14ac:dyDescent="0.25">
      <c r="A13" s="178"/>
      <c r="B13" s="183"/>
      <c r="C13" s="204" t="s">
        <v>174</v>
      </c>
      <c r="D13" s="204" t="s">
        <v>174</v>
      </c>
      <c r="E13" s="205">
        <f>SUM(E11:E12)</f>
        <v>0</v>
      </c>
      <c r="F13" s="205">
        <f t="shared" ref="F13:I13" si="1">SUM(F11:F12)</f>
        <v>0</v>
      </c>
      <c r="G13" s="205">
        <f t="shared" si="1"/>
        <v>0</v>
      </c>
      <c r="H13" s="205">
        <f t="shared" si="1"/>
        <v>0</v>
      </c>
      <c r="I13" s="205">
        <f t="shared" si="1"/>
        <v>0</v>
      </c>
      <c r="J13" s="196"/>
      <c r="K13" s="204" t="str">
        <f t="shared" si="0"/>
        <v>Total - Production</v>
      </c>
      <c r="L13" s="186"/>
      <c r="M13" s="178"/>
      <c r="N13" s="206" t="s">
        <v>383</v>
      </c>
    </row>
    <row r="14" spans="1:18" x14ac:dyDescent="0.25">
      <c r="A14" s="178"/>
      <c r="B14" s="183"/>
      <c r="C14" s="201"/>
      <c r="D14" s="201"/>
      <c r="E14" s="207"/>
      <c r="F14" s="207"/>
      <c r="G14" s="207"/>
      <c r="H14" s="207"/>
      <c r="I14" s="207"/>
      <c r="J14" s="185"/>
      <c r="K14" s="201"/>
      <c r="L14" s="186"/>
      <c r="M14" s="178"/>
    </row>
    <row r="15" spans="1:18" x14ac:dyDescent="0.25">
      <c r="A15" s="178"/>
      <c r="B15" s="183"/>
      <c r="C15" s="194" t="s">
        <v>384</v>
      </c>
      <c r="D15" s="194" t="s">
        <v>385</v>
      </c>
      <c r="E15" s="207"/>
      <c r="F15" s="207"/>
      <c r="G15" s="207"/>
      <c r="H15" s="207"/>
      <c r="I15" s="207"/>
      <c r="J15" s="185"/>
      <c r="K15" s="194" t="str">
        <f t="shared" si="0"/>
        <v>Taux d'utilisation (%)</v>
      </c>
      <c r="L15" s="186"/>
      <c r="M15" s="178"/>
    </row>
    <row r="16" spans="1:18" x14ac:dyDescent="0.25">
      <c r="A16" s="178"/>
      <c r="B16" s="183"/>
      <c r="C16" s="201" t="str">
        <f>C11</f>
        <v>Subject goods</v>
      </c>
      <c r="D16" s="201" t="str">
        <f>D11</f>
        <v>Marchandises en cause</v>
      </c>
      <c r="E16" s="208">
        <f>IF(ISERROR(E11/E$8*100),0,(E11/E$8*100))</f>
        <v>0</v>
      </c>
      <c r="F16" s="208">
        <f t="shared" ref="F16:I18" si="2">IF(ISERROR(F11/F$8*100),0,(F11/F$8*100))</f>
        <v>0</v>
      </c>
      <c r="G16" s="208">
        <f t="shared" si="2"/>
        <v>0</v>
      </c>
      <c r="H16" s="208">
        <f t="shared" si="2"/>
        <v>0</v>
      </c>
      <c r="I16" s="208">
        <f t="shared" si="2"/>
        <v>0</v>
      </c>
      <c r="J16" s="196"/>
      <c r="K16" s="201" t="str">
        <f t="shared" si="0"/>
        <v>Marchandises en cause</v>
      </c>
      <c r="L16" s="186"/>
      <c r="M16" s="178"/>
      <c r="N16" s="206" t="s">
        <v>383</v>
      </c>
    </row>
    <row r="17" spans="1:14" ht="25.5" customHeight="1" x14ac:dyDescent="0.25">
      <c r="A17" s="178"/>
      <c r="B17" s="183"/>
      <c r="C17" s="203" t="str">
        <f t="shared" ref="C17:D17" si="3">C12</f>
        <v>Other goods produced on the same equipment</v>
      </c>
      <c r="D17" s="203" t="str">
        <f t="shared" si="3"/>
        <v>Autres marchandises produites sur le même équipement</v>
      </c>
      <c r="E17" s="209">
        <f>IF(ISERROR(E12/E$8*100),0,(E12/E$8*100))</f>
        <v>0</v>
      </c>
      <c r="F17" s="209">
        <f t="shared" si="2"/>
        <v>0</v>
      </c>
      <c r="G17" s="209">
        <f t="shared" si="2"/>
        <v>0</v>
      </c>
      <c r="H17" s="209">
        <f t="shared" si="2"/>
        <v>0</v>
      </c>
      <c r="I17" s="209">
        <f t="shared" si="2"/>
        <v>0</v>
      </c>
      <c r="J17" s="196"/>
      <c r="K17" s="203" t="str">
        <f t="shared" si="0"/>
        <v>Autres marchandises produites sur le même équipement</v>
      </c>
      <c r="L17" s="186"/>
      <c r="M17" s="178"/>
      <c r="N17" s="206" t="s">
        <v>383</v>
      </c>
    </row>
    <row r="18" spans="1:14" ht="12.75" customHeight="1" x14ac:dyDescent="0.25">
      <c r="A18" s="178"/>
      <c r="B18" s="183"/>
      <c r="C18" s="210" t="s">
        <v>386</v>
      </c>
      <c r="D18" s="210" t="s">
        <v>387</v>
      </c>
      <c r="E18" s="211">
        <f>IF(ISERROR(E13/E$8*100),0,(E13/E$8*100))</f>
        <v>0</v>
      </c>
      <c r="F18" s="211">
        <f t="shared" si="2"/>
        <v>0</v>
      </c>
      <c r="G18" s="211">
        <f t="shared" si="2"/>
        <v>0</v>
      </c>
      <c r="H18" s="211">
        <f t="shared" si="2"/>
        <v>0</v>
      </c>
      <c r="I18" s="211">
        <f t="shared" si="2"/>
        <v>0</v>
      </c>
      <c r="J18" s="196"/>
      <c r="K18" s="210" t="str">
        <f t="shared" si="0"/>
        <v>Total - Taux d'utilisation (%)</v>
      </c>
      <c r="L18" s="186"/>
      <c r="M18" s="178"/>
      <c r="N18" s="206" t="s">
        <v>383</v>
      </c>
    </row>
    <row r="19" spans="1:14" x14ac:dyDescent="0.25">
      <c r="A19" s="178"/>
      <c r="B19" s="212"/>
      <c r="C19" s="213"/>
      <c r="D19" s="213"/>
      <c r="E19" s="207"/>
      <c r="F19" s="207"/>
      <c r="G19" s="207"/>
      <c r="H19" s="207"/>
      <c r="I19" s="207"/>
      <c r="J19" s="185"/>
      <c r="K19" s="213"/>
      <c r="L19" s="186"/>
      <c r="M19" s="178"/>
    </row>
    <row r="20" spans="1:14" x14ac:dyDescent="0.25">
      <c r="A20" s="178"/>
      <c r="B20" s="212"/>
      <c r="C20" s="194" t="s">
        <v>175</v>
      </c>
      <c r="D20" s="194" t="s">
        <v>388</v>
      </c>
      <c r="E20" s="195">
        <f>'Pro 2'!G40</f>
        <v>0</v>
      </c>
      <c r="F20" s="195">
        <f>'Pro 2'!H40</f>
        <v>0</v>
      </c>
      <c r="G20" s="195">
        <f>'Pro 2'!I40</f>
        <v>0</v>
      </c>
      <c r="H20" s="195">
        <f>'Pro 2'!J40</f>
        <v>0</v>
      </c>
      <c r="I20" s="195">
        <f>'Pro 2'!K40</f>
        <v>0</v>
      </c>
      <c r="J20" s="196"/>
      <c r="K20" s="194" t="str">
        <f t="shared" si="0"/>
        <v>Ventes nationales (tonnes)</v>
      </c>
      <c r="L20" s="186"/>
      <c r="M20" s="178"/>
      <c r="N20" s="198" t="s">
        <v>364</v>
      </c>
    </row>
    <row r="21" spans="1:14" x14ac:dyDescent="0.25">
      <c r="A21" s="178"/>
      <c r="B21" s="212"/>
      <c r="C21" s="214"/>
      <c r="D21" s="214"/>
      <c r="E21" s="207"/>
      <c r="F21" s="207"/>
      <c r="G21" s="207"/>
      <c r="H21" s="207"/>
      <c r="I21" s="207"/>
      <c r="J21" s="185"/>
      <c r="K21" s="214"/>
      <c r="L21" s="186"/>
      <c r="M21" s="178"/>
      <c r="N21" s="198" t="s">
        <v>364</v>
      </c>
    </row>
    <row r="22" spans="1:14" x14ac:dyDescent="0.25">
      <c r="A22" s="178"/>
      <c r="B22" s="212"/>
      <c r="C22" s="194" t="s">
        <v>176</v>
      </c>
      <c r="D22" s="194" t="s">
        <v>389</v>
      </c>
      <c r="E22" s="196"/>
      <c r="F22" s="196"/>
      <c r="G22" s="196"/>
      <c r="H22" s="196"/>
      <c r="I22" s="196"/>
      <c r="J22" s="196"/>
      <c r="K22" s="194" t="str">
        <f t="shared" si="0"/>
        <v>Ventes à l'exportation  (tonnes)</v>
      </c>
      <c r="L22" s="186"/>
      <c r="M22" s="178"/>
      <c r="N22" s="198" t="s">
        <v>364</v>
      </c>
    </row>
    <row r="23" spans="1:14" x14ac:dyDescent="0.25">
      <c r="A23" s="178"/>
      <c r="B23" s="212"/>
      <c r="C23" s="215" t="s">
        <v>177</v>
      </c>
      <c r="D23" s="215" t="s">
        <v>177</v>
      </c>
      <c r="E23" s="202">
        <f>'Pro 2'!G43</f>
        <v>0</v>
      </c>
      <c r="F23" s="202">
        <f>'Pro 2'!H43</f>
        <v>0</v>
      </c>
      <c r="G23" s="202">
        <f>'Pro 2'!I43</f>
        <v>0</v>
      </c>
      <c r="H23" s="202">
        <f>'Pro 2'!J43</f>
        <v>0</v>
      </c>
      <c r="I23" s="202">
        <f>'Pro 2'!K43</f>
        <v>0</v>
      </c>
      <c r="J23" s="196"/>
      <c r="K23" s="215" t="str">
        <f t="shared" si="0"/>
        <v>Canada</v>
      </c>
      <c r="L23" s="186"/>
      <c r="M23" s="178"/>
      <c r="N23" s="198" t="s">
        <v>364</v>
      </c>
    </row>
    <row r="24" spans="1:14" x14ac:dyDescent="0.25">
      <c r="A24" s="178"/>
      <c r="B24" s="212"/>
      <c r="C24" s="215" t="s">
        <v>178</v>
      </c>
      <c r="D24" s="215" t="s">
        <v>390</v>
      </c>
      <c r="E24" s="202">
        <f>'Pro 2'!G46</f>
        <v>0</v>
      </c>
      <c r="F24" s="202">
        <f>'Pro 2'!H46</f>
        <v>0</v>
      </c>
      <c r="G24" s="202">
        <f>'Pro 2'!I46</f>
        <v>0</v>
      </c>
      <c r="H24" s="202">
        <f>'Pro 2'!J46</f>
        <v>0</v>
      </c>
      <c r="I24" s="202">
        <f>'Pro 2'!K46</f>
        <v>0</v>
      </c>
      <c r="J24" s="196"/>
      <c r="K24" s="215" t="str">
        <f t="shared" si="0"/>
        <v xml:space="preserve">États-Unis </v>
      </c>
      <c r="L24" s="186"/>
      <c r="M24" s="178"/>
      <c r="N24" s="198" t="s">
        <v>364</v>
      </c>
    </row>
    <row r="25" spans="1:14" x14ac:dyDescent="0.25">
      <c r="A25" s="178"/>
      <c r="B25" s="212"/>
      <c r="C25" s="215" t="s">
        <v>139</v>
      </c>
      <c r="D25" s="215" t="s">
        <v>391</v>
      </c>
      <c r="E25" s="202">
        <f>'Pro 2'!G49</f>
        <v>0</v>
      </c>
      <c r="F25" s="202">
        <f>'Pro 2'!H49</f>
        <v>0</v>
      </c>
      <c r="G25" s="202">
        <f>'Pro 2'!I49</f>
        <v>0</v>
      </c>
      <c r="H25" s="202">
        <f>'Pro 2'!J49</f>
        <v>0</v>
      </c>
      <c r="I25" s="202">
        <f>'Pro 2'!K49</f>
        <v>0</v>
      </c>
      <c r="J25" s="196"/>
      <c r="K25" s="215" t="str">
        <f t="shared" si="0"/>
        <v>Autres pays</v>
      </c>
      <c r="L25" s="186"/>
      <c r="M25" s="178"/>
      <c r="N25" s="198" t="s">
        <v>364</v>
      </c>
    </row>
    <row r="26" spans="1:14" x14ac:dyDescent="0.25">
      <c r="A26" s="178"/>
      <c r="B26" s="212"/>
      <c r="C26" s="204" t="s">
        <v>392</v>
      </c>
      <c r="D26" s="204" t="s">
        <v>393</v>
      </c>
      <c r="E26" s="205">
        <f>SUM(E23:E25)</f>
        <v>0</v>
      </c>
      <c r="F26" s="205">
        <f t="shared" ref="F26:I26" si="4">SUM(F23:F25)</f>
        <v>0</v>
      </c>
      <c r="G26" s="205">
        <f t="shared" si="4"/>
        <v>0</v>
      </c>
      <c r="H26" s="205">
        <f t="shared" si="4"/>
        <v>0</v>
      </c>
      <c r="I26" s="205">
        <f t="shared" si="4"/>
        <v>0</v>
      </c>
      <c r="J26" s="196"/>
      <c r="K26" s="204" t="str">
        <f t="shared" si="0"/>
        <v xml:space="preserve">Total - Ventes à l'exportation </v>
      </c>
      <c r="L26" s="186"/>
      <c r="M26" s="178"/>
      <c r="N26" s="206" t="s">
        <v>383</v>
      </c>
    </row>
    <row r="27" spans="1:14" x14ac:dyDescent="0.25">
      <c r="A27" s="178"/>
      <c r="B27" s="212"/>
      <c r="C27" s="204"/>
      <c r="D27" s="204"/>
      <c r="E27" s="196"/>
      <c r="F27" s="196"/>
      <c r="G27" s="196"/>
      <c r="H27" s="196"/>
      <c r="I27" s="196"/>
      <c r="J27" s="196"/>
      <c r="K27" s="204"/>
      <c r="L27" s="186"/>
      <c r="M27" s="178"/>
    </row>
    <row r="28" spans="1:14" x14ac:dyDescent="0.25">
      <c r="A28" s="178"/>
      <c r="B28" s="183"/>
      <c r="C28" s="192" t="s">
        <v>394</v>
      </c>
      <c r="D28" s="192" t="s">
        <v>395</v>
      </c>
      <c r="E28" s="216"/>
      <c r="F28" s="216"/>
      <c r="G28" s="216"/>
      <c r="H28" s="216"/>
      <c r="I28" s="216"/>
      <c r="J28" s="192"/>
      <c r="K28" s="192" t="str">
        <f t="shared" si="0"/>
        <v>CHANGEMENT EN POURCENTAGE</v>
      </c>
      <c r="L28" s="186"/>
      <c r="M28" s="178"/>
    </row>
    <row r="29" spans="1:14" x14ac:dyDescent="0.25">
      <c r="A29" s="178"/>
      <c r="B29" s="183"/>
      <c r="C29" s="185"/>
      <c r="D29" s="185"/>
      <c r="E29" s="207"/>
      <c r="F29" s="207"/>
      <c r="G29" s="207"/>
      <c r="H29" s="207"/>
      <c r="I29" s="207"/>
      <c r="J29" s="185"/>
      <c r="K29" s="185"/>
      <c r="L29" s="186"/>
      <c r="M29" s="178"/>
    </row>
    <row r="30" spans="1:14" x14ac:dyDescent="0.25">
      <c r="A30" s="178"/>
      <c r="B30" s="193"/>
      <c r="C30" s="194" t="str">
        <f>C8</f>
        <v>Practical plant capacity (tonnes)</v>
      </c>
      <c r="D30" s="194" t="str">
        <f>D8</f>
        <v>Capacité pratique des usines (tonnes)</v>
      </c>
      <c r="E30" s="196"/>
      <c r="F30" s="217" t="str">
        <f>IF(OR(F8="N/A",E8="N/A"),"N/A",IF(E8=0,"N/D",IF((F8-E8)/ABS(E8)*100&gt;1000,"&gt;1000",IF((F8-E8)/ABS(E8)*100&lt;-1000,"&lt;-1000",(F8-E8)/ABS(E8)*100))))</f>
        <v>N/D</v>
      </c>
      <c r="G30" s="217" t="str">
        <f>IF(OR(G8="N/A",F8="N/A"),"N/A",IF(F8=0,"N/D",IF((G8-F8)/ABS(F8)*100&gt;1000,"&gt;1000",IF((G8-F8)/ABS(F8)*100&lt;-1000,"&lt;-1000",(G8-F8)/ABS(F8)*100))))</f>
        <v>N/D</v>
      </c>
      <c r="H30" s="196"/>
      <c r="I30" s="217" t="str">
        <f>IF(OR(I8="N/A",H8="N/A"),"N/A",IF(H8=0,"N/D",IF((I8-H8)/ABS(H8)*100&gt;1000,"&gt;1000",IF((I8-H8)/ABS(H8)*100&lt;-1000,"&lt;-1000",(I8-H8)/ABS(H8)*100))))</f>
        <v>N/D</v>
      </c>
      <c r="J30" s="196"/>
      <c r="K30" s="194" t="str">
        <f t="shared" si="0"/>
        <v>Capacité pratique des usines (tonnes)</v>
      </c>
      <c r="L30" s="186"/>
      <c r="M30" s="178"/>
    </row>
    <row r="31" spans="1:14" x14ac:dyDescent="0.25">
      <c r="A31" s="178"/>
      <c r="B31" s="193"/>
      <c r="C31" s="185"/>
      <c r="D31" s="185"/>
      <c r="E31" s="199"/>
      <c r="F31" s="199"/>
      <c r="G31" s="199"/>
      <c r="H31" s="199"/>
      <c r="I31" s="199"/>
      <c r="J31" s="200"/>
      <c r="K31" s="185"/>
      <c r="L31" s="186"/>
      <c r="M31" s="178"/>
    </row>
    <row r="32" spans="1:14" x14ac:dyDescent="0.25">
      <c r="A32" s="178"/>
      <c r="B32" s="183"/>
      <c r="C32" s="194" t="str">
        <f t="shared" ref="C32:D35" si="5">C10</f>
        <v>Production (tonnes)</v>
      </c>
      <c r="D32" s="194" t="str">
        <f t="shared" si="5"/>
        <v>Production (tonnes)</v>
      </c>
      <c r="E32" s="199"/>
      <c r="F32" s="199"/>
      <c r="G32" s="199"/>
      <c r="H32" s="199"/>
      <c r="I32" s="199"/>
      <c r="J32" s="200"/>
      <c r="K32" s="194" t="str">
        <f t="shared" si="0"/>
        <v>Production (tonnes)</v>
      </c>
      <c r="L32" s="186"/>
      <c r="M32" s="178"/>
    </row>
    <row r="33" spans="1:13" x14ac:dyDescent="0.25">
      <c r="A33" s="178"/>
      <c r="B33" s="183"/>
      <c r="C33" s="201" t="str">
        <f t="shared" si="5"/>
        <v>Subject goods</v>
      </c>
      <c r="D33" s="201" t="str">
        <f t="shared" si="5"/>
        <v>Marchandises en cause</v>
      </c>
      <c r="E33" s="196"/>
      <c r="F33" s="196" t="str">
        <f>IF(OR(F11="N/A",E11="N/A"),"N/A",IF(E11=0,"N/D",IF((F11-E11)/ABS(E11)*100&gt;1000,"&gt;1000",IF((F11-E11)/ABS(E11)*100&lt;-1000,"&lt;-1000",(F11-E11)/ABS(E11)*100))))</f>
        <v>N/D</v>
      </c>
      <c r="G33" s="196" t="str">
        <f t="shared" ref="G33:G35" si="6">IF(OR(G11="N/A",F11="N/A"),"N/A",IF(F11=0,"N/D",IF((G11-F11)/ABS(F11)*100&gt;1000,"&gt;1000",IF((G11-F11)/ABS(F11)*100&lt;-1000,"&lt;-1000",(G11-F11)/ABS(F11)*100))))</f>
        <v>N/D</v>
      </c>
      <c r="H33" s="196"/>
      <c r="I33" s="196" t="str">
        <f>IF(OR(I11="N/A",H11="N/A"),"N/A",IF(H11=0,"N/D",IF((I11-H11)/ABS(H11)*100&gt;1000,"&gt;1000",IF((I11-H11)/ABS(H11)*100&lt;-1000,"&lt;-1000",(I11-H11)/ABS(H11)*100))))</f>
        <v>N/D</v>
      </c>
      <c r="J33" s="196"/>
      <c r="K33" s="201" t="str">
        <f t="shared" si="0"/>
        <v>Marchandises en cause</v>
      </c>
      <c r="L33" s="186"/>
      <c r="M33" s="178"/>
    </row>
    <row r="34" spans="1:13" ht="25.5" customHeight="1" x14ac:dyDescent="0.25">
      <c r="A34" s="178"/>
      <c r="B34" s="183"/>
      <c r="C34" s="203" t="str">
        <f t="shared" si="5"/>
        <v>Other goods produced on the same equipment</v>
      </c>
      <c r="D34" s="203" t="str">
        <f t="shared" si="5"/>
        <v>Autres marchandises produites sur le même équipement</v>
      </c>
      <c r="E34" s="196"/>
      <c r="F34" s="196" t="str">
        <f>IF(OR(F12="N/A",E12="N/A"),"N/A",IF(E12=0,"N/D",IF((F12-E12)/ABS(E12)*100&gt;1000,"&gt;1000",IF((F12-E12)/ABS(E12)*100&lt;-1000,"&lt;-1000",(F12-E12)/ABS(E12)*100))))</f>
        <v>N/D</v>
      </c>
      <c r="G34" s="196" t="str">
        <f t="shared" si="6"/>
        <v>N/D</v>
      </c>
      <c r="H34" s="196"/>
      <c r="I34" s="196" t="str">
        <f>IF(OR(I12="N/A",H12="N/A"),"N/A",IF(H12=0,"N/D",IF((I12-H12)/ABS(H12)*100&gt;1000,"&gt;1000",IF((I12-H12)/ABS(H12)*100&lt;-1000,"&lt;-1000",(I12-H12)/ABS(H12)*100))))</f>
        <v>N/D</v>
      </c>
      <c r="J34" s="196"/>
      <c r="K34" s="203" t="str">
        <f t="shared" si="0"/>
        <v>Autres marchandises produites sur le même équipement</v>
      </c>
      <c r="L34" s="186"/>
      <c r="M34" s="178"/>
    </row>
    <row r="35" spans="1:13" x14ac:dyDescent="0.25">
      <c r="A35" s="178"/>
      <c r="B35" s="183"/>
      <c r="C35" s="204" t="str">
        <f t="shared" si="5"/>
        <v>Total - Production</v>
      </c>
      <c r="D35" s="204" t="str">
        <f t="shared" si="5"/>
        <v>Total - Production</v>
      </c>
      <c r="E35" s="196"/>
      <c r="F35" s="218" t="str">
        <f>IF(OR(F13="N/A",E13="N/A"),"N/A",IF(E13=0,"N/D",IF((F13-E13)/ABS(E13)*100&gt;1000,"&gt;1000",IF((F13-E13)/ABS(E13)*100&lt;-1000,"&lt;-1000",(F13-E13)/ABS(E13)*100))))</f>
        <v>N/D</v>
      </c>
      <c r="G35" s="218" t="str">
        <f t="shared" si="6"/>
        <v>N/D</v>
      </c>
      <c r="H35" s="196"/>
      <c r="I35" s="218" t="str">
        <f>IF(OR(I13="N/A",H13="N/A"),"N/A",IF(H13=0,"N/D",IF((I13-H13)/ABS(H13)*100&gt;1000,"&gt;1000",IF((I13-H13)/ABS(H13)*100&lt;-1000,"&lt;-1000",(I13-H13)/ABS(H13)*100))))</f>
        <v>N/D</v>
      </c>
      <c r="J35" s="196"/>
      <c r="K35" s="204" t="str">
        <f t="shared" si="0"/>
        <v>Total - Production</v>
      </c>
      <c r="L35" s="186"/>
      <c r="M35" s="178"/>
    </row>
    <row r="36" spans="1:13" hidden="1" x14ac:dyDescent="0.25">
      <c r="A36" s="183" t="s">
        <v>396</v>
      </c>
      <c r="B36" s="183"/>
      <c r="C36" s="201"/>
      <c r="D36" s="201"/>
      <c r="E36" s="207"/>
      <c r="F36" s="207"/>
      <c r="G36" s="207"/>
      <c r="H36" s="207"/>
      <c r="I36" s="207"/>
      <c r="J36" s="185"/>
      <c r="K36" s="201">
        <f t="shared" si="0"/>
        <v>0</v>
      </c>
      <c r="L36" s="186"/>
      <c r="M36" s="178"/>
    </row>
    <row r="37" spans="1:13" hidden="1" x14ac:dyDescent="0.25">
      <c r="A37" s="183" t="s">
        <v>396</v>
      </c>
      <c r="B37" s="183"/>
      <c r="C37" s="194" t="str">
        <f t="shared" ref="C37:D40" si="7">C15</f>
        <v>Utilization rate (%)</v>
      </c>
      <c r="D37" s="194" t="str">
        <f t="shared" si="7"/>
        <v>Taux d'utilisation (%)</v>
      </c>
      <c r="E37" s="207"/>
      <c r="F37" s="207"/>
      <c r="G37" s="207"/>
      <c r="H37" s="207"/>
      <c r="I37" s="207"/>
      <c r="J37" s="185"/>
      <c r="K37" s="194" t="str">
        <f t="shared" si="0"/>
        <v>Taux d'utilisation (%)</v>
      </c>
      <c r="L37" s="186"/>
      <c r="M37" s="178"/>
    </row>
    <row r="38" spans="1:13" hidden="1" x14ac:dyDescent="0.25">
      <c r="A38" s="183" t="s">
        <v>396</v>
      </c>
      <c r="B38" s="183"/>
      <c r="C38" s="201" t="str">
        <f t="shared" si="7"/>
        <v>Subject goods</v>
      </c>
      <c r="D38" s="201" t="str">
        <f t="shared" si="7"/>
        <v>Marchandises en cause</v>
      </c>
      <c r="E38" s="196"/>
      <c r="F38" s="196" t="str">
        <f t="shared" ref="F38:G40" si="8">IF(OR(F16="N/A",E16="N/A"),"N/A",IF(E16=0,"N/D",IF((F16-E16)/ABS(E16)*100&gt;1000,"&gt;1000",IF((F16-E16)/ABS(E16)*100&lt;-1000,"&lt;-1000",(F16-E16)/ABS(E16)*100))))</f>
        <v>N/D</v>
      </c>
      <c r="G38" s="196" t="str">
        <f t="shared" si="8"/>
        <v>N/D</v>
      </c>
      <c r="H38" s="196"/>
      <c r="I38" s="196" t="str">
        <f>IF(OR(I16="N/A",H16="N/A"),"N/A",IF(H16=0,"N/D",IF((I16-H16)/ABS(H16)*100&gt;1000,"&gt;1000",IF((I16-H16)/ABS(H16)*100&lt;-1000,"&lt;-1000",(I16-H16)/ABS(H16)*100))))</f>
        <v>N/D</v>
      </c>
      <c r="J38" s="196"/>
      <c r="K38" s="201" t="str">
        <f t="shared" si="0"/>
        <v>Marchandises en cause</v>
      </c>
      <c r="L38" s="186"/>
      <c r="M38" s="178"/>
    </row>
    <row r="39" spans="1:13" hidden="1" x14ac:dyDescent="0.25">
      <c r="A39" s="183" t="s">
        <v>396</v>
      </c>
      <c r="B39" s="183"/>
      <c r="C39" s="201" t="str">
        <f t="shared" si="7"/>
        <v>Other goods produced on the same equipment</v>
      </c>
      <c r="D39" s="201" t="str">
        <f t="shared" si="7"/>
        <v>Autres marchandises produites sur le même équipement</v>
      </c>
      <c r="E39" s="196"/>
      <c r="F39" s="219" t="str">
        <f t="shared" si="8"/>
        <v>N/D</v>
      </c>
      <c r="G39" s="219" t="str">
        <f t="shared" si="8"/>
        <v>N/D</v>
      </c>
      <c r="H39" s="196"/>
      <c r="I39" s="219" t="str">
        <f>IF(OR(I17="N/A",H17="N/A"),"N/A",IF(H17=0,"N/D",IF((I17-H17)/ABS(H17)*100&gt;1000,"&gt;1000",IF((I17-H17)/ABS(H17)*100&lt;-1000,"&lt;-1000",(I17-H17)/ABS(H17)*100))))</f>
        <v>N/D</v>
      </c>
      <c r="J39" s="196"/>
      <c r="K39" s="201" t="str">
        <f t="shared" si="0"/>
        <v>Autres marchandises produites sur le même équipement</v>
      </c>
      <c r="L39" s="186"/>
      <c r="M39" s="178"/>
    </row>
    <row r="40" spans="1:13" hidden="1" x14ac:dyDescent="0.25">
      <c r="A40" s="183" t="s">
        <v>396</v>
      </c>
      <c r="B40" s="183"/>
      <c r="C40" s="204" t="str">
        <f t="shared" si="7"/>
        <v>Total - Utilization rate (%)</v>
      </c>
      <c r="D40" s="204" t="str">
        <f t="shared" si="7"/>
        <v>Total - Taux d'utilisation (%)</v>
      </c>
      <c r="E40" s="196"/>
      <c r="F40" s="196" t="str">
        <f t="shared" si="8"/>
        <v>N/D</v>
      </c>
      <c r="G40" s="196" t="str">
        <f t="shared" si="8"/>
        <v>N/D</v>
      </c>
      <c r="H40" s="196"/>
      <c r="I40" s="196" t="str">
        <f>IF(OR(I18="N/A",H18="N/A"),"N/A",IF(H18=0,"N/D",IF((I18-H18)/ABS(H18)*100&gt;1000,"&gt;1000",IF((I18-H18)/ABS(H18)*100&lt;-1000,"&lt;-1000",(I18-H18)/ABS(H18)*100))))</f>
        <v>N/D</v>
      </c>
      <c r="J40" s="196"/>
      <c r="K40" s="204" t="str">
        <f t="shared" si="0"/>
        <v>Total - Taux d'utilisation (%)</v>
      </c>
      <c r="L40" s="186"/>
      <c r="M40" s="178"/>
    </row>
    <row r="41" spans="1:13" x14ac:dyDescent="0.25">
      <c r="A41" s="178"/>
      <c r="B41" s="212"/>
      <c r="C41" s="213"/>
      <c r="D41" s="213"/>
      <c r="E41" s="207"/>
      <c r="F41" s="207"/>
      <c r="G41" s="207"/>
      <c r="H41" s="207"/>
      <c r="I41" s="207"/>
      <c r="J41" s="185"/>
      <c r="K41" s="213"/>
      <c r="L41" s="186"/>
      <c r="M41" s="178"/>
    </row>
    <row r="42" spans="1:13" ht="12.75" customHeight="1" x14ac:dyDescent="0.25">
      <c r="A42" s="178"/>
      <c r="B42" s="212"/>
      <c r="C42" s="214" t="str">
        <f>C20</f>
        <v>Domestic sales (tonnes)</v>
      </c>
      <c r="D42" s="214" t="str">
        <f>D20</f>
        <v>Ventes nationales (tonnes)</v>
      </c>
      <c r="E42" s="196"/>
      <c r="F42" s="217" t="str">
        <f>IF(OR(F20="N/A",E20="N/A"),"N/A",IF(E20=0,"N/D",IF((F20-E20)/ABS(E20)*100&gt;1000,"&gt;1000",IF((F20-E20)/ABS(E20)*100&lt;-1000,"&lt;-1000",(F20-E20)/ABS(E20)*100))))</f>
        <v>N/D</v>
      </c>
      <c r="G42" s="217" t="str">
        <f>IF(OR(G20="N/A",F20="N/A"),"N/A",IF(F20=0,"N/D",IF((G20-F20)/ABS(F20)*100&gt;1000,"&gt;1000",IF((G20-F20)/ABS(F20)*100&lt;-1000,"&lt;-1000",(G20-F20)/ABS(F20)*100))))</f>
        <v>N/D</v>
      </c>
      <c r="H42" s="196"/>
      <c r="I42" s="217" t="str">
        <f>IF(OR(I20="N/A",H20="N/A"),"N/A",IF(H20=0,"N/D",IF((I20-H20)/ABS(H20)*100&gt;1000,"&gt;1000",IF((I20-H20)/ABS(H20)*100&lt;-1000,"&lt;-1000",(I20-H20)/ABS(H20)*100))))</f>
        <v>N/D</v>
      </c>
      <c r="J42" s="196"/>
      <c r="K42" s="214" t="str">
        <f t="shared" si="0"/>
        <v>Ventes nationales (tonnes)</v>
      </c>
      <c r="L42" s="186"/>
      <c r="M42" s="178"/>
    </row>
    <row r="43" spans="1:13" x14ac:dyDescent="0.25">
      <c r="A43" s="178"/>
      <c r="B43" s="212"/>
      <c r="C43" s="214"/>
      <c r="D43" s="214"/>
      <c r="E43" s="207"/>
      <c r="F43" s="207"/>
      <c r="G43" s="207"/>
      <c r="H43" s="207"/>
      <c r="I43" s="207"/>
      <c r="J43" s="185"/>
      <c r="K43" s="214"/>
      <c r="L43" s="186"/>
      <c r="M43" s="178"/>
    </row>
    <row r="44" spans="1:13" ht="12.75" customHeight="1" x14ac:dyDescent="0.25">
      <c r="A44" s="178"/>
      <c r="B44" s="212"/>
      <c r="C44" s="214" t="str">
        <f t="shared" ref="C44:D48" si="9">C22</f>
        <v>Export sales (tonnes)</v>
      </c>
      <c r="D44" s="214" t="str">
        <f t="shared" si="9"/>
        <v>Ventes à l'exportation  (tonnes)</v>
      </c>
      <c r="E44" s="196"/>
      <c r="F44" s="196"/>
      <c r="G44" s="196"/>
      <c r="H44" s="196"/>
      <c r="I44" s="196"/>
      <c r="J44" s="196"/>
      <c r="K44" s="214" t="str">
        <f t="shared" si="0"/>
        <v>Ventes à l'exportation  (tonnes)</v>
      </c>
      <c r="L44" s="186"/>
      <c r="M44" s="178"/>
    </row>
    <row r="45" spans="1:13" x14ac:dyDescent="0.25">
      <c r="A45" s="178"/>
      <c r="B45" s="212"/>
      <c r="C45" s="215" t="str">
        <f t="shared" si="9"/>
        <v>Canada</v>
      </c>
      <c r="D45" s="215" t="str">
        <f t="shared" si="9"/>
        <v>Canada</v>
      </c>
      <c r="E45" s="196"/>
      <c r="F45" s="196" t="str">
        <f>IF(OR(F23="N/A",E23="N/A"),"N/A",IF(E23=0,"N/D",IF((F23-E23)/ABS(E23)*100&gt;1000,"&gt;1000",IF((F23-E23)/ABS(E23)*100&lt;-1000,"&lt;-1000",(F23-E23)/ABS(E23)*100))))</f>
        <v>N/D</v>
      </c>
      <c r="G45" s="196" t="str">
        <f t="shared" ref="G45:G48" si="10">IF(OR(G23="N/A",F23="N/A"),"N/A",IF(F23=0,"N/D",IF((G23-F23)/ABS(F23)*100&gt;1000,"&gt;1000",IF((G23-F23)/ABS(F23)*100&lt;-1000,"&lt;-1000",(G23-F23)/ABS(F23)*100))))</f>
        <v>N/D</v>
      </c>
      <c r="H45" s="196"/>
      <c r="I45" s="196" t="str">
        <f>IF(OR(I23="N/A",H23="N/A"),"N/A",IF(H23=0,"N/D",IF((I23-H23)/ABS(H23)*100&gt;1000,"&gt;1000",IF((I23-H23)/ABS(H23)*100&lt;-1000,"&lt;-1000",(I23-H23)/ABS(H23)*100))))</f>
        <v>N/D</v>
      </c>
      <c r="J45" s="196"/>
      <c r="K45" s="215" t="str">
        <f t="shared" si="0"/>
        <v>Canada</v>
      </c>
      <c r="L45" s="186"/>
      <c r="M45" s="178"/>
    </row>
    <row r="46" spans="1:13" x14ac:dyDescent="0.25">
      <c r="A46" s="178"/>
      <c r="B46" s="212"/>
      <c r="C46" s="215" t="str">
        <f t="shared" si="9"/>
        <v>United States</v>
      </c>
      <c r="D46" s="215" t="str">
        <f t="shared" si="9"/>
        <v xml:space="preserve">États-Unis </v>
      </c>
      <c r="E46" s="196"/>
      <c r="F46" s="196" t="str">
        <f>IF(OR(F24="N/A",E24="N/A"),"N/A",IF(E24=0,"N/D",IF((F24-E24)/ABS(E24)*100&gt;1000,"&gt;1000",IF((F24-E24)/ABS(E24)*100&lt;-1000,"&lt;-1000",(F24-E24)/ABS(E24)*100))))</f>
        <v>N/D</v>
      </c>
      <c r="G46" s="196" t="str">
        <f t="shared" si="10"/>
        <v>N/D</v>
      </c>
      <c r="H46" s="196"/>
      <c r="I46" s="196" t="str">
        <f>IF(OR(I24="N/A",H24="N/A"),"N/A",IF(H24=0,"N/D",IF((I24-H24)/ABS(H24)*100&gt;1000,"&gt;1000",IF((I24-H24)/ABS(H24)*100&lt;-1000,"&lt;-1000",(I24-H24)/ABS(H24)*100))))</f>
        <v>N/D</v>
      </c>
      <c r="J46" s="196"/>
      <c r="K46" s="215" t="str">
        <f t="shared" si="0"/>
        <v xml:space="preserve">États-Unis </v>
      </c>
      <c r="L46" s="186"/>
      <c r="M46" s="178"/>
    </row>
    <row r="47" spans="1:13" x14ac:dyDescent="0.25">
      <c r="A47" s="178"/>
      <c r="B47" s="212"/>
      <c r="C47" s="215" t="str">
        <f t="shared" si="9"/>
        <v>Other countries</v>
      </c>
      <c r="D47" s="215" t="str">
        <f t="shared" si="9"/>
        <v>Autres pays</v>
      </c>
      <c r="E47" s="196"/>
      <c r="F47" s="196" t="str">
        <f>IF(OR(F25="N/A",E25="N/A"),"N/A",IF(E25=0,"N/D",IF((F25-E25)/ABS(E25)*100&gt;1000,"&gt;1000",IF((F25-E25)/ABS(E25)*100&lt;-1000,"&lt;-1000",(F25-E25)/ABS(E25)*100))))</f>
        <v>N/D</v>
      </c>
      <c r="G47" s="196" t="str">
        <f t="shared" si="10"/>
        <v>N/D</v>
      </c>
      <c r="H47" s="196"/>
      <c r="I47" s="196" t="str">
        <f>IF(OR(I25="N/A",H25="N/A"),"N/A",IF(H25=0,"N/D",IF((I25-H25)/ABS(H25)*100&gt;1000,"&gt;1000",IF((I25-H25)/ABS(H25)*100&lt;-1000,"&lt;-1000",(I25-H25)/ABS(H25)*100))))</f>
        <v>N/D</v>
      </c>
      <c r="J47" s="196"/>
      <c r="K47" s="215" t="str">
        <f t="shared" si="0"/>
        <v>Autres pays</v>
      </c>
      <c r="L47" s="186"/>
      <c r="M47" s="178"/>
    </row>
    <row r="48" spans="1:13" x14ac:dyDescent="0.25">
      <c r="A48" s="178"/>
      <c r="B48" s="212"/>
      <c r="C48" s="204" t="str">
        <f t="shared" si="9"/>
        <v>Total - Export sales</v>
      </c>
      <c r="D48" s="204" t="str">
        <f t="shared" si="9"/>
        <v xml:space="preserve">Total - Ventes à l'exportation </v>
      </c>
      <c r="E48" s="196"/>
      <c r="F48" s="218" t="str">
        <f>IF(OR(F26="N/A",E26="N/A"),"N/A",IF(E26=0,"N/D",IF((F26-E26)/ABS(E26)*100&gt;1000,"&gt;1000",IF((F26-E26)/ABS(E26)*100&lt;-1000,"&lt;-1000",(F26-E26)/ABS(E26)*100))))</f>
        <v>N/D</v>
      </c>
      <c r="G48" s="218" t="str">
        <f t="shared" si="10"/>
        <v>N/D</v>
      </c>
      <c r="H48" s="196"/>
      <c r="I48" s="218" t="str">
        <f>IF(OR(I26="N/A",H26="N/A"),"N/A",IF(H26=0,"N/D",IF((I26-H26)/ABS(H26)*100&gt;1000,"&gt;1000",IF((I26-H26)/ABS(H26)*100&lt;-1000,"&lt;-1000",(I26-H26)/ABS(H26)*100))))</f>
        <v>N/D</v>
      </c>
      <c r="J48" s="196"/>
      <c r="K48" s="204" t="str">
        <f t="shared" si="0"/>
        <v xml:space="preserve">Total - Ventes à l'exportation </v>
      </c>
      <c r="L48" s="186"/>
      <c r="M48" s="178"/>
    </row>
    <row r="49" spans="1:13" x14ac:dyDescent="0.25">
      <c r="A49" s="178"/>
      <c r="B49" s="212"/>
      <c r="C49" s="220"/>
      <c r="D49" s="204"/>
      <c r="E49" s="196"/>
      <c r="F49" s="196"/>
      <c r="G49" s="196"/>
      <c r="H49" s="196"/>
      <c r="I49" s="196"/>
      <c r="J49" s="196"/>
      <c r="K49" s="196"/>
      <c r="L49" s="186"/>
      <c r="M49" s="178"/>
    </row>
    <row r="50" spans="1:13" x14ac:dyDescent="0.25">
      <c r="A50" s="178"/>
      <c r="B50" s="183"/>
      <c r="C50" s="221" t="s">
        <v>397</v>
      </c>
      <c r="D50" s="185"/>
      <c r="E50" s="185"/>
      <c r="F50" s="185"/>
      <c r="G50" s="222"/>
      <c r="H50" s="222"/>
      <c r="I50" s="222"/>
      <c r="J50" s="222"/>
      <c r="K50" s="222"/>
      <c r="L50" s="186"/>
      <c r="M50" s="178"/>
    </row>
    <row r="51" spans="1:13" x14ac:dyDescent="0.25">
      <c r="A51" s="178"/>
      <c r="B51" s="183"/>
      <c r="C51" s="445" t="str">
        <f>C56&amp;": " &amp;C57&amp;", "&amp;C58&amp;", "&amp;C59&amp;", "&amp;C60&amp;".  |
"&amp;E56&amp;": " &amp;E57&amp;", "&amp;E58&amp;", "&amp;E59&amp;", "&amp;E60&amp;"."</f>
        <v>: , , , .  |
: , , , .</v>
      </c>
      <c r="D51" s="445"/>
      <c r="E51" s="445"/>
      <c r="F51" s="445"/>
      <c r="G51" s="445"/>
      <c r="H51" s="445"/>
      <c r="I51" s="445"/>
      <c r="J51" s="445"/>
      <c r="K51" s="445"/>
      <c r="L51" s="186"/>
      <c r="M51" s="178"/>
    </row>
    <row r="52" spans="1:13" x14ac:dyDescent="0.25">
      <c r="A52" s="178"/>
      <c r="B52" s="183"/>
      <c r="C52" s="188" t="s">
        <v>398</v>
      </c>
      <c r="D52" s="188"/>
      <c r="E52" s="223"/>
      <c r="F52" s="223"/>
      <c r="G52" s="223"/>
      <c r="H52" s="223"/>
      <c r="I52" s="223"/>
      <c r="J52" s="223"/>
      <c r="K52" s="223"/>
      <c r="L52" s="186"/>
      <c r="M52" s="178"/>
    </row>
    <row r="53" spans="1:13" ht="15.75" thickBot="1" x14ac:dyDescent="0.3">
      <c r="A53" s="178"/>
      <c r="B53" s="224"/>
      <c r="C53" s="225"/>
      <c r="D53" s="225"/>
      <c r="E53" s="225"/>
      <c r="F53" s="225"/>
      <c r="G53" s="225"/>
      <c r="H53" s="225"/>
      <c r="I53" s="225"/>
      <c r="J53" s="225"/>
      <c r="K53" s="225"/>
      <c r="L53" s="226"/>
      <c r="M53" s="178"/>
    </row>
    <row r="54" spans="1:13" x14ac:dyDescent="0.25">
      <c r="A54" s="178"/>
      <c r="B54" s="178"/>
      <c r="C54" s="178"/>
      <c r="D54" s="178"/>
      <c r="E54" s="178"/>
      <c r="F54" s="178"/>
      <c r="G54" s="178"/>
      <c r="H54" s="178"/>
      <c r="I54" s="178"/>
      <c r="J54" s="178"/>
      <c r="K54" s="178"/>
      <c r="L54" s="178"/>
      <c r="M54" s="178"/>
    </row>
  </sheetData>
  <sheetProtection algorithmName="SHA-512" hashValue="P71a/A2iI0bZnDt7t3Hj5MUspUBWpLKPIhL7SaZCUpDHqcA7K8IPyLd3POfpDaiF3VMdv+fYGHNYg0nQ9Fj43Q==" saltValue="RXOGiTpHdK6FWQZT84DODg==" spinCount="100000" sheet="1" objects="1" scenarios="1" selectLockedCells="1"/>
  <mergeCells count="2">
    <mergeCell ref="H5:I5"/>
    <mergeCell ref="C51:K5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87A6C7-6E64-4364-83CA-95DAAD20CE2A}">
  <sheetPr codeName="Sheet11">
    <tabColor rgb="FFFF0000"/>
  </sheetPr>
  <dimension ref="B3:E15"/>
  <sheetViews>
    <sheetView workbookViewId="0">
      <selection activeCell="H10" sqref="H10"/>
    </sheetView>
  </sheetViews>
  <sheetFormatPr defaultRowHeight="15" x14ac:dyDescent="0.25"/>
  <cols>
    <col min="2" max="2" width="48.5703125" customWidth="1"/>
  </cols>
  <sheetData>
    <row r="3" spans="2:5" x14ac:dyDescent="0.25">
      <c r="B3" s="17" t="s">
        <v>170</v>
      </c>
      <c r="C3" s="18">
        <f>'Pro 1'!G24</f>
        <v>0</v>
      </c>
      <c r="D3" s="18">
        <f>'Pro 1'!H24</f>
        <v>0</v>
      </c>
      <c r="E3" s="19">
        <f>'Pro 1'!I24</f>
        <v>0</v>
      </c>
    </row>
    <row r="4" spans="2:5" x14ac:dyDescent="0.25">
      <c r="B4" s="11"/>
      <c r="E4" s="2"/>
    </row>
    <row r="5" spans="2:5" x14ac:dyDescent="0.25">
      <c r="B5" s="11" t="s">
        <v>171</v>
      </c>
      <c r="E5" s="2"/>
    </row>
    <row r="6" spans="2:5" x14ac:dyDescent="0.25">
      <c r="B6" s="11" t="s">
        <v>172</v>
      </c>
      <c r="C6">
        <f>'Pro 1'!G21</f>
        <v>0</v>
      </c>
      <c r="D6">
        <f>'Pro 1'!H21</f>
        <v>0</v>
      </c>
      <c r="E6" s="2">
        <f>'Pro 1'!I21</f>
        <v>0</v>
      </c>
    </row>
    <row r="7" spans="2:5" x14ac:dyDescent="0.25">
      <c r="B7" s="11" t="s">
        <v>173</v>
      </c>
      <c r="C7">
        <f>'Pro 1'!G22</f>
        <v>0</v>
      </c>
      <c r="D7">
        <f>'Pro 1'!H22</f>
        <v>0</v>
      </c>
      <c r="E7" s="2">
        <f>'Pro 1'!I22</f>
        <v>0</v>
      </c>
    </row>
    <row r="8" spans="2:5" x14ac:dyDescent="0.25">
      <c r="B8" s="12" t="s">
        <v>174</v>
      </c>
      <c r="C8" s="13">
        <f>'Pro 1'!G23</f>
        <v>0</v>
      </c>
      <c r="D8" s="13">
        <f>'Pro 1'!H23</f>
        <v>0</v>
      </c>
      <c r="E8" s="14">
        <f>'Pro 1'!I23</f>
        <v>0</v>
      </c>
    </row>
    <row r="9" spans="2:5" x14ac:dyDescent="0.25">
      <c r="B9" s="16" t="s">
        <v>179</v>
      </c>
    </row>
    <row r="10" spans="2:5" x14ac:dyDescent="0.25">
      <c r="B10" s="17" t="s">
        <v>175</v>
      </c>
      <c r="C10" s="18">
        <f>'Pro 2'!G40</f>
        <v>0</v>
      </c>
      <c r="D10" s="18">
        <f>'Pro 2'!H40</f>
        <v>0</v>
      </c>
      <c r="E10" s="19">
        <f>'Pro 2'!I40</f>
        <v>0</v>
      </c>
    </row>
    <row r="11" spans="2:5" x14ac:dyDescent="0.25">
      <c r="B11" s="11"/>
      <c r="E11" s="2"/>
    </row>
    <row r="12" spans="2:5" x14ac:dyDescent="0.25">
      <c r="B12" s="11" t="s">
        <v>176</v>
      </c>
      <c r="E12" s="2"/>
    </row>
    <row r="13" spans="2:5" x14ac:dyDescent="0.25">
      <c r="B13" s="11" t="s">
        <v>177</v>
      </c>
      <c r="C13">
        <f>'Pro 2'!G43</f>
        <v>0</v>
      </c>
      <c r="D13">
        <f>'Pro 2'!H43</f>
        <v>0</v>
      </c>
      <c r="E13" s="2">
        <f>'Pro 2'!I43</f>
        <v>0</v>
      </c>
    </row>
    <row r="14" spans="2:5" x14ac:dyDescent="0.25">
      <c r="B14" s="11" t="s">
        <v>178</v>
      </c>
      <c r="C14" t="e">
        <f>'Pro 2'!#REF!</f>
        <v>#REF!</v>
      </c>
      <c r="D14" t="e">
        <f>'Pro 2'!#REF!</f>
        <v>#REF!</v>
      </c>
      <c r="E14" s="2" t="e">
        <f>'Pro 2'!#REF!</f>
        <v>#REF!</v>
      </c>
    </row>
    <row r="15" spans="2:5" x14ac:dyDescent="0.25">
      <c r="B15" s="12" t="s">
        <v>139</v>
      </c>
      <c r="C15" s="13">
        <f>'Pro 2'!G49</f>
        <v>0</v>
      </c>
      <c r="D15" s="13">
        <f>'Pro 2'!H49</f>
        <v>0</v>
      </c>
      <c r="E15" s="14">
        <f>'Pro 2'!I49</f>
        <v>0</v>
      </c>
    </row>
  </sheetData>
  <sheetProtection algorithmName="SHA-512" hashValue="F6IWBgHBT5zcc2zmqgglASKL0vyDvHs14MlBE85i2ON/+wgk7ANZSi4Hphln9XTsrw8mqjGcnqF2ZkkbtokkeQ==" saltValue="uh4pJRGGgTfz5CH0cuha0A==" spinCount="100000" sheet="1" objects="1" scenarios="1" selectLockedCell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3D51BA-9F11-43E4-9CE3-482D2D26E641}">
  <sheetPr codeName="Sheet2">
    <tabColor rgb="FF00B0F0"/>
    <pageSetUpPr fitToPage="1"/>
  </sheetPr>
  <dimension ref="A1:P142"/>
  <sheetViews>
    <sheetView showGridLines="0" tabSelected="1" zoomScaleNormal="100" workbookViewId="0">
      <selection activeCell="G21" sqref="G21:G22"/>
    </sheetView>
  </sheetViews>
  <sheetFormatPr defaultColWidth="9.42578125" defaultRowHeight="14.25" x14ac:dyDescent="0.25"/>
  <cols>
    <col min="1" max="1" width="1.85546875" style="20" customWidth="1"/>
    <col min="2" max="12" width="14.5703125" style="1" customWidth="1"/>
    <col min="13" max="14" width="14.5703125" style="3" customWidth="1"/>
    <col min="15" max="16" width="14.5703125" style="3" hidden="1" customWidth="1"/>
    <col min="17" max="23" width="9.42578125" style="3" customWidth="1"/>
    <col min="24" max="16384" width="9.42578125" style="3"/>
  </cols>
  <sheetData>
    <row r="1" spans="1:16" x14ac:dyDescent="0.25">
      <c r="O1" s="3" t="s">
        <v>305</v>
      </c>
      <c r="P1" s="3" t="s">
        <v>305</v>
      </c>
    </row>
    <row r="2" spans="1:16" x14ac:dyDescent="0.25">
      <c r="B2" s="22" t="s">
        <v>0</v>
      </c>
      <c r="C2" s="22"/>
      <c r="O2" s="21" t="s">
        <v>61</v>
      </c>
      <c r="P2" s="21" t="s">
        <v>73</v>
      </c>
    </row>
    <row r="3" spans="1:16" x14ac:dyDescent="0.25">
      <c r="B3" s="5"/>
      <c r="C3" s="5"/>
      <c r="O3" s="4"/>
      <c r="P3" s="4"/>
    </row>
    <row r="4" spans="1:16" s="8" customFormat="1" x14ac:dyDescent="0.25">
      <c r="A4" s="23"/>
      <c r="B4" s="269" t="s">
        <v>216</v>
      </c>
      <c r="C4" s="270"/>
      <c r="D4" s="270"/>
      <c r="E4" s="270"/>
      <c r="F4" s="270"/>
      <c r="G4" s="270"/>
      <c r="H4" s="270"/>
      <c r="I4" s="270"/>
      <c r="J4" s="270"/>
      <c r="K4" s="270"/>
      <c r="L4" s="271"/>
      <c r="M4" s="6"/>
      <c r="N4" s="6"/>
      <c r="O4" s="7"/>
      <c r="P4" s="7"/>
    </row>
    <row r="5" spans="1:16" s="8" customFormat="1" x14ac:dyDescent="0.25">
      <c r="A5" s="23"/>
      <c r="B5" s="282" t="str">
        <f>Variables!B2</f>
        <v>NQ-2026-004</v>
      </c>
      <c r="C5" s="283"/>
      <c r="D5" s="283"/>
      <c r="E5" s="283"/>
      <c r="F5" s="283"/>
      <c r="G5" s="283"/>
      <c r="H5" s="283"/>
      <c r="I5" s="283"/>
      <c r="J5" s="283"/>
      <c r="K5" s="283"/>
      <c r="L5" s="284"/>
      <c r="M5" s="6"/>
      <c r="N5" s="6"/>
      <c r="O5" s="7"/>
      <c r="P5" s="7"/>
    </row>
    <row r="6" spans="1:16" s="9" customFormat="1" x14ac:dyDescent="0.25">
      <c r="A6" s="23"/>
      <c r="B6" s="285" t="str">
        <f>UPPER(Variables!B3&amp;" | "&amp;Variables!C3)</f>
        <v>DECORATIVE AND OTHER NON-STRUCTURAL PLYWOOD | CONTREPLAQUÉS DÉCORATIFS ET AUTRES CONTREPLAQUÉS NON STRUCTURAUX</v>
      </c>
      <c r="C6" s="286"/>
      <c r="D6" s="286"/>
      <c r="E6" s="286"/>
      <c r="F6" s="286"/>
      <c r="G6" s="286"/>
      <c r="H6" s="286"/>
      <c r="I6" s="286"/>
      <c r="J6" s="286"/>
      <c r="K6" s="286"/>
      <c r="L6" s="287"/>
      <c r="O6" s="24"/>
      <c r="P6" s="24"/>
    </row>
    <row r="7" spans="1:16" s="9" customFormat="1" x14ac:dyDescent="0.25">
      <c r="A7" s="23"/>
      <c r="B7" s="25"/>
      <c r="C7" s="25"/>
      <c r="D7" s="26"/>
      <c r="E7" s="26"/>
      <c r="F7" s="26"/>
      <c r="G7" s="26"/>
      <c r="H7" s="26"/>
      <c r="I7" s="26"/>
      <c r="J7" s="26"/>
      <c r="K7" s="26"/>
      <c r="L7" s="26"/>
      <c r="O7" s="24"/>
      <c r="P7" s="24"/>
    </row>
    <row r="8" spans="1:16" s="8" customFormat="1" x14ac:dyDescent="0.25">
      <c r="A8" s="23"/>
      <c r="B8" s="227" t="s">
        <v>217</v>
      </c>
      <c r="C8" s="228"/>
      <c r="D8" s="228"/>
      <c r="E8" s="228"/>
      <c r="F8" s="228"/>
      <c r="G8" s="228"/>
      <c r="H8" s="228"/>
      <c r="I8" s="228"/>
      <c r="J8" s="228"/>
      <c r="K8" s="228"/>
      <c r="L8" s="229"/>
      <c r="M8" s="6"/>
      <c r="N8" s="6"/>
      <c r="O8" s="7"/>
      <c r="P8" s="7"/>
    </row>
    <row r="9" spans="1:16" ht="14.1" customHeight="1" x14ac:dyDescent="0.25">
      <c r="B9" s="27"/>
      <c r="C9" s="28"/>
      <c r="D9" s="29"/>
      <c r="E9" s="29"/>
      <c r="F9" s="29"/>
      <c r="G9" s="29"/>
      <c r="H9" s="29"/>
      <c r="I9" s="29"/>
      <c r="J9" s="29"/>
      <c r="K9" s="29"/>
      <c r="L9" s="30"/>
      <c r="O9" s="281" t="s">
        <v>295</v>
      </c>
      <c r="P9" s="281"/>
    </row>
    <row r="10" spans="1:16" s="38" customFormat="1" x14ac:dyDescent="0.25">
      <c r="A10" s="59"/>
      <c r="B10" s="234" t="str">
        <f>"The Canadian International Trade Tribunal (the Tribunal) has commenced an inquiry concerning the "&amp;Variables!B4&amp;" of "&amp;Variables!B3&amp;" (as defined below) originating in or exported from "&amp;Variables!B5&amp;". Your firm's knowledge and experience would aid the Tribunal in the proper conduct of its inquiry by helping it better understand the Canadian market for "&amp;Variables!B3&amp;". The Tribunal therefore requests a response to this questionnaire from your firm."</f>
        <v>The Canadian International Trade Tribunal (the Tribunal) has commenced an inquiry concerning the dumping and the subsidizing of decorative and other non-structural plywood (as defined below) originating in or exported from China. Your firm's knowledge and experience would aid the Tribunal in the proper conduct of its inquiry by helping it better understand the Canadian market for decorative and other non-structural plywood. The Tribunal therefore requests a response to this questionnaire from your firm.</v>
      </c>
      <c r="C10" s="235"/>
      <c r="D10" s="235"/>
      <c r="E10" s="235"/>
      <c r="F10" s="235"/>
      <c r="G10" s="46"/>
      <c r="H10" s="288" t="str">
        <f>"Le Tribunal canadien du commerce extérieur (le Tribunal) a ouvert une enquête concernant "&amp;Variables!C4&amp;" de "&amp;Variables!C3&amp;" (tels que définis ci-dessous) originaires ou exporté "&amp;Variables!C5&amp;". Les connaissances et l'expérience de votre entreprise aideraient le Tribunal à mener correctement son enquête en lui permettant de mieux comprendre le marché canadien de "&amp;Variables!C3&amp;". Le Tribunal demande donc à votre entreprise de répondre à ce questionnaire."</f>
        <v>Le Tribunal canadien du commerce extérieur (le Tribunal) a ouvert une enquête concernant le dumping et le subventionnement de contreplaqués décoratifs et autres contreplaqués non structuraux (tels que définis ci-dessous) originaires ou exporté de la Chine. Les connaissances et l'expérience de votre entreprise aideraient le Tribunal à mener correctement son enquête en lui permettant de mieux comprendre le marché canadien de contreplaqués décoratifs et autres contreplaqués non structuraux. Le Tribunal demande donc à votre entreprise de répondre à ce questionnaire.</v>
      </c>
      <c r="I10" s="288"/>
      <c r="J10" s="288"/>
      <c r="K10" s="288"/>
      <c r="L10" s="289"/>
      <c r="O10" s="281"/>
      <c r="P10" s="281"/>
    </row>
    <row r="11" spans="1:16" s="38" customFormat="1" x14ac:dyDescent="0.25">
      <c r="A11" s="59"/>
      <c r="B11" s="234"/>
      <c r="C11" s="235"/>
      <c r="D11" s="235"/>
      <c r="E11" s="235"/>
      <c r="F11" s="235"/>
      <c r="G11" s="46"/>
      <c r="H11" s="288"/>
      <c r="I11" s="288"/>
      <c r="J11" s="288"/>
      <c r="K11" s="288"/>
      <c r="L11" s="289"/>
      <c r="O11" s="281"/>
      <c r="P11" s="281"/>
    </row>
    <row r="12" spans="1:16" s="38" customFormat="1" x14ac:dyDescent="0.25">
      <c r="A12" s="59"/>
      <c r="B12" s="234"/>
      <c r="C12" s="235"/>
      <c r="D12" s="235"/>
      <c r="E12" s="235"/>
      <c r="F12" s="235"/>
      <c r="G12" s="46"/>
      <c r="H12" s="288"/>
      <c r="I12" s="288"/>
      <c r="J12" s="288"/>
      <c r="K12" s="288"/>
      <c r="L12" s="289"/>
      <c r="O12" s="281"/>
      <c r="P12" s="281"/>
    </row>
    <row r="13" spans="1:16" s="38" customFormat="1" x14ac:dyDescent="0.25">
      <c r="A13" s="59"/>
      <c r="B13" s="234"/>
      <c r="C13" s="235"/>
      <c r="D13" s="235"/>
      <c r="E13" s="235"/>
      <c r="F13" s="235"/>
      <c r="G13" s="46"/>
      <c r="H13" s="288"/>
      <c r="I13" s="288"/>
      <c r="J13" s="288"/>
      <c r="K13" s="288"/>
      <c r="L13" s="289"/>
      <c r="O13" s="281"/>
      <c r="P13" s="281"/>
    </row>
    <row r="14" spans="1:16" s="38" customFormat="1" x14ac:dyDescent="0.25">
      <c r="A14" s="59"/>
      <c r="B14" s="234"/>
      <c r="C14" s="235"/>
      <c r="D14" s="235"/>
      <c r="E14" s="235"/>
      <c r="F14" s="235"/>
      <c r="G14" s="46"/>
      <c r="H14" s="288"/>
      <c r="I14" s="288"/>
      <c r="J14" s="288"/>
      <c r="K14" s="288"/>
      <c r="L14" s="289"/>
      <c r="O14" s="281"/>
      <c r="P14" s="281"/>
    </row>
    <row r="15" spans="1:16" s="38" customFormat="1" x14ac:dyDescent="0.25">
      <c r="A15" s="59"/>
      <c r="B15" s="234"/>
      <c r="C15" s="235"/>
      <c r="D15" s="235"/>
      <c r="E15" s="235"/>
      <c r="F15" s="235"/>
      <c r="G15" s="46"/>
      <c r="H15" s="288"/>
      <c r="I15" s="288"/>
      <c r="J15" s="288"/>
      <c r="K15" s="288"/>
      <c r="L15" s="289"/>
      <c r="O15" s="281"/>
      <c r="P15" s="281"/>
    </row>
    <row r="16" spans="1:16" s="38" customFormat="1" x14ac:dyDescent="0.25">
      <c r="A16" s="59"/>
      <c r="B16" s="234"/>
      <c r="C16" s="235"/>
      <c r="D16" s="235"/>
      <c r="E16" s="235"/>
      <c r="F16" s="235"/>
      <c r="G16" s="46"/>
      <c r="H16" s="288"/>
      <c r="I16" s="288"/>
      <c r="J16" s="288"/>
      <c r="K16" s="288"/>
      <c r="L16" s="289"/>
      <c r="O16" s="281"/>
      <c r="P16" s="281"/>
    </row>
    <row r="17" spans="1:16" s="38" customFormat="1" x14ac:dyDescent="0.25">
      <c r="A17" s="59"/>
      <c r="B17" s="69"/>
      <c r="C17" s="70"/>
      <c r="D17" s="70"/>
      <c r="E17" s="70"/>
      <c r="F17" s="70"/>
      <c r="G17" s="70"/>
      <c r="H17" s="70"/>
      <c r="I17" s="70"/>
      <c r="J17" s="70"/>
      <c r="K17" s="70"/>
      <c r="L17" s="71"/>
      <c r="O17" s="281"/>
      <c r="P17" s="281"/>
    </row>
    <row r="18" spans="1:16" s="9" customFormat="1" x14ac:dyDescent="0.25">
      <c r="A18" s="23"/>
      <c r="B18" s="25"/>
      <c r="C18" s="25"/>
      <c r="D18" s="26"/>
      <c r="E18" s="26"/>
      <c r="F18" s="26"/>
      <c r="G18" s="26"/>
      <c r="H18" s="26"/>
      <c r="I18" s="26"/>
      <c r="J18" s="26"/>
      <c r="K18" s="26"/>
      <c r="L18" s="26"/>
      <c r="O18" s="24"/>
      <c r="P18" s="24"/>
    </row>
    <row r="19" spans="1:16" s="8" customFormat="1" x14ac:dyDescent="0.25">
      <c r="A19" s="23"/>
      <c r="B19" s="227" t="s">
        <v>218</v>
      </c>
      <c r="C19" s="228"/>
      <c r="D19" s="228"/>
      <c r="E19" s="228"/>
      <c r="F19" s="228"/>
      <c r="G19" s="228"/>
      <c r="H19" s="228"/>
      <c r="I19" s="228"/>
      <c r="J19" s="228"/>
      <c r="K19" s="228"/>
      <c r="L19" s="229"/>
      <c r="M19" s="6"/>
      <c r="N19" s="6"/>
      <c r="O19" s="7"/>
      <c r="P19" s="7"/>
    </row>
    <row r="20" spans="1:16" x14ac:dyDescent="0.25">
      <c r="B20" s="27"/>
      <c r="C20" s="28"/>
      <c r="D20" s="29"/>
      <c r="E20" s="29"/>
      <c r="F20" s="29"/>
      <c r="G20" s="29"/>
      <c r="H20" s="29"/>
      <c r="I20" s="29"/>
      <c r="J20" s="29"/>
      <c r="K20" s="29"/>
      <c r="L20" s="30"/>
    </row>
    <row r="21" spans="1:16" x14ac:dyDescent="0.25">
      <c r="B21" s="258" t="s">
        <v>74</v>
      </c>
      <c r="C21" s="259"/>
      <c r="D21" s="259"/>
      <c r="E21" s="259"/>
      <c r="F21" s="259"/>
      <c r="G21" s="267" t="s">
        <v>73</v>
      </c>
      <c r="H21" s="265" t="s">
        <v>155</v>
      </c>
      <c r="I21" s="265"/>
      <c r="J21" s="265"/>
      <c r="K21" s="265"/>
      <c r="L21" s="266"/>
      <c r="O21" s="31"/>
    </row>
    <row r="22" spans="1:16" x14ac:dyDescent="0.25">
      <c r="B22" s="258"/>
      <c r="C22" s="259"/>
      <c r="D22" s="259"/>
      <c r="E22" s="259"/>
      <c r="F22" s="259"/>
      <c r="G22" s="268"/>
      <c r="H22" s="265"/>
      <c r="I22" s="265"/>
      <c r="J22" s="265"/>
      <c r="K22" s="265"/>
      <c r="L22" s="266"/>
      <c r="O22" s="31"/>
    </row>
    <row r="23" spans="1:16" s="38" customFormat="1" x14ac:dyDescent="0.25">
      <c r="A23" s="59"/>
      <c r="B23" s="69"/>
      <c r="C23" s="70"/>
      <c r="D23" s="70"/>
      <c r="E23" s="70"/>
      <c r="F23" s="70"/>
      <c r="G23" s="70"/>
      <c r="H23" s="70"/>
      <c r="I23" s="70"/>
      <c r="J23" s="70"/>
      <c r="K23" s="70"/>
      <c r="L23" s="71"/>
    </row>
    <row r="24" spans="1:16" s="9" customFormat="1" x14ac:dyDescent="0.25">
      <c r="A24" s="23"/>
      <c r="B24" s="25"/>
      <c r="C24" s="25"/>
      <c r="D24" s="26"/>
      <c r="E24" s="26"/>
      <c r="F24" s="26"/>
      <c r="G24" s="26"/>
      <c r="H24" s="26"/>
      <c r="I24" s="26"/>
      <c r="J24" s="26"/>
      <c r="K24" s="26"/>
      <c r="L24" s="26"/>
      <c r="O24" s="24"/>
      <c r="P24" s="24"/>
    </row>
    <row r="25" spans="1:16" s="8" customFormat="1" x14ac:dyDescent="0.25">
      <c r="A25" s="23"/>
      <c r="B25" s="227" t="str">
        <f>IF(Intro!$G$21="English",O25,P25)</f>
        <v>LA DÉFINITION "DES MARCHANDISES"</v>
      </c>
      <c r="C25" s="228" t="str">
        <f>UPPER(IF(Intro!$G$21="English",P25,Q25))</f>
        <v/>
      </c>
      <c r="D25" s="228" t="str">
        <f>UPPER(IF(Intro!$G$21="English",Q25,R25))</f>
        <v/>
      </c>
      <c r="E25" s="228" t="str">
        <f>UPPER(IF(Intro!$G$21="English",R25,S25))</f>
        <v/>
      </c>
      <c r="F25" s="228"/>
      <c r="G25" s="228" t="str">
        <f>UPPER(IF(Intro!$G$21="English",S25,T25))</f>
        <v/>
      </c>
      <c r="H25" s="228" t="str">
        <f>UPPER(IF(Intro!$G$21="English",T25,U25))</f>
        <v/>
      </c>
      <c r="I25" s="228" t="str">
        <f>UPPER(IF(Intro!$G$21="English",U25,V25))</f>
        <v/>
      </c>
      <c r="J25" s="228" t="str">
        <f>UPPER(IF(Intro!$G$21="English",V25,W25))</f>
        <v/>
      </c>
      <c r="K25" s="228" t="str">
        <f>UPPER(IF(Intro!$G$21="English",W25,X25))</f>
        <v/>
      </c>
      <c r="L25" s="229" t="str">
        <f>UPPER(IF(Intro!$G$21="English",X25,Y25))</f>
        <v/>
      </c>
      <c r="M25" s="9"/>
      <c r="N25" s="6"/>
      <c r="O25" s="9" t="s">
        <v>219</v>
      </c>
      <c r="P25" s="9" t="s">
        <v>220</v>
      </c>
    </row>
    <row r="26" spans="1:16" x14ac:dyDescent="0.25">
      <c r="B26" s="27"/>
      <c r="C26" s="28"/>
      <c r="D26" s="29"/>
      <c r="E26" s="29"/>
      <c r="F26" s="29"/>
      <c r="G26" s="29"/>
      <c r="H26" s="29"/>
      <c r="I26" s="29"/>
      <c r="J26" s="29"/>
      <c r="K26" s="29"/>
      <c r="L26" s="30"/>
    </row>
    <row r="27" spans="1:16" s="38" customFormat="1" x14ac:dyDescent="0.25">
      <c r="A27" s="59"/>
      <c r="B27" s="234" t="str">
        <f>IF(Intro!$G$21="English",O27,P27)</f>
        <v>Les références aux « marchandises » dans ce questionnaire font référence à :</v>
      </c>
      <c r="C27" s="235"/>
      <c r="D27" s="235"/>
      <c r="E27" s="235"/>
      <c r="F27" s="235"/>
      <c r="G27" s="235"/>
      <c r="H27" s="235"/>
      <c r="I27" s="235"/>
      <c r="J27" s="235"/>
      <c r="K27" s="235"/>
      <c r="L27" s="236"/>
      <c r="O27" s="3" t="s">
        <v>125</v>
      </c>
      <c r="P27" s="3" t="s">
        <v>126</v>
      </c>
    </row>
    <row r="28" spans="1:16" s="38" customFormat="1" x14ac:dyDescent="0.25">
      <c r="A28" s="59"/>
      <c r="B28" s="234"/>
      <c r="C28" s="235"/>
      <c r="D28" s="235"/>
      <c r="E28" s="235"/>
      <c r="F28" s="235"/>
      <c r="G28" s="235"/>
      <c r="H28" s="235"/>
      <c r="I28" s="235"/>
      <c r="J28" s="235"/>
      <c r="K28" s="235"/>
      <c r="L28" s="236"/>
      <c r="O28" s="3"/>
      <c r="P28" s="3"/>
    </row>
    <row r="29" spans="1:16" s="38" customFormat="1" x14ac:dyDescent="0.25">
      <c r="A29" s="59"/>
      <c r="B29" s="68"/>
      <c r="C29" s="237" t="str">
        <f>IF(Intro!$G$21="English",Variables!B16,Variables!C16)</f>
        <v>Contreplaqués décoratifs et autres contreplaqués non structuraux, même à surface revêtue ou recouverte, et plateformes à âme en placage pour la production de contreplaqués décoratifs et autres contreplaqués non structuraux. Les contreplaqués décoratifs et autres contreplaqués non structuraux sont définis comme des contreplaqués multicouches plats ou autres panneaux plaqués, constitués d’au moins deux couches ou épaisseurs de placages en bois et d’une âme, dont la face et/ou le dos sont plaqués en bois. Les placages ainsi que l’âme sont collés ou autrement liés entre eux. Les contreplaqués décoratifs et autres contreplaqués non structuraux comprennent les produits répondant à l’American National Standard for Hardwood and Decorative Plywood, ANSI/HPVA HP-1-2016 (y compris toute révision de cette norme).
Sont exclus les produits suivants :
a. Contreplaqués structuraux (i) qui sont fabriqués pour répondre aux normes CSA O121 (contreplaqué de sapin de Douglas), CSA O151 (contreplaqué de bois résineux canadien), CSA O153 (contreplaqué de peuplier), ou à la norme de produits des États-Unis PS 1-09, PS 2-09 ou PS 2-10 destinée aux contreplaqués structuraux (y compris toute révision de cette norme ou de toute norme internationale sensiblement équivalente destinée aux contreplaqués structuraux), (ii) dont la face et le dos sont plaqués en bois de conifères, et (iii) qui sont destinés à des applications structurales. 
b. Produits de contreplaqués finis pour revêtement de sol;
c. Contreplaqués ayant une forme ou des caractéristiques autres que celles d’un panneau plat; 
d. Panneaux Plyform à face de film phénolique (PFF), aussi appelés contreplaqués à film de surface phénolique (PSF), définis comme des panneaux relevant de la classe de liaison « Exterior » ou « Exposure 1 » de l’Engineered Wood Association, ayant une couche de film phénolique opaque d’un poids égal ou supérieur à 90 grammes par mètre cube, liée en permanence sur la face et le dos des placages, ainsi qu’un revêtement opaque résistant à l’humidité appliqué sur les bords; et
e. Composants de portes et de fenêtres en bois de placage stratifié ayant (1) une largeur maximale de 44 millimètres, une épaisseur de 30 millimètres à 72 millimètres et une longueur inférieure à 2413 millimètres, (2) un adhésif extérieur à point d’ébullition de l’eau, (3) un module d’élasticité de 1 500 000 livres par pouce carré ou plus, (4) un placage d’âme assemblé par entures multiples ou par que le grain soit parallèle, ou dont au plus trois couches dispersées de placage sont orientées de manière à ce que le grain soit perpendiculaire aux autres couches, et (5) une couche supérieure usinée comportant un bord incurvé et un ou plusieurs canaux profilés sur toute la longueur.</v>
      </c>
      <c r="D29" s="238"/>
      <c r="E29" s="238"/>
      <c r="F29" s="238"/>
      <c r="G29" s="238"/>
      <c r="H29" s="238"/>
      <c r="I29" s="238"/>
      <c r="J29" s="238"/>
      <c r="K29" s="239"/>
      <c r="L29" s="51"/>
      <c r="O29" s="3"/>
      <c r="P29" s="3"/>
    </row>
    <row r="30" spans="1:16" s="38" customFormat="1" x14ac:dyDescent="0.25">
      <c r="A30" s="59"/>
      <c r="B30" s="68"/>
      <c r="C30" s="240"/>
      <c r="D30" s="241"/>
      <c r="E30" s="241"/>
      <c r="F30" s="241"/>
      <c r="G30" s="241"/>
      <c r="H30" s="241"/>
      <c r="I30" s="241"/>
      <c r="J30" s="241"/>
      <c r="K30" s="242"/>
      <c r="L30" s="51"/>
      <c r="O30" s="3"/>
      <c r="P30" s="3"/>
    </row>
    <row r="31" spans="1:16" s="38" customFormat="1" x14ac:dyDescent="0.25">
      <c r="A31" s="59"/>
      <c r="B31" s="68"/>
      <c r="C31" s="240"/>
      <c r="D31" s="241"/>
      <c r="E31" s="241"/>
      <c r="F31" s="241"/>
      <c r="G31" s="241"/>
      <c r="H31" s="241"/>
      <c r="I31" s="241"/>
      <c r="J31" s="241"/>
      <c r="K31" s="242"/>
      <c r="L31" s="51"/>
      <c r="O31" s="3"/>
      <c r="P31" s="3"/>
    </row>
    <row r="32" spans="1:16" s="38" customFormat="1" x14ac:dyDescent="0.25">
      <c r="A32" s="59"/>
      <c r="B32" s="68"/>
      <c r="C32" s="240"/>
      <c r="D32" s="241"/>
      <c r="E32" s="241"/>
      <c r="F32" s="241"/>
      <c r="G32" s="241"/>
      <c r="H32" s="241"/>
      <c r="I32" s="241"/>
      <c r="J32" s="241"/>
      <c r="K32" s="242"/>
      <c r="L32" s="51"/>
      <c r="O32" s="3"/>
      <c r="P32" s="3"/>
    </row>
    <row r="33" spans="1:16" s="38" customFormat="1" x14ac:dyDescent="0.25">
      <c r="A33" s="59"/>
      <c r="B33" s="68"/>
      <c r="C33" s="240"/>
      <c r="D33" s="241"/>
      <c r="E33" s="241"/>
      <c r="F33" s="241"/>
      <c r="G33" s="241"/>
      <c r="H33" s="241"/>
      <c r="I33" s="241"/>
      <c r="J33" s="241"/>
      <c r="K33" s="242"/>
      <c r="L33" s="51"/>
      <c r="O33" s="3"/>
      <c r="P33" s="3"/>
    </row>
    <row r="34" spans="1:16" s="38" customFormat="1" x14ac:dyDescent="0.25">
      <c r="A34" s="59"/>
      <c r="B34" s="68"/>
      <c r="C34" s="240"/>
      <c r="D34" s="241"/>
      <c r="E34" s="241"/>
      <c r="F34" s="241"/>
      <c r="G34" s="241"/>
      <c r="H34" s="241"/>
      <c r="I34" s="241"/>
      <c r="J34" s="241"/>
      <c r="K34" s="242"/>
      <c r="L34" s="51"/>
      <c r="O34" s="3"/>
      <c r="P34" s="3"/>
    </row>
    <row r="35" spans="1:16" s="38" customFormat="1" x14ac:dyDescent="0.25">
      <c r="A35" s="59"/>
      <c r="B35" s="68"/>
      <c r="C35" s="240"/>
      <c r="D35" s="241"/>
      <c r="E35" s="241"/>
      <c r="F35" s="241"/>
      <c r="G35" s="241"/>
      <c r="H35" s="241"/>
      <c r="I35" s="241"/>
      <c r="J35" s="241"/>
      <c r="K35" s="242"/>
      <c r="L35" s="51"/>
      <c r="O35" s="3"/>
      <c r="P35" s="3"/>
    </row>
    <row r="36" spans="1:16" s="38" customFormat="1" x14ac:dyDescent="0.25">
      <c r="A36" s="59"/>
      <c r="B36" s="68"/>
      <c r="C36" s="240"/>
      <c r="D36" s="241"/>
      <c r="E36" s="241"/>
      <c r="F36" s="241"/>
      <c r="G36" s="241"/>
      <c r="H36" s="241"/>
      <c r="I36" s="241"/>
      <c r="J36" s="241"/>
      <c r="K36" s="242"/>
      <c r="L36" s="51"/>
      <c r="O36" s="3"/>
      <c r="P36" s="3"/>
    </row>
    <row r="37" spans="1:16" s="38" customFormat="1" x14ac:dyDescent="0.25">
      <c r="A37" s="59"/>
      <c r="B37" s="68"/>
      <c r="C37" s="240"/>
      <c r="D37" s="241"/>
      <c r="E37" s="241"/>
      <c r="F37" s="241"/>
      <c r="G37" s="241"/>
      <c r="H37" s="241"/>
      <c r="I37" s="241"/>
      <c r="J37" s="241"/>
      <c r="K37" s="242"/>
      <c r="L37" s="51"/>
      <c r="O37" s="3"/>
      <c r="P37" s="3"/>
    </row>
    <row r="38" spans="1:16" s="38" customFormat="1" x14ac:dyDescent="0.25">
      <c r="A38" s="59"/>
      <c r="B38" s="68"/>
      <c r="C38" s="240"/>
      <c r="D38" s="241"/>
      <c r="E38" s="241"/>
      <c r="F38" s="241"/>
      <c r="G38" s="241"/>
      <c r="H38" s="241"/>
      <c r="I38" s="241"/>
      <c r="J38" s="241"/>
      <c r="K38" s="242"/>
      <c r="L38" s="51"/>
      <c r="O38" s="3"/>
      <c r="P38" s="3"/>
    </row>
    <row r="39" spans="1:16" s="38" customFormat="1" x14ac:dyDescent="0.25">
      <c r="A39" s="59"/>
      <c r="B39" s="68"/>
      <c r="C39" s="240"/>
      <c r="D39" s="241"/>
      <c r="E39" s="241"/>
      <c r="F39" s="241"/>
      <c r="G39" s="241"/>
      <c r="H39" s="241"/>
      <c r="I39" s="241"/>
      <c r="J39" s="241"/>
      <c r="K39" s="242"/>
      <c r="L39" s="51"/>
      <c r="O39" s="3"/>
      <c r="P39" s="3"/>
    </row>
    <row r="40" spans="1:16" s="38" customFormat="1" x14ac:dyDescent="0.25">
      <c r="A40" s="59"/>
      <c r="B40" s="68"/>
      <c r="C40" s="240"/>
      <c r="D40" s="241"/>
      <c r="E40" s="241"/>
      <c r="F40" s="241"/>
      <c r="G40" s="241"/>
      <c r="H40" s="241"/>
      <c r="I40" s="241"/>
      <c r="J40" s="241"/>
      <c r="K40" s="242"/>
      <c r="L40" s="51"/>
      <c r="O40" s="3"/>
      <c r="P40" s="3"/>
    </row>
    <row r="41" spans="1:16" s="38" customFormat="1" x14ac:dyDescent="0.25">
      <c r="A41" s="59"/>
      <c r="B41" s="68"/>
      <c r="C41" s="240"/>
      <c r="D41" s="241"/>
      <c r="E41" s="241"/>
      <c r="F41" s="241"/>
      <c r="G41" s="241"/>
      <c r="H41" s="241"/>
      <c r="I41" s="241"/>
      <c r="J41" s="241"/>
      <c r="K41" s="242"/>
      <c r="L41" s="51"/>
      <c r="O41" s="3"/>
      <c r="P41" s="3"/>
    </row>
    <row r="42" spans="1:16" s="38" customFormat="1" x14ac:dyDescent="0.25">
      <c r="A42" s="59"/>
      <c r="B42" s="68"/>
      <c r="C42" s="240"/>
      <c r="D42" s="241"/>
      <c r="E42" s="241"/>
      <c r="F42" s="241"/>
      <c r="G42" s="241"/>
      <c r="H42" s="241"/>
      <c r="I42" s="241"/>
      <c r="J42" s="241"/>
      <c r="K42" s="242"/>
      <c r="L42" s="51"/>
      <c r="O42" s="3"/>
      <c r="P42" s="3"/>
    </row>
    <row r="43" spans="1:16" s="38" customFormat="1" x14ac:dyDescent="0.25">
      <c r="A43" s="59"/>
      <c r="B43" s="68"/>
      <c r="C43" s="240"/>
      <c r="D43" s="241"/>
      <c r="E43" s="241"/>
      <c r="F43" s="241"/>
      <c r="G43" s="241"/>
      <c r="H43" s="241"/>
      <c r="I43" s="241"/>
      <c r="J43" s="241"/>
      <c r="K43" s="242"/>
      <c r="L43" s="51"/>
      <c r="O43" s="3"/>
      <c r="P43" s="3"/>
    </row>
    <row r="44" spans="1:16" s="38" customFormat="1" x14ac:dyDescent="0.25">
      <c r="A44" s="59"/>
      <c r="B44" s="68"/>
      <c r="C44" s="240"/>
      <c r="D44" s="241"/>
      <c r="E44" s="241"/>
      <c r="F44" s="241"/>
      <c r="G44" s="241"/>
      <c r="H44" s="241"/>
      <c r="I44" s="241"/>
      <c r="J44" s="241"/>
      <c r="K44" s="242"/>
      <c r="L44" s="51"/>
      <c r="O44" s="3"/>
      <c r="P44" s="3"/>
    </row>
    <row r="45" spans="1:16" s="38" customFormat="1" x14ac:dyDescent="0.25">
      <c r="A45" s="59"/>
      <c r="B45" s="68"/>
      <c r="C45" s="240"/>
      <c r="D45" s="241"/>
      <c r="E45" s="241"/>
      <c r="F45" s="241"/>
      <c r="G45" s="241"/>
      <c r="H45" s="241"/>
      <c r="I45" s="241"/>
      <c r="J45" s="241"/>
      <c r="K45" s="242"/>
      <c r="L45" s="51"/>
      <c r="O45" s="3"/>
      <c r="P45" s="3"/>
    </row>
    <row r="46" spans="1:16" s="38" customFormat="1" x14ac:dyDescent="0.25">
      <c r="A46" s="59"/>
      <c r="B46" s="68"/>
      <c r="C46" s="240"/>
      <c r="D46" s="241"/>
      <c r="E46" s="241"/>
      <c r="F46" s="241"/>
      <c r="G46" s="241"/>
      <c r="H46" s="241"/>
      <c r="I46" s="241"/>
      <c r="J46" s="241"/>
      <c r="K46" s="242"/>
      <c r="L46" s="51"/>
      <c r="O46" s="3"/>
      <c r="P46" s="3"/>
    </row>
    <row r="47" spans="1:16" s="38" customFormat="1" x14ac:dyDescent="0.25">
      <c r="A47" s="59"/>
      <c r="B47" s="68"/>
      <c r="C47" s="240"/>
      <c r="D47" s="241"/>
      <c r="E47" s="241"/>
      <c r="F47" s="241"/>
      <c r="G47" s="241"/>
      <c r="H47" s="241"/>
      <c r="I47" s="241"/>
      <c r="J47" s="241"/>
      <c r="K47" s="242"/>
      <c r="L47" s="51"/>
      <c r="O47" s="3"/>
      <c r="P47" s="3"/>
    </row>
    <row r="48" spans="1:16" s="38" customFormat="1" x14ac:dyDescent="0.25">
      <c r="A48" s="59"/>
      <c r="B48" s="68"/>
      <c r="C48" s="240"/>
      <c r="D48" s="241"/>
      <c r="E48" s="241"/>
      <c r="F48" s="241"/>
      <c r="G48" s="241"/>
      <c r="H48" s="241"/>
      <c r="I48" s="241"/>
      <c r="J48" s="241"/>
      <c r="K48" s="242"/>
      <c r="L48" s="51"/>
      <c r="O48" s="3"/>
      <c r="P48" s="3"/>
    </row>
    <row r="49" spans="1:16" s="38" customFormat="1" x14ac:dyDescent="0.25">
      <c r="A49" s="59"/>
      <c r="B49" s="68"/>
      <c r="C49" s="240"/>
      <c r="D49" s="241"/>
      <c r="E49" s="241"/>
      <c r="F49" s="241"/>
      <c r="G49" s="241"/>
      <c r="H49" s="241"/>
      <c r="I49" s="241"/>
      <c r="J49" s="241"/>
      <c r="K49" s="242"/>
      <c r="L49" s="51"/>
      <c r="O49" s="3"/>
      <c r="P49" s="3"/>
    </row>
    <row r="50" spans="1:16" s="38" customFormat="1" x14ac:dyDescent="0.25">
      <c r="A50" s="59"/>
      <c r="B50" s="68"/>
      <c r="C50" s="240"/>
      <c r="D50" s="241"/>
      <c r="E50" s="241"/>
      <c r="F50" s="241"/>
      <c r="G50" s="241"/>
      <c r="H50" s="241"/>
      <c r="I50" s="241"/>
      <c r="J50" s="241"/>
      <c r="K50" s="242"/>
      <c r="L50" s="51"/>
      <c r="O50" s="3"/>
      <c r="P50" s="3"/>
    </row>
    <row r="51" spans="1:16" s="38" customFormat="1" x14ac:dyDescent="0.25">
      <c r="A51" s="59"/>
      <c r="B51" s="68"/>
      <c r="C51" s="240"/>
      <c r="D51" s="241"/>
      <c r="E51" s="241"/>
      <c r="F51" s="241"/>
      <c r="G51" s="241"/>
      <c r="H51" s="241"/>
      <c r="I51" s="241"/>
      <c r="J51" s="241"/>
      <c r="K51" s="242"/>
      <c r="L51" s="51"/>
      <c r="O51" s="3"/>
      <c r="P51" s="3"/>
    </row>
    <row r="52" spans="1:16" s="38" customFormat="1" x14ac:dyDescent="0.25">
      <c r="A52" s="59"/>
      <c r="B52" s="68"/>
      <c r="C52" s="240"/>
      <c r="D52" s="241"/>
      <c r="E52" s="241"/>
      <c r="F52" s="241"/>
      <c r="G52" s="241"/>
      <c r="H52" s="241"/>
      <c r="I52" s="241"/>
      <c r="J52" s="241"/>
      <c r="K52" s="242"/>
      <c r="L52" s="51"/>
      <c r="O52" s="3"/>
      <c r="P52" s="3"/>
    </row>
    <row r="53" spans="1:16" s="38" customFormat="1" x14ac:dyDescent="0.25">
      <c r="A53" s="59"/>
      <c r="B53" s="68"/>
      <c r="C53" s="240"/>
      <c r="D53" s="241"/>
      <c r="E53" s="241"/>
      <c r="F53" s="241"/>
      <c r="G53" s="241"/>
      <c r="H53" s="241"/>
      <c r="I53" s="241"/>
      <c r="J53" s="241"/>
      <c r="K53" s="242"/>
      <c r="L53" s="51"/>
      <c r="O53" s="3"/>
      <c r="P53" s="3"/>
    </row>
    <row r="54" spans="1:16" s="38" customFormat="1" x14ac:dyDescent="0.25">
      <c r="A54" s="59"/>
      <c r="B54" s="68"/>
      <c r="C54" s="240"/>
      <c r="D54" s="241"/>
      <c r="E54" s="241"/>
      <c r="F54" s="241"/>
      <c r="G54" s="241"/>
      <c r="H54" s="241"/>
      <c r="I54" s="241"/>
      <c r="J54" s="241"/>
      <c r="K54" s="242"/>
      <c r="L54" s="51"/>
      <c r="O54" s="3"/>
      <c r="P54" s="3"/>
    </row>
    <row r="55" spans="1:16" s="38" customFormat="1" x14ac:dyDescent="0.25">
      <c r="A55" s="59"/>
      <c r="B55" s="68"/>
      <c r="C55" s="240"/>
      <c r="D55" s="241"/>
      <c r="E55" s="241"/>
      <c r="F55" s="241"/>
      <c r="G55" s="241"/>
      <c r="H55" s="241"/>
      <c r="I55" s="241"/>
      <c r="J55" s="241"/>
      <c r="K55" s="242"/>
      <c r="L55" s="51"/>
      <c r="O55" s="3"/>
      <c r="P55" s="3"/>
    </row>
    <row r="56" spans="1:16" s="38" customFormat="1" x14ac:dyDescent="0.25">
      <c r="A56" s="59"/>
      <c r="B56" s="68"/>
      <c r="C56" s="243"/>
      <c r="D56" s="244"/>
      <c r="E56" s="244"/>
      <c r="F56" s="244"/>
      <c r="G56" s="244"/>
      <c r="H56" s="244"/>
      <c r="I56" s="244"/>
      <c r="J56" s="244"/>
      <c r="K56" s="245"/>
      <c r="L56" s="51"/>
      <c r="O56" s="3"/>
      <c r="P56" s="3"/>
    </row>
    <row r="57" spans="1:16" s="38" customFormat="1" x14ac:dyDescent="0.25">
      <c r="A57" s="59"/>
      <c r="B57" s="234"/>
      <c r="C57" s="235"/>
      <c r="D57" s="235"/>
      <c r="E57" s="235"/>
      <c r="F57" s="235"/>
      <c r="G57" s="235"/>
      <c r="H57" s="235"/>
      <c r="I57" s="235"/>
      <c r="J57" s="235"/>
      <c r="K57" s="235"/>
      <c r="L57" s="236"/>
      <c r="O57" s="3"/>
      <c r="P57" s="3"/>
    </row>
    <row r="58" spans="1:16" s="38" customFormat="1" x14ac:dyDescent="0.25">
      <c r="A58" s="59"/>
      <c r="B58" s="234" t="str">
        <f>IF(Intro!$G$21="English",O58,P58)</f>
        <v>Pour plus de détails, consultez l'onglet Info.</v>
      </c>
      <c r="C58" s="235"/>
      <c r="D58" s="235"/>
      <c r="E58" s="235"/>
      <c r="F58" s="235"/>
      <c r="G58" s="235"/>
      <c r="H58" s="235"/>
      <c r="I58" s="235"/>
      <c r="J58" s="235"/>
      <c r="K58" s="235"/>
      <c r="L58" s="236"/>
      <c r="O58" s="3" t="s">
        <v>123</v>
      </c>
      <c r="P58" s="3" t="s">
        <v>124</v>
      </c>
    </row>
    <row r="59" spans="1:16" s="38" customFormat="1" x14ac:dyDescent="0.25">
      <c r="A59" s="59"/>
      <c r="B59" s="69"/>
      <c r="C59" s="70"/>
      <c r="D59" s="70"/>
      <c r="E59" s="70"/>
      <c r="F59" s="70"/>
      <c r="G59" s="70"/>
      <c r="H59" s="70"/>
      <c r="I59" s="70"/>
      <c r="J59" s="70"/>
      <c r="K59" s="70"/>
      <c r="L59" s="71"/>
    </row>
    <row r="60" spans="1:16" s="9" customFormat="1" x14ac:dyDescent="0.25">
      <c r="A60" s="23"/>
      <c r="B60" s="25"/>
      <c r="C60" s="25"/>
      <c r="D60" s="26"/>
      <c r="E60" s="26"/>
      <c r="F60" s="26"/>
      <c r="G60" s="26"/>
      <c r="H60" s="26"/>
      <c r="I60" s="26"/>
      <c r="J60" s="26"/>
      <c r="K60" s="26"/>
      <c r="L60" s="26"/>
      <c r="O60" s="24"/>
      <c r="P60" s="24"/>
    </row>
    <row r="61" spans="1:16" s="8" customFormat="1" x14ac:dyDescent="0.25">
      <c r="A61" s="23"/>
      <c r="B61" s="227" t="str">
        <f>IF(Intro!$G$21="English",O61,P61)</f>
        <v>DEVEZ-VOUS REMPLIR CE QUESTIONNAIRE?</v>
      </c>
      <c r="C61" s="228"/>
      <c r="D61" s="228"/>
      <c r="E61" s="228"/>
      <c r="F61" s="228"/>
      <c r="G61" s="228"/>
      <c r="H61" s="228"/>
      <c r="I61" s="228"/>
      <c r="J61" s="228"/>
      <c r="K61" s="228"/>
      <c r="L61" s="229"/>
      <c r="M61" s="6"/>
      <c r="N61" s="6"/>
      <c r="O61" s="3" t="s">
        <v>221</v>
      </c>
      <c r="P61" s="3" t="s">
        <v>273</v>
      </c>
    </row>
    <row r="62" spans="1:16" x14ac:dyDescent="0.25">
      <c r="B62" s="27"/>
      <c r="C62" s="28"/>
      <c r="D62" s="29"/>
      <c r="E62" s="29"/>
      <c r="F62" s="29"/>
      <c r="G62" s="29"/>
      <c r="H62" s="29"/>
      <c r="I62" s="29"/>
      <c r="J62" s="29"/>
      <c r="K62" s="29"/>
      <c r="L62" s="30"/>
    </row>
    <row r="63" spans="1:16" s="38" customFormat="1" x14ac:dyDescent="0.25">
      <c r="A63" s="59"/>
      <c r="B63" s="234" t="str">
        <f>IF(Intro!$G$21="English",O63,P63)</f>
        <v>Votre entreprise a-t-elle produit les marchandises à tout moment depuis le 1er janvier 2023?</v>
      </c>
      <c r="C63" s="235"/>
      <c r="D63" s="235"/>
      <c r="E63" s="235"/>
      <c r="F63" s="235"/>
      <c r="G63" s="235"/>
      <c r="H63" s="235"/>
      <c r="I63" s="235"/>
      <c r="J63" s="235"/>
      <c r="K63" s="235"/>
      <c r="L63" s="236"/>
      <c r="O63" s="31" t="str">
        <f>"Has your firm produced the goods at any time since January 1, "&amp;Variables!B6&amp;"?"</f>
        <v>Has your firm produced the goods at any time since January 1, 2023?</v>
      </c>
      <c r="P63" s="3" t="str">
        <f>"Votre entreprise a-t-elle produit les marchandises à tout moment depuis le 1er janvier "&amp;Variables!B6&amp;"?"</f>
        <v>Votre entreprise a-t-elle produit les marchandises à tout moment depuis le 1er janvier 2023?</v>
      </c>
    </row>
    <row r="64" spans="1:16" s="38" customFormat="1" x14ac:dyDescent="0.25">
      <c r="A64" s="59"/>
      <c r="B64" s="68"/>
      <c r="C64" s="60"/>
      <c r="D64" s="60"/>
      <c r="E64" s="60"/>
      <c r="F64" s="60"/>
      <c r="G64" s="60"/>
      <c r="H64" s="60"/>
      <c r="I64" s="60"/>
      <c r="J64" s="60"/>
      <c r="K64" s="60"/>
      <c r="L64" s="61"/>
      <c r="O64" s="3" t="s">
        <v>140</v>
      </c>
      <c r="P64" s="3" t="s">
        <v>292</v>
      </c>
    </row>
    <row r="65" spans="1:16" x14ac:dyDescent="0.25">
      <c r="B65" s="246" t="str">
        <f>IF(Intro!$G$21="English",O64,P64)</f>
        <v>Sélectionnez oui ou non</v>
      </c>
      <c r="C65" s="247"/>
      <c r="D65" s="248"/>
      <c r="E65" s="250" t="str">
        <f>IF(D65="Yes",O65,IF(D65="Oui",P65,IF(D65="No",O66,IF(D65="Non",P66,""))))</f>
        <v/>
      </c>
      <c r="F65" s="250"/>
      <c r="G65" s="250"/>
      <c r="H65" s="250"/>
      <c r="I65" s="250"/>
      <c r="J65" s="250"/>
      <c r="K65" s="250"/>
      <c r="L65" s="61"/>
      <c r="O65" s="3" t="str">
        <f>"Complete all tabs in this questionnaire and submit it by "&amp;Variables!B11&amp;"."</f>
        <v>Complete all tabs in this questionnaire and submit it by September 15, 2026.</v>
      </c>
      <c r="P65" s="3" t="str">
        <f>"Remplissez tous les onglets de ce questionnaire et retournez-le avant le "&amp;Variables!C11&amp;"."</f>
        <v>Remplissez tous les onglets de ce questionnaire et retournez-le avant le 15 septembre 2026.</v>
      </c>
    </row>
    <row r="66" spans="1:16" x14ac:dyDescent="0.25">
      <c r="B66" s="246"/>
      <c r="C66" s="247"/>
      <c r="D66" s="249"/>
      <c r="E66" s="251"/>
      <c r="F66" s="251"/>
      <c r="G66" s="251"/>
      <c r="H66" s="251"/>
      <c r="I66" s="251"/>
      <c r="J66" s="251"/>
      <c r="K66" s="251"/>
      <c r="L66" s="61"/>
      <c r="O66" s="3" t="str">
        <f>"Complete this tab only and submit it by "&amp;Variables!B11&amp;"."</f>
        <v>Complete this tab only and submit it by September 15, 2026.</v>
      </c>
      <c r="P66" s="3" t="str">
        <f>"Remplissez cet onglet uniquement et soumettez-le avant le "&amp;Variables!C11&amp;"."</f>
        <v>Remplissez cet onglet uniquement et soumettez-le avant le 15 septembre 2026.</v>
      </c>
    </row>
    <row r="67" spans="1:16" s="38" customFormat="1" x14ac:dyDescent="0.25">
      <c r="A67" s="59"/>
      <c r="B67" s="69"/>
      <c r="C67" s="70"/>
      <c r="D67" s="70"/>
      <c r="E67" s="70"/>
      <c r="F67" s="70"/>
      <c r="G67" s="70"/>
      <c r="H67" s="70"/>
      <c r="I67" s="70"/>
      <c r="J67" s="70"/>
      <c r="K67" s="70"/>
      <c r="L67" s="71"/>
    </row>
    <row r="68" spans="1:16" s="9" customFormat="1" x14ac:dyDescent="0.25">
      <c r="A68" s="23"/>
      <c r="B68" s="25"/>
      <c r="C68" s="25"/>
      <c r="D68" s="26"/>
      <c r="E68" s="26"/>
      <c r="F68" s="26"/>
      <c r="G68" s="26"/>
      <c r="H68" s="26"/>
      <c r="I68" s="26"/>
      <c r="J68" s="26"/>
      <c r="K68" s="26"/>
      <c r="L68" s="26"/>
      <c r="O68" s="24"/>
      <c r="P68" s="24"/>
    </row>
    <row r="69" spans="1:16" s="8" customFormat="1" x14ac:dyDescent="0.25">
      <c r="A69" s="23"/>
      <c r="B69" s="227" t="str">
        <f>IF(Intro!$G$21="English",O69,P69)</f>
        <v>DATE D'ÉCHÉANCE DU QUESTIONNAIRE</v>
      </c>
      <c r="C69" s="228"/>
      <c r="D69" s="228"/>
      <c r="E69" s="228"/>
      <c r="F69" s="228"/>
      <c r="G69" s="228"/>
      <c r="H69" s="228"/>
      <c r="I69" s="228"/>
      <c r="J69" s="228"/>
      <c r="K69" s="228"/>
      <c r="L69" s="229"/>
      <c r="M69" s="9"/>
      <c r="N69" s="6"/>
      <c r="O69" s="7" t="s">
        <v>1</v>
      </c>
      <c r="P69" s="7" t="s">
        <v>2</v>
      </c>
    </row>
    <row r="70" spans="1:16" x14ac:dyDescent="0.25">
      <c r="B70" s="32"/>
      <c r="C70" s="33"/>
      <c r="D70" s="34"/>
      <c r="E70" s="34"/>
      <c r="F70" s="34"/>
      <c r="G70" s="34"/>
      <c r="H70" s="34"/>
      <c r="I70" s="34"/>
      <c r="J70" s="34"/>
      <c r="K70" s="34"/>
      <c r="L70" s="35"/>
    </row>
    <row r="71" spans="1:16" s="38" customFormat="1" x14ac:dyDescent="0.25">
      <c r="A71" s="59"/>
      <c r="B71" s="68"/>
      <c r="C71" s="252" t="str">
        <f>IF(Intro!$G$21="English",O71,P71)</f>
        <v>15 septembre 2026</v>
      </c>
      <c r="D71" s="253"/>
      <c r="E71" s="253"/>
      <c r="F71" s="253"/>
      <c r="G71" s="253"/>
      <c r="H71" s="253"/>
      <c r="I71" s="253"/>
      <c r="J71" s="253"/>
      <c r="K71" s="254"/>
      <c r="L71" s="62"/>
      <c r="O71" s="47" t="str">
        <f>Variables!B11</f>
        <v>September 15, 2026</v>
      </c>
      <c r="P71" s="47" t="str">
        <f>Variables!C11</f>
        <v>15 septembre 2026</v>
      </c>
    </row>
    <row r="72" spans="1:16" s="38" customFormat="1" x14ac:dyDescent="0.25">
      <c r="A72" s="59"/>
      <c r="B72" s="68"/>
      <c r="C72" s="255"/>
      <c r="D72" s="256"/>
      <c r="E72" s="256"/>
      <c r="F72" s="256"/>
      <c r="G72" s="256"/>
      <c r="H72" s="256"/>
      <c r="I72" s="256"/>
      <c r="J72" s="256"/>
      <c r="K72" s="257"/>
      <c r="L72" s="62"/>
      <c r="O72" s="47"/>
      <c r="P72" s="47"/>
    </row>
    <row r="73" spans="1:16" s="38" customFormat="1" x14ac:dyDescent="0.25">
      <c r="A73" s="59"/>
      <c r="B73" s="69"/>
      <c r="C73" s="70"/>
      <c r="D73" s="70"/>
      <c r="E73" s="70"/>
      <c r="F73" s="70"/>
      <c r="G73" s="70"/>
      <c r="H73" s="70"/>
      <c r="I73" s="70"/>
      <c r="J73" s="70"/>
      <c r="K73" s="70"/>
      <c r="L73" s="71"/>
    </row>
    <row r="74" spans="1:16" s="9" customFormat="1" x14ac:dyDescent="0.25">
      <c r="A74" s="23"/>
      <c r="B74" s="25"/>
      <c r="C74" s="25"/>
      <c r="D74" s="26"/>
      <c r="E74" s="26"/>
      <c r="F74" s="26"/>
      <c r="G74" s="26"/>
      <c r="H74" s="26"/>
      <c r="I74" s="26"/>
      <c r="J74" s="26"/>
      <c r="K74" s="26"/>
      <c r="L74" s="26"/>
      <c r="O74" s="24"/>
      <c r="P74" s="24"/>
    </row>
    <row r="75" spans="1:16" x14ac:dyDescent="0.25">
      <c r="B75" s="227" t="str">
        <f>IF(Intro!$G$21="English",O75,P75)</f>
        <v>RENSEIGNEMENTS SUR L’ENTREPRISE</v>
      </c>
      <c r="C75" s="228"/>
      <c r="D75" s="228"/>
      <c r="E75" s="228"/>
      <c r="F75" s="228"/>
      <c r="G75" s="228"/>
      <c r="H75" s="228"/>
      <c r="I75" s="228"/>
      <c r="J75" s="228"/>
      <c r="K75" s="228"/>
      <c r="L75" s="229"/>
      <c r="M75" s="38"/>
      <c r="O75" s="3" t="s">
        <v>7</v>
      </c>
      <c r="P75" s="3" t="s">
        <v>8</v>
      </c>
    </row>
    <row r="76" spans="1:16" x14ac:dyDescent="0.25">
      <c r="B76" s="27"/>
      <c r="C76" s="28"/>
      <c r="D76" s="29"/>
      <c r="E76" s="29"/>
      <c r="F76" s="29"/>
      <c r="G76" s="29"/>
      <c r="H76" s="29"/>
      <c r="I76" s="29"/>
      <c r="J76" s="29"/>
      <c r="K76" s="29"/>
      <c r="L76" s="30"/>
    </row>
    <row r="77" spans="1:16" x14ac:dyDescent="0.25">
      <c r="B77" s="230" t="str">
        <f>IF(Intro!$G$21="English",O77,P77)</f>
        <v>Dénomination sociale (en français et en anglais, le cas échéant)</v>
      </c>
      <c r="C77" s="231"/>
      <c r="D77" s="231"/>
      <c r="E77" s="232"/>
      <c r="F77" s="232"/>
      <c r="G77" s="232"/>
      <c r="H77" s="232"/>
      <c r="I77" s="232"/>
      <c r="J77" s="232"/>
      <c r="K77" s="232"/>
      <c r="L77" s="233"/>
      <c r="O77" s="31" t="s">
        <v>153</v>
      </c>
      <c r="P77" s="3" t="s">
        <v>154</v>
      </c>
    </row>
    <row r="78" spans="1:16" x14ac:dyDescent="0.25">
      <c r="B78" s="230"/>
      <c r="C78" s="231"/>
      <c r="D78" s="231"/>
      <c r="E78" s="232"/>
      <c r="F78" s="232"/>
      <c r="G78" s="232"/>
      <c r="H78" s="232"/>
      <c r="I78" s="232"/>
      <c r="J78" s="232"/>
      <c r="K78" s="232"/>
      <c r="L78" s="233"/>
      <c r="O78" s="31"/>
    </row>
    <row r="79" spans="1:16" x14ac:dyDescent="0.25">
      <c r="B79" s="230" t="str">
        <f>IF(Intro!$G$21="English",O79,P79)</f>
        <v>Adresse de l'entreprise</v>
      </c>
      <c r="C79" s="231"/>
      <c r="D79" s="231"/>
      <c r="E79" s="232"/>
      <c r="F79" s="232"/>
      <c r="G79" s="232"/>
      <c r="H79" s="232"/>
      <c r="I79" s="232"/>
      <c r="J79" s="232"/>
      <c r="K79" s="232"/>
      <c r="L79" s="233"/>
      <c r="O79" s="31" t="s">
        <v>9</v>
      </c>
      <c r="P79" s="3" t="s">
        <v>10</v>
      </c>
    </row>
    <row r="80" spans="1:16" ht="14.25" customHeight="1" x14ac:dyDescent="0.25">
      <c r="B80" s="263"/>
      <c r="C80" s="264"/>
      <c r="D80" s="264"/>
      <c r="E80" s="232"/>
      <c r="F80" s="232"/>
      <c r="G80" s="232"/>
      <c r="H80" s="232"/>
      <c r="I80" s="232"/>
      <c r="J80" s="232"/>
      <c r="K80" s="232"/>
      <c r="L80" s="233"/>
      <c r="O80" s="31"/>
    </row>
    <row r="81" spans="1:16" x14ac:dyDescent="0.25">
      <c r="B81" s="230" t="str">
        <f>IF(Intro!$G$21="English",O81,P81)</f>
        <v>Adresse du site Web</v>
      </c>
      <c r="C81" s="231"/>
      <c r="D81" s="231"/>
      <c r="E81" s="232"/>
      <c r="F81" s="232"/>
      <c r="G81" s="232"/>
      <c r="H81" s="232"/>
      <c r="I81" s="232"/>
      <c r="J81" s="232"/>
      <c r="K81" s="232"/>
      <c r="L81" s="233"/>
      <c r="O81" s="31" t="s">
        <v>11</v>
      </c>
      <c r="P81" s="3" t="s">
        <v>12</v>
      </c>
    </row>
    <row r="82" spans="1:16" ht="14.25" customHeight="1" x14ac:dyDescent="0.25">
      <c r="B82" s="263"/>
      <c r="C82" s="264"/>
      <c r="D82" s="264"/>
      <c r="E82" s="232"/>
      <c r="F82" s="232"/>
      <c r="G82" s="232"/>
      <c r="H82" s="232"/>
      <c r="I82" s="232"/>
      <c r="J82" s="232"/>
      <c r="K82" s="232"/>
      <c r="L82" s="233"/>
      <c r="O82" s="31"/>
    </row>
    <row r="83" spans="1:16" x14ac:dyDescent="0.25">
      <c r="B83" s="81"/>
      <c r="C83" s="82"/>
      <c r="D83" s="83"/>
      <c r="E83" s="83"/>
      <c r="F83" s="83"/>
      <c r="G83" s="83"/>
      <c r="H83" s="83"/>
      <c r="I83" s="83"/>
      <c r="J83" s="83"/>
      <c r="K83" s="83"/>
      <c r="L83" s="84"/>
    </row>
    <row r="84" spans="1:16" s="38" customFormat="1" x14ac:dyDescent="0.25">
      <c r="A84" s="59"/>
      <c r="B84" s="91" t="str">
        <f>IF(Intro!$G$21="English",O84,P84)</f>
        <v xml:space="preserve">Si votre entreprise a plus d’un emplacement, d’une installation ou d’un point de vente, transmettez une réponse consolidée au questionnaire.
</v>
      </c>
      <c r="C84" s="85"/>
      <c r="D84" s="85"/>
      <c r="E84" s="85"/>
      <c r="F84" s="85"/>
      <c r="G84" s="85"/>
      <c r="H84" s="85"/>
      <c r="I84" s="85"/>
      <c r="J84" s="85"/>
      <c r="K84" s="85"/>
      <c r="L84" s="92"/>
      <c r="O84" s="38" t="s">
        <v>141</v>
      </c>
      <c r="P84" s="38" t="s">
        <v>142</v>
      </c>
    </row>
    <row r="85" spans="1:16" x14ac:dyDescent="0.25">
      <c r="B85" s="230" t="str">
        <f>IF(Intro!$G$21="English",O85,P85)</f>
        <v>Fournissez les noms et adresses des autres emplacements, installations et points de vente au Canada au nom de laquelle votre entreprise répond. </v>
      </c>
      <c r="C85" s="231"/>
      <c r="D85" s="231"/>
      <c r="E85" s="232"/>
      <c r="F85" s="232"/>
      <c r="G85" s="232"/>
      <c r="H85" s="232"/>
      <c r="I85" s="232"/>
      <c r="J85" s="232"/>
      <c r="K85" s="232"/>
      <c r="L85" s="233"/>
      <c r="M85" s="38"/>
      <c r="O85" s="31" t="s">
        <v>75</v>
      </c>
      <c r="P85" s="3" t="s">
        <v>76</v>
      </c>
    </row>
    <row r="86" spans="1:16" x14ac:dyDescent="0.25">
      <c r="B86" s="230"/>
      <c r="C86" s="231"/>
      <c r="D86" s="231"/>
      <c r="E86" s="232"/>
      <c r="F86" s="232"/>
      <c r="G86" s="232"/>
      <c r="H86" s="232"/>
      <c r="I86" s="232"/>
      <c r="J86" s="232"/>
      <c r="K86" s="232"/>
      <c r="L86" s="233"/>
      <c r="M86" s="38"/>
      <c r="O86" s="31"/>
    </row>
    <row r="87" spans="1:16" x14ac:dyDescent="0.25">
      <c r="B87" s="230"/>
      <c r="C87" s="231"/>
      <c r="D87" s="231"/>
      <c r="E87" s="232"/>
      <c r="F87" s="232"/>
      <c r="G87" s="232"/>
      <c r="H87" s="232"/>
      <c r="I87" s="232"/>
      <c r="J87" s="232"/>
      <c r="K87" s="232"/>
      <c r="L87" s="233"/>
      <c r="M87" s="38"/>
      <c r="O87" s="31"/>
    </row>
    <row r="88" spans="1:16" x14ac:dyDescent="0.25">
      <c r="B88" s="230"/>
      <c r="C88" s="231"/>
      <c r="D88" s="231"/>
      <c r="E88" s="232"/>
      <c r="F88" s="232"/>
      <c r="G88" s="232"/>
      <c r="H88" s="232"/>
      <c r="I88" s="232"/>
      <c r="J88" s="232"/>
      <c r="K88" s="232"/>
      <c r="L88" s="233"/>
      <c r="M88" s="38"/>
      <c r="O88" s="31"/>
    </row>
    <row r="89" spans="1:16" x14ac:dyDescent="0.25">
      <c r="B89" s="230"/>
      <c r="C89" s="231"/>
      <c r="D89" s="231"/>
      <c r="E89" s="232"/>
      <c r="F89" s="232"/>
      <c r="G89" s="232"/>
      <c r="H89" s="232"/>
      <c r="I89" s="232"/>
      <c r="J89" s="232"/>
      <c r="K89" s="232"/>
      <c r="L89" s="233"/>
      <c r="M89" s="38"/>
      <c r="O89" s="31"/>
    </row>
    <row r="90" spans="1:16" x14ac:dyDescent="0.25">
      <c r="B90" s="230"/>
      <c r="C90" s="231"/>
      <c r="D90" s="231"/>
      <c r="E90" s="232"/>
      <c r="F90" s="232"/>
      <c r="G90" s="232"/>
      <c r="H90" s="232"/>
      <c r="I90" s="232"/>
      <c r="J90" s="232"/>
      <c r="K90" s="232"/>
      <c r="L90" s="233"/>
      <c r="M90" s="38"/>
      <c r="O90" s="31"/>
    </row>
    <row r="91" spans="1:16" x14ac:dyDescent="0.25">
      <c r="B91" s="230"/>
      <c r="C91" s="231"/>
      <c r="D91" s="231"/>
      <c r="E91" s="232"/>
      <c r="F91" s="232"/>
      <c r="G91" s="232"/>
      <c r="H91" s="232"/>
      <c r="I91" s="232"/>
      <c r="J91" s="232"/>
      <c r="K91" s="232"/>
      <c r="L91" s="233"/>
      <c r="M91" s="38"/>
      <c r="O91" s="31"/>
    </row>
    <row r="92" spans="1:16" x14ac:dyDescent="0.25">
      <c r="B92" s="230"/>
      <c r="C92" s="231"/>
      <c r="D92" s="231"/>
      <c r="E92" s="232"/>
      <c r="F92" s="232"/>
      <c r="G92" s="232"/>
      <c r="H92" s="232"/>
      <c r="I92" s="232"/>
      <c r="J92" s="232"/>
      <c r="K92" s="232"/>
      <c r="L92" s="233"/>
      <c r="M92" s="38"/>
      <c r="O92" s="31"/>
    </row>
    <row r="93" spans="1:16" x14ac:dyDescent="0.25">
      <c r="B93" s="230"/>
      <c r="C93" s="231"/>
      <c r="D93" s="231"/>
      <c r="E93" s="232"/>
      <c r="F93" s="232"/>
      <c r="G93" s="232"/>
      <c r="H93" s="232"/>
      <c r="I93" s="232"/>
      <c r="J93" s="232"/>
      <c r="K93" s="232"/>
      <c r="L93" s="233"/>
      <c r="M93" s="38"/>
      <c r="O93" s="31"/>
    </row>
    <row r="94" spans="1:16" x14ac:dyDescent="0.25">
      <c r="B94" s="230"/>
      <c r="C94" s="231"/>
      <c r="D94" s="231"/>
      <c r="E94" s="232"/>
      <c r="F94" s="232"/>
      <c r="G94" s="232"/>
      <c r="H94" s="232"/>
      <c r="I94" s="232"/>
      <c r="J94" s="232"/>
      <c r="K94" s="232"/>
      <c r="L94" s="233"/>
      <c r="M94" s="38"/>
      <c r="O94" s="31"/>
    </row>
    <row r="95" spans="1:16" s="38" customFormat="1" x14ac:dyDescent="0.25">
      <c r="A95" s="59"/>
      <c r="B95" s="69"/>
      <c r="C95" s="70"/>
      <c r="D95" s="70"/>
      <c r="E95" s="70"/>
      <c r="F95" s="70"/>
      <c r="G95" s="70"/>
      <c r="H95" s="70"/>
      <c r="I95" s="70"/>
      <c r="J95" s="70"/>
      <c r="K95" s="70"/>
      <c r="L95" s="71"/>
    </row>
    <row r="97" spans="1:16" s="52" customFormat="1" x14ac:dyDescent="0.25">
      <c r="A97" s="140"/>
      <c r="B97" s="269" t="str">
        <f>IF(Intro!$G$21="English",O97,P97)</f>
        <v>COORDONNÉES DE LA PERSONNE QUI A REMPLI LE QUESTIONNAIRE</v>
      </c>
      <c r="C97" s="270"/>
      <c r="D97" s="270"/>
      <c r="E97" s="270"/>
      <c r="F97" s="270"/>
      <c r="G97" s="270"/>
      <c r="H97" s="270"/>
      <c r="I97" s="270"/>
      <c r="J97" s="270"/>
      <c r="K97" s="270"/>
      <c r="L97" s="271"/>
      <c r="O97" s="52" t="s">
        <v>323</v>
      </c>
      <c r="P97" s="52" t="s">
        <v>324</v>
      </c>
    </row>
    <row r="98" spans="1:16" s="52" customFormat="1" x14ac:dyDescent="0.25">
      <c r="A98" s="140"/>
      <c r="B98" s="141"/>
      <c r="C98" s="142"/>
      <c r="D98" s="143"/>
      <c r="E98" s="143"/>
      <c r="F98" s="143"/>
      <c r="G98" s="143"/>
      <c r="H98" s="143"/>
      <c r="I98" s="143"/>
      <c r="J98" s="143"/>
      <c r="K98" s="143"/>
      <c r="L98" s="144"/>
    </row>
    <row r="99" spans="1:16" s="52" customFormat="1" x14ac:dyDescent="0.25">
      <c r="A99" s="140"/>
      <c r="B99" s="290" t="str">
        <f>IF(Intro!$G$21="English",O99,P99)</f>
        <v>Nom</v>
      </c>
      <c r="C99" s="291"/>
      <c r="D99" s="292"/>
      <c r="E99" s="296"/>
      <c r="F99" s="297"/>
      <c r="G99" s="297"/>
      <c r="H99" s="297"/>
      <c r="I99" s="297"/>
      <c r="J99" s="297"/>
      <c r="K99" s="297"/>
      <c r="L99" s="298"/>
      <c r="O99" s="145" t="s">
        <v>325</v>
      </c>
      <c r="P99" s="52" t="s">
        <v>326</v>
      </c>
    </row>
    <row r="100" spans="1:16" s="52" customFormat="1" x14ac:dyDescent="0.25">
      <c r="A100" s="140"/>
      <c r="B100" s="293"/>
      <c r="C100" s="294"/>
      <c r="D100" s="295"/>
      <c r="E100" s="299"/>
      <c r="F100" s="300"/>
      <c r="G100" s="300"/>
      <c r="H100" s="300"/>
      <c r="I100" s="300"/>
      <c r="J100" s="300"/>
      <c r="K100" s="300"/>
      <c r="L100" s="301"/>
      <c r="O100" s="145"/>
    </row>
    <row r="101" spans="1:16" s="52" customFormat="1" x14ac:dyDescent="0.25">
      <c r="A101" s="140"/>
      <c r="B101" s="290" t="str">
        <f>IF(Intro!$G$21="English",O101,P101)</f>
        <v>Titre</v>
      </c>
      <c r="C101" s="291"/>
      <c r="D101" s="292"/>
      <c r="E101" s="296"/>
      <c r="F101" s="297"/>
      <c r="G101" s="297"/>
      <c r="H101" s="297"/>
      <c r="I101" s="297"/>
      <c r="J101" s="297"/>
      <c r="K101" s="297"/>
      <c r="L101" s="298"/>
      <c r="O101" s="145" t="s">
        <v>327</v>
      </c>
      <c r="P101" s="52" t="s">
        <v>328</v>
      </c>
    </row>
    <row r="102" spans="1:16" s="52" customFormat="1" x14ac:dyDescent="0.25">
      <c r="A102" s="140"/>
      <c r="B102" s="293"/>
      <c r="C102" s="294"/>
      <c r="D102" s="295"/>
      <c r="E102" s="299"/>
      <c r="F102" s="300"/>
      <c r="G102" s="300"/>
      <c r="H102" s="300"/>
      <c r="I102" s="300"/>
      <c r="J102" s="300"/>
      <c r="K102" s="300"/>
      <c r="L102" s="301"/>
      <c r="O102" s="145"/>
    </row>
    <row r="103" spans="1:16" s="52" customFormat="1" x14ac:dyDescent="0.25">
      <c r="A103" s="140"/>
      <c r="B103" s="290" t="str">
        <f>IF(Intro!$G$21="English",O103,P103)</f>
        <v>Adresse courriel</v>
      </c>
      <c r="C103" s="291"/>
      <c r="D103" s="292"/>
      <c r="E103" s="296"/>
      <c r="F103" s="297"/>
      <c r="G103" s="297"/>
      <c r="H103" s="297"/>
      <c r="I103" s="297"/>
      <c r="J103" s="297"/>
      <c r="K103" s="297"/>
      <c r="L103" s="298"/>
      <c r="O103" s="145" t="s">
        <v>17</v>
      </c>
      <c r="P103" s="52" t="s">
        <v>329</v>
      </c>
    </row>
    <row r="104" spans="1:16" s="52" customFormat="1" x14ac:dyDescent="0.25">
      <c r="A104" s="140"/>
      <c r="B104" s="293"/>
      <c r="C104" s="294"/>
      <c r="D104" s="295"/>
      <c r="E104" s="299"/>
      <c r="F104" s="300"/>
      <c r="G104" s="300"/>
      <c r="H104" s="300"/>
      <c r="I104" s="300"/>
      <c r="J104" s="300"/>
      <c r="K104" s="300"/>
      <c r="L104" s="301"/>
      <c r="O104" s="145"/>
    </row>
    <row r="105" spans="1:16" s="52" customFormat="1" x14ac:dyDescent="0.25">
      <c r="A105" s="140"/>
      <c r="B105" s="290" t="str">
        <f>IF(Intro!$G$21="English",O105,P105)</f>
        <v>Téléphone</v>
      </c>
      <c r="C105" s="291"/>
      <c r="D105" s="292"/>
      <c r="E105" s="296"/>
      <c r="F105" s="297"/>
      <c r="G105" s="297"/>
      <c r="H105" s="297"/>
      <c r="I105" s="297"/>
      <c r="J105" s="297"/>
      <c r="K105" s="297"/>
      <c r="L105" s="298"/>
      <c r="O105" s="145" t="s">
        <v>18</v>
      </c>
      <c r="P105" s="52" t="s">
        <v>19</v>
      </c>
    </row>
    <row r="106" spans="1:16" s="52" customFormat="1" x14ac:dyDescent="0.25">
      <c r="A106" s="140"/>
      <c r="B106" s="293"/>
      <c r="C106" s="294"/>
      <c r="D106" s="295"/>
      <c r="E106" s="299"/>
      <c r="F106" s="300"/>
      <c r="G106" s="300"/>
      <c r="H106" s="300"/>
      <c r="I106" s="300"/>
      <c r="J106" s="300"/>
      <c r="K106" s="300"/>
      <c r="L106" s="301"/>
      <c r="O106" s="145"/>
    </row>
    <row r="107" spans="1:16" s="52" customFormat="1" x14ac:dyDescent="0.25">
      <c r="A107" s="140"/>
      <c r="B107" s="146"/>
      <c r="C107" s="147"/>
      <c r="D107" s="147"/>
      <c r="E107" s="147"/>
      <c r="F107" s="147"/>
      <c r="G107" s="147"/>
      <c r="H107" s="147"/>
      <c r="I107" s="147"/>
      <c r="J107" s="147"/>
      <c r="K107" s="147"/>
      <c r="L107" s="148"/>
    </row>
    <row r="108" spans="1:16" x14ac:dyDescent="0.25">
      <c r="B108" s="227" t="str">
        <f>IF(Intro!$G$21="English",O108,P108)</f>
        <v>ATTESTATION</v>
      </c>
      <c r="C108" s="228"/>
      <c r="D108" s="228"/>
      <c r="E108" s="228"/>
      <c r="F108" s="228"/>
      <c r="G108" s="228"/>
      <c r="H108" s="228"/>
      <c r="I108" s="228"/>
      <c r="J108" s="228"/>
      <c r="K108" s="228"/>
      <c r="L108" s="229"/>
      <c r="M108" s="38"/>
      <c r="O108" s="3" t="s">
        <v>5</v>
      </c>
      <c r="P108" s="3" t="s">
        <v>6</v>
      </c>
    </row>
    <row r="109" spans="1:16" x14ac:dyDescent="0.25">
      <c r="B109" s="27"/>
      <c r="C109" s="28"/>
      <c r="D109" s="29"/>
      <c r="E109" s="29"/>
      <c r="F109" s="29"/>
      <c r="G109" s="29"/>
      <c r="H109" s="29"/>
      <c r="I109" s="29"/>
      <c r="J109" s="29"/>
      <c r="K109" s="29"/>
      <c r="L109" s="30"/>
    </row>
    <row r="110" spans="1:16" s="38" customFormat="1" x14ac:dyDescent="0.25">
      <c r="A110" s="59"/>
      <c r="B110" s="234" t="str">
        <f>IF(Intro!$G$21="English",O110,P110)</f>
        <v xml:space="preserve">Le ou la soussignée déclare que, pour autant qu'il ou elle sache, les renseignements fournis aux présentes sont complets et exacts.
</v>
      </c>
      <c r="C110" s="235"/>
      <c r="D110" s="235"/>
      <c r="E110" s="235"/>
      <c r="F110" s="235"/>
      <c r="G110" s="235"/>
      <c r="H110" s="235"/>
      <c r="I110" s="235"/>
      <c r="J110" s="235"/>
      <c r="K110" s="235"/>
      <c r="L110" s="236"/>
      <c r="O110" s="38" t="s">
        <v>77</v>
      </c>
      <c r="P110" s="38" t="s">
        <v>78</v>
      </c>
    </row>
    <row r="111" spans="1:16" s="38" customFormat="1" x14ac:dyDescent="0.25">
      <c r="A111" s="59"/>
      <c r="B111" s="68"/>
      <c r="C111" s="60"/>
      <c r="D111" s="60"/>
      <c r="E111" s="60"/>
      <c r="F111" s="60"/>
      <c r="G111" s="60"/>
      <c r="H111" s="60"/>
      <c r="I111" s="60"/>
      <c r="J111" s="60"/>
      <c r="K111" s="60"/>
      <c r="L111" s="61"/>
    </row>
    <row r="112" spans="1:16" x14ac:dyDescent="0.25">
      <c r="B112" s="230" t="str">
        <f>IF(Intro!$G$21="English",O112,P112)</f>
        <v>Nom du représentant autorisé</v>
      </c>
      <c r="C112" s="231"/>
      <c r="D112" s="231"/>
      <c r="E112" s="232"/>
      <c r="F112" s="232"/>
      <c r="G112" s="232"/>
      <c r="H112" s="232"/>
      <c r="I112" s="232"/>
      <c r="J112" s="232"/>
      <c r="K112" s="232"/>
      <c r="L112" s="233"/>
      <c r="O112" s="31" t="s">
        <v>13</v>
      </c>
      <c r="P112" s="3" t="s">
        <v>14</v>
      </c>
    </row>
    <row r="113" spans="1:16" x14ac:dyDescent="0.25">
      <c r="B113" s="230"/>
      <c r="C113" s="231"/>
      <c r="D113" s="231"/>
      <c r="E113" s="232"/>
      <c r="F113" s="232"/>
      <c r="G113" s="232"/>
      <c r="H113" s="232"/>
      <c r="I113" s="232"/>
      <c r="J113" s="232"/>
      <c r="K113" s="232"/>
      <c r="L113" s="233"/>
      <c r="O113" s="31"/>
    </row>
    <row r="114" spans="1:16" x14ac:dyDescent="0.25">
      <c r="B114" s="230" t="str">
        <f>IF(Intro!$G$21="English",O114,P114)</f>
        <v>Titre du représentant autorisé</v>
      </c>
      <c r="C114" s="231"/>
      <c r="D114" s="231"/>
      <c r="E114" s="232"/>
      <c r="F114" s="232"/>
      <c r="G114" s="232"/>
      <c r="H114" s="232"/>
      <c r="I114" s="232"/>
      <c r="J114" s="232"/>
      <c r="K114" s="232"/>
      <c r="L114" s="233"/>
      <c r="O114" s="31" t="s">
        <v>15</v>
      </c>
      <c r="P114" s="3" t="s">
        <v>16</v>
      </c>
    </row>
    <row r="115" spans="1:16" x14ac:dyDescent="0.25">
      <c r="B115" s="263"/>
      <c r="C115" s="264"/>
      <c r="D115" s="264"/>
      <c r="E115" s="232"/>
      <c r="F115" s="232"/>
      <c r="G115" s="232"/>
      <c r="H115" s="232"/>
      <c r="I115" s="232"/>
      <c r="J115" s="232"/>
      <c r="K115" s="232"/>
      <c r="L115" s="233"/>
      <c r="O115" s="31"/>
    </row>
    <row r="116" spans="1:16" x14ac:dyDescent="0.25">
      <c r="B116" s="230" t="str">
        <f>IF(Intro!$G$21="English",O116,P116)</f>
        <v>Adresse de courrier électronique</v>
      </c>
      <c r="C116" s="231"/>
      <c r="D116" s="231"/>
      <c r="E116" s="232"/>
      <c r="F116" s="232"/>
      <c r="G116" s="232"/>
      <c r="H116" s="232"/>
      <c r="I116" s="232"/>
      <c r="J116" s="232"/>
      <c r="K116" s="232"/>
      <c r="L116" s="233"/>
      <c r="O116" s="31" t="s">
        <v>17</v>
      </c>
      <c r="P116" s="3" t="s">
        <v>38</v>
      </c>
    </row>
    <row r="117" spans="1:16" x14ac:dyDescent="0.25">
      <c r="B117" s="263"/>
      <c r="C117" s="264"/>
      <c r="D117" s="264"/>
      <c r="E117" s="232"/>
      <c r="F117" s="232"/>
      <c r="G117" s="232"/>
      <c r="H117" s="232"/>
      <c r="I117" s="232"/>
      <c r="J117" s="232"/>
      <c r="K117" s="232"/>
      <c r="L117" s="233"/>
      <c r="O117" s="31"/>
    </row>
    <row r="118" spans="1:16" x14ac:dyDescent="0.25">
      <c r="B118" s="230" t="str">
        <f>IF(Intro!$G$21="English",O118,P118)</f>
        <v>Téléphone</v>
      </c>
      <c r="C118" s="231"/>
      <c r="D118" s="231"/>
      <c r="E118" s="232"/>
      <c r="F118" s="232"/>
      <c r="G118" s="232"/>
      <c r="H118" s="232"/>
      <c r="I118" s="232"/>
      <c r="J118" s="232"/>
      <c r="K118" s="232"/>
      <c r="L118" s="233"/>
      <c r="O118" s="31" t="s">
        <v>18</v>
      </c>
      <c r="P118" s="3" t="s">
        <v>19</v>
      </c>
    </row>
    <row r="119" spans="1:16" x14ac:dyDescent="0.25">
      <c r="B119" s="263"/>
      <c r="C119" s="264"/>
      <c r="D119" s="264"/>
      <c r="E119" s="232"/>
      <c r="F119" s="232"/>
      <c r="G119" s="232"/>
      <c r="H119" s="232"/>
      <c r="I119" s="232"/>
      <c r="J119" s="232"/>
      <c r="K119" s="232"/>
      <c r="L119" s="233"/>
      <c r="O119" s="31"/>
    </row>
    <row r="120" spans="1:16" x14ac:dyDescent="0.25">
      <c r="B120" s="230" t="s">
        <v>21</v>
      </c>
      <c r="C120" s="231"/>
      <c r="D120" s="231"/>
      <c r="E120" s="232"/>
      <c r="F120" s="232"/>
      <c r="G120" s="232"/>
      <c r="H120" s="232"/>
      <c r="I120" s="232"/>
      <c r="J120" s="232"/>
      <c r="K120" s="232"/>
      <c r="L120" s="233"/>
      <c r="M120" s="38"/>
      <c r="O120" s="31"/>
    </row>
    <row r="121" spans="1:16" x14ac:dyDescent="0.25">
      <c r="B121" s="230"/>
      <c r="C121" s="231"/>
      <c r="D121" s="231"/>
      <c r="E121" s="232"/>
      <c r="F121" s="232"/>
      <c r="G121" s="232"/>
      <c r="H121" s="232"/>
      <c r="I121" s="232"/>
      <c r="J121" s="232"/>
      <c r="K121" s="232"/>
      <c r="L121" s="233"/>
      <c r="M121" s="38"/>
      <c r="O121" s="31"/>
    </row>
    <row r="122" spans="1:16" s="38" customFormat="1" x14ac:dyDescent="0.25">
      <c r="A122" s="59"/>
      <c r="B122" s="68"/>
      <c r="C122" s="60"/>
      <c r="D122" s="60"/>
      <c r="E122" s="60"/>
      <c r="F122" s="60"/>
      <c r="G122" s="60"/>
      <c r="H122" s="60"/>
      <c r="I122" s="60"/>
      <c r="J122" s="60"/>
      <c r="K122" s="60"/>
      <c r="L122" s="61"/>
    </row>
    <row r="123" spans="1:16" ht="21" x14ac:dyDescent="0.25">
      <c r="B123" s="302" t="str">
        <f>IF(Intro!$G$21="English",O123,P123)</f>
        <v>Je comprends que le fait de cocher cette case constitue ma signature juridiquement contraignante.</v>
      </c>
      <c r="C123" s="303"/>
      <c r="D123" s="303"/>
      <c r="E123" s="303"/>
      <c r="F123" s="303"/>
      <c r="G123" s="303"/>
      <c r="H123" s="303"/>
      <c r="I123" s="303"/>
      <c r="J123" s="100"/>
      <c r="K123" s="41"/>
      <c r="L123" s="42"/>
      <c r="O123" s="31" t="s">
        <v>36</v>
      </c>
      <c r="P123" s="3" t="s">
        <v>37</v>
      </c>
    </row>
    <row r="124" spans="1:16" s="38" customFormat="1" x14ac:dyDescent="0.25">
      <c r="A124" s="59"/>
      <c r="B124" s="69"/>
      <c r="C124" s="70"/>
      <c r="D124" s="70"/>
      <c r="E124" s="70"/>
      <c r="F124" s="70"/>
      <c r="G124" s="70"/>
      <c r="H124" s="70"/>
      <c r="I124" s="70"/>
      <c r="J124" s="70"/>
      <c r="K124" s="70"/>
      <c r="L124" s="71"/>
    </row>
    <row r="125" spans="1:16" s="9" customFormat="1" x14ac:dyDescent="0.25">
      <c r="A125" s="23"/>
      <c r="B125" s="25"/>
      <c r="C125" s="25"/>
      <c r="D125" s="26"/>
      <c r="E125" s="26"/>
      <c r="F125" s="26"/>
      <c r="G125" s="26"/>
      <c r="H125" s="26"/>
      <c r="I125" s="26"/>
      <c r="J125" s="26"/>
      <c r="K125" s="26"/>
      <c r="L125" s="26"/>
      <c r="O125" s="24"/>
      <c r="P125" s="24"/>
    </row>
    <row r="126" spans="1:16" s="8" customFormat="1" x14ac:dyDescent="0.25">
      <c r="A126" s="23"/>
      <c r="B126" s="227" t="str">
        <f>UPPER(IF(Intro!$G$21="English",O126,P126))</f>
        <v>TRANSMISSION DU QUESTIONNAIRE REMPLI</v>
      </c>
      <c r="C126" s="228" t="str">
        <f>UPPER(IF(Intro!$G$21="English",P126,Q126))</f>
        <v/>
      </c>
      <c r="D126" s="228" t="str">
        <f>UPPER(IF(Intro!$G$21="English",Q126,R126))</f>
        <v/>
      </c>
      <c r="E126" s="228" t="str">
        <f>UPPER(IF(Intro!$G$21="English",R126,S126))</f>
        <v/>
      </c>
      <c r="F126" s="228"/>
      <c r="G126" s="228" t="str">
        <f>UPPER(IF(Intro!$G$21="English",S126,T126))</f>
        <v/>
      </c>
      <c r="H126" s="228" t="str">
        <f>UPPER(IF(Intro!$G$21="English",T126,U126))</f>
        <v/>
      </c>
      <c r="I126" s="228" t="str">
        <f>UPPER(IF(Intro!$G$21="English",U126,V126))</f>
        <v/>
      </c>
      <c r="J126" s="228" t="str">
        <f>UPPER(IF(Intro!$G$21="English",V126,W126))</f>
        <v/>
      </c>
      <c r="K126" s="228" t="str">
        <f>UPPER(IF(Intro!$G$21="English",W126,X126))</f>
        <v/>
      </c>
      <c r="L126" s="229" t="str">
        <f>UPPER(IF(Intro!$G$21="English",X126,Y126))</f>
        <v/>
      </c>
      <c r="M126" s="9"/>
      <c r="N126" s="6"/>
      <c r="O126" s="7" t="s">
        <v>41</v>
      </c>
      <c r="P126" s="7" t="s">
        <v>3</v>
      </c>
    </row>
    <row r="127" spans="1:16" x14ac:dyDescent="0.25">
      <c r="B127" s="27"/>
      <c r="C127" s="28"/>
      <c r="D127" s="29"/>
      <c r="E127" s="29"/>
      <c r="F127" s="29"/>
      <c r="G127" s="29"/>
      <c r="H127" s="29"/>
      <c r="I127" s="29"/>
      <c r="J127" s="29"/>
      <c r="K127" s="29"/>
      <c r="L127" s="30"/>
    </row>
    <row r="128" spans="1:16" s="38" customFormat="1" x14ac:dyDescent="0.25">
      <c r="A128" s="59"/>
      <c r="B128" s="234" t="str">
        <f>IF(Intro!$G$21="English",O128,P128)</f>
        <v>Veuillez retourner le questionnaire rempli en utilisant l’une des options suivantes :</v>
      </c>
      <c r="C128" s="235"/>
      <c r="D128" s="235"/>
      <c r="E128" s="235"/>
      <c r="F128" s="235"/>
      <c r="G128" s="235"/>
      <c r="H128" s="235"/>
      <c r="I128" s="235"/>
      <c r="J128" s="235"/>
      <c r="K128" s="235"/>
      <c r="L128" s="236"/>
      <c r="O128" s="3" t="s">
        <v>79</v>
      </c>
      <c r="P128" s="3" t="s">
        <v>4</v>
      </c>
    </row>
    <row r="129" spans="1:16" s="38" customFormat="1" x14ac:dyDescent="0.25">
      <c r="A129" s="59"/>
      <c r="B129" s="272" t="str">
        <f>IF($G$21="English",HYPERLINK("https://e-filing-depot-electronique.citt-tcce.gc.ca/submitNonRegisteredUser-eng.aspx","1. Secure E-filing service;"),IF($G$21="Français",HYPERLINK("https://e-filing-depot-electronique.citt-tcce.gc.ca/submitNonRegisteredUser-fra.aspx?","1. Service sécurisé de dépôt électronique;"),""))</f>
        <v>1. Service sécurisé de dépôt électronique;</v>
      </c>
      <c r="C129" s="273"/>
      <c r="D129" s="273"/>
      <c r="E129" s="273"/>
      <c r="F129" s="273"/>
      <c r="G129" s="273"/>
      <c r="H129" s="273"/>
      <c r="I129" s="273"/>
      <c r="J129" s="273"/>
      <c r="K129" s="273"/>
      <c r="L129" s="274"/>
      <c r="O129" s="3"/>
      <c r="P129" s="3"/>
    </row>
    <row r="130" spans="1:16" s="38" customFormat="1" x14ac:dyDescent="0.25">
      <c r="A130" s="59"/>
      <c r="B130" s="275" t="str">
        <f>IF(Intro!$G$21="English",O130,P130)</f>
        <v xml:space="preserve">Lorsque vous faites parvenir le questionnaire rempli en utilisant le service sécurisé de dépôt électronique, désignez le questionnaire comme étant confidentiel. Notez que l’information contenue dans les onglets publics (les onglets bleus) du questionnaire sera traitée en tant qu’information publique.
</v>
      </c>
      <c r="C130" s="276"/>
      <c r="D130" s="276"/>
      <c r="E130" s="276"/>
      <c r="F130" s="276"/>
      <c r="G130" s="276"/>
      <c r="H130" s="276"/>
      <c r="I130" s="276"/>
      <c r="J130" s="276"/>
      <c r="K130" s="276"/>
      <c r="L130" s="277"/>
      <c r="O130" s="3" t="s">
        <v>143</v>
      </c>
      <c r="P130" s="3" t="s">
        <v>144</v>
      </c>
    </row>
    <row r="131" spans="1:16" s="38" customFormat="1" x14ac:dyDescent="0.25">
      <c r="A131" s="59"/>
      <c r="B131" s="275"/>
      <c r="C131" s="276"/>
      <c r="D131" s="276"/>
      <c r="E131" s="276"/>
      <c r="F131" s="276"/>
      <c r="G131" s="276"/>
      <c r="H131" s="276"/>
      <c r="I131" s="276"/>
      <c r="J131" s="276"/>
      <c r="K131" s="276"/>
      <c r="L131" s="277"/>
      <c r="O131" s="3"/>
      <c r="P131" s="3"/>
    </row>
    <row r="132" spans="1:16" s="38" customFormat="1" x14ac:dyDescent="0.25">
      <c r="A132" s="59"/>
      <c r="B132" s="278" t="str">
        <f>IF(Intro!$G$21="English",O132,P132)</f>
        <v>2. Par courriel à l'adresse tcce-citt@tribunal.gc.ca si vous acceptez les risques connexes et vous transmettez des renseignements qui sont ceux de votre entreprise seulement.</v>
      </c>
      <c r="C132" s="279"/>
      <c r="D132" s="279"/>
      <c r="E132" s="279"/>
      <c r="F132" s="279"/>
      <c r="G132" s="279"/>
      <c r="H132" s="279"/>
      <c r="I132" s="279"/>
      <c r="J132" s="279"/>
      <c r="K132" s="279"/>
      <c r="L132" s="280"/>
      <c r="O132" s="3" t="s">
        <v>222</v>
      </c>
      <c r="P132" s="3" t="s">
        <v>223</v>
      </c>
    </row>
    <row r="133" spans="1:16" s="38" customFormat="1" x14ac:dyDescent="0.25">
      <c r="A133" s="59"/>
      <c r="B133" s="69"/>
      <c r="C133" s="70"/>
      <c r="D133" s="70"/>
      <c r="E133" s="70"/>
      <c r="F133" s="70"/>
      <c r="G133" s="70"/>
      <c r="H133" s="70"/>
      <c r="I133" s="70"/>
      <c r="J133" s="70"/>
      <c r="K133" s="70"/>
      <c r="L133" s="71"/>
    </row>
    <row r="135" spans="1:16" s="8" customFormat="1" x14ac:dyDescent="0.25">
      <c r="A135" s="23"/>
      <c r="B135" s="227" t="s">
        <v>224</v>
      </c>
      <c r="C135" s="228" t="str">
        <f>UPPER(IF(Intro!$G$21="English",P135,Q135))</f>
        <v/>
      </c>
      <c r="D135" s="228" t="str">
        <f>UPPER(IF(Intro!$G$21="English",Q135,R135))</f>
        <v/>
      </c>
      <c r="E135" s="228" t="str">
        <f>UPPER(IF(Intro!$G$21="English",R135,S135))</f>
        <v/>
      </c>
      <c r="F135" s="228"/>
      <c r="G135" s="228" t="str">
        <f>UPPER(IF(Intro!$G$21="English",S135,T135))</f>
        <v/>
      </c>
      <c r="H135" s="228" t="str">
        <f>UPPER(IF(Intro!$G$21="English",T135,U135))</f>
        <v/>
      </c>
      <c r="I135" s="228" t="str">
        <f>UPPER(IF(Intro!$G$21="English",U135,V135))</f>
        <v/>
      </c>
      <c r="J135" s="228" t="str">
        <f>UPPER(IF(Intro!$G$21="English",V135,W135))</f>
        <v/>
      </c>
      <c r="K135" s="228" t="str">
        <f>UPPER(IF(Intro!$G$21="English",W135,X135))</f>
        <v/>
      </c>
      <c r="L135" s="229" t="str">
        <f>UPPER(IF(Intro!$G$21="English",X135,Y135))</f>
        <v/>
      </c>
      <c r="M135" s="9"/>
      <c r="N135" s="6"/>
      <c r="O135" s="7"/>
      <c r="P135" s="7"/>
    </row>
    <row r="136" spans="1:16" x14ac:dyDescent="0.25">
      <c r="B136" s="27"/>
      <c r="C136" s="28"/>
      <c r="D136" s="29"/>
      <c r="E136" s="29"/>
      <c r="F136" s="29"/>
      <c r="G136" s="29"/>
      <c r="H136" s="29"/>
      <c r="I136" s="29"/>
      <c r="J136" s="29"/>
      <c r="K136" s="29"/>
      <c r="L136" s="30"/>
    </row>
    <row r="137" spans="1:16" s="38" customFormat="1" x14ac:dyDescent="0.25">
      <c r="A137" s="59"/>
      <c r="B137" s="234" t="str">
        <f>IF(Intro!$G$21="English",O137,P137)</f>
        <v xml:space="preserve">Toutes les questions relatives au présent questionnaire doivent être adressées à :
</v>
      </c>
      <c r="C137" s="235"/>
      <c r="D137" s="235"/>
      <c r="E137" s="235"/>
      <c r="F137" s="235"/>
      <c r="G137" s="235"/>
      <c r="H137" s="235"/>
      <c r="I137" s="235"/>
      <c r="J137" s="235"/>
      <c r="K137" s="235"/>
      <c r="L137" s="236"/>
      <c r="O137" s="3" t="s">
        <v>151</v>
      </c>
      <c r="P137" s="3" t="s">
        <v>152</v>
      </c>
    </row>
    <row r="138" spans="1:16" s="38" customFormat="1" x14ac:dyDescent="0.25">
      <c r="A138" s="59"/>
      <c r="B138" s="49"/>
      <c r="C138" s="50"/>
      <c r="D138" s="50"/>
      <c r="E138" s="50"/>
      <c r="F138" s="50"/>
      <c r="G138" s="50"/>
      <c r="H138" s="50"/>
      <c r="I138" s="50"/>
      <c r="J138" s="50"/>
      <c r="K138" s="50"/>
      <c r="L138" s="80"/>
      <c r="O138" s="3"/>
      <c r="P138" s="3"/>
    </row>
    <row r="139" spans="1:16" x14ac:dyDescent="0.25">
      <c r="B139" s="260" t="str">
        <f>Variables!B13</f>
        <v>Thy Dao</v>
      </c>
      <c r="C139" s="261"/>
      <c r="D139" s="261"/>
      <c r="E139" s="261" t="str">
        <f>Variables!C13</f>
        <v>thy.dao@tribunal.gc.ca</v>
      </c>
      <c r="F139" s="261"/>
      <c r="G139" s="261"/>
      <c r="H139" s="261"/>
      <c r="I139" s="261"/>
      <c r="J139" s="261" t="str">
        <f>Variables!D13</f>
        <v>613-558-6438</v>
      </c>
      <c r="K139" s="261"/>
      <c r="L139" s="262"/>
      <c r="O139" s="31"/>
    </row>
    <row r="140" spans="1:16" x14ac:dyDescent="0.25">
      <c r="B140" s="260" t="str">
        <f>Variables!B14</f>
        <v>Andrew Wigmore</v>
      </c>
      <c r="C140" s="261"/>
      <c r="D140" s="261"/>
      <c r="E140" s="261" t="str">
        <f>Variables!C14</f>
        <v>andrew.wigmore@tribunal.gc.ca</v>
      </c>
      <c r="F140" s="261"/>
      <c r="G140" s="261"/>
      <c r="H140" s="261"/>
      <c r="I140" s="261"/>
      <c r="J140" s="261" t="str">
        <f>Variables!D14</f>
        <v>613-558-9353</v>
      </c>
      <c r="K140" s="261"/>
      <c r="L140" s="262"/>
      <c r="O140" s="31"/>
    </row>
    <row r="141" spans="1:16" x14ac:dyDescent="0.25">
      <c r="B141" s="260" t="str">
        <f>Variables!B15</f>
        <v>William Phan</v>
      </c>
      <c r="C141" s="261"/>
      <c r="D141" s="261"/>
      <c r="E141" s="261" t="str">
        <f>Variables!C15</f>
        <v>william.phan@tribunal.gc.ca</v>
      </c>
      <c r="F141" s="261"/>
      <c r="G141" s="261"/>
      <c r="H141" s="261"/>
      <c r="I141" s="261"/>
      <c r="J141" s="261" t="str">
        <f>Variables!D15</f>
        <v>343-543-7269</v>
      </c>
      <c r="K141" s="261"/>
      <c r="L141" s="262"/>
      <c r="O141" s="31"/>
    </row>
    <row r="142" spans="1:16" s="38" customFormat="1" x14ac:dyDescent="0.25">
      <c r="A142" s="59"/>
      <c r="B142" s="69"/>
      <c r="C142" s="70"/>
      <c r="D142" s="70"/>
      <c r="E142" s="70"/>
      <c r="F142" s="70"/>
      <c r="G142" s="70"/>
      <c r="H142" s="70"/>
      <c r="I142" s="70"/>
      <c r="J142" s="70"/>
      <c r="K142" s="70"/>
      <c r="L142" s="71"/>
    </row>
  </sheetData>
  <sheetProtection algorithmName="SHA-512" hashValue="8M4YWlbtWPy3Zv7Y37vUNbbemllcsD6u1pTf7BEm3f52jpo6Tji85qMbp5LLEQUfKaucZ8rg3HWZB1hmH42j0w==" saltValue="tw/5F/y7mOG1W8nN1YrjIQ==" spinCount="100000" sheet="1" objects="1" scenarios="1" selectLockedCells="1"/>
  <mergeCells count="71">
    <mergeCell ref="B141:D141"/>
    <mergeCell ref="E141:I141"/>
    <mergeCell ref="J141:L141"/>
    <mergeCell ref="B105:D106"/>
    <mergeCell ref="E105:L106"/>
    <mergeCell ref="B123:I123"/>
    <mergeCell ref="B112:D113"/>
    <mergeCell ref="E112:L113"/>
    <mergeCell ref="B120:D121"/>
    <mergeCell ref="E114:L115"/>
    <mergeCell ref="E116:L117"/>
    <mergeCell ref="E118:L119"/>
    <mergeCell ref="E120:L121"/>
    <mergeCell ref="B114:D115"/>
    <mergeCell ref="B137:L137"/>
    <mergeCell ref="B135:L135"/>
    <mergeCell ref="B99:D100"/>
    <mergeCell ref="E99:L100"/>
    <mergeCell ref="B101:D102"/>
    <mergeCell ref="E101:L102"/>
    <mergeCell ref="B103:D104"/>
    <mergeCell ref="E103:L104"/>
    <mergeCell ref="O9:P17"/>
    <mergeCell ref="B4:L4"/>
    <mergeCell ref="B5:L5"/>
    <mergeCell ref="B8:L8"/>
    <mergeCell ref="B6:L6"/>
    <mergeCell ref="B10:F16"/>
    <mergeCell ref="H10:L16"/>
    <mergeCell ref="B129:L129"/>
    <mergeCell ref="B126:L126"/>
    <mergeCell ref="B128:L128"/>
    <mergeCell ref="B130:L131"/>
    <mergeCell ref="B132:L132"/>
    <mergeCell ref="B116:D117"/>
    <mergeCell ref="B118:D119"/>
    <mergeCell ref="H21:L22"/>
    <mergeCell ref="B25:L25"/>
    <mergeCell ref="B27:L27"/>
    <mergeCell ref="B79:D80"/>
    <mergeCell ref="E79:L80"/>
    <mergeCell ref="E81:L82"/>
    <mergeCell ref="B81:D82"/>
    <mergeCell ref="B110:L110"/>
    <mergeCell ref="B108:L108"/>
    <mergeCell ref="B85:D94"/>
    <mergeCell ref="G21:G22"/>
    <mergeCell ref="B75:L75"/>
    <mergeCell ref="E85:L94"/>
    <mergeCell ref="B97:L97"/>
    <mergeCell ref="B140:D140"/>
    <mergeCell ref="E139:I139"/>
    <mergeCell ref="E140:I140"/>
    <mergeCell ref="J139:L139"/>
    <mergeCell ref="J140:L140"/>
    <mergeCell ref="B139:D139"/>
    <mergeCell ref="B19:L19"/>
    <mergeCell ref="B77:D78"/>
    <mergeCell ref="E77:L78"/>
    <mergeCell ref="B58:L58"/>
    <mergeCell ref="B63:L63"/>
    <mergeCell ref="B61:L61"/>
    <mergeCell ref="B57:L57"/>
    <mergeCell ref="B28:L28"/>
    <mergeCell ref="C29:K56"/>
    <mergeCell ref="B65:C66"/>
    <mergeCell ref="D65:D66"/>
    <mergeCell ref="E65:K66"/>
    <mergeCell ref="C71:K72"/>
    <mergeCell ref="B69:L69"/>
    <mergeCell ref="B21:F22"/>
  </mergeCells>
  <dataValidations count="2">
    <dataValidation type="list" allowBlank="1" showInputMessage="1" showErrorMessage="1" sqref="J123" xr:uid="{1594D28F-3462-4E0C-8058-C5508D06C9EB}">
      <formula1>"X"</formula1>
    </dataValidation>
    <dataValidation type="list" allowBlank="1" showInputMessage="1" showErrorMessage="1" sqref="G21" xr:uid="{476D6FBA-6DED-4978-9B8A-9B8E5DE68C6C}">
      <formula1>"English, Français"</formula1>
    </dataValidation>
  </dataValidations>
  <printOptions horizontalCentered="1"/>
  <pageMargins left="0.25" right="0.25" top="0.75" bottom="0.75" header="0.3" footer="0.3"/>
  <pageSetup scale="63" fitToHeight="0" orientation="portrait" r:id="rId1"/>
  <headerFooter>
    <oddFooter>&amp;L&amp;A</oddFooter>
  </headerFooter>
  <rowBreaks count="1" manualBreakCount="1">
    <brk id="74" min="1" max="11" man="1"/>
  </rowBreaks>
  <ignoredErrors>
    <ignoredError sqref="B129" unlockedFormula="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F3C8C3E-1AA1-449A-9801-3B06EB7E8B4C}">
          <x14:formula1>
            <xm:f>Variables!$D$27:$D$28</xm:f>
          </x14:formula1>
          <xm:sqref>D65:D66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67F9F-4436-4710-82C4-9690772201C9}">
  <sheetPr codeName="Sheet3">
    <tabColor rgb="FF00B0F0"/>
    <pageSetUpPr fitToPage="1"/>
  </sheetPr>
  <dimension ref="A1:R50"/>
  <sheetViews>
    <sheetView showGridLines="0" zoomScaleNormal="100" workbookViewId="0"/>
  </sheetViews>
  <sheetFormatPr defaultColWidth="9.42578125" defaultRowHeight="14.25" x14ac:dyDescent="0.25"/>
  <cols>
    <col min="1" max="1" width="1.85546875" style="20" customWidth="1"/>
    <col min="2" max="12" width="14.5703125" style="1" customWidth="1"/>
    <col min="13" max="14" width="14.5703125" style="3" customWidth="1"/>
    <col min="15" max="16" width="14.5703125" style="3" hidden="1" customWidth="1"/>
    <col min="17" max="19" width="9.42578125" style="3" customWidth="1"/>
    <col min="20" max="16384" width="9.42578125" style="3"/>
  </cols>
  <sheetData>
    <row r="1" spans="1:16" x14ac:dyDescent="0.25">
      <c r="A1" s="20">
        <v>8</v>
      </c>
      <c r="O1" s="3" t="s">
        <v>305</v>
      </c>
      <c r="P1" s="3" t="s">
        <v>305</v>
      </c>
    </row>
    <row r="2" spans="1:16" x14ac:dyDescent="0.25">
      <c r="B2" s="22" t="s">
        <v>0</v>
      </c>
      <c r="C2" s="22"/>
      <c r="D2" s="22"/>
      <c r="O2" s="21" t="s">
        <v>61</v>
      </c>
      <c r="P2" s="21" t="s">
        <v>73</v>
      </c>
    </row>
    <row r="3" spans="1:16" x14ac:dyDescent="0.25">
      <c r="B3" s="5"/>
      <c r="C3" s="5"/>
      <c r="D3" s="5"/>
      <c r="O3" s="4"/>
      <c r="P3" s="4"/>
    </row>
    <row r="4" spans="1:16" s="8" customFormat="1" x14ac:dyDescent="0.25">
      <c r="A4" s="23"/>
      <c r="B4" s="269" t="str">
        <f>IF(Intro!$G$21="English",O4,P4)</f>
        <v>QUESTIONNAIRE À L'INTENTION DES PRODUCTEURS ÉTRANGERS</v>
      </c>
      <c r="C4" s="270"/>
      <c r="D4" s="270"/>
      <c r="E4" s="270"/>
      <c r="F4" s="270"/>
      <c r="G4" s="270"/>
      <c r="H4" s="270"/>
      <c r="I4" s="270"/>
      <c r="J4" s="270"/>
      <c r="K4" s="270"/>
      <c r="L4" s="271"/>
      <c r="M4" s="6"/>
      <c r="N4" s="6"/>
      <c r="O4" s="86" t="s">
        <v>225</v>
      </c>
      <c r="P4" s="86" t="s">
        <v>226</v>
      </c>
    </row>
    <row r="5" spans="1:16" s="8" customFormat="1" x14ac:dyDescent="0.25">
      <c r="A5" s="23"/>
      <c r="B5" s="282" t="str">
        <f>Intro!B5</f>
        <v>NQ-2026-004</v>
      </c>
      <c r="C5" s="283"/>
      <c r="D5" s="283"/>
      <c r="E5" s="283"/>
      <c r="F5" s="283"/>
      <c r="G5" s="283"/>
      <c r="H5" s="283"/>
      <c r="I5" s="283"/>
      <c r="J5" s="283"/>
      <c r="K5" s="283"/>
      <c r="L5" s="284"/>
      <c r="M5" s="6"/>
      <c r="N5" s="6"/>
      <c r="O5" s="7"/>
      <c r="P5" s="7"/>
    </row>
    <row r="6" spans="1:16" s="9" customFormat="1" x14ac:dyDescent="0.25">
      <c r="A6" s="23"/>
      <c r="B6" s="285" t="str">
        <f>UPPER(IF(Intro!$G$21="English",Variables!B3,Variables!C3))</f>
        <v>CONTREPLAQUÉS DÉCORATIFS ET AUTRES CONTREPLAQUÉS NON STRUCTURAUX</v>
      </c>
      <c r="C6" s="286"/>
      <c r="D6" s="286"/>
      <c r="E6" s="286"/>
      <c r="F6" s="286"/>
      <c r="G6" s="286"/>
      <c r="H6" s="286"/>
      <c r="I6" s="286"/>
      <c r="J6" s="286"/>
      <c r="K6" s="286"/>
      <c r="L6" s="287"/>
      <c r="O6" s="24"/>
      <c r="P6" s="24"/>
    </row>
    <row r="7" spans="1:16" s="9" customFormat="1" x14ac:dyDescent="0.25">
      <c r="A7" s="23"/>
      <c r="B7" s="25"/>
      <c r="C7" s="25"/>
      <c r="D7" s="25"/>
      <c r="E7" s="26"/>
      <c r="F7" s="26"/>
      <c r="G7" s="26"/>
      <c r="H7" s="26"/>
      <c r="I7" s="26"/>
      <c r="J7" s="26"/>
      <c r="K7" s="26"/>
      <c r="L7" s="26"/>
      <c r="O7" s="24"/>
      <c r="P7" s="24"/>
    </row>
    <row r="8" spans="1:16" s="8" customFormat="1" x14ac:dyDescent="0.25">
      <c r="A8" s="23"/>
      <c r="B8" s="227" t="str">
        <f>UPPER(IF(Intro!$G$21="English",O8,P8))</f>
        <v>APERÇU DU QUESTIONNAIRE</v>
      </c>
      <c r="C8" s="228" t="str">
        <f>UPPER(IF(Intro!$G$21="English",P8,Q8))</f>
        <v/>
      </c>
      <c r="D8" s="228"/>
      <c r="E8" s="228" t="str">
        <f>UPPER(IF(Intro!$G$21="English",Q8,R8))</f>
        <v/>
      </c>
      <c r="F8" s="228" t="str">
        <f>UPPER(IF(Intro!$G$21="English",R8,S8))</f>
        <v/>
      </c>
      <c r="G8" s="228" t="str">
        <f>UPPER(IF(Intro!$G$21="English",S8,T8))</f>
        <v/>
      </c>
      <c r="H8" s="228" t="str">
        <f>UPPER(IF(Intro!$G$21="English",T8,U8))</f>
        <v/>
      </c>
      <c r="I8" s="228" t="str">
        <f>UPPER(IF(Intro!$G$21="English",U8,V8))</f>
        <v/>
      </c>
      <c r="J8" s="228" t="str">
        <f>UPPER(IF(Intro!$G$21="English",V8,W8))</f>
        <v/>
      </c>
      <c r="K8" s="228" t="str">
        <f>UPPER(IF(Intro!$G$21="English",W8,X8))</f>
        <v/>
      </c>
      <c r="L8" s="229" t="str">
        <f>UPPER(IF(Intro!$G$21="English",X8,Y8))</f>
        <v/>
      </c>
      <c r="M8" s="9"/>
      <c r="N8" s="6"/>
      <c r="O8" s="87" t="s">
        <v>227</v>
      </c>
      <c r="P8" s="87" t="s">
        <v>228</v>
      </c>
    </row>
    <row r="9" spans="1:16" x14ac:dyDescent="0.25">
      <c r="B9" s="27"/>
      <c r="C9" s="28"/>
      <c r="D9" s="28"/>
      <c r="E9" s="29"/>
      <c r="F9" s="29"/>
      <c r="G9" s="29"/>
      <c r="H9" s="29"/>
      <c r="I9" s="29"/>
      <c r="J9" s="29"/>
      <c r="K9" s="29"/>
      <c r="L9" s="30"/>
    </row>
    <row r="10" spans="1:16" s="38" customFormat="1" x14ac:dyDescent="0.25">
      <c r="A10" s="59"/>
      <c r="B10" s="234" t="str">
        <f>IF(Intro!$G$21="English",O10,P10)</f>
        <v xml:space="preserve">Le présent questionnaire est divisé en deux parties :
</v>
      </c>
      <c r="C10" s="235"/>
      <c r="D10" s="235"/>
      <c r="E10" s="235"/>
      <c r="F10" s="235"/>
      <c r="G10" s="235"/>
      <c r="H10" s="235"/>
      <c r="I10" s="235"/>
      <c r="J10" s="235"/>
      <c r="K10" s="235"/>
      <c r="L10" s="236"/>
      <c r="O10" s="3" t="s">
        <v>80</v>
      </c>
      <c r="P10" s="3" t="s">
        <v>81</v>
      </c>
    </row>
    <row r="11" spans="1:16" s="38" customFormat="1" x14ac:dyDescent="0.25">
      <c r="A11" s="59"/>
      <c r="B11" s="49"/>
      <c r="C11" s="50"/>
      <c r="D11" s="50"/>
      <c r="E11" s="50"/>
      <c r="F11" s="50"/>
      <c r="G11" s="50"/>
      <c r="H11" s="50"/>
      <c r="I11" s="50"/>
      <c r="J11" s="50"/>
      <c r="K11" s="50"/>
      <c r="L11" s="80"/>
      <c r="O11" s="3"/>
      <c r="P11" s="3"/>
    </row>
    <row r="12" spans="1:16" s="38" customFormat="1" ht="14.25" customHeight="1" x14ac:dyDescent="0.25">
      <c r="A12" s="59"/>
      <c r="B12" s="234" t="str">
        <f>IF(Intro!$G$21="English",O12,P12)</f>
        <v xml:space="preserve">PARTIE I (onglets bleus) - porte sur des renseignements de nature publique. Les demandes de traiter un ou des renseignements comme des renseignements confidentiels doivent être dûment justifiées par écrit et être accompagnées d’une version publique remaniée.
</v>
      </c>
      <c r="C12" s="235"/>
      <c r="D12" s="235"/>
      <c r="E12" s="235"/>
      <c r="F12" s="235"/>
      <c r="G12" s="235"/>
      <c r="H12" s="235"/>
      <c r="I12" s="235"/>
      <c r="J12" s="235"/>
      <c r="K12" s="235"/>
      <c r="L12" s="236"/>
      <c r="O12" s="3" t="s">
        <v>82</v>
      </c>
      <c r="P12" s="3" t="s">
        <v>83</v>
      </c>
    </row>
    <row r="13" spans="1:16" s="38" customFormat="1" x14ac:dyDescent="0.25">
      <c r="A13" s="59"/>
      <c r="B13" s="234"/>
      <c r="C13" s="235"/>
      <c r="D13" s="235"/>
      <c r="E13" s="235"/>
      <c r="F13" s="235"/>
      <c r="G13" s="235"/>
      <c r="H13" s="235"/>
      <c r="I13" s="235"/>
      <c r="J13" s="235"/>
      <c r="K13" s="235"/>
      <c r="L13" s="236"/>
      <c r="O13" s="3"/>
      <c r="P13" s="3"/>
    </row>
    <row r="14" spans="1:16" s="38" customFormat="1" x14ac:dyDescent="0.25">
      <c r="A14" s="59"/>
      <c r="B14" s="49"/>
      <c r="C14" s="50"/>
      <c r="D14" s="50"/>
      <c r="E14" s="50"/>
      <c r="F14" s="50"/>
      <c r="G14" s="50"/>
      <c r="H14" s="50"/>
      <c r="I14" s="50"/>
      <c r="J14" s="50"/>
      <c r="K14" s="50"/>
      <c r="L14" s="80"/>
      <c r="O14" s="3"/>
      <c r="P14" s="3"/>
    </row>
    <row r="15" spans="1:16" s="38" customFormat="1" x14ac:dyDescent="0.25">
      <c r="A15" s="59"/>
      <c r="B15" s="234" t="str">
        <f>IF(Intro!$G$21="English",O15,P15)</f>
        <v xml:space="preserve">PARTIE II (onglets verts) - Les renseignements de nature confidentielle seront traités conformément aux articles 43 à 49 de la Loi sur le Tribunal canadien du commerce extérieur, qui précisent que ces renseignements ne doivent pas être rendus publics de manière à pouvoir être utilisés par un concurrent de la personne, de l’entreprise ou de la société déclarante.
</v>
      </c>
      <c r="C15" s="235"/>
      <c r="D15" s="235"/>
      <c r="E15" s="235"/>
      <c r="F15" s="235"/>
      <c r="G15" s="235"/>
      <c r="H15" s="235"/>
      <c r="I15" s="235"/>
      <c r="J15" s="235"/>
      <c r="K15" s="235"/>
      <c r="L15" s="236"/>
      <c r="O15" s="3" t="s">
        <v>84</v>
      </c>
      <c r="P15" s="3" t="s">
        <v>85</v>
      </c>
    </row>
    <row r="16" spans="1:16" s="38" customFormat="1" x14ac:dyDescent="0.25">
      <c r="A16" s="59"/>
      <c r="B16" s="319"/>
      <c r="C16" s="320"/>
      <c r="D16" s="320"/>
      <c r="E16" s="320"/>
      <c r="F16" s="320"/>
      <c r="G16" s="320"/>
      <c r="H16" s="320"/>
      <c r="I16" s="320"/>
      <c r="J16" s="320"/>
      <c r="K16" s="320"/>
      <c r="L16" s="321"/>
      <c r="O16" s="3"/>
      <c r="P16" s="3"/>
    </row>
    <row r="17" spans="1:16" s="38" customFormat="1" x14ac:dyDescent="0.25">
      <c r="A17" s="59"/>
      <c r="B17" s="69"/>
      <c r="C17" s="70"/>
      <c r="D17" s="70"/>
      <c r="E17" s="70"/>
      <c r="F17" s="70"/>
      <c r="G17" s="70"/>
      <c r="H17" s="70"/>
      <c r="I17" s="70"/>
      <c r="J17" s="70"/>
      <c r="K17" s="70"/>
      <c r="L17" s="71"/>
    </row>
    <row r="18" spans="1:16" s="9" customFormat="1" x14ac:dyDescent="0.25">
      <c r="A18" s="23"/>
      <c r="B18" s="25"/>
      <c r="C18" s="25"/>
      <c r="D18" s="25"/>
      <c r="E18" s="26"/>
      <c r="F18" s="26"/>
      <c r="G18" s="26"/>
      <c r="H18" s="26"/>
      <c r="I18" s="26"/>
      <c r="J18" s="26"/>
      <c r="K18" s="26"/>
      <c r="L18" s="26"/>
      <c r="O18" s="24"/>
      <c r="P18" s="24"/>
    </row>
    <row r="19" spans="1:16" s="8" customFormat="1" x14ac:dyDescent="0.25">
      <c r="A19" s="23"/>
      <c r="B19" s="227" t="str">
        <f>UPPER(IF(Intro!$G$21="English",O19,P19))</f>
        <v>RENSEIGNEMENTS ADDITIONNELS SUR LE PRODUIT</v>
      </c>
      <c r="C19" s="228" t="str">
        <f>UPPER(IF(Intro!$G$21="English",P19,Q19))</f>
        <v/>
      </c>
      <c r="D19" s="228"/>
      <c r="E19" s="228" t="str">
        <f>UPPER(IF(Intro!$G$21="English",Q19,R19))</f>
        <v/>
      </c>
      <c r="F19" s="228" t="str">
        <f>UPPER(IF(Intro!$G$21="English",R19,S19))</f>
        <v/>
      </c>
      <c r="G19" s="228" t="str">
        <f>UPPER(IF(Intro!$G$21="English",S19,T19))</f>
        <v/>
      </c>
      <c r="H19" s="228" t="str">
        <f>UPPER(IF(Intro!$G$21="English",T19,U19))</f>
        <v/>
      </c>
      <c r="I19" s="228" t="str">
        <f>UPPER(IF(Intro!$G$21="English",U19,V19))</f>
        <v/>
      </c>
      <c r="J19" s="228" t="str">
        <f>UPPER(IF(Intro!$G$21="English",V19,W19))</f>
        <v/>
      </c>
      <c r="K19" s="228" t="str">
        <f>UPPER(IF(Intro!$G$21="English",W19,X19))</f>
        <v/>
      </c>
      <c r="L19" s="229" t="str">
        <f>UPPER(IF(Intro!$G$21="English",X19,Y19))</f>
        <v/>
      </c>
      <c r="M19" s="9"/>
      <c r="N19" s="6"/>
      <c r="O19" s="86" t="s">
        <v>229</v>
      </c>
      <c r="P19" s="86" t="s">
        <v>230</v>
      </c>
    </row>
    <row r="20" spans="1:16" x14ac:dyDescent="0.25">
      <c r="B20" s="27"/>
      <c r="C20" s="28"/>
      <c r="D20" s="28"/>
      <c r="E20" s="29"/>
      <c r="F20" s="29"/>
      <c r="G20" s="29"/>
      <c r="H20" s="29"/>
      <c r="I20" s="29"/>
      <c r="J20" s="29"/>
      <c r="K20" s="29"/>
      <c r="L20" s="30"/>
    </row>
    <row r="21" spans="1:16" s="38" customFormat="1" ht="14.25" customHeight="1" x14ac:dyDescent="0.25">
      <c r="A21" s="59"/>
      <c r="B21" s="305" t="str">
        <f>IF(Intro!$G$21="English",HYPERLINK(Variables!B17),HYPERLINK(Variables!C17))</f>
        <v>https://www.cbsa-asfc.gc.ca/sima-lmsi/i-e/donp22026/donp22026-in-fra.html#3-2</v>
      </c>
      <c r="C21" s="306"/>
      <c r="D21" s="306"/>
      <c r="E21" s="306"/>
      <c r="F21" s="306"/>
      <c r="G21" s="306"/>
      <c r="H21" s="306"/>
      <c r="I21" s="306"/>
      <c r="J21" s="306"/>
      <c r="K21" s="306"/>
      <c r="L21" s="307"/>
      <c r="O21" s="3"/>
      <c r="P21" s="3"/>
    </row>
    <row r="22" spans="1:16" s="38" customFormat="1" ht="366" customHeight="1" x14ac:dyDescent="0.25">
      <c r="A22" s="59"/>
      <c r="B22" s="234" t="str">
        <f>IF(Intro!$G$21="English",O22,P22)</f>
        <v xml:space="preserve">Les contreplaqués décoratifs sont des contreplaqués multicouches plats ou autres panneaux plaqués, constitués d’au moins deux couches ou épaisseurs de placages en bois et d’une âme, dont la face et/ou le dos sont plaqués en bois; on les appelle parfois « contreplaqués de feuillus », simplement « contreplaqués », ou « bois d’ingénierie ».
Un placage est une tranche de bois coupée, tranchée ou sciée à partir d’une bille, d’un billon ou d’un quartelot. Un billon est une bille courte, généralement coupée à longueur, prête pour transformation sur un tour. Un quartelot, enfin, constitue le placage coupé ou tranché à partir d’un billon. Pour être appelée « placage », la tranche de bois doit généralement avoir une épaisseur de 6 millimètres ou moins. Les placages de face et de dos sont le placage de bois extérieur de chaque côté de l’âme, indépendamment des revêtements ou couvertures de surface supplémentaires décrits ci-dessous.
Une âme est constituée de la ou des couches composées d’un ou de plusieurs matériaux se trouvant entre les placages de face et de dos. L’âme peut être composée d’une gamme de matériaux, y compris les plateformes à âme en placage (constituées d’un ou de plusieurs placages de feuillus ou de résineux), les panneaux de particules ou les panneaux de fibres à densité moyenne (MDF).
Les plateformes à âme en placage sont des âmes composées de placages de feuillus ou de résineux. Une plateforme à âme en placage est constituée d’au moins deux couches de bois. Elle peut aussi être appelée « blanc à âme en placage ». Une plateforme à âme en placage est elle-même couverte par la définition du produit si elle est destinée à la production de contreplaqués décoratifs et autres contreplaqués non structuraux, et est elle-même comprise à titre de marchandises en cause. Les autres types d’âmes (p. ex. panneaux de particules, MDF) ne sont pas eux-mêmes couverts par la définition de produits, contrairement aux panneaux décoratifs et autres panneaux non structuraux qui sont fabriqués à partir de ces autres âmes.
Les contreplaqués décoratifs sont généralement décrits en fonction du nombre de couches, de l’épaisseur totale, de la largeur, de la longueur, de l’essence de la couche de face, de la nuance de la couche de face et de dos, du motif ou du type de coupe de la couche de face, ainsi que du type d’âme.
Outre les produits exclus de la définition de produits, tous les contreplaqués décoratifs entrent dans la portée des présentes enquêtes, que les placages de face et/ou de dos soient ou non revêtus ou recouverts en surface et que ce ou ces revêtements ou couvertures de surface masquent ou non le grain, la texture ou les marques du bois. Des exemples de revêtements et couvertures de surface sont les polyuréthanes durcis aux rayons ultraviolets; les polyuréthanes à base d’huile ou modifiés à l’huile, ou à base d’eau; la cire; les finitions à l’ester époxyde; les uréthanes durcis à l’humidité; les peintures; les teintures; le papier; l’aluminium; les stratifiés haute pression; les MDF; les revêtements de densité moyenne (MDO); et le film phénolique. De plus, le placage de face des contreplaqués décoratifs et non structuraux peut être poncé, lissé ou « usé » par des méthodes comme le raclage ou le brossage métallique.
</v>
      </c>
      <c r="C22" s="235"/>
      <c r="D22" s="235"/>
      <c r="E22" s="235"/>
      <c r="F22" s="235"/>
      <c r="G22" s="235"/>
      <c r="H22" s="235"/>
      <c r="I22" s="235"/>
      <c r="J22" s="235"/>
      <c r="K22" s="235"/>
      <c r="L22" s="236"/>
      <c r="O22" s="1" t="s">
        <v>358</v>
      </c>
      <c r="P22" s="1" t="s">
        <v>353</v>
      </c>
    </row>
    <row r="23" spans="1:16" s="38" customFormat="1" ht="355.5" customHeight="1" x14ac:dyDescent="0.25">
      <c r="A23" s="59"/>
      <c r="B23" s="234" t="str">
        <f>IF(Intro!$G$21="English",O23,P23)</f>
        <v xml:space="preserve">Les PFF, aussi appelés PSF, tels que décrits dans les alinéas des exclusions de la définition du produit, sont exclus de la définition du produit. Il s’agit de contreplaqués à face de film destinés au coffrage pour béton.
Les contreplaqués décoratifs sont surtout fabriqués sous forme de panneaux. Les dimensions des panneaux les plus courantes sont de 1219 x 1829 millimètres (48 x 72 pouces), de 1219 x 2438 millimètres (48 x 96 pouces) et de 1219 x 3048 millimètres (48 x 120 pouces). Cependant, ces panneaux sont souvent coupés aux dimensions par le fabricant selon les exigences du client. Les épaisseurs les plus courantes vont de 3,2 millimètres (⅛ pouce) à 25,4 millimètres (1 pouce). Indépendamment des dimensions réelles, tous les produits qui correspondent à la définition de produits sont compris à titre de marchandises en cause.
Les contreplaqués finis qui sont utilisés comme revêtement de sol sont exclus de la définition du produit. Séparément, les contreplaqués de construction sont utilisés comme support de revêtement de sol. Puisqu’il s’agit de contreplaqués structuraux, ils ne sont pas couverts par la définition de produits. Cependant, la sous-couche (un panneau mince installé au-dessus du support de revêtement de sol) n’est pas structurale et n’est pas utilisée comme revêtement de sol, ce qui fait qu’elle est visée par la définition de produits.
Les contreplaqués décoratifs ne sont assujettis à aucune norme ni aucune certification obligatoire. Il existe une norme volontaire (non obligatoire) appelée American National Standard for Hardwood and Decorative Plywood, ANSI/HPVA HP-1-2016 (version actuelle). Par contraste, les contreplaqués structuraux (non en cause) doivent être certifiés puisqu’ils sont destinés à la construction; ils sont fabriqués pour répondre à diverses normes pertinentes du groupe CSA.
Pour l’application de la définition de produits, les contreplaqués « non structuraux » désignent les contreplaqués qui non seulement ne répondent pas aux exigences de contreplaqués « structuraux », mais aussi ne sont pas « décoratifs » dans leur application. Ces produits sont parfois appelés « panneaux utilitaires » ou « panneaux industriels ». En règle générale, ils ne comportent pas de placage de face mince. Les contreplaqués non structuraux servent par exemple pour les étagères, les armoires de garage ou les niches. Ce type de contreplaqués peut aussi être utilisé comme « charpente » des cadres de sofas. Certains fabricants pourraient même se servir des contreplaqués, s’ils doivent être peints, pour l’intérieur d’armoires ou de meubles.
Les contreplaqués décoratifs se fabriquent sur mesure. Le procédé de fabrication est très souple et peut produire des marchandises selon les spécifications exactes du client. Bien que certains distributeurs puissent constituer des stocks en vue de l’achat par les utilisateurs finaux, l’achat typique de contreplaqués décoratifs est effectué avant la production, sur une base ponctuelle (plutôt que contractuelle).
</v>
      </c>
      <c r="C23" s="235"/>
      <c r="D23" s="235"/>
      <c r="E23" s="235"/>
      <c r="F23" s="235"/>
      <c r="G23" s="235"/>
      <c r="H23" s="235"/>
      <c r="I23" s="235"/>
      <c r="J23" s="235"/>
      <c r="K23" s="235"/>
      <c r="L23" s="236"/>
      <c r="O23" s="1" t="s">
        <v>356</v>
      </c>
      <c r="P23" s="1" t="s">
        <v>354</v>
      </c>
    </row>
    <row r="24" spans="1:16" s="38" customFormat="1" ht="243.75" customHeight="1" x14ac:dyDescent="0.25">
      <c r="A24" s="59"/>
      <c r="B24" s="234" t="str">
        <f>IF(Intro!$G$21="English",O24,P24)</f>
        <v>Puisque les contreplaqués décoratifs servent typiquement à des fins décoratives, l’aspect de la couche de face et de la couche de dos, si exposée, est souvent une caractéristique importante des contreplaqués. C’est pourquoi des nuances sont attribuées aux couches de face et de dos, lesquelles englobent des caractéristiques comme les traînées ou les taches de couleur, les variations de couleur, les nœuds recouverts et les petits nœuds. Certains fabricants proposent des nuances brevetées ou sur mesure. Cependant, les normes de classement consensuelles sont énoncées dans la norme ANSI/HPVA HP-1-2024.
La couche de face est le côté du produit qui est exposé à la vue après installation. Les nuances de la couche de face sont « AA », « A », « B », « C », « D » et « E », où « AA » est la face de placage la plus belle et « E », la moins belle (p. ex. beaucoup de nœuds dans le bois). Une face de placage de nuance supérieure (p. ex. « AA ») entraîne généralement un prix plus élevé qu’une face de placage de nuance inférieure (p. ex. « E »). Les essences de bois les plus communes pour le placage de face sont le frêne, le chêne, le bouleau, l’érable, le cerisier, le pin, le noyer, le peuplier, l’aulne, et les feuillus tropicaux comme le meranti, l’acajou et le cerisier de Cayenne. Le bambou peut également être utilisé pour la couche de face. Les nuances de la couche de dos sont « 1 », « 2 », « 3 » et « 4 » (aussi énumérées en ordre descendant de qualité).
Les contreplaqués décoratifs sont généralement fabriqués à partir de feuillus (c.-à-d. d’arbres à feuilles caduques ou non-conifères), mais peuvent aussi l’être à partir de résineux. Les contreplaqués structuraux ou de construction sont généralement fabriqués à partir de résineux (c.-à-d. des conifères).
La façon dont une bille est coupée détermine l’aspect du grain du bois dans les placages qui en résultent, ce qui revêt une importance particulière pour la couche de face et la couche de dos, si elle est exposée. Les coupes les plus courantes des contreplaqués décoratifs sont la coupe rotative, la coupe sur quartier, la coupe plate (ou sur dosse) et la coupe sur faux-quartier.</v>
      </c>
      <c r="C24" s="235"/>
      <c r="D24" s="235"/>
      <c r="E24" s="235"/>
      <c r="F24" s="235"/>
      <c r="G24" s="235"/>
      <c r="H24" s="235"/>
      <c r="I24" s="235"/>
      <c r="J24" s="235"/>
      <c r="K24" s="235"/>
      <c r="L24" s="236"/>
      <c r="O24" s="1" t="s">
        <v>357</v>
      </c>
      <c r="P24" s="1" t="s">
        <v>355</v>
      </c>
    </row>
    <row r="25" spans="1:16" s="38" customFormat="1" x14ac:dyDescent="0.25">
      <c r="A25" s="59"/>
      <c r="B25" s="69"/>
      <c r="C25" s="70"/>
      <c r="D25" s="70"/>
      <c r="E25" s="70"/>
      <c r="F25" s="70"/>
      <c r="G25" s="70"/>
      <c r="H25" s="70"/>
      <c r="I25" s="70"/>
      <c r="J25" s="70"/>
      <c r="K25" s="70"/>
      <c r="L25" s="71"/>
    </row>
    <row r="26" spans="1:16" s="9" customFormat="1" x14ac:dyDescent="0.25">
      <c r="A26" s="23"/>
      <c r="B26" s="25"/>
      <c r="C26" s="25"/>
      <c r="D26" s="25"/>
      <c r="E26" s="26"/>
      <c r="F26" s="26"/>
      <c r="G26" s="26"/>
      <c r="H26" s="26"/>
      <c r="I26" s="26"/>
      <c r="J26" s="26"/>
      <c r="K26" s="26"/>
      <c r="L26" s="26"/>
      <c r="O26" s="24"/>
      <c r="P26" s="24"/>
    </row>
    <row r="27" spans="1:16" s="8" customFormat="1" x14ac:dyDescent="0.25">
      <c r="A27" s="23"/>
      <c r="B27" s="227" t="str">
        <f>IF(Intro!$G$21="English",O27,P27)</f>
        <v>TARIF DES DOUANES</v>
      </c>
      <c r="C27" s="228" t="str">
        <f>UPPER(IF(Intro!$G$21="English",P27,Q27))</f>
        <v/>
      </c>
      <c r="D27" s="228"/>
      <c r="E27" s="228" t="str">
        <f>UPPER(IF(Intro!$G$21="English",Q27,R27))</f>
        <v/>
      </c>
      <c r="F27" s="228" t="str">
        <f>UPPER(IF(Intro!$G$21="English",R27,S27))</f>
        <v/>
      </c>
      <c r="G27" s="228" t="str">
        <f>UPPER(IF(Intro!$G$21="English",S27,T27))</f>
        <v/>
      </c>
      <c r="H27" s="228" t="str">
        <f>UPPER(IF(Intro!$G$21="English",T27,U27))</f>
        <v/>
      </c>
      <c r="I27" s="228" t="str">
        <f>UPPER(IF(Intro!$G$21="English",U27,V27))</f>
        <v/>
      </c>
      <c r="J27" s="228" t="str">
        <f>UPPER(IF(Intro!$G$21="English",V27,W27))</f>
        <v/>
      </c>
      <c r="K27" s="228" t="str">
        <f>UPPER(IF(Intro!$G$21="English",W27,X27))</f>
        <v/>
      </c>
      <c r="L27" s="229" t="str">
        <f>UPPER(IF(Intro!$G$21="English",X27,Y27))</f>
        <v/>
      </c>
      <c r="M27" s="9"/>
      <c r="N27" s="6"/>
      <c r="O27" s="9" t="s">
        <v>39</v>
      </c>
      <c r="P27" s="9" t="s">
        <v>40</v>
      </c>
    </row>
    <row r="28" spans="1:16" x14ac:dyDescent="0.25">
      <c r="B28" s="27"/>
      <c r="C28" s="28"/>
      <c r="D28" s="28"/>
      <c r="E28" s="29"/>
      <c r="F28" s="29"/>
      <c r="G28" s="29"/>
      <c r="H28" s="29"/>
      <c r="I28" s="29"/>
      <c r="J28" s="29"/>
      <c r="K28" s="29"/>
      <c r="L28" s="30"/>
    </row>
    <row r="29" spans="1:16" s="38" customFormat="1" ht="14.25" customHeight="1" x14ac:dyDescent="0.25">
      <c r="A29" s="59"/>
      <c r="B29" s="278" t="str">
        <f>IF(Intro!$G$21="English",O29,P29)</f>
        <v>Les marchandises sont généralement classées dans le Tarif des douanes sous les numéros suivants du Système harmonisé de désignation et de codification des marchandises (SH) :</v>
      </c>
      <c r="C29" s="279"/>
      <c r="D29" s="279"/>
      <c r="E29" s="279"/>
      <c r="F29" s="279"/>
      <c r="G29" s="279"/>
      <c r="H29" s="279"/>
      <c r="I29" s="279"/>
      <c r="J29" s="279"/>
      <c r="K29" s="279"/>
      <c r="L29" s="280"/>
      <c r="O29" s="3" t="s">
        <v>318</v>
      </c>
      <c r="P29" s="3" t="s">
        <v>251</v>
      </c>
    </row>
    <row r="30" spans="1:16" ht="14.1" customHeight="1" x14ac:dyDescent="0.25">
      <c r="B30" s="88"/>
      <c r="C30" s="46"/>
      <c r="D30" s="46"/>
      <c r="E30" s="46"/>
      <c r="F30" s="46"/>
      <c r="G30" s="46"/>
      <c r="H30" s="46"/>
      <c r="I30" s="46"/>
      <c r="J30" s="46"/>
      <c r="K30" s="46"/>
      <c r="L30" s="51"/>
    </row>
    <row r="31" spans="1:16" s="38" customFormat="1" ht="14.25" customHeight="1" x14ac:dyDescent="0.25">
      <c r="A31" s="59"/>
      <c r="B31" s="278"/>
      <c r="C31" s="279"/>
      <c r="D31" s="308" t="str">
        <f>IF(Intro!$G$21="English",O33,P33)</f>
        <v>4412.10.00.00, 4412.39.00.21,
4412.31.00.00, 4412.39.00.22,
4412.33.00.10, 4412.39.00.23,
4412.33.00.20, 4412.39.00.90,
4412.33.00.30, 4412.91.00.00,
4412.33.00.90, 4412.92.00.00,
4412.34.00.00, 4412.99.00.00,
4412.39.00.10</v>
      </c>
      <c r="E31" s="309"/>
      <c r="F31" s="309"/>
      <c r="G31" s="309"/>
      <c r="H31" s="309"/>
      <c r="I31" s="309"/>
      <c r="J31" s="310"/>
      <c r="K31" s="46"/>
      <c r="L31" s="51"/>
      <c r="O31" s="3" t="str">
        <f>"Prior to "&amp;Variables!B19&amp;":"</f>
        <v>Prior to Date of change:</v>
      </c>
      <c r="P31" s="3" t="str">
        <f>"Avant le "&amp;Variables!C19&amp;" :"</f>
        <v>Avant le Date of change :</v>
      </c>
    </row>
    <row r="32" spans="1:16" s="38" customFormat="1" ht="14.25" customHeight="1" x14ac:dyDescent="0.25">
      <c r="A32" s="59"/>
      <c r="B32" s="278"/>
      <c r="C32" s="279"/>
      <c r="D32" s="311"/>
      <c r="E32" s="312"/>
      <c r="F32" s="312"/>
      <c r="G32" s="312"/>
      <c r="H32" s="312"/>
      <c r="I32" s="312"/>
      <c r="J32" s="313"/>
      <c r="K32" s="46"/>
      <c r="L32" s="51"/>
      <c r="O32" s="3"/>
      <c r="P32" s="3"/>
    </row>
    <row r="33" spans="1:18" s="38" customFormat="1" ht="14.25" customHeight="1" x14ac:dyDescent="0.25">
      <c r="A33" s="59"/>
      <c r="B33" s="278"/>
      <c r="C33" s="279"/>
      <c r="D33" s="311"/>
      <c r="E33" s="312"/>
      <c r="F33" s="312"/>
      <c r="G33" s="312"/>
      <c r="H33" s="312"/>
      <c r="I33" s="312"/>
      <c r="J33" s="313"/>
      <c r="K33" s="46"/>
      <c r="L33" s="51"/>
      <c r="O33" s="47" t="str">
        <f>Variables!B20</f>
        <v>4412.10.00.00,  4412.39.00.21,
4412.31.00.00, 4412.39.00.22,
4412.33.00.10, 4412.39.00.23,
4412.33.00.20,  4412.39.00.90,
4412.33.00.30,  4412.91.00.00,
4412.33.00.90,  4412.92.00.00,
4412.34.00.00,  4412.99.00.00,
4412.39.00.10</v>
      </c>
      <c r="P33" s="47" t="str">
        <f>Variables!C20</f>
        <v>4412.10.00.00, 4412.39.00.21,
4412.31.00.00, 4412.39.00.22,
4412.33.00.10, 4412.39.00.23,
4412.33.00.20, 4412.39.00.90,
4412.33.00.30, 4412.91.00.00,
4412.33.00.90, 4412.92.00.00,
4412.34.00.00, 4412.99.00.00,
4412.39.00.10</v>
      </c>
    </row>
    <row r="34" spans="1:18" s="38" customFormat="1" ht="14.25" customHeight="1" x14ac:dyDescent="0.25">
      <c r="A34" s="59"/>
      <c r="B34" s="278"/>
      <c r="C34" s="279"/>
      <c r="D34" s="311"/>
      <c r="E34" s="312"/>
      <c r="F34" s="312"/>
      <c r="G34" s="312"/>
      <c r="H34" s="312"/>
      <c r="I34" s="312"/>
      <c r="J34" s="313"/>
      <c r="K34" s="46"/>
      <c r="L34" s="51"/>
      <c r="O34" s="3"/>
      <c r="P34" s="3"/>
    </row>
    <row r="35" spans="1:18" s="38" customFormat="1" ht="14.25" customHeight="1" x14ac:dyDescent="0.25">
      <c r="A35" s="59"/>
      <c r="B35" s="278"/>
      <c r="C35" s="279"/>
      <c r="D35" s="311"/>
      <c r="E35" s="312"/>
      <c r="F35" s="312"/>
      <c r="G35" s="312"/>
      <c r="H35" s="312"/>
      <c r="I35" s="312"/>
      <c r="J35" s="313"/>
      <c r="K35" s="46"/>
      <c r="L35" s="51"/>
      <c r="O35" s="3"/>
      <c r="P35" s="3"/>
    </row>
    <row r="36" spans="1:18" s="38" customFormat="1" ht="14.25" customHeight="1" x14ac:dyDescent="0.25">
      <c r="A36" s="59"/>
      <c r="B36" s="278"/>
      <c r="C36" s="279"/>
      <c r="D36" s="311"/>
      <c r="E36" s="312"/>
      <c r="F36" s="312"/>
      <c r="G36" s="312"/>
      <c r="H36" s="312"/>
      <c r="I36" s="312"/>
      <c r="J36" s="313"/>
      <c r="K36" s="46"/>
      <c r="L36" s="51"/>
      <c r="O36" s="3"/>
      <c r="P36" s="3"/>
    </row>
    <row r="37" spans="1:18" s="38" customFormat="1" ht="14.25" customHeight="1" x14ac:dyDescent="0.25">
      <c r="A37" s="59"/>
      <c r="B37" s="278"/>
      <c r="C37" s="279"/>
      <c r="D37" s="311"/>
      <c r="E37" s="312"/>
      <c r="F37" s="312"/>
      <c r="G37" s="312"/>
      <c r="H37" s="312"/>
      <c r="I37" s="312"/>
      <c r="J37" s="313"/>
      <c r="K37" s="46"/>
      <c r="L37" s="51"/>
      <c r="O37" s="3"/>
      <c r="P37" s="3"/>
    </row>
    <row r="38" spans="1:18" s="38" customFormat="1" x14ac:dyDescent="0.25">
      <c r="A38" s="59"/>
      <c r="B38" s="278"/>
      <c r="C38" s="279"/>
      <c r="D38" s="311"/>
      <c r="E38" s="312"/>
      <c r="F38" s="312"/>
      <c r="G38" s="312"/>
      <c r="H38" s="312"/>
      <c r="I38" s="312"/>
      <c r="J38" s="313"/>
      <c r="K38" s="46"/>
      <c r="L38" s="51"/>
      <c r="O38" s="3"/>
      <c r="P38" s="3"/>
    </row>
    <row r="39" spans="1:18" s="38" customFormat="1" x14ac:dyDescent="0.25">
      <c r="A39" s="59"/>
      <c r="B39" s="278"/>
      <c r="C39" s="279"/>
      <c r="D39" s="314"/>
      <c r="E39" s="315"/>
      <c r="F39" s="315"/>
      <c r="G39" s="315"/>
      <c r="H39" s="315"/>
      <c r="I39" s="315"/>
      <c r="J39" s="316"/>
      <c r="K39" s="46"/>
      <c r="L39" s="51"/>
      <c r="O39" s="3"/>
      <c r="P39" s="3"/>
    </row>
    <row r="40" spans="1:18" s="38" customFormat="1" x14ac:dyDescent="0.25">
      <c r="A40" s="59"/>
      <c r="B40" s="69"/>
      <c r="C40" s="70"/>
      <c r="D40" s="70"/>
      <c r="E40" s="70"/>
      <c r="F40" s="70"/>
      <c r="G40" s="70"/>
      <c r="H40" s="70"/>
      <c r="I40" s="70"/>
      <c r="J40" s="70"/>
      <c r="K40" s="70"/>
      <c r="L40" s="71"/>
    </row>
    <row r="41" spans="1:18" s="9" customFormat="1" x14ac:dyDescent="0.25">
      <c r="A41" s="23"/>
      <c r="B41" s="25"/>
      <c r="C41" s="25"/>
      <c r="D41" s="25"/>
      <c r="E41" s="26"/>
      <c r="F41" s="26"/>
      <c r="G41" s="26"/>
      <c r="H41" s="26"/>
      <c r="I41" s="26"/>
      <c r="J41" s="26"/>
      <c r="K41" s="26"/>
      <c r="L41" s="26"/>
      <c r="O41" s="24"/>
      <c r="P41" s="24"/>
    </row>
    <row r="42" spans="1:18" s="8" customFormat="1" x14ac:dyDescent="0.25">
      <c r="A42" s="23"/>
      <c r="B42" s="227" t="str">
        <f>IF(Intro!$G$21="English",O42,P42)</f>
        <v>GLOSSAIRE</v>
      </c>
      <c r="C42" s="228" t="s">
        <v>149</v>
      </c>
      <c r="D42" s="228"/>
      <c r="E42" s="228" t="s">
        <v>150</v>
      </c>
      <c r="F42" s="228" t="s">
        <v>150</v>
      </c>
      <c r="G42" s="228" t="s">
        <v>150</v>
      </c>
      <c r="H42" s="228" t="s">
        <v>150</v>
      </c>
      <c r="I42" s="228" t="s">
        <v>150</v>
      </c>
      <c r="J42" s="228" t="s">
        <v>150</v>
      </c>
      <c r="K42" s="228" t="s">
        <v>150</v>
      </c>
      <c r="L42" s="229" t="s">
        <v>150</v>
      </c>
      <c r="M42" s="9"/>
      <c r="N42" s="6"/>
      <c r="O42" s="9" t="s">
        <v>231</v>
      </c>
      <c r="P42" s="9" t="s">
        <v>149</v>
      </c>
    </row>
    <row r="43" spans="1:18" s="38" customFormat="1" ht="14.1" customHeight="1" x14ac:dyDescent="0.25">
      <c r="A43" s="59"/>
      <c r="B43" s="317" t="str">
        <f>IF(Intro!$G$21="English",O43,P43)</f>
        <v>La capacité pratique des usines</v>
      </c>
      <c r="C43" s="317"/>
      <c r="D43" s="318" t="str">
        <f>IF(Intro!$G$21="English",O44,P44)</f>
        <v>Correspond au niveau de rendement le plus élevé du matériel et de l’outillage utilisés dans la production des marchandises et de tous les autres produits (utilisant le même équipement) que vos usines peuvent atteindre en continu, tout en appliquant un régime de travail réaliste. Il convient de tenir compte de la gamme de produits fabriqués, du nombre de périodes de travail par jour, du nombre de jours d’exploitation par année, etc., au cours des cinq dernières années.</v>
      </c>
      <c r="E43" s="318"/>
      <c r="F43" s="318"/>
      <c r="G43" s="318"/>
      <c r="H43" s="318"/>
      <c r="I43" s="318"/>
      <c r="J43" s="318"/>
      <c r="K43" s="318"/>
      <c r="L43" s="318"/>
      <c r="O43" s="3" t="s">
        <v>145</v>
      </c>
      <c r="P43" s="3" t="s">
        <v>252</v>
      </c>
    </row>
    <row r="44" spans="1:18" x14ac:dyDescent="0.25">
      <c r="B44" s="317"/>
      <c r="C44" s="317"/>
      <c r="D44" s="318"/>
      <c r="E44" s="318"/>
      <c r="F44" s="318"/>
      <c r="G44" s="318"/>
      <c r="H44" s="318"/>
      <c r="I44" s="318"/>
      <c r="J44" s="318"/>
      <c r="K44" s="318"/>
      <c r="L44" s="318"/>
      <c r="O44" s="3" t="s">
        <v>232</v>
      </c>
      <c r="P44" s="3" t="s">
        <v>293</v>
      </c>
    </row>
    <row r="45" spans="1:18" x14ac:dyDescent="0.25">
      <c r="B45" s="317"/>
      <c r="C45" s="317"/>
      <c r="D45" s="318"/>
      <c r="E45" s="318"/>
      <c r="F45" s="318"/>
      <c r="G45" s="318"/>
      <c r="H45" s="318"/>
      <c r="I45" s="318"/>
      <c r="J45" s="318"/>
      <c r="K45" s="318"/>
      <c r="L45" s="318"/>
    </row>
    <row r="46" spans="1:18" x14ac:dyDescent="0.25">
      <c r="B46" s="317"/>
      <c r="C46" s="317"/>
      <c r="D46" s="318"/>
      <c r="E46" s="318"/>
      <c r="F46" s="318"/>
      <c r="G46" s="318"/>
      <c r="H46" s="318"/>
      <c r="I46" s="318"/>
      <c r="J46" s="318"/>
      <c r="K46" s="318"/>
      <c r="L46" s="318"/>
    </row>
    <row r="47" spans="1:18" s="38" customFormat="1" ht="14.1" customHeight="1" x14ac:dyDescent="0.25">
      <c r="A47" s="59"/>
      <c r="B47" s="317" t="str">
        <f>IF(Intro!$G$21="English",O47,P47)</f>
        <v>Entreprises affiliées</v>
      </c>
      <c r="C47" s="317"/>
      <c r="D47" s="318" t="str">
        <f>IF(Intro!$G$21="English",O48,P48)</f>
        <v>Des entreprises liées l’une à l’autre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v>
      </c>
      <c r="E47" s="318"/>
      <c r="F47" s="318"/>
      <c r="G47" s="318"/>
      <c r="H47" s="318"/>
      <c r="I47" s="318"/>
      <c r="J47" s="318"/>
      <c r="K47" s="318"/>
      <c r="L47" s="318"/>
      <c r="O47" s="3" t="s">
        <v>204</v>
      </c>
      <c r="P47" s="3" t="s">
        <v>205</v>
      </c>
    </row>
    <row r="48" spans="1:18" s="38" customFormat="1" x14ac:dyDescent="0.25">
      <c r="A48" s="59"/>
      <c r="B48" s="317"/>
      <c r="C48" s="317"/>
      <c r="D48" s="318"/>
      <c r="E48" s="318"/>
      <c r="F48" s="318"/>
      <c r="G48" s="318"/>
      <c r="H48" s="318"/>
      <c r="I48" s="318"/>
      <c r="J48" s="318"/>
      <c r="K48" s="318"/>
      <c r="L48" s="318"/>
      <c r="O48" s="3" t="s">
        <v>206</v>
      </c>
      <c r="P48" s="3" t="s">
        <v>207</v>
      </c>
      <c r="Q48" s="3"/>
      <c r="R48" s="3"/>
    </row>
    <row r="49" spans="1:18" s="38" customFormat="1" x14ac:dyDescent="0.25">
      <c r="A49" s="59"/>
      <c r="B49" s="317"/>
      <c r="C49" s="317"/>
      <c r="D49" s="318"/>
      <c r="E49" s="318"/>
      <c r="F49" s="318"/>
      <c r="G49" s="318"/>
      <c r="H49" s="318"/>
      <c r="I49" s="318"/>
      <c r="J49" s="318"/>
      <c r="K49" s="318"/>
      <c r="L49" s="318"/>
      <c r="O49" s="3"/>
      <c r="P49" s="3"/>
      <c r="Q49" s="3"/>
      <c r="R49" s="3"/>
    </row>
    <row r="50" spans="1:18" s="38" customFormat="1" x14ac:dyDescent="0.25">
      <c r="A50" s="59"/>
      <c r="B50" s="317"/>
      <c r="C50" s="317"/>
      <c r="D50" s="318"/>
      <c r="E50" s="318"/>
      <c r="F50" s="318"/>
      <c r="G50" s="318"/>
      <c r="H50" s="318"/>
      <c r="I50" s="318"/>
      <c r="J50" s="318"/>
      <c r="K50" s="318"/>
      <c r="L50" s="318"/>
      <c r="O50" s="3"/>
      <c r="P50" s="3"/>
      <c r="Q50" s="3"/>
      <c r="R50" s="3"/>
    </row>
  </sheetData>
  <sheetProtection algorithmName="SHA-512" hashValue="fLIkg0stpAK+LN3Y29AOfH+/2fk6cNOMqb9EVBcOGMhziRrczOmGnWlyQeWtUad4fIrcX/kZPdEZeURAkuG7Zg==" saltValue="FfUtTUFxrhhJgqjHRizHiw==" spinCount="100000" sheet="1" objects="1" scenarios="1" selectLockedCells="1"/>
  <mergeCells count="21">
    <mergeCell ref="B19:L19"/>
    <mergeCell ref="B4:L4"/>
    <mergeCell ref="B5:L5"/>
    <mergeCell ref="B6:L6"/>
    <mergeCell ref="B8:L8"/>
    <mergeCell ref="B10:L10"/>
    <mergeCell ref="B12:L13"/>
    <mergeCell ref="B15:L16"/>
    <mergeCell ref="B47:C50"/>
    <mergeCell ref="D43:L46"/>
    <mergeCell ref="D47:L50"/>
    <mergeCell ref="B27:L27"/>
    <mergeCell ref="B42:L42"/>
    <mergeCell ref="B21:L21"/>
    <mergeCell ref="B29:L29"/>
    <mergeCell ref="B31:C39"/>
    <mergeCell ref="D31:J39"/>
    <mergeCell ref="B43:C46"/>
    <mergeCell ref="B22:L22"/>
    <mergeCell ref="B23:L23"/>
    <mergeCell ref="B24:L24"/>
  </mergeCells>
  <printOptions horizontalCentered="1"/>
  <pageMargins left="0.25" right="0.25" top="0.75" bottom="0.75" header="0.3" footer="0.3"/>
  <pageSetup scale="63" fitToHeight="0" orientation="portrait" r:id="rId1"/>
  <headerFooter>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9346E-F8E7-4C54-A920-301A01EE7D9A}">
  <sheetPr codeName="Sheet4">
    <tabColor rgb="FF00B0F0"/>
    <pageSetUpPr fitToPage="1"/>
  </sheetPr>
  <dimension ref="A1:Q240"/>
  <sheetViews>
    <sheetView showGridLines="0" zoomScaleNormal="100" workbookViewId="0"/>
  </sheetViews>
  <sheetFormatPr defaultColWidth="9.42578125" defaultRowHeight="14.25" x14ac:dyDescent="0.25"/>
  <cols>
    <col min="1" max="1" width="1.85546875" style="20" customWidth="1"/>
    <col min="2" max="12" width="14.5703125" style="1" customWidth="1"/>
    <col min="13" max="14" width="14.5703125" style="3" customWidth="1"/>
    <col min="15" max="16" width="14.5703125" style="3" hidden="1" customWidth="1"/>
    <col min="17" max="17" width="9.42578125" style="3" customWidth="1"/>
    <col min="18" max="16384" width="9.42578125" style="3"/>
  </cols>
  <sheetData>
    <row r="1" spans="1:17" x14ac:dyDescent="0.25">
      <c r="O1" s="3" t="s">
        <v>305</v>
      </c>
      <c r="P1" s="3" t="s">
        <v>305</v>
      </c>
    </row>
    <row r="2" spans="1:17" x14ac:dyDescent="0.25">
      <c r="B2" s="22" t="s">
        <v>0</v>
      </c>
      <c r="C2" s="22"/>
      <c r="D2" s="22"/>
      <c r="O2" s="21" t="s">
        <v>61</v>
      </c>
      <c r="P2" s="21" t="s">
        <v>73</v>
      </c>
    </row>
    <row r="3" spans="1:17" x14ac:dyDescent="0.25">
      <c r="B3" s="5"/>
      <c r="C3" s="5"/>
      <c r="D3" s="5"/>
      <c r="O3" s="8"/>
      <c r="P3" s="8"/>
    </row>
    <row r="4" spans="1:17" s="8" customFormat="1" x14ac:dyDescent="0.25">
      <c r="A4" s="23"/>
      <c r="B4" s="269" t="str">
        <f>Info!B4</f>
        <v>QUESTIONNAIRE À L'INTENTION DES PRODUCTEURS ÉTRANGERS</v>
      </c>
      <c r="C4" s="270"/>
      <c r="D4" s="270"/>
      <c r="E4" s="270"/>
      <c r="F4" s="270"/>
      <c r="G4" s="270"/>
      <c r="H4" s="270"/>
      <c r="I4" s="270"/>
      <c r="J4" s="270"/>
      <c r="K4" s="270"/>
      <c r="L4" s="271"/>
      <c r="M4" s="6"/>
      <c r="N4" s="6"/>
      <c r="O4" s="9"/>
      <c r="P4" s="9"/>
    </row>
    <row r="5" spans="1:17" s="8" customFormat="1" x14ac:dyDescent="0.25">
      <c r="A5" s="23"/>
      <c r="B5" s="282" t="str">
        <f>Info!B5</f>
        <v>NQ-2026-004</v>
      </c>
      <c r="C5" s="283"/>
      <c r="D5" s="283"/>
      <c r="E5" s="283"/>
      <c r="F5" s="283"/>
      <c r="G5" s="283"/>
      <c r="H5" s="283"/>
      <c r="I5" s="283"/>
      <c r="J5" s="283"/>
      <c r="K5" s="283"/>
      <c r="L5" s="284"/>
      <c r="M5" s="6"/>
      <c r="N5" s="6"/>
      <c r="O5" s="9"/>
      <c r="P5" s="9"/>
    </row>
    <row r="6" spans="1:17" s="9" customFormat="1" ht="14.1" customHeight="1" x14ac:dyDescent="0.25">
      <c r="A6" s="23"/>
      <c r="B6" s="282" t="str">
        <f>Info!B6</f>
        <v>CONTREPLAQUÉS DÉCORATIFS ET AUTRES CONTREPLAQUÉS NON STRUCTURAUX</v>
      </c>
      <c r="C6" s="283"/>
      <c r="D6" s="283"/>
      <c r="E6" s="283"/>
      <c r="F6" s="283"/>
      <c r="G6" s="283"/>
      <c r="H6" s="283"/>
      <c r="I6" s="283"/>
      <c r="J6" s="283"/>
      <c r="K6" s="283"/>
      <c r="L6" s="284"/>
      <c r="O6" s="24"/>
      <c r="P6" s="24"/>
    </row>
    <row r="7" spans="1:17" s="9" customFormat="1" x14ac:dyDescent="0.25">
      <c r="A7" s="23"/>
      <c r="B7" s="347"/>
      <c r="C7" s="348"/>
      <c r="D7" s="348"/>
      <c r="E7" s="348"/>
      <c r="F7" s="348"/>
      <c r="G7" s="348"/>
      <c r="H7" s="348"/>
      <c r="I7" s="348"/>
      <c r="J7" s="348"/>
      <c r="K7" s="348"/>
      <c r="L7" s="349"/>
      <c r="O7" s="36"/>
    </row>
    <row r="8" spans="1:17" s="9" customFormat="1" x14ac:dyDescent="0.25">
      <c r="A8" s="23"/>
      <c r="B8" s="341" t="str">
        <f>IF(Intro!$G$21="English",O8,P8)</f>
        <v>Les questions suivantes font référence aux marchandises comme définies dans la description du produit de l'onglet Intro.</v>
      </c>
      <c r="C8" s="342"/>
      <c r="D8" s="342"/>
      <c r="E8" s="342"/>
      <c r="F8" s="342"/>
      <c r="G8" s="342"/>
      <c r="H8" s="342"/>
      <c r="I8" s="342"/>
      <c r="J8" s="342"/>
      <c r="K8" s="342"/>
      <c r="L8" s="343"/>
      <c r="O8" s="24" t="str">
        <f>"The following questions refer to the goods as defined in the product description on the Intro tab."</f>
        <v>The following questions refer to the goods as defined in the product description on the Intro tab.</v>
      </c>
      <c r="P8" s="24" t="str">
        <f>"Les questions suivantes font référence aux marchandises comme définies dans la description du produit de l'onglet Intro."</f>
        <v>Les questions suivantes font référence aux marchandises comme définies dans la description du produit de l'onglet Intro.</v>
      </c>
    </row>
    <row r="9" spans="1:17" s="9" customFormat="1" x14ac:dyDescent="0.25">
      <c r="A9" s="23"/>
      <c r="B9" s="341" t="str">
        <f>IF(Intro!$G$21="English",O9,P9)</f>
        <v>Des informations sur le produit et un glossaire de termes sont disponibles dans l'onglet Info.</v>
      </c>
      <c r="C9" s="342"/>
      <c r="D9" s="342"/>
      <c r="E9" s="342"/>
      <c r="F9" s="342"/>
      <c r="G9" s="342"/>
      <c r="H9" s="342"/>
      <c r="I9" s="342"/>
      <c r="J9" s="342"/>
      <c r="K9" s="342"/>
      <c r="L9" s="343"/>
      <c r="O9" s="24" t="s">
        <v>86</v>
      </c>
      <c r="P9" s="9" t="s">
        <v>87</v>
      </c>
    </row>
    <row r="10" spans="1:17" s="9" customFormat="1" x14ac:dyDescent="0.25">
      <c r="A10" s="23"/>
      <c r="B10" s="344" t="str">
        <f>IF(Intro!$G$21="English",O10,P10)</f>
        <v>Utilisez l'onglet AddPub si vous avez besoin de plus d'espace.</v>
      </c>
      <c r="C10" s="345"/>
      <c r="D10" s="345"/>
      <c r="E10" s="345"/>
      <c r="F10" s="345"/>
      <c r="G10" s="345"/>
      <c r="H10" s="345"/>
      <c r="I10" s="345"/>
      <c r="J10" s="345"/>
      <c r="K10" s="345"/>
      <c r="L10" s="346"/>
      <c r="O10" s="24" t="s">
        <v>88</v>
      </c>
      <c r="P10" s="24" t="s">
        <v>89</v>
      </c>
    </row>
    <row r="11" spans="1:17" s="9" customFormat="1" x14ac:dyDescent="0.25">
      <c r="A11" s="23"/>
      <c r="B11" s="25"/>
      <c r="C11" s="25"/>
      <c r="D11" s="25"/>
      <c r="E11" s="26"/>
      <c r="F11" s="26"/>
      <c r="G11" s="26"/>
      <c r="H11" s="26"/>
      <c r="I11" s="26"/>
      <c r="J11" s="26"/>
      <c r="K11" s="26"/>
      <c r="L11" s="26"/>
      <c r="O11" s="24"/>
      <c r="P11" s="24"/>
    </row>
    <row r="12" spans="1:17" x14ac:dyDescent="0.25">
      <c r="B12" s="227" t="str">
        <f>IF(Intro!$G$21="English",O12,P12)</f>
        <v>INFORMATIONS GÉNÉRALES SUR L'ENTREPRISE</v>
      </c>
      <c r="C12" s="228"/>
      <c r="D12" s="228"/>
      <c r="E12" s="228"/>
      <c r="F12" s="228"/>
      <c r="G12" s="228"/>
      <c r="H12" s="228"/>
      <c r="I12" s="228"/>
      <c r="J12" s="228"/>
      <c r="K12" s="228"/>
      <c r="L12" s="229"/>
      <c r="M12" s="38"/>
      <c r="O12" s="86" t="s">
        <v>233</v>
      </c>
      <c r="P12" s="86" t="s">
        <v>234</v>
      </c>
    </row>
    <row r="13" spans="1:17" x14ac:dyDescent="0.25">
      <c r="B13" s="323" t="s">
        <v>22</v>
      </c>
      <c r="C13" s="324"/>
      <c r="D13" s="324"/>
      <c r="E13" s="324"/>
      <c r="F13" s="324"/>
      <c r="G13" s="324"/>
      <c r="H13" s="324"/>
      <c r="I13" s="324"/>
      <c r="J13" s="324"/>
      <c r="K13" s="324"/>
      <c r="L13" s="325"/>
    </row>
    <row r="14" spans="1:17" x14ac:dyDescent="0.25">
      <c r="B14" s="27"/>
      <c r="C14" s="28"/>
      <c r="D14" s="28"/>
      <c r="E14" s="29"/>
      <c r="F14" s="29"/>
      <c r="G14" s="29"/>
      <c r="H14" s="29"/>
      <c r="I14" s="29"/>
      <c r="J14" s="29"/>
      <c r="K14" s="29"/>
      <c r="L14" s="30"/>
    </row>
    <row r="15" spans="1:17" x14ac:dyDescent="0.25">
      <c r="B15" s="234" t="str">
        <f>IF(Intro!$G$21="English",O15,P15)</f>
        <v>Donnez un bref historique de votre entreprise, en insistant plus particulièrement sur les activités entourant les marchandises.</v>
      </c>
      <c r="C15" s="235"/>
      <c r="D15" s="235"/>
      <c r="E15" s="235"/>
      <c r="F15" s="235"/>
      <c r="G15" s="235"/>
      <c r="H15" s="235"/>
      <c r="I15" s="235"/>
      <c r="J15" s="235"/>
      <c r="K15" s="235"/>
      <c r="L15" s="236"/>
      <c r="O15" s="31" t="s">
        <v>42</v>
      </c>
      <c r="P15" s="3" t="s">
        <v>43</v>
      </c>
    </row>
    <row r="16" spans="1:17" s="38" customFormat="1" x14ac:dyDescent="0.25">
      <c r="A16" s="59"/>
      <c r="B16" s="68"/>
      <c r="C16" s="60"/>
      <c r="D16" s="60"/>
      <c r="E16" s="60"/>
      <c r="F16" s="60"/>
      <c r="G16" s="60"/>
      <c r="H16" s="60"/>
      <c r="I16" s="60"/>
      <c r="J16" s="60"/>
      <c r="K16" s="60"/>
      <c r="L16" s="61"/>
      <c r="O16" s="3"/>
      <c r="P16" s="3"/>
      <c r="Q16" s="3"/>
    </row>
    <row r="17" spans="1:17" s="21" customFormat="1" x14ac:dyDescent="0.25">
      <c r="A17" s="20"/>
      <c r="B17" s="333"/>
      <c r="C17" s="334"/>
      <c r="D17" s="334"/>
      <c r="E17" s="334"/>
      <c r="F17" s="334"/>
      <c r="G17" s="334"/>
      <c r="H17" s="334"/>
      <c r="I17" s="334"/>
      <c r="J17" s="334"/>
      <c r="K17" s="334"/>
      <c r="L17" s="335"/>
      <c r="M17" s="38"/>
    </row>
    <row r="18" spans="1:17" s="21" customFormat="1" x14ac:dyDescent="0.25">
      <c r="A18" s="20"/>
      <c r="B18" s="333"/>
      <c r="C18" s="334"/>
      <c r="D18" s="334"/>
      <c r="E18" s="334"/>
      <c r="F18" s="334"/>
      <c r="G18" s="334"/>
      <c r="H18" s="334"/>
      <c r="I18" s="334"/>
      <c r="J18" s="334"/>
      <c r="K18" s="334"/>
      <c r="L18" s="335"/>
      <c r="M18" s="38"/>
    </row>
    <row r="19" spans="1:17" s="21" customFormat="1" x14ac:dyDescent="0.25">
      <c r="A19" s="20"/>
      <c r="B19" s="333"/>
      <c r="C19" s="334"/>
      <c r="D19" s="334"/>
      <c r="E19" s="334"/>
      <c r="F19" s="334"/>
      <c r="G19" s="334"/>
      <c r="H19" s="334"/>
      <c r="I19" s="334"/>
      <c r="J19" s="334"/>
      <c r="K19" s="334"/>
      <c r="L19" s="335"/>
      <c r="M19" s="38"/>
    </row>
    <row r="20" spans="1:17" s="21" customFormat="1" x14ac:dyDescent="0.25">
      <c r="A20" s="20"/>
      <c r="B20" s="333"/>
      <c r="C20" s="334"/>
      <c r="D20" s="334"/>
      <c r="E20" s="334"/>
      <c r="F20" s="334"/>
      <c r="G20" s="334"/>
      <c r="H20" s="334"/>
      <c r="I20" s="334"/>
      <c r="J20" s="334"/>
      <c r="K20" s="334"/>
      <c r="L20" s="335"/>
      <c r="M20" s="38"/>
    </row>
    <row r="21" spans="1:17" s="21" customFormat="1" x14ac:dyDescent="0.25">
      <c r="A21" s="20"/>
      <c r="B21" s="333"/>
      <c r="C21" s="334"/>
      <c r="D21" s="334"/>
      <c r="E21" s="334"/>
      <c r="F21" s="334"/>
      <c r="G21" s="334"/>
      <c r="H21" s="334"/>
      <c r="I21" s="334"/>
      <c r="J21" s="334"/>
      <c r="K21" s="334"/>
      <c r="L21" s="335"/>
      <c r="M21" s="38"/>
    </row>
    <row r="22" spans="1:17" s="21" customFormat="1" x14ac:dyDescent="0.25">
      <c r="A22" s="20"/>
      <c r="B22" s="333"/>
      <c r="C22" s="334"/>
      <c r="D22" s="334"/>
      <c r="E22" s="334"/>
      <c r="F22" s="334"/>
      <c r="G22" s="334"/>
      <c r="H22" s="334"/>
      <c r="I22" s="334"/>
      <c r="J22" s="334"/>
      <c r="K22" s="334"/>
      <c r="L22" s="335"/>
      <c r="M22" s="38"/>
    </row>
    <row r="23" spans="1:17" s="21" customFormat="1" x14ac:dyDescent="0.25">
      <c r="A23" s="20"/>
      <c r="B23" s="333"/>
      <c r="C23" s="334"/>
      <c r="D23" s="334"/>
      <c r="E23" s="334"/>
      <c r="F23" s="334"/>
      <c r="G23" s="334"/>
      <c r="H23" s="334"/>
      <c r="I23" s="334"/>
      <c r="J23" s="334"/>
      <c r="K23" s="334"/>
      <c r="L23" s="335"/>
      <c r="M23" s="38"/>
    </row>
    <row r="24" spans="1:17" s="21" customFormat="1" x14ac:dyDescent="0.25">
      <c r="A24" s="20"/>
      <c r="B24" s="333"/>
      <c r="C24" s="334"/>
      <c r="D24" s="334"/>
      <c r="E24" s="334"/>
      <c r="F24" s="334"/>
      <c r="G24" s="334"/>
      <c r="H24" s="334"/>
      <c r="I24" s="334"/>
      <c r="J24" s="334"/>
      <c r="K24" s="334"/>
      <c r="L24" s="335"/>
      <c r="M24" s="38"/>
    </row>
    <row r="25" spans="1:17" s="38" customFormat="1" x14ac:dyDescent="0.25">
      <c r="A25" s="59"/>
      <c r="B25" s="69"/>
      <c r="C25" s="70"/>
      <c r="D25" s="70"/>
      <c r="E25" s="70"/>
      <c r="F25" s="70"/>
      <c r="G25" s="70"/>
      <c r="H25" s="70"/>
      <c r="I25" s="70"/>
      <c r="J25" s="70"/>
      <c r="K25" s="70"/>
      <c r="L25" s="71"/>
      <c r="O25" s="3"/>
      <c r="P25" s="3"/>
      <c r="Q25" s="3"/>
    </row>
    <row r="26" spans="1:17" x14ac:dyDescent="0.25">
      <c r="B26" s="326" t="s">
        <v>23</v>
      </c>
      <c r="C26" s="327"/>
      <c r="D26" s="327"/>
      <c r="E26" s="327"/>
      <c r="F26" s="327"/>
      <c r="G26" s="327"/>
      <c r="H26" s="327"/>
      <c r="I26" s="327"/>
      <c r="J26" s="327"/>
      <c r="K26" s="327"/>
      <c r="L26" s="328"/>
    </row>
    <row r="27" spans="1:17" x14ac:dyDescent="0.25">
      <c r="B27" s="27"/>
      <c r="C27" s="28"/>
      <c r="D27" s="28"/>
      <c r="E27" s="29"/>
      <c r="F27" s="29"/>
      <c r="G27" s="29"/>
      <c r="H27" s="29"/>
      <c r="I27" s="29"/>
      <c r="J27" s="29"/>
      <c r="K27" s="29"/>
      <c r="L27" s="30"/>
    </row>
    <row r="28" spans="1:17" ht="14.25" customHeight="1" x14ac:dyDescent="0.25">
      <c r="B28" s="234" t="str">
        <f>IF(Intro!$G$21="English",O28,P28)</f>
        <v>Fournissez des détails concernant les mesures antidumping et/ou compensatoires imposées par les autorités d'un pays autre que le Canada à l'égard des marchandises ou des marchandises similaires auxquelles votre pays ou votre entreprise est assujetti depuis le 1er janvier 2023.</v>
      </c>
      <c r="C28" s="235"/>
      <c r="D28" s="235"/>
      <c r="E28" s="235"/>
      <c r="F28" s="235"/>
      <c r="G28" s="235"/>
      <c r="H28" s="235"/>
      <c r="I28" s="235"/>
      <c r="J28" s="235"/>
      <c r="K28" s="235"/>
      <c r="L28" s="236"/>
      <c r="O28" s="31" t="str">
        <f>"Provide details concerning anti-dumping and countervailing measures imposed by authorities of a country other than Canada in respect of the goods or similar goods to which your country or your firm has been subject since January 1, "&amp;Variables!B6&amp;"."</f>
        <v>Provide details concerning anti-dumping and countervailing measures imposed by authorities of a country other than Canada in respect of the goods or similar goods to which your country or your firm has been subject since January 1, 2023.</v>
      </c>
      <c r="P28" s="3" t="str">
        <f>"Fournissez des détails concernant les mesures antidumping et/ou compensatoires imposées par les autorités d'un pays autre que le Canada"&amp;" à l'égard des marchandises ou des marchandises similaires auxquelles votre pays ou votre entreprise est assujetti depuis le 1er janvier "&amp;Variables!B6&amp;"."</f>
        <v>Fournissez des détails concernant les mesures antidumping et/ou compensatoires imposées par les autorités d'un pays autre que le Canada à l'égard des marchandises ou des marchandises similaires auxquelles votre pays ou votre entreprise est assujetti depuis le 1er janvier 2023.</v>
      </c>
    </row>
    <row r="29" spans="1:17" x14ac:dyDescent="0.25">
      <c r="B29" s="234"/>
      <c r="C29" s="235"/>
      <c r="D29" s="235"/>
      <c r="E29" s="235"/>
      <c r="F29" s="235"/>
      <c r="G29" s="235"/>
      <c r="H29" s="235"/>
      <c r="I29" s="235"/>
      <c r="J29" s="235"/>
      <c r="K29" s="235"/>
      <c r="L29" s="236"/>
      <c r="O29" s="31"/>
    </row>
    <row r="30" spans="1:17" s="38" customFormat="1" x14ac:dyDescent="0.25">
      <c r="A30" s="59"/>
      <c r="B30" s="68"/>
      <c r="C30" s="60"/>
      <c r="D30" s="60"/>
      <c r="E30" s="60"/>
      <c r="F30" s="60"/>
      <c r="G30" s="60"/>
      <c r="H30" s="60"/>
      <c r="I30" s="60"/>
      <c r="J30" s="60"/>
      <c r="K30" s="60"/>
      <c r="L30" s="61"/>
      <c r="O30" s="3"/>
      <c r="P30" s="3"/>
      <c r="Q30" s="3"/>
    </row>
    <row r="31" spans="1:17" s="21" customFormat="1" x14ac:dyDescent="0.25">
      <c r="A31" s="20"/>
      <c r="B31" s="333"/>
      <c r="C31" s="334"/>
      <c r="D31" s="334"/>
      <c r="E31" s="334"/>
      <c r="F31" s="334"/>
      <c r="G31" s="334"/>
      <c r="H31" s="334"/>
      <c r="I31" s="334"/>
      <c r="J31" s="334"/>
      <c r="K31" s="334"/>
      <c r="L31" s="335"/>
      <c r="M31" s="38"/>
    </row>
    <row r="32" spans="1:17" s="21" customFormat="1" x14ac:dyDescent="0.25">
      <c r="A32" s="20"/>
      <c r="B32" s="333"/>
      <c r="C32" s="334"/>
      <c r="D32" s="334"/>
      <c r="E32" s="334"/>
      <c r="F32" s="334"/>
      <c r="G32" s="334"/>
      <c r="H32" s="334"/>
      <c r="I32" s="334"/>
      <c r="J32" s="334"/>
      <c r="K32" s="334"/>
      <c r="L32" s="335"/>
      <c r="M32" s="38"/>
    </row>
    <row r="33" spans="1:17" s="21" customFormat="1" x14ac:dyDescent="0.25">
      <c r="A33" s="20"/>
      <c r="B33" s="333"/>
      <c r="C33" s="334"/>
      <c r="D33" s="334"/>
      <c r="E33" s="334"/>
      <c r="F33" s="334"/>
      <c r="G33" s="334"/>
      <c r="H33" s="334"/>
      <c r="I33" s="334"/>
      <c r="J33" s="334"/>
      <c r="K33" s="334"/>
      <c r="L33" s="335"/>
      <c r="M33" s="38"/>
    </row>
    <row r="34" spans="1:17" s="21" customFormat="1" x14ac:dyDescent="0.25">
      <c r="A34" s="20"/>
      <c r="B34" s="333"/>
      <c r="C34" s="334"/>
      <c r="D34" s="334"/>
      <c r="E34" s="334"/>
      <c r="F34" s="334"/>
      <c r="G34" s="334"/>
      <c r="H34" s="334"/>
      <c r="I34" s="334"/>
      <c r="J34" s="334"/>
      <c r="K34" s="334"/>
      <c r="L34" s="335"/>
      <c r="M34" s="38"/>
    </row>
    <row r="35" spans="1:17" s="21" customFormat="1" x14ac:dyDescent="0.25">
      <c r="A35" s="20"/>
      <c r="B35" s="333"/>
      <c r="C35" s="334"/>
      <c r="D35" s="334"/>
      <c r="E35" s="334"/>
      <c r="F35" s="334"/>
      <c r="G35" s="334"/>
      <c r="H35" s="334"/>
      <c r="I35" s="334"/>
      <c r="J35" s="334"/>
      <c r="K35" s="334"/>
      <c r="L35" s="335"/>
      <c r="M35" s="38"/>
    </row>
    <row r="36" spans="1:17" s="21" customFormat="1" x14ac:dyDescent="0.25">
      <c r="A36" s="20"/>
      <c r="B36" s="333"/>
      <c r="C36" s="334"/>
      <c r="D36" s="334"/>
      <c r="E36" s="334"/>
      <c r="F36" s="334"/>
      <c r="G36" s="334"/>
      <c r="H36" s="334"/>
      <c r="I36" s="334"/>
      <c r="J36" s="334"/>
      <c r="K36" s="334"/>
      <c r="L36" s="335"/>
      <c r="M36" s="38"/>
    </row>
    <row r="37" spans="1:17" s="21" customFormat="1" x14ac:dyDescent="0.25">
      <c r="A37" s="20"/>
      <c r="B37" s="333"/>
      <c r="C37" s="334"/>
      <c r="D37" s="334"/>
      <c r="E37" s="334"/>
      <c r="F37" s="334"/>
      <c r="G37" s="334"/>
      <c r="H37" s="334"/>
      <c r="I37" s="334"/>
      <c r="J37" s="334"/>
      <c r="K37" s="334"/>
      <c r="L37" s="335"/>
      <c r="M37" s="38"/>
    </row>
    <row r="38" spans="1:17" s="21" customFormat="1" x14ac:dyDescent="0.25">
      <c r="A38" s="20"/>
      <c r="B38" s="333"/>
      <c r="C38" s="334"/>
      <c r="D38" s="334"/>
      <c r="E38" s="334"/>
      <c r="F38" s="334"/>
      <c r="G38" s="334"/>
      <c r="H38" s="334"/>
      <c r="I38" s="334"/>
      <c r="J38" s="334"/>
      <c r="K38" s="334"/>
      <c r="L38" s="335"/>
      <c r="M38" s="38"/>
    </row>
    <row r="39" spans="1:17" s="38" customFormat="1" x14ac:dyDescent="0.25">
      <c r="A39" s="59"/>
      <c r="B39" s="69"/>
      <c r="C39" s="70"/>
      <c r="D39" s="70"/>
      <c r="E39" s="70"/>
      <c r="F39" s="70"/>
      <c r="G39" s="70"/>
      <c r="H39" s="70"/>
      <c r="I39" s="70"/>
      <c r="J39" s="70"/>
      <c r="K39" s="70"/>
      <c r="L39" s="71"/>
      <c r="O39" s="3"/>
      <c r="P39" s="3"/>
      <c r="Q39" s="3"/>
    </row>
    <row r="40" spans="1:17" s="21" customFormat="1" x14ac:dyDescent="0.25">
      <c r="A40" s="20"/>
      <c r="B40" s="326" t="s">
        <v>24</v>
      </c>
      <c r="C40" s="327"/>
      <c r="D40" s="327"/>
      <c r="E40" s="327"/>
      <c r="F40" s="327"/>
      <c r="G40" s="327"/>
      <c r="H40" s="327"/>
      <c r="I40" s="327"/>
      <c r="J40" s="327"/>
      <c r="K40" s="327"/>
      <c r="L40" s="328"/>
      <c r="M40" s="67"/>
    </row>
    <row r="41" spans="1:17" s="38" customFormat="1" x14ac:dyDescent="0.25">
      <c r="A41" s="59"/>
      <c r="B41" s="68"/>
      <c r="C41" s="60"/>
      <c r="D41" s="60"/>
      <c r="E41" s="60"/>
      <c r="F41" s="60"/>
      <c r="G41" s="60"/>
      <c r="H41" s="60"/>
      <c r="I41" s="60"/>
      <c r="J41" s="60"/>
      <c r="K41" s="60"/>
      <c r="L41" s="61"/>
      <c r="O41" s="3"/>
      <c r="P41" s="3"/>
      <c r="Q41" s="3"/>
    </row>
    <row r="42" spans="1:17" s="38" customFormat="1" ht="14.25" customHeight="1" x14ac:dyDescent="0.25">
      <c r="A42" s="59"/>
      <c r="B42" s="278" t="str">
        <f>IF(Intro!$G$21="English",O42,P42)</f>
        <v>Dressez la liste des dénominations et adresses de toutes les entreprises canadiennes ou étrangères auxquelles votre entreprise est reliée, c'est-à-dire des entreprises avec qui votre entreprise est liée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 Pour chaque entreprise, veuillez indiquer le type d’affiliation et son rôle dans l'industrie (par exemple, la production, l’exportation, l’importation, la vente, l’achat de marchandises ou l’approvisionnement de matières premières pour la production des marchandises).</v>
      </c>
      <c r="C42" s="279"/>
      <c r="D42" s="279"/>
      <c r="E42" s="279"/>
      <c r="F42" s="279"/>
      <c r="G42" s="279"/>
      <c r="H42" s="279"/>
      <c r="I42" s="279"/>
      <c r="J42" s="279"/>
      <c r="K42" s="279"/>
      <c r="L42" s="280"/>
      <c r="O42" s="52" t="s">
        <v>321</v>
      </c>
      <c r="P42" s="52" t="s">
        <v>322</v>
      </c>
      <c r="Q42" s="3"/>
    </row>
    <row r="43" spans="1:17" s="38" customFormat="1" ht="14.25" customHeight="1" x14ac:dyDescent="0.25">
      <c r="A43" s="59"/>
      <c r="B43" s="278"/>
      <c r="C43" s="279"/>
      <c r="D43" s="279"/>
      <c r="E43" s="279"/>
      <c r="F43" s="279"/>
      <c r="G43" s="279"/>
      <c r="H43" s="279"/>
      <c r="I43" s="279"/>
      <c r="J43" s="279"/>
      <c r="K43" s="279"/>
      <c r="L43" s="280"/>
      <c r="O43" s="52"/>
      <c r="P43" s="52"/>
      <c r="Q43" s="3"/>
    </row>
    <row r="44" spans="1:17" s="38" customFormat="1" x14ac:dyDescent="0.25">
      <c r="A44" s="59"/>
      <c r="B44" s="278"/>
      <c r="C44" s="279"/>
      <c r="D44" s="279"/>
      <c r="E44" s="279"/>
      <c r="F44" s="279"/>
      <c r="G44" s="279"/>
      <c r="H44" s="279"/>
      <c r="I44" s="279"/>
      <c r="J44" s="279"/>
      <c r="K44" s="279"/>
      <c r="L44" s="280"/>
      <c r="O44" s="3"/>
      <c r="P44" s="3"/>
      <c r="Q44" s="3"/>
    </row>
    <row r="45" spans="1:17" s="38" customFormat="1" ht="33" customHeight="1" x14ac:dyDescent="0.25">
      <c r="A45" s="59"/>
      <c r="B45" s="278"/>
      <c r="C45" s="279"/>
      <c r="D45" s="279"/>
      <c r="E45" s="279"/>
      <c r="F45" s="279"/>
      <c r="G45" s="279"/>
      <c r="H45" s="279"/>
      <c r="I45" s="279"/>
      <c r="J45" s="279"/>
      <c r="K45" s="279"/>
      <c r="L45" s="280"/>
      <c r="O45" s="3"/>
      <c r="P45" s="3"/>
      <c r="Q45" s="3"/>
    </row>
    <row r="46" spans="1:17" s="38" customFormat="1" x14ac:dyDescent="0.25">
      <c r="A46" s="59"/>
      <c r="B46" s="68"/>
      <c r="C46" s="60"/>
      <c r="D46" s="60"/>
      <c r="E46" s="60"/>
      <c r="F46" s="60"/>
      <c r="G46" s="60"/>
      <c r="H46" s="60"/>
      <c r="I46" s="60"/>
      <c r="J46" s="60"/>
      <c r="K46" s="60"/>
      <c r="L46" s="61"/>
      <c r="O46" s="3"/>
      <c r="P46" s="3"/>
      <c r="Q46" s="3"/>
    </row>
    <row r="47" spans="1:17" x14ac:dyDescent="0.25">
      <c r="B47" s="93"/>
      <c r="C47" s="339" t="str">
        <f>IF(Intro!$G$21="English",O47,P47)</f>
        <v xml:space="preserve">Dénomination sociale de l'entreprise </v>
      </c>
      <c r="D47" s="339"/>
      <c r="E47" s="339" t="str">
        <f>IF(Intro!$G$21="English",O48,P48)</f>
        <v>Adresse de l'entreprise</v>
      </c>
      <c r="F47" s="339"/>
      <c r="G47" s="339" t="str">
        <f>IF(Intro!$G$21="English",O49,P49)</f>
        <v>Type d'affiliation</v>
      </c>
      <c r="H47" s="339"/>
      <c r="I47" s="339"/>
      <c r="J47" s="339" t="str">
        <f>IF(Intro!$G$21="English",O50,P50)</f>
        <v>Rôle dans l'industrie</v>
      </c>
      <c r="K47" s="339"/>
      <c r="L47" s="340"/>
      <c r="O47" s="3" t="s">
        <v>44</v>
      </c>
      <c r="P47" s="3" t="s">
        <v>46</v>
      </c>
    </row>
    <row r="48" spans="1:17" x14ac:dyDescent="0.25">
      <c r="B48" s="94"/>
      <c r="C48" s="339"/>
      <c r="D48" s="339"/>
      <c r="E48" s="339"/>
      <c r="F48" s="339"/>
      <c r="G48" s="339"/>
      <c r="H48" s="339"/>
      <c r="I48" s="339"/>
      <c r="J48" s="339"/>
      <c r="K48" s="339"/>
      <c r="L48" s="340"/>
      <c r="O48" s="3" t="s">
        <v>9</v>
      </c>
      <c r="P48" s="3" t="s">
        <v>10</v>
      </c>
    </row>
    <row r="49" spans="2:16" x14ac:dyDescent="0.25">
      <c r="B49" s="338">
        <v>1</v>
      </c>
      <c r="C49" s="232"/>
      <c r="D49" s="232"/>
      <c r="E49" s="232"/>
      <c r="F49" s="232"/>
      <c r="G49" s="232"/>
      <c r="H49" s="232"/>
      <c r="I49" s="232"/>
      <c r="J49" s="232"/>
      <c r="K49" s="232"/>
      <c r="L49" s="233"/>
      <c r="O49" s="3" t="s">
        <v>156</v>
      </c>
      <c r="P49" s="3" t="s">
        <v>294</v>
      </c>
    </row>
    <row r="50" spans="2:16" x14ac:dyDescent="0.25">
      <c r="B50" s="338"/>
      <c r="C50" s="232"/>
      <c r="D50" s="232"/>
      <c r="E50" s="232"/>
      <c r="F50" s="232"/>
      <c r="G50" s="232"/>
      <c r="H50" s="232"/>
      <c r="I50" s="232"/>
      <c r="J50" s="232"/>
      <c r="K50" s="232"/>
      <c r="L50" s="233"/>
      <c r="O50" s="3" t="s">
        <v>45</v>
      </c>
      <c r="P50" s="3" t="s">
        <v>47</v>
      </c>
    </row>
    <row r="51" spans="2:16" x14ac:dyDescent="0.25">
      <c r="B51" s="338">
        <v>2</v>
      </c>
      <c r="C51" s="232"/>
      <c r="D51" s="232"/>
      <c r="E51" s="232"/>
      <c r="F51" s="232"/>
      <c r="G51" s="232"/>
      <c r="H51" s="232"/>
      <c r="I51" s="232"/>
      <c r="J51" s="232"/>
      <c r="K51" s="232"/>
      <c r="L51" s="233"/>
    </row>
    <row r="52" spans="2:16" x14ac:dyDescent="0.25">
      <c r="B52" s="338"/>
      <c r="C52" s="232"/>
      <c r="D52" s="232"/>
      <c r="E52" s="232"/>
      <c r="F52" s="232"/>
      <c r="G52" s="232"/>
      <c r="H52" s="232"/>
      <c r="I52" s="232"/>
      <c r="J52" s="232"/>
      <c r="K52" s="232"/>
      <c r="L52" s="233"/>
    </row>
    <row r="53" spans="2:16" x14ac:dyDescent="0.25">
      <c r="B53" s="338">
        <v>3</v>
      </c>
      <c r="C53" s="232"/>
      <c r="D53" s="232"/>
      <c r="E53" s="232"/>
      <c r="F53" s="232"/>
      <c r="G53" s="232"/>
      <c r="H53" s="232"/>
      <c r="I53" s="232"/>
      <c r="J53" s="232"/>
      <c r="K53" s="232"/>
      <c r="L53" s="233"/>
    </row>
    <row r="54" spans="2:16" x14ac:dyDescent="0.25">
      <c r="B54" s="338"/>
      <c r="C54" s="232"/>
      <c r="D54" s="232"/>
      <c r="E54" s="232"/>
      <c r="F54" s="232"/>
      <c r="G54" s="232"/>
      <c r="H54" s="232"/>
      <c r="I54" s="232"/>
      <c r="J54" s="232"/>
      <c r="K54" s="232"/>
      <c r="L54" s="233"/>
    </row>
    <row r="55" spans="2:16" x14ac:dyDescent="0.25">
      <c r="B55" s="338">
        <v>4</v>
      </c>
      <c r="C55" s="232"/>
      <c r="D55" s="232"/>
      <c r="E55" s="232"/>
      <c r="F55" s="232"/>
      <c r="G55" s="232"/>
      <c r="H55" s="232"/>
      <c r="I55" s="232"/>
      <c r="J55" s="232"/>
      <c r="K55" s="232"/>
      <c r="L55" s="233"/>
    </row>
    <row r="56" spans="2:16" x14ac:dyDescent="0.25">
      <c r="B56" s="338"/>
      <c r="C56" s="232"/>
      <c r="D56" s="232"/>
      <c r="E56" s="232"/>
      <c r="F56" s="232"/>
      <c r="G56" s="232"/>
      <c r="H56" s="232"/>
      <c r="I56" s="232"/>
      <c r="J56" s="232"/>
      <c r="K56" s="232"/>
      <c r="L56" s="233"/>
    </row>
    <row r="57" spans="2:16" x14ac:dyDescent="0.25">
      <c r="B57" s="338">
        <v>5</v>
      </c>
      <c r="C57" s="232"/>
      <c r="D57" s="232"/>
      <c r="E57" s="232"/>
      <c r="F57" s="232"/>
      <c r="G57" s="232"/>
      <c r="H57" s="232"/>
      <c r="I57" s="232"/>
      <c r="J57" s="232"/>
      <c r="K57" s="232"/>
      <c r="L57" s="233"/>
    </row>
    <row r="58" spans="2:16" x14ac:dyDescent="0.25">
      <c r="B58" s="338"/>
      <c r="C58" s="232"/>
      <c r="D58" s="232"/>
      <c r="E58" s="232"/>
      <c r="F58" s="232"/>
      <c r="G58" s="232"/>
      <c r="H58" s="232"/>
      <c r="I58" s="232"/>
      <c r="J58" s="232"/>
      <c r="K58" s="232"/>
      <c r="L58" s="233"/>
    </row>
    <row r="59" spans="2:16" x14ac:dyDescent="0.25">
      <c r="B59" s="338">
        <v>6</v>
      </c>
      <c r="C59" s="232"/>
      <c r="D59" s="232"/>
      <c r="E59" s="232"/>
      <c r="F59" s="232"/>
      <c r="G59" s="232"/>
      <c r="H59" s="232"/>
      <c r="I59" s="232"/>
      <c r="J59" s="232"/>
      <c r="K59" s="232"/>
      <c r="L59" s="233"/>
    </row>
    <row r="60" spans="2:16" x14ac:dyDescent="0.25">
      <c r="B60" s="338"/>
      <c r="C60" s="232"/>
      <c r="D60" s="232"/>
      <c r="E60" s="232"/>
      <c r="F60" s="232"/>
      <c r="G60" s="232"/>
      <c r="H60" s="232"/>
      <c r="I60" s="232"/>
      <c r="J60" s="232"/>
      <c r="K60" s="232"/>
      <c r="L60" s="233"/>
    </row>
    <row r="61" spans="2:16" x14ac:dyDescent="0.25">
      <c r="B61" s="338">
        <v>7</v>
      </c>
      <c r="C61" s="232"/>
      <c r="D61" s="232"/>
      <c r="E61" s="232"/>
      <c r="F61" s="232"/>
      <c r="G61" s="232"/>
      <c r="H61" s="232"/>
      <c r="I61" s="232"/>
      <c r="J61" s="232"/>
      <c r="K61" s="232"/>
      <c r="L61" s="233"/>
    </row>
    <row r="62" spans="2:16" x14ac:dyDescent="0.25">
      <c r="B62" s="338"/>
      <c r="C62" s="232"/>
      <c r="D62" s="232"/>
      <c r="E62" s="232"/>
      <c r="F62" s="232"/>
      <c r="G62" s="232"/>
      <c r="H62" s="232"/>
      <c r="I62" s="232"/>
      <c r="J62" s="232"/>
      <c r="K62" s="232"/>
      <c r="L62" s="233"/>
    </row>
    <row r="63" spans="2:16" x14ac:dyDescent="0.25">
      <c r="B63" s="338">
        <v>8</v>
      </c>
      <c r="C63" s="232"/>
      <c r="D63" s="232"/>
      <c r="E63" s="232"/>
      <c r="F63" s="232"/>
      <c r="G63" s="232"/>
      <c r="H63" s="232"/>
      <c r="I63" s="232"/>
      <c r="J63" s="232"/>
      <c r="K63" s="232"/>
      <c r="L63" s="233"/>
    </row>
    <row r="64" spans="2:16" x14ac:dyDescent="0.25">
      <c r="B64" s="338"/>
      <c r="C64" s="232"/>
      <c r="D64" s="232"/>
      <c r="E64" s="232"/>
      <c r="F64" s="232"/>
      <c r="G64" s="232"/>
      <c r="H64" s="232"/>
      <c r="I64" s="232"/>
      <c r="J64" s="232"/>
      <c r="K64" s="232"/>
      <c r="L64" s="233"/>
    </row>
    <row r="65" spans="1:17" x14ac:dyDescent="0.25">
      <c r="B65" s="338">
        <v>9</v>
      </c>
      <c r="C65" s="232"/>
      <c r="D65" s="232"/>
      <c r="E65" s="232"/>
      <c r="F65" s="232"/>
      <c r="G65" s="232"/>
      <c r="H65" s="232"/>
      <c r="I65" s="232"/>
      <c r="J65" s="232"/>
      <c r="K65" s="232"/>
      <c r="L65" s="233"/>
    </row>
    <row r="66" spans="1:17" x14ac:dyDescent="0.25">
      <c r="B66" s="338"/>
      <c r="C66" s="232"/>
      <c r="D66" s="232"/>
      <c r="E66" s="232"/>
      <c r="F66" s="232"/>
      <c r="G66" s="232"/>
      <c r="H66" s="232"/>
      <c r="I66" s="232"/>
      <c r="J66" s="232"/>
      <c r="K66" s="232"/>
      <c r="L66" s="233"/>
    </row>
    <row r="67" spans="1:17" x14ac:dyDescent="0.25">
      <c r="B67" s="338">
        <v>10</v>
      </c>
      <c r="C67" s="232"/>
      <c r="D67" s="232"/>
      <c r="E67" s="232"/>
      <c r="F67" s="232"/>
      <c r="G67" s="232"/>
      <c r="H67" s="232"/>
      <c r="I67" s="232"/>
      <c r="J67" s="232"/>
      <c r="K67" s="232"/>
      <c r="L67" s="233"/>
    </row>
    <row r="68" spans="1:17" x14ac:dyDescent="0.25">
      <c r="B68" s="338"/>
      <c r="C68" s="232"/>
      <c r="D68" s="232"/>
      <c r="E68" s="232"/>
      <c r="F68" s="232"/>
      <c r="G68" s="232"/>
      <c r="H68" s="232"/>
      <c r="I68" s="232"/>
      <c r="J68" s="232"/>
      <c r="K68" s="232"/>
      <c r="L68" s="233"/>
    </row>
    <row r="69" spans="1:17" s="38" customFormat="1" x14ac:dyDescent="0.25">
      <c r="A69" s="59"/>
      <c r="B69" s="69"/>
      <c r="C69" s="70"/>
      <c r="D69" s="70"/>
      <c r="E69" s="70"/>
      <c r="F69" s="70"/>
      <c r="G69" s="70"/>
      <c r="H69" s="70"/>
      <c r="I69" s="70"/>
      <c r="J69" s="70"/>
      <c r="K69" s="70"/>
      <c r="L69" s="71"/>
      <c r="O69" s="3"/>
      <c r="P69" s="3"/>
      <c r="Q69" s="3"/>
    </row>
    <row r="70" spans="1:17" s="9" customFormat="1" x14ac:dyDescent="0.25">
      <c r="A70" s="23"/>
      <c r="B70" s="25"/>
      <c r="C70" s="25"/>
      <c r="D70" s="25"/>
      <c r="E70" s="26"/>
      <c r="F70" s="26"/>
      <c r="G70" s="26"/>
      <c r="H70" s="26"/>
      <c r="I70" s="26"/>
      <c r="J70" s="26"/>
      <c r="K70" s="26"/>
      <c r="L70" s="26"/>
      <c r="O70" s="24"/>
      <c r="P70" s="24"/>
    </row>
    <row r="71" spans="1:17" x14ac:dyDescent="0.25">
      <c r="B71" s="227" t="s">
        <v>235</v>
      </c>
      <c r="C71" s="228"/>
      <c r="D71" s="228"/>
      <c r="E71" s="228"/>
      <c r="F71" s="228"/>
      <c r="G71" s="228"/>
      <c r="H71" s="228"/>
      <c r="I71" s="228"/>
      <c r="J71" s="228"/>
      <c r="K71" s="228"/>
      <c r="L71" s="229"/>
      <c r="M71" s="38"/>
    </row>
    <row r="72" spans="1:17" s="21" customFormat="1" x14ac:dyDescent="0.25">
      <c r="A72" s="20"/>
      <c r="B72" s="323" t="s">
        <v>25</v>
      </c>
      <c r="C72" s="324"/>
      <c r="D72" s="324"/>
      <c r="E72" s="324"/>
      <c r="F72" s="324"/>
      <c r="G72" s="324"/>
      <c r="H72" s="324"/>
      <c r="I72" s="324"/>
      <c r="J72" s="324"/>
      <c r="K72" s="324"/>
      <c r="L72" s="325"/>
      <c r="M72" s="67"/>
    </row>
    <row r="73" spans="1:17" s="38" customFormat="1" x14ac:dyDescent="0.25">
      <c r="A73" s="59"/>
      <c r="B73" s="68"/>
      <c r="C73" s="60"/>
      <c r="D73" s="60"/>
      <c r="E73" s="60"/>
      <c r="F73" s="60"/>
      <c r="G73" s="60"/>
      <c r="H73" s="60"/>
      <c r="I73" s="60"/>
      <c r="J73" s="60"/>
      <c r="K73" s="60"/>
      <c r="L73" s="61"/>
      <c r="O73" s="3"/>
      <c r="P73" s="3"/>
      <c r="Q73" s="3"/>
    </row>
    <row r="74" spans="1:17" s="38" customFormat="1" x14ac:dyDescent="0.25">
      <c r="A74" s="59"/>
      <c r="B74" s="330" t="str">
        <f>IF(Intro!$G$21="English",O74,P74)</f>
        <v>Fournissez les informations suivantes concernant la production de toutes les marchandises de votre entreprise en Chine.</v>
      </c>
      <c r="C74" s="331"/>
      <c r="D74" s="331"/>
      <c r="E74" s="331"/>
      <c r="F74" s="331"/>
      <c r="G74" s="331"/>
      <c r="H74" s="331"/>
      <c r="I74" s="331"/>
      <c r="J74" s="331"/>
      <c r="K74" s="331"/>
      <c r="L74" s="332"/>
      <c r="O74" s="3" t="str">
        <f>"Provide the following information about the production of all of your firm's goods in "&amp;Variables!B5&amp;"."</f>
        <v>Provide the following information about the production of all of your firm's goods in China.</v>
      </c>
      <c r="P74" s="3" t="str">
        <f>"Fournissez les informations suivantes concernant la production de toutes les marchandises de votre entreprise "&amp;Variables!D5&amp;"."</f>
        <v>Fournissez les informations suivantes concernant la production de toutes les marchandises de votre entreprise en Chine.</v>
      </c>
      <c r="Q74" s="3"/>
    </row>
    <row r="75" spans="1:17" s="38" customFormat="1" x14ac:dyDescent="0.25">
      <c r="A75" s="59"/>
      <c r="B75" s="68"/>
      <c r="C75" s="60"/>
      <c r="D75" s="60"/>
      <c r="E75" s="60"/>
      <c r="F75" s="60"/>
      <c r="G75" s="60"/>
      <c r="H75" s="60"/>
      <c r="I75" s="60"/>
      <c r="J75" s="60"/>
      <c r="K75" s="60"/>
      <c r="L75" s="61"/>
      <c r="O75" s="3"/>
      <c r="P75" s="3"/>
      <c r="Q75" s="3"/>
    </row>
    <row r="76" spans="1:17" x14ac:dyDescent="0.25">
      <c r="B76" s="337"/>
      <c r="C76" s="329" t="str">
        <f>IF(Intro!$G$21="English",O76,P76)</f>
        <v xml:space="preserve">Dénomination sociale et emplacement de l'établissement </v>
      </c>
      <c r="D76" s="329"/>
      <c r="E76" s="329" t="str">
        <f>IF(Intro!$G$21="English",O77,P77)</f>
        <v>Expliquez si cette installation produit les marchandises destinées au marché canadien et/ou à d'autres marchés d'exportation.</v>
      </c>
      <c r="F76" s="329"/>
      <c r="G76" s="329" t="str">
        <f>IF(Intro!$G$21="English",O78,P78)</f>
        <v>Description et spécifications des marchandises produites</v>
      </c>
      <c r="H76" s="329"/>
      <c r="I76" s="329" t="str">
        <f>IF(Intro!$G$21="English",O79,P79)</f>
        <v>Si cette installation ne produit pas les marchandises, quelles modifications seraient nécessaires pour pouvoir produire les marchandises?</v>
      </c>
      <c r="J76" s="329"/>
      <c r="K76" s="329" t="str">
        <f>IF(Intro!$G$21="English",O80,P80)</f>
        <v>Quels autres produits, le cas échéant, pourraient être fabriqués à l’aide du même outillage utilisé pour la production des marchandises?</v>
      </c>
      <c r="L76" s="336"/>
      <c r="O76" s="3" t="s">
        <v>48</v>
      </c>
      <c r="P76" s="3" t="s">
        <v>49</v>
      </c>
    </row>
    <row r="77" spans="1:17" x14ac:dyDescent="0.25">
      <c r="B77" s="337"/>
      <c r="C77" s="329"/>
      <c r="D77" s="329"/>
      <c r="E77" s="329"/>
      <c r="F77" s="329"/>
      <c r="G77" s="329"/>
      <c r="H77" s="329"/>
      <c r="I77" s="329"/>
      <c r="J77" s="329"/>
      <c r="K77" s="329"/>
      <c r="L77" s="336"/>
      <c r="O77" s="3" t="s">
        <v>157</v>
      </c>
      <c r="P77" s="3" t="s">
        <v>158</v>
      </c>
    </row>
    <row r="78" spans="1:17" x14ac:dyDescent="0.25">
      <c r="B78" s="337"/>
      <c r="C78" s="329"/>
      <c r="D78" s="329"/>
      <c r="E78" s="329"/>
      <c r="F78" s="329"/>
      <c r="G78" s="329"/>
      <c r="H78" s="329"/>
      <c r="I78" s="329"/>
      <c r="J78" s="329"/>
      <c r="K78" s="329"/>
      <c r="L78" s="336"/>
      <c r="O78" s="3" t="s">
        <v>127</v>
      </c>
      <c r="P78" s="3" t="s">
        <v>128</v>
      </c>
    </row>
    <row r="79" spans="1:17" x14ac:dyDescent="0.25">
      <c r="B79" s="337"/>
      <c r="C79" s="329"/>
      <c r="D79" s="329"/>
      <c r="E79" s="329"/>
      <c r="F79" s="329"/>
      <c r="G79" s="329"/>
      <c r="H79" s="329"/>
      <c r="I79" s="329"/>
      <c r="J79" s="329"/>
      <c r="K79" s="329"/>
      <c r="L79" s="336"/>
      <c r="O79" s="3" t="s">
        <v>130</v>
      </c>
      <c r="P79" s="3" t="s">
        <v>129</v>
      </c>
    </row>
    <row r="80" spans="1:17" x14ac:dyDescent="0.25">
      <c r="B80" s="337"/>
      <c r="C80" s="329"/>
      <c r="D80" s="329"/>
      <c r="E80" s="329"/>
      <c r="F80" s="329"/>
      <c r="G80" s="329"/>
      <c r="H80" s="329"/>
      <c r="I80" s="329"/>
      <c r="J80" s="329"/>
      <c r="K80" s="329"/>
      <c r="L80" s="336"/>
      <c r="O80" s="3" t="s">
        <v>28</v>
      </c>
      <c r="P80" s="3" t="s">
        <v>29</v>
      </c>
    </row>
    <row r="81" spans="2:12" x14ac:dyDescent="0.25">
      <c r="B81" s="337"/>
      <c r="C81" s="329"/>
      <c r="D81" s="329"/>
      <c r="E81" s="329"/>
      <c r="F81" s="329"/>
      <c r="G81" s="329"/>
      <c r="H81" s="329"/>
      <c r="I81" s="329"/>
      <c r="J81" s="329"/>
      <c r="K81" s="329"/>
      <c r="L81" s="336"/>
    </row>
    <row r="82" spans="2:12" x14ac:dyDescent="0.25">
      <c r="B82" s="322">
        <v>1</v>
      </c>
      <c r="C82" s="232"/>
      <c r="D82" s="232"/>
      <c r="E82" s="232"/>
      <c r="F82" s="232"/>
      <c r="G82" s="232"/>
      <c r="H82" s="232"/>
      <c r="I82" s="232"/>
      <c r="J82" s="232"/>
      <c r="K82" s="232"/>
      <c r="L82" s="233"/>
    </row>
    <row r="83" spans="2:12" x14ac:dyDescent="0.25">
      <c r="B83" s="322"/>
      <c r="C83" s="232"/>
      <c r="D83" s="232"/>
      <c r="E83" s="232"/>
      <c r="F83" s="232"/>
      <c r="G83" s="232"/>
      <c r="H83" s="232"/>
      <c r="I83" s="232"/>
      <c r="J83" s="232"/>
      <c r="K83" s="232"/>
      <c r="L83" s="233"/>
    </row>
    <row r="84" spans="2:12" x14ac:dyDescent="0.25">
      <c r="B84" s="322"/>
      <c r="C84" s="232"/>
      <c r="D84" s="232"/>
      <c r="E84" s="232"/>
      <c r="F84" s="232"/>
      <c r="G84" s="232"/>
      <c r="H84" s="232"/>
      <c r="I84" s="232"/>
      <c r="J84" s="232"/>
      <c r="K84" s="232"/>
      <c r="L84" s="233"/>
    </row>
    <row r="85" spans="2:12" x14ac:dyDescent="0.25">
      <c r="B85" s="322"/>
      <c r="C85" s="232"/>
      <c r="D85" s="232"/>
      <c r="E85" s="232"/>
      <c r="F85" s="232"/>
      <c r="G85" s="232"/>
      <c r="H85" s="232"/>
      <c r="I85" s="232"/>
      <c r="J85" s="232"/>
      <c r="K85" s="232"/>
      <c r="L85" s="233"/>
    </row>
    <row r="86" spans="2:12" x14ac:dyDescent="0.25">
      <c r="B86" s="322"/>
      <c r="C86" s="232"/>
      <c r="D86" s="232"/>
      <c r="E86" s="232"/>
      <c r="F86" s="232"/>
      <c r="G86" s="232"/>
      <c r="H86" s="232"/>
      <c r="I86" s="232"/>
      <c r="J86" s="232"/>
      <c r="K86" s="232"/>
      <c r="L86" s="233"/>
    </row>
    <row r="87" spans="2:12" x14ac:dyDescent="0.25">
      <c r="B87" s="322"/>
      <c r="C87" s="232"/>
      <c r="D87" s="232"/>
      <c r="E87" s="232"/>
      <c r="F87" s="232"/>
      <c r="G87" s="232"/>
      <c r="H87" s="232"/>
      <c r="I87" s="232"/>
      <c r="J87" s="232"/>
      <c r="K87" s="232"/>
      <c r="L87" s="233"/>
    </row>
    <row r="88" spans="2:12" x14ac:dyDescent="0.25">
      <c r="B88" s="322"/>
      <c r="C88" s="232"/>
      <c r="D88" s="232"/>
      <c r="E88" s="232"/>
      <c r="F88" s="232"/>
      <c r="G88" s="232"/>
      <c r="H88" s="232"/>
      <c r="I88" s="232"/>
      <c r="J88" s="232"/>
      <c r="K88" s="232"/>
      <c r="L88" s="233"/>
    </row>
    <row r="89" spans="2:12" x14ac:dyDescent="0.25">
      <c r="B89" s="322"/>
      <c r="C89" s="232"/>
      <c r="D89" s="232"/>
      <c r="E89" s="232"/>
      <c r="F89" s="232"/>
      <c r="G89" s="232"/>
      <c r="H89" s="232"/>
      <c r="I89" s="232"/>
      <c r="J89" s="232"/>
      <c r="K89" s="232"/>
      <c r="L89" s="233"/>
    </row>
    <row r="90" spans="2:12" x14ac:dyDescent="0.25">
      <c r="B90" s="322"/>
      <c r="C90" s="232"/>
      <c r="D90" s="232"/>
      <c r="E90" s="232"/>
      <c r="F90" s="232"/>
      <c r="G90" s="232"/>
      <c r="H90" s="232"/>
      <c r="I90" s="232"/>
      <c r="J90" s="232"/>
      <c r="K90" s="232"/>
      <c r="L90" s="233"/>
    </row>
    <row r="91" spans="2:12" x14ac:dyDescent="0.25">
      <c r="B91" s="322"/>
      <c r="C91" s="232"/>
      <c r="D91" s="232"/>
      <c r="E91" s="232"/>
      <c r="F91" s="232"/>
      <c r="G91" s="232"/>
      <c r="H91" s="232"/>
      <c r="I91" s="232"/>
      <c r="J91" s="232"/>
      <c r="K91" s="232"/>
      <c r="L91" s="233"/>
    </row>
    <row r="92" spans="2:12" x14ac:dyDescent="0.25">
      <c r="B92" s="322">
        <v>2</v>
      </c>
      <c r="C92" s="232"/>
      <c r="D92" s="232"/>
      <c r="E92" s="232"/>
      <c r="F92" s="232"/>
      <c r="G92" s="232"/>
      <c r="H92" s="232"/>
      <c r="I92" s="232"/>
      <c r="J92" s="232"/>
      <c r="K92" s="232"/>
      <c r="L92" s="233"/>
    </row>
    <row r="93" spans="2:12" x14ac:dyDescent="0.25">
      <c r="B93" s="322"/>
      <c r="C93" s="232"/>
      <c r="D93" s="232"/>
      <c r="E93" s="232"/>
      <c r="F93" s="232"/>
      <c r="G93" s="232"/>
      <c r="H93" s="232"/>
      <c r="I93" s="232"/>
      <c r="J93" s="232"/>
      <c r="K93" s="232"/>
      <c r="L93" s="233"/>
    </row>
    <row r="94" spans="2:12" x14ac:dyDescent="0.25">
      <c r="B94" s="322"/>
      <c r="C94" s="232"/>
      <c r="D94" s="232"/>
      <c r="E94" s="232"/>
      <c r="F94" s="232"/>
      <c r="G94" s="232"/>
      <c r="H94" s="232"/>
      <c r="I94" s="232"/>
      <c r="J94" s="232"/>
      <c r="K94" s="232"/>
      <c r="L94" s="233"/>
    </row>
    <row r="95" spans="2:12" x14ac:dyDescent="0.25">
      <c r="B95" s="322"/>
      <c r="C95" s="232"/>
      <c r="D95" s="232"/>
      <c r="E95" s="232"/>
      <c r="F95" s="232"/>
      <c r="G95" s="232"/>
      <c r="H95" s="232"/>
      <c r="I95" s="232"/>
      <c r="J95" s="232"/>
      <c r="K95" s="232"/>
      <c r="L95" s="233"/>
    </row>
    <row r="96" spans="2:12" x14ac:dyDescent="0.25">
      <c r="B96" s="322"/>
      <c r="C96" s="232"/>
      <c r="D96" s="232"/>
      <c r="E96" s="232"/>
      <c r="F96" s="232"/>
      <c r="G96" s="232"/>
      <c r="H96" s="232"/>
      <c r="I96" s="232"/>
      <c r="J96" s="232"/>
      <c r="K96" s="232"/>
      <c r="L96" s="233"/>
    </row>
    <row r="97" spans="2:12" x14ac:dyDescent="0.25">
      <c r="B97" s="322"/>
      <c r="C97" s="232"/>
      <c r="D97" s="232"/>
      <c r="E97" s="232"/>
      <c r="F97" s="232"/>
      <c r="G97" s="232"/>
      <c r="H97" s="232"/>
      <c r="I97" s="232"/>
      <c r="J97" s="232"/>
      <c r="K97" s="232"/>
      <c r="L97" s="233"/>
    </row>
    <row r="98" spans="2:12" x14ac:dyDescent="0.25">
      <c r="B98" s="322"/>
      <c r="C98" s="232"/>
      <c r="D98" s="232"/>
      <c r="E98" s="232"/>
      <c r="F98" s="232"/>
      <c r="G98" s="232"/>
      <c r="H98" s="232"/>
      <c r="I98" s="232"/>
      <c r="J98" s="232"/>
      <c r="K98" s="232"/>
      <c r="L98" s="233"/>
    </row>
    <row r="99" spans="2:12" x14ac:dyDescent="0.25">
      <c r="B99" s="322"/>
      <c r="C99" s="232"/>
      <c r="D99" s="232"/>
      <c r="E99" s="232"/>
      <c r="F99" s="232"/>
      <c r="G99" s="232"/>
      <c r="H99" s="232"/>
      <c r="I99" s="232"/>
      <c r="J99" s="232"/>
      <c r="K99" s="232"/>
      <c r="L99" s="233"/>
    </row>
    <row r="100" spans="2:12" x14ac:dyDescent="0.25">
      <c r="B100" s="322"/>
      <c r="C100" s="232"/>
      <c r="D100" s="232"/>
      <c r="E100" s="232"/>
      <c r="F100" s="232"/>
      <c r="G100" s="232"/>
      <c r="H100" s="232"/>
      <c r="I100" s="232"/>
      <c r="J100" s="232"/>
      <c r="K100" s="232"/>
      <c r="L100" s="233"/>
    </row>
    <row r="101" spans="2:12" x14ac:dyDescent="0.25">
      <c r="B101" s="322"/>
      <c r="C101" s="232"/>
      <c r="D101" s="232"/>
      <c r="E101" s="232"/>
      <c r="F101" s="232"/>
      <c r="G101" s="232"/>
      <c r="H101" s="232"/>
      <c r="I101" s="232"/>
      <c r="J101" s="232"/>
      <c r="K101" s="232"/>
      <c r="L101" s="233"/>
    </row>
    <row r="102" spans="2:12" x14ac:dyDescent="0.25">
      <c r="B102" s="322">
        <v>3</v>
      </c>
      <c r="C102" s="232"/>
      <c r="D102" s="232"/>
      <c r="E102" s="232"/>
      <c r="F102" s="232"/>
      <c r="G102" s="232"/>
      <c r="H102" s="232"/>
      <c r="I102" s="232"/>
      <c r="J102" s="232"/>
      <c r="K102" s="232"/>
      <c r="L102" s="233"/>
    </row>
    <row r="103" spans="2:12" x14ac:dyDescent="0.25">
      <c r="B103" s="322"/>
      <c r="C103" s="232"/>
      <c r="D103" s="232"/>
      <c r="E103" s="232"/>
      <c r="F103" s="232"/>
      <c r="G103" s="232"/>
      <c r="H103" s="232"/>
      <c r="I103" s="232"/>
      <c r="J103" s="232"/>
      <c r="K103" s="232"/>
      <c r="L103" s="233"/>
    </row>
    <row r="104" spans="2:12" x14ac:dyDescent="0.25">
      <c r="B104" s="322"/>
      <c r="C104" s="232"/>
      <c r="D104" s="232"/>
      <c r="E104" s="232"/>
      <c r="F104" s="232"/>
      <c r="G104" s="232"/>
      <c r="H104" s="232"/>
      <c r="I104" s="232"/>
      <c r="J104" s="232"/>
      <c r="K104" s="232"/>
      <c r="L104" s="233"/>
    </row>
    <row r="105" spans="2:12" x14ac:dyDescent="0.25">
      <c r="B105" s="322"/>
      <c r="C105" s="232"/>
      <c r="D105" s="232"/>
      <c r="E105" s="232"/>
      <c r="F105" s="232"/>
      <c r="G105" s="232"/>
      <c r="H105" s="232"/>
      <c r="I105" s="232"/>
      <c r="J105" s="232"/>
      <c r="K105" s="232"/>
      <c r="L105" s="233"/>
    </row>
    <row r="106" spans="2:12" x14ac:dyDescent="0.25">
      <c r="B106" s="322"/>
      <c r="C106" s="232"/>
      <c r="D106" s="232"/>
      <c r="E106" s="232"/>
      <c r="F106" s="232"/>
      <c r="G106" s="232"/>
      <c r="H106" s="232"/>
      <c r="I106" s="232"/>
      <c r="J106" s="232"/>
      <c r="K106" s="232"/>
      <c r="L106" s="233"/>
    </row>
    <row r="107" spans="2:12" x14ac:dyDescent="0.25">
      <c r="B107" s="322"/>
      <c r="C107" s="232"/>
      <c r="D107" s="232"/>
      <c r="E107" s="232"/>
      <c r="F107" s="232"/>
      <c r="G107" s="232"/>
      <c r="H107" s="232"/>
      <c r="I107" s="232"/>
      <c r="J107" s="232"/>
      <c r="K107" s="232"/>
      <c r="L107" s="233"/>
    </row>
    <row r="108" spans="2:12" x14ac:dyDescent="0.25">
      <c r="B108" s="322"/>
      <c r="C108" s="232"/>
      <c r="D108" s="232"/>
      <c r="E108" s="232"/>
      <c r="F108" s="232"/>
      <c r="G108" s="232"/>
      <c r="H108" s="232"/>
      <c r="I108" s="232"/>
      <c r="J108" s="232"/>
      <c r="K108" s="232"/>
      <c r="L108" s="233"/>
    </row>
    <row r="109" spans="2:12" x14ac:dyDescent="0.25">
      <c r="B109" s="322"/>
      <c r="C109" s="232"/>
      <c r="D109" s="232"/>
      <c r="E109" s="232"/>
      <c r="F109" s="232"/>
      <c r="G109" s="232"/>
      <c r="H109" s="232"/>
      <c r="I109" s="232"/>
      <c r="J109" s="232"/>
      <c r="K109" s="232"/>
      <c r="L109" s="233"/>
    </row>
    <row r="110" spans="2:12" x14ac:dyDescent="0.25">
      <c r="B110" s="322"/>
      <c r="C110" s="232"/>
      <c r="D110" s="232"/>
      <c r="E110" s="232"/>
      <c r="F110" s="232"/>
      <c r="G110" s="232"/>
      <c r="H110" s="232"/>
      <c r="I110" s="232"/>
      <c r="J110" s="232"/>
      <c r="K110" s="232"/>
      <c r="L110" s="233"/>
    </row>
    <row r="111" spans="2:12" x14ac:dyDescent="0.25">
      <c r="B111" s="322"/>
      <c r="C111" s="232"/>
      <c r="D111" s="232"/>
      <c r="E111" s="232"/>
      <c r="F111" s="232"/>
      <c r="G111" s="232"/>
      <c r="H111" s="232"/>
      <c r="I111" s="232"/>
      <c r="J111" s="232"/>
      <c r="K111" s="232"/>
      <c r="L111" s="233"/>
    </row>
    <row r="112" spans="2:12" x14ac:dyDescent="0.25">
      <c r="B112" s="322">
        <v>4</v>
      </c>
      <c r="C112" s="232"/>
      <c r="D112" s="232"/>
      <c r="E112" s="232"/>
      <c r="F112" s="232"/>
      <c r="G112" s="232"/>
      <c r="H112" s="232"/>
      <c r="I112" s="232"/>
      <c r="J112" s="232"/>
      <c r="K112" s="232"/>
      <c r="L112" s="233"/>
    </row>
    <row r="113" spans="2:12" x14ac:dyDescent="0.25">
      <c r="B113" s="322"/>
      <c r="C113" s="232"/>
      <c r="D113" s="232"/>
      <c r="E113" s="232"/>
      <c r="F113" s="232"/>
      <c r="G113" s="232"/>
      <c r="H113" s="232"/>
      <c r="I113" s="232"/>
      <c r="J113" s="232"/>
      <c r="K113" s="232"/>
      <c r="L113" s="233"/>
    </row>
    <row r="114" spans="2:12" x14ac:dyDescent="0.25">
      <c r="B114" s="322"/>
      <c r="C114" s="232"/>
      <c r="D114" s="232"/>
      <c r="E114" s="232"/>
      <c r="F114" s="232"/>
      <c r="G114" s="232"/>
      <c r="H114" s="232"/>
      <c r="I114" s="232"/>
      <c r="J114" s="232"/>
      <c r="K114" s="232"/>
      <c r="L114" s="233"/>
    </row>
    <row r="115" spans="2:12" x14ac:dyDescent="0.25">
      <c r="B115" s="322"/>
      <c r="C115" s="232"/>
      <c r="D115" s="232"/>
      <c r="E115" s="232"/>
      <c r="F115" s="232"/>
      <c r="G115" s="232"/>
      <c r="H115" s="232"/>
      <c r="I115" s="232"/>
      <c r="J115" s="232"/>
      <c r="K115" s="232"/>
      <c r="L115" s="233"/>
    </row>
    <row r="116" spans="2:12" x14ac:dyDescent="0.25">
      <c r="B116" s="322"/>
      <c r="C116" s="232"/>
      <c r="D116" s="232"/>
      <c r="E116" s="232"/>
      <c r="F116" s="232"/>
      <c r="G116" s="232"/>
      <c r="H116" s="232"/>
      <c r="I116" s="232"/>
      <c r="J116" s="232"/>
      <c r="K116" s="232"/>
      <c r="L116" s="233"/>
    </row>
    <row r="117" spans="2:12" x14ac:dyDescent="0.25">
      <c r="B117" s="322"/>
      <c r="C117" s="232"/>
      <c r="D117" s="232"/>
      <c r="E117" s="232"/>
      <c r="F117" s="232"/>
      <c r="G117" s="232"/>
      <c r="H117" s="232"/>
      <c r="I117" s="232"/>
      <c r="J117" s="232"/>
      <c r="K117" s="232"/>
      <c r="L117" s="233"/>
    </row>
    <row r="118" spans="2:12" x14ac:dyDescent="0.25">
      <c r="B118" s="322"/>
      <c r="C118" s="232"/>
      <c r="D118" s="232"/>
      <c r="E118" s="232"/>
      <c r="F118" s="232"/>
      <c r="G118" s="232"/>
      <c r="H118" s="232"/>
      <c r="I118" s="232"/>
      <c r="J118" s="232"/>
      <c r="K118" s="232"/>
      <c r="L118" s="233"/>
    </row>
    <row r="119" spans="2:12" x14ac:dyDescent="0.25">
      <c r="B119" s="322"/>
      <c r="C119" s="232"/>
      <c r="D119" s="232"/>
      <c r="E119" s="232"/>
      <c r="F119" s="232"/>
      <c r="G119" s="232"/>
      <c r="H119" s="232"/>
      <c r="I119" s="232"/>
      <c r="J119" s="232"/>
      <c r="K119" s="232"/>
      <c r="L119" s="233"/>
    </row>
    <row r="120" spans="2:12" x14ac:dyDescent="0.25">
      <c r="B120" s="322"/>
      <c r="C120" s="232"/>
      <c r="D120" s="232"/>
      <c r="E120" s="232"/>
      <c r="F120" s="232"/>
      <c r="G120" s="232"/>
      <c r="H120" s="232"/>
      <c r="I120" s="232"/>
      <c r="J120" s="232"/>
      <c r="K120" s="232"/>
      <c r="L120" s="233"/>
    </row>
    <row r="121" spans="2:12" x14ac:dyDescent="0.25">
      <c r="B121" s="322"/>
      <c r="C121" s="232"/>
      <c r="D121" s="232"/>
      <c r="E121" s="232"/>
      <c r="F121" s="232"/>
      <c r="G121" s="232"/>
      <c r="H121" s="232"/>
      <c r="I121" s="232"/>
      <c r="J121" s="232"/>
      <c r="K121" s="232"/>
      <c r="L121" s="233"/>
    </row>
    <row r="122" spans="2:12" x14ac:dyDescent="0.25">
      <c r="B122" s="322">
        <v>5</v>
      </c>
      <c r="C122" s="232"/>
      <c r="D122" s="232"/>
      <c r="E122" s="232"/>
      <c r="F122" s="232"/>
      <c r="G122" s="232"/>
      <c r="H122" s="232"/>
      <c r="I122" s="232"/>
      <c r="J122" s="232"/>
      <c r="K122" s="232"/>
      <c r="L122" s="233"/>
    </row>
    <row r="123" spans="2:12" x14ac:dyDescent="0.25">
      <c r="B123" s="322"/>
      <c r="C123" s="232"/>
      <c r="D123" s="232"/>
      <c r="E123" s="232"/>
      <c r="F123" s="232"/>
      <c r="G123" s="232"/>
      <c r="H123" s="232"/>
      <c r="I123" s="232"/>
      <c r="J123" s="232"/>
      <c r="K123" s="232"/>
      <c r="L123" s="233"/>
    </row>
    <row r="124" spans="2:12" x14ac:dyDescent="0.25">
      <c r="B124" s="322"/>
      <c r="C124" s="232"/>
      <c r="D124" s="232"/>
      <c r="E124" s="232"/>
      <c r="F124" s="232"/>
      <c r="G124" s="232"/>
      <c r="H124" s="232"/>
      <c r="I124" s="232"/>
      <c r="J124" s="232"/>
      <c r="K124" s="232"/>
      <c r="L124" s="233"/>
    </row>
    <row r="125" spans="2:12" x14ac:dyDescent="0.25">
      <c r="B125" s="322"/>
      <c r="C125" s="232"/>
      <c r="D125" s="232"/>
      <c r="E125" s="232"/>
      <c r="F125" s="232"/>
      <c r="G125" s="232"/>
      <c r="H125" s="232"/>
      <c r="I125" s="232"/>
      <c r="J125" s="232"/>
      <c r="K125" s="232"/>
      <c r="L125" s="233"/>
    </row>
    <row r="126" spans="2:12" x14ac:dyDescent="0.25">
      <c r="B126" s="322"/>
      <c r="C126" s="232"/>
      <c r="D126" s="232"/>
      <c r="E126" s="232"/>
      <c r="F126" s="232"/>
      <c r="G126" s="232"/>
      <c r="H126" s="232"/>
      <c r="I126" s="232"/>
      <c r="J126" s="232"/>
      <c r="K126" s="232"/>
      <c r="L126" s="233"/>
    </row>
    <row r="127" spans="2:12" x14ac:dyDescent="0.25">
      <c r="B127" s="322"/>
      <c r="C127" s="232"/>
      <c r="D127" s="232"/>
      <c r="E127" s="232"/>
      <c r="F127" s="232"/>
      <c r="G127" s="232"/>
      <c r="H127" s="232"/>
      <c r="I127" s="232"/>
      <c r="J127" s="232"/>
      <c r="K127" s="232"/>
      <c r="L127" s="233"/>
    </row>
    <row r="128" spans="2:12" x14ac:dyDescent="0.25">
      <c r="B128" s="322"/>
      <c r="C128" s="232"/>
      <c r="D128" s="232"/>
      <c r="E128" s="232"/>
      <c r="F128" s="232"/>
      <c r="G128" s="232"/>
      <c r="H128" s="232"/>
      <c r="I128" s="232"/>
      <c r="J128" s="232"/>
      <c r="K128" s="232"/>
      <c r="L128" s="233"/>
    </row>
    <row r="129" spans="2:12" x14ac:dyDescent="0.25">
      <c r="B129" s="322"/>
      <c r="C129" s="232"/>
      <c r="D129" s="232"/>
      <c r="E129" s="232"/>
      <c r="F129" s="232"/>
      <c r="G129" s="232"/>
      <c r="H129" s="232"/>
      <c r="I129" s="232"/>
      <c r="J129" s="232"/>
      <c r="K129" s="232"/>
      <c r="L129" s="233"/>
    </row>
    <row r="130" spans="2:12" x14ac:dyDescent="0.25">
      <c r="B130" s="322"/>
      <c r="C130" s="232"/>
      <c r="D130" s="232"/>
      <c r="E130" s="232"/>
      <c r="F130" s="232"/>
      <c r="G130" s="232"/>
      <c r="H130" s="232"/>
      <c r="I130" s="232"/>
      <c r="J130" s="232"/>
      <c r="K130" s="232"/>
      <c r="L130" s="233"/>
    </row>
    <row r="131" spans="2:12" x14ac:dyDescent="0.25">
      <c r="B131" s="322"/>
      <c r="C131" s="232"/>
      <c r="D131" s="232"/>
      <c r="E131" s="232"/>
      <c r="F131" s="232"/>
      <c r="G131" s="232"/>
      <c r="H131" s="232"/>
      <c r="I131" s="232"/>
      <c r="J131" s="232"/>
      <c r="K131" s="232"/>
      <c r="L131" s="233"/>
    </row>
    <row r="132" spans="2:12" x14ac:dyDescent="0.25">
      <c r="B132" s="322">
        <v>6</v>
      </c>
      <c r="C132" s="232"/>
      <c r="D132" s="232"/>
      <c r="E132" s="232"/>
      <c r="F132" s="232"/>
      <c r="G132" s="232"/>
      <c r="H132" s="232"/>
      <c r="I132" s="232"/>
      <c r="J132" s="232"/>
      <c r="K132" s="232"/>
      <c r="L132" s="233"/>
    </row>
    <row r="133" spans="2:12" x14ac:dyDescent="0.25">
      <c r="B133" s="322"/>
      <c r="C133" s="232"/>
      <c r="D133" s="232"/>
      <c r="E133" s="232"/>
      <c r="F133" s="232"/>
      <c r="G133" s="232"/>
      <c r="H133" s="232"/>
      <c r="I133" s="232"/>
      <c r="J133" s="232"/>
      <c r="K133" s="232"/>
      <c r="L133" s="233"/>
    </row>
    <row r="134" spans="2:12" x14ac:dyDescent="0.25">
      <c r="B134" s="322"/>
      <c r="C134" s="232"/>
      <c r="D134" s="232"/>
      <c r="E134" s="232"/>
      <c r="F134" s="232"/>
      <c r="G134" s="232"/>
      <c r="H134" s="232"/>
      <c r="I134" s="232"/>
      <c r="J134" s="232"/>
      <c r="K134" s="232"/>
      <c r="L134" s="233"/>
    </row>
    <row r="135" spans="2:12" x14ac:dyDescent="0.25">
      <c r="B135" s="322"/>
      <c r="C135" s="232"/>
      <c r="D135" s="232"/>
      <c r="E135" s="232"/>
      <c r="F135" s="232"/>
      <c r="G135" s="232"/>
      <c r="H135" s="232"/>
      <c r="I135" s="232"/>
      <c r="J135" s="232"/>
      <c r="K135" s="232"/>
      <c r="L135" s="233"/>
    </row>
    <row r="136" spans="2:12" x14ac:dyDescent="0.25">
      <c r="B136" s="322"/>
      <c r="C136" s="232"/>
      <c r="D136" s="232"/>
      <c r="E136" s="232"/>
      <c r="F136" s="232"/>
      <c r="G136" s="232"/>
      <c r="H136" s="232"/>
      <c r="I136" s="232"/>
      <c r="J136" s="232"/>
      <c r="K136" s="232"/>
      <c r="L136" s="233"/>
    </row>
    <row r="137" spans="2:12" x14ac:dyDescent="0.25">
      <c r="B137" s="322"/>
      <c r="C137" s="232"/>
      <c r="D137" s="232"/>
      <c r="E137" s="232"/>
      <c r="F137" s="232"/>
      <c r="G137" s="232"/>
      <c r="H137" s="232"/>
      <c r="I137" s="232"/>
      <c r="J137" s="232"/>
      <c r="K137" s="232"/>
      <c r="L137" s="233"/>
    </row>
    <row r="138" spans="2:12" x14ac:dyDescent="0.25">
      <c r="B138" s="322"/>
      <c r="C138" s="232"/>
      <c r="D138" s="232"/>
      <c r="E138" s="232"/>
      <c r="F138" s="232"/>
      <c r="G138" s="232"/>
      <c r="H138" s="232"/>
      <c r="I138" s="232"/>
      <c r="J138" s="232"/>
      <c r="K138" s="232"/>
      <c r="L138" s="233"/>
    </row>
    <row r="139" spans="2:12" x14ac:dyDescent="0.25">
      <c r="B139" s="322"/>
      <c r="C139" s="232"/>
      <c r="D139" s="232"/>
      <c r="E139" s="232"/>
      <c r="F139" s="232"/>
      <c r="G139" s="232"/>
      <c r="H139" s="232"/>
      <c r="I139" s="232"/>
      <c r="J139" s="232"/>
      <c r="K139" s="232"/>
      <c r="L139" s="233"/>
    </row>
    <row r="140" spans="2:12" x14ac:dyDescent="0.25">
      <c r="B140" s="322"/>
      <c r="C140" s="232"/>
      <c r="D140" s="232"/>
      <c r="E140" s="232"/>
      <c r="F140" s="232"/>
      <c r="G140" s="232"/>
      <c r="H140" s="232"/>
      <c r="I140" s="232"/>
      <c r="J140" s="232"/>
      <c r="K140" s="232"/>
      <c r="L140" s="233"/>
    </row>
    <row r="141" spans="2:12" x14ac:dyDescent="0.25">
      <c r="B141" s="322"/>
      <c r="C141" s="232"/>
      <c r="D141" s="232"/>
      <c r="E141" s="232"/>
      <c r="F141" s="232"/>
      <c r="G141" s="232"/>
      <c r="H141" s="232"/>
      <c r="I141" s="232"/>
      <c r="J141" s="232"/>
      <c r="K141" s="232"/>
      <c r="L141" s="233"/>
    </row>
    <row r="142" spans="2:12" x14ac:dyDescent="0.25">
      <c r="B142" s="322">
        <v>7</v>
      </c>
      <c r="C142" s="232"/>
      <c r="D142" s="232"/>
      <c r="E142" s="232"/>
      <c r="F142" s="232"/>
      <c r="G142" s="232"/>
      <c r="H142" s="232"/>
      <c r="I142" s="232"/>
      <c r="J142" s="232"/>
      <c r="K142" s="232"/>
      <c r="L142" s="233"/>
    </row>
    <row r="143" spans="2:12" x14ac:dyDescent="0.25">
      <c r="B143" s="322"/>
      <c r="C143" s="232"/>
      <c r="D143" s="232"/>
      <c r="E143" s="232"/>
      <c r="F143" s="232"/>
      <c r="G143" s="232"/>
      <c r="H143" s="232"/>
      <c r="I143" s="232"/>
      <c r="J143" s="232"/>
      <c r="K143" s="232"/>
      <c r="L143" s="233"/>
    </row>
    <row r="144" spans="2:12" x14ac:dyDescent="0.25">
      <c r="B144" s="322"/>
      <c r="C144" s="232"/>
      <c r="D144" s="232"/>
      <c r="E144" s="232"/>
      <c r="F144" s="232"/>
      <c r="G144" s="232"/>
      <c r="H144" s="232"/>
      <c r="I144" s="232"/>
      <c r="J144" s="232"/>
      <c r="K144" s="232"/>
      <c r="L144" s="233"/>
    </row>
    <row r="145" spans="2:12" x14ac:dyDescent="0.25">
      <c r="B145" s="322"/>
      <c r="C145" s="232"/>
      <c r="D145" s="232"/>
      <c r="E145" s="232"/>
      <c r="F145" s="232"/>
      <c r="G145" s="232"/>
      <c r="H145" s="232"/>
      <c r="I145" s="232"/>
      <c r="J145" s="232"/>
      <c r="K145" s="232"/>
      <c r="L145" s="233"/>
    </row>
    <row r="146" spans="2:12" x14ac:dyDescent="0.25">
      <c r="B146" s="322"/>
      <c r="C146" s="232"/>
      <c r="D146" s="232"/>
      <c r="E146" s="232"/>
      <c r="F146" s="232"/>
      <c r="G146" s="232"/>
      <c r="H146" s="232"/>
      <c r="I146" s="232"/>
      <c r="J146" s="232"/>
      <c r="K146" s="232"/>
      <c r="L146" s="233"/>
    </row>
    <row r="147" spans="2:12" x14ac:dyDescent="0.25">
      <c r="B147" s="322"/>
      <c r="C147" s="232"/>
      <c r="D147" s="232"/>
      <c r="E147" s="232"/>
      <c r="F147" s="232"/>
      <c r="G147" s="232"/>
      <c r="H147" s="232"/>
      <c r="I147" s="232"/>
      <c r="J147" s="232"/>
      <c r="K147" s="232"/>
      <c r="L147" s="233"/>
    </row>
    <row r="148" spans="2:12" x14ac:dyDescent="0.25">
      <c r="B148" s="322"/>
      <c r="C148" s="232"/>
      <c r="D148" s="232"/>
      <c r="E148" s="232"/>
      <c r="F148" s="232"/>
      <c r="G148" s="232"/>
      <c r="H148" s="232"/>
      <c r="I148" s="232"/>
      <c r="J148" s="232"/>
      <c r="K148" s="232"/>
      <c r="L148" s="233"/>
    </row>
    <row r="149" spans="2:12" x14ac:dyDescent="0.25">
      <c r="B149" s="322"/>
      <c r="C149" s="232"/>
      <c r="D149" s="232"/>
      <c r="E149" s="232"/>
      <c r="F149" s="232"/>
      <c r="G149" s="232"/>
      <c r="H149" s="232"/>
      <c r="I149" s="232"/>
      <c r="J149" s="232"/>
      <c r="K149" s="232"/>
      <c r="L149" s="233"/>
    </row>
    <row r="150" spans="2:12" x14ac:dyDescent="0.25">
      <c r="B150" s="322"/>
      <c r="C150" s="232"/>
      <c r="D150" s="232"/>
      <c r="E150" s="232"/>
      <c r="F150" s="232"/>
      <c r="G150" s="232"/>
      <c r="H150" s="232"/>
      <c r="I150" s="232"/>
      <c r="J150" s="232"/>
      <c r="K150" s="232"/>
      <c r="L150" s="233"/>
    </row>
    <row r="151" spans="2:12" x14ac:dyDescent="0.25">
      <c r="B151" s="322"/>
      <c r="C151" s="232"/>
      <c r="D151" s="232"/>
      <c r="E151" s="232"/>
      <c r="F151" s="232"/>
      <c r="G151" s="232"/>
      <c r="H151" s="232"/>
      <c r="I151" s="232"/>
      <c r="J151" s="232"/>
      <c r="K151" s="232"/>
      <c r="L151" s="233"/>
    </row>
    <row r="152" spans="2:12" x14ac:dyDescent="0.25">
      <c r="B152" s="322">
        <v>8</v>
      </c>
      <c r="C152" s="232"/>
      <c r="D152" s="232"/>
      <c r="E152" s="232"/>
      <c r="F152" s="232"/>
      <c r="G152" s="232"/>
      <c r="H152" s="232"/>
      <c r="I152" s="232"/>
      <c r="J152" s="232"/>
      <c r="K152" s="232"/>
      <c r="L152" s="233"/>
    </row>
    <row r="153" spans="2:12" x14ac:dyDescent="0.25">
      <c r="B153" s="322"/>
      <c r="C153" s="232"/>
      <c r="D153" s="232"/>
      <c r="E153" s="232"/>
      <c r="F153" s="232"/>
      <c r="G153" s="232"/>
      <c r="H153" s="232"/>
      <c r="I153" s="232"/>
      <c r="J153" s="232"/>
      <c r="K153" s="232"/>
      <c r="L153" s="233"/>
    </row>
    <row r="154" spans="2:12" x14ac:dyDescent="0.25">
      <c r="B154" s="322"/>
      <c r="C154" s="232"/>
      <c r="D154" s="232"/>
      <c r="E154" s="232"/>
      <c r="F154" s="232"/>
      <c r="G154" s="232"/>
      <c r="H154" s="232"/>
      <c r="I154" s="232"/>
      <c r="J154" s="232"/>
      <c r="K154" s="232"/>
      <c r="L154" s="233"/>
    </row>
    <row r="155" spans="2:12" x14ac:dyDescent="0.25">
      <c r="B155" s="322"/>
      <c r="C155" s="232"/>
      <c r="D155" s="232"/>
      <c r="E155" s="232"/>
      <c r="F155" s="232"/>
      <c r="G155" s="232"/>
      <c r="H155" s="232"/>
      <c r="I155" s="232"/>
      <c r="J155" s="232"/>
      <c r="K155" s="232"/>
      <c r="L155" s="233"/>
    </row>
    <row r="156" spans="2:12" x14ac:dyDescent="0.25">
      <c r="B156" s="322"/>
      <c r="C156" s="232"/>
      <c r="D156" s="232"/>
      <c r="E156" s="232"/>
      <c r="F156" s="232"/>
      <c r="G156" s="232"/>
      <c r="H156" s="232"/>
      <c r="I156" s="232"/>
      <c r="J156" s="232"/>
      <c r="K156" s="232"/>
      <c r="L156" s="233"/>
    </row>
    <row r="157" spans="2:12" x14ac:dyDescent="0.25">
      <c r="B157" s="322"/>
      <c r="C157" s="232"/>
      <c r="D157" s="232"/>
      <c r="E157" s="232"/>
      <c r="F157" s="232"/>
      <c r="G157" s="232"/>
      <c r="H157" s="232"/>
      <c r="I157" s="232"/>
      <c r="J157" s="232"/>
      <c r="K157" s="232"/>
      <c r="L157" s="233"/>
    </row>
    <row r="158" spans="2:12" x14ac:dyDescent="0.25">
      <c r="B158" s="322"/>
      <c r="C158" s="232"/>
      <c r="D158" s="232"/>
      <c r="E158" s="232"/>
      <c r="F158" s="232"/>
      <c r="G158" s="232"/>
      <c r="H158" s="232"/>
      <c r="I158" s="232"/>
      <c r="J158" s="232"/>
      <c r="K158" s="232"/>
      <c r="L158" s="233"/>
    </row>
    <row r="159" spans="2:12" x14ac:dyDescent="0.25">
      <c r="B159" s="322"/>
      <c r="C159" s="232"/>
      <c r="D159" s="232"/>
      <c r="E159" s="232"/>
      <c r="F159" s="232"/>
      <c r="G159" s="232"/>
      <c r="H159" s="232"/>
      <c r="I159" s="232"/>
      <c r="J159" s="232"/>
      <c r="K159" s="232"/>
      <c r="L159" s="233"/>
    </row>
    <row r="160" spans="2:12" x14ac:dyDescent="0.25">
      <c r="B160" s="322"/>
      <c r="C160" s="232"/>
      <c r="D160" s="232"/>
      <c r="E160" s="232"/>
      <c r="F160" s="232"/>
      <c r="G160" s="232"/>
      <c r="H160" s="232"/>
      <c r="I160" s="232"/>
      <c r="J160" s="232"/>
      <c r="K160" s="232"/>
      <c r="L160" s="233"/>
    </row>
    <row r="161" spans="2:12" x14ac:dyDescent="0.25">
      <c r="B161" s="322"/>
      <c r="C161" s="232"/>
      <c r="D161" s="232"/>
      <c r="E161" s="232"/>
      <c r="F161" s="232"/>
      <c r="G161" s="232"/>
      <c r="H161" s="232"/>
      <c r="I161" s="232"/>
      <c r="J161" s="232"/>
      <c r="K161" s="232"/>
      <c r="L161" s="233"/>
    </row>
    <row r="162" spans="2:12" x14ac:dyDescent="0.25">
      <c r="B162" s="322">
        <v>9</v>
      </c>
      <c r="C162" s="232"/>
      <c r="D162" s="232"/>
      <c r="E162" s="232"/>
      <c r="F162" s="232"/>
      <c r="G162" s="232"/>
      <c r="H162" s="232"/>
      <c r="I162" s="232"/>
      <c r="J162" s="232"/>
      <c r="K162" s="232"/>
      <c r="L162" s="233"/>
    </row>
    <row r="163" spans="2:12" x14ac:dyDescent="0.25">
      <c r="B163" s="322"/>
      <c r="C163" s="232"/>
      <c r="D163" s="232"/>
      <c r="E163" s="232"/>
      <c r="F163" s="232"/>
      <c r="G163" s="232"/>
      <c r="H163" s="232"/>
      <c r="I163" s="232"/>
      <c r="J163" s="232"/>
      <c r="K163" s="232"/>
      <c r="L163" s="233"/>
    </row>
    <row r="164" spans="2:12" x14ac:dyDescent="0.25">
      <c r="B164" s="322"/>
      <c r="C164" s="232"/>
      <c r="D164" s="232"/>
      <c r="E164" s="232"/>
      <c r="F164" s="232"/>
      <c r="G164" s="232"/>
      <c r="H164" s="232"/>
      <c r="I164" s="232"/>
      <c r="J164" s="232"/>
      <c r="K164" s="232"/>
      <c r="L164" s="233"/>
    </row>
    <row r="165" spans="2:12" x14ac:dyDescent="0.25">
      <c r="B165" s="322"/>
      <c r="C165" s="232"/>
      <c r="D165" s="232"/>
      <c r="E165" s="232"/>
      <c r="F165" s="232"/>
      <c r="G165" s="232"/>
      <c r="H165" s="232"/>
      <c r="I165" s="232"/>
      <c r="J165" s="232"/>
      <c r="K165" s="232"/>
      <c r="L165" s="233"/>
    </row>
    <row r="166" spans="2:12" x14ac:dyDescent="0.25">
      <c r="B166" s="322"/>
      <c r="C166" s="232"/>
      <c r="D166" s="232"/>
      <c r="E166" s="232"/>
      <c r="F166" s="232"/>
      <c r="G166" s="232"/>
      <c r="H166" s="232"/>
      <c r="I166" s="232"/>
      <c r="J166" s="232"/>
      <c r="K166" s="232"/>
      <c r="L166" s="233"/>
    </row>
    <row r="167" spans="2:12" x14ac:dyDescent="0.25">
      <c r="B167" s="322"/>
      <c r="C167" s="232"/>
      <c r="D167" s="232"/>
      <c r="E167" s="232"/>
      <c r="F167" s="232"/>
      <c r="G167" s="232"/>
      <c r="H167" s="232"/>
      <c r="I167" s="232"/>
      <c r="J167" s="232"/>
      <c r="K167" s="232"/>
      <c r="L167" s="233"/>
    </row>
    <row r="168" spans="2:12" x14ac:dyDescent="0.25">
      <c r="B168" s="322"/>
      <c r="C168" s="232"/>
      <c r="D168" s="232"/>
      <c r="E168" s="232"/>
      <c r="F168" s="232"/>
      <c r="G168" s="232"/>
      <c r="H168" s="232"/>
      <c r="I168" s="232"/>
      <c r="J168" s="232"/>
      <c r="K168" s="232"/>
      <c r="L168" s="233"/>
    </row>
    <row r="169" spans="2:12" x14ac:dyDescent="0.25">
      <c r="B169" s="322"/>
      <c r="C169" s="232"/>
      <c r="D169" s="232"/>
      <c r="E169" s="232"/>
      <c r="F169" s="232"/>
      <c r="G169" s="232"/>
      <c r="H169" s="232"/>
      <c r="I169" s="232"/>
      <c r="J169" s="232"/>
      <c r="K169" s="232"/>
      <c r="L169" s="233"/>
    </row>
    <row r="170" spans="2:12" x14ac:dyDescent="0.25">
      <c r="B170" s="322"/>
      <c r="C170" s="232"/>
      <c r="D170" s="232"/>
      <c r="E170" s="232"/>
      <c r="F170" s="232"/>
      <c r="G170" s="232"/>
      <c r="H170" s="232"/>
      <c r="I170" s="232"/>
      <c r="J170" s="232"/>
      <c r="K170" s="232"/>
      <c r="L170" s="233"/>
    </row>
    <row r="171" spans="2:12" x14ac:dyDescent="0.25">
      <c r="B171" s="322"/>
      <c r="C171" s="232"/>
      <c r="D171" s="232"/>
      <c r="E171" s="232"/>
      <c r="F171" s="232"/>
      <c r="G171" s="232"/>
      <c r="H171" s="232"/>
      <c r="I171" s="232"/>
      <c r="J171" s="232"/>
      <c r="K171" s="232"/>
      <c r="L171" s="233"/>
    </row>
    <row r="172" spans="2:12" x14ac:dyDescent="0.25">
      <c r="B172" s="322">
        <v>10</v>
      </c>
      <c r="C172" s="232"/>
      <c r="D172" s="232"/>
      <c r="E172" s="232"/>
      <c r="F172" s="232"/>
      <c r="G172" s="232"/>
      <c r="H172" s="232"/>
      <c r="I172" s="232"/>
      <c r="J172" s="232"/>
      <c r="K172" s="232"/>
      <c r="L172" s="233"/>
    </row>
    <row r="173" spans="2:12" x14ac:dyDescent="0.25">
      <c r="B173" s="322"/>
      <c r="C173" s="232"/>
      <c r="D173" s="232"/>
      <c r="E173" s="232"/>
      <c r="F173" s="232"/>
      <c r="G173" s="232"/>
      <c r="H173" s="232"/>
      <c r="I173" s="232"/>
      <c r="J173" s="232"/>
      <c r="K173" s="232"/>
      <c r="L173" s="233"/>
    </row>
    <row r="174" spans="2:12" x14ac:dyDescent="0.25">
      <c r="B174" s="322"/>
      <c r="C174" s="232"/>
      <c r="D174" s="232"/>
      <c r="E174" s="232"/>
      <c r="F174" s="232"/>
      <c r="G174" s="232"/>
      <c r="H174" s="232"/>
      <c r="I174" s="232"/>
      <c r="J174" s="232"/>
      <c r="K174" s="232"/>
      <c r="L174" s="233"/>
    </row>
    <row r="175" spans="2:12" x14ac:dyDescent="0.25">
      <c r="B175" s="322"/>
      <c r="C175" s="232"/>
      <c r="D175" s="232"/>
      <c r="E175" s="232"/>
      <c r="F175" s="232"/>
      <c r="G175" s="232"/>
      <c r="H175" s="232"/>
      <c r="I175" s="232"/>
      <c r="J175" s="232"/>
      <c r="K175" s="232"/>
      <c r="L175" s="233"/>
    </row>
    <row r="176" spans="2:12" x14ac:dyDescent="0.25">
      <c r="B176" s="322"/>
      <c r="C176" s="232"/>
      <c r="D176" s="232"/>
      <c r="E176" s="232"/>
      <c r="F176" s="232"/>
      <c r="G176" s="232"/>
      <c r="H176" s="232"/>
      <c r="I176" s="232"/>
      <c r="J176" s="232"/>
      <c r="K176" s="232"/>
      <c r="L176" s="233"/>
    </row>
    <row r="177" spans="1:17" x14ac:dyDescent="0.25">
      <c r="B177" s="322"/>
      <c r="C177" s="232"/>
      <c r="D177" s="232"/>
      <c r="E177" s="232"/>
      <c r="F177" s="232"/>
      <c r="G177" s="232"/>
      <c r="H177" s="232"/>
      <c r="I177" s="232"/>
      <c r="J177" s="232"/>
      <c r="K177" s="232"/>
      <c r="L177" s="233"/>
    </row>
    <row r="178" spans="1:17" x14ac:dyDescent="0.25">
      <c r="B178" s="322"/>
      <c r="C178" s="232"/>
      <c r="D178" s="232"/>
      <c r="E178" s="232"/>
      <c r="F178" s="232"/>
      <c r="G178" s="232"/>
      <c r="H178" s="232"/>
      <c r="I178" s="232"/>
      <c r="J178" s="232"/>
      <c r="K178" s="232"/>
      <c r="L178" s="233"/>
    </row>
    <row r="179" spans="1:17" x14ac:dyDescent="0.25">
      <c r="B179" s="322"/>
      <c r="C179" s="232"/>
      <c r="D179" s="232"/>
      <c r="E179" s="232"/>
      <c r="F179" s="232"/>
      <c r="G179" s="232"/>
      <c r="H179" s="232"/>
      <c r="I179" s="232"/>
      <c r="J179" s="232"/>
      <c r="K179" s="232"/>
      <c r="L179" s="233"/>
    </row>
    <row r="180" spans="1:17" x14ac:dyDescent="0.25">
      <c r="B180" s="322"/>
      <c r="C180" s="232"/>
      <c r="D180" s="232"/>
      <c r="E180" s="232"/>
      <c r="F180" s="232"/>
      <c r="G180" s="232"/>
      <c r="H180" s="232"/>
      <c r="I180" s="232"/>
      <c r="J180" s="232"/>
      <c r="K180" s="232"/>
      <c r="L180" s="233"/>
    </row>
    <row r="181" spans="1:17" x14ac:dyDescent="0.25">
      <c r="B181" s="322"/>
      <c r="C181" s="232"/>
      <c r="D181" s="232"/>
      <c r="E181" s="232"/>
      <c r="F181" s="232"/>
      <c r="G181" s="232"/>
      <c r="H181" s="232"/>
      <c r="I181" s="232"/>
      <c r="J181" s="232"/>
      <c r="K181" s="232"/>
      <c r="L181" s="233"/>
    </row>
    <row r="182" spans="1:17" s="38" customFormat="1" x14ac:dyDescent="0.25">
      <c r="A182" s="59"/>
      <c r="B182" s="69"/>
      <c r="C182" s="70"/>
      <c r="D182" s="70"/>
      <c r="E182" s="70"/>
      <c r="F182" s="70"/>
      <c r="G182" s="70"/>
      <c r="H182" s="70"/>
      <c r="I182" s="70"/>
      <c r="J182" s="70"/>
      <c r="K182" s="70"/>
      <c r="L182" s="71"/>
      <c r="O182" s="3"/>
      <c r="P182" s="3"/>
      <c r="Q182" s="3"/>
    </row>
    <row r="183" spans="1:17" s="21" customFormat="1" x14ac:dyDescent="0.25">
      <c r="A183" s="20"/>
      <c r="B183" s="326" t="s">
        <v>26</v>
      </c>
      <c r="C183" s="327"/>
      <c r="D183" s="327"/>
      <c r="E183" s="327"/>
      <c r="F183" s="327"/>
      <c r="G183" s="327"/>
      <c r="H183" s="327"/>
      <c r="I183" s="327"/>
      <c r="J183" s="327"/>
      <c r="K183" s="327"/>
      <c r="L183" s="328"/>
      <c r="M183" s="67"/>
    </row>
    <row r="184" spans="1:17" s="38" customFormat="1" x14ac:dyDescent="0.25">
      <c r="A184" s="59"/>
      <c r="B184" s="68"/>
      <c r="C184" s="60"/>
      <c r="D184" s="60"/>
      <c r="E184" s="60"/>
      <c r="F184" s="60"/>
      <c r="G184" s="60"/>
      <c r="H184" s="60"/>
      <c r="I184" s="60"/>
      <c r="J184" s="60"/>
      <c r="K184" s="60"/>
      <c r="L184" s="61"/>
      <c r="O184" s="3"/>
      <c r="P184" s="3"/>
      <c r="Q184" s="3"/>
    </row>
    <row r="185" spans="1:17" s="38" customFormat="1" ht="14.45" customHeight="1" x14ac:dyDescent="0.25">
      <c r="A185" s="59"/>
      <c r="B185" s="330" t="str">
        <f>IF(Intro!$G$21="English",O185,P185)</f>
        <v>Décrivez les processus de production de votre entreprise pour les marchandises et fournissez des organigrammes illustrant les processus.</v>
      </c>
      <c r="C185" s="331"/>
      <c r="D185" s="331"/>
      <c r="E185" s="331"/>
      <c r="F185" s="331"/>
      <c r="G185" s="331"/>
      <c r="H185" s="331"/>
      <c r="I185" s="331"/>
      <c r="J185" s="331"/>
      <c r="K185" s="331"/>
      <c r="L185" s="332"/>
      <c r="O185" s="3" t="s">
        <v>147</v>
      </c>
      <c r="P185" s="3" t="s">
        <v>148</v>
      </c>
      <c r="Q185" s="3"/>
    </row>
    <row r="186" spans="1:17" s="38" customFormat="1" x14ac:dyDescent="0.25">
      <c r="A186" s="59"/>
      <c r="B186" s="68"/>
      <c r="C186" s="60"/>
      <c r="D186" s="60"/>
      <c r="E186" s="60"/>
      <c r="F186" s="60"/>
      <c r="G186" s="60"/>
      <c r="H186" s="60"/>
      <c r="I186" s="60"/>
      <c r="J186" s="60"/>
      <c r="K186" s="60"/>
      <c r="L186" s="61"/>
      <c r="O186" s="3"/>
      <c r="P186" s="3"/>
      <c r="Q186" s="3"/>
    </row>
    <row r="187" spans="1:17" s="21" customFormat="1" x14ac:dyDescent="0.25">
      <c r="A187" s="20"/>
      <c r="B187" s="333"/>
      <c r="C187" s="334"/>
      <c r="D187" s="334"/>
      <c r="E187" s="334"/>
      <c r="F187" s="334"/>
      <c r="G187" s="334"/>
      <c r="H187" s="334"/>
      <c r="I187" s="334"/>
      <c r="J187" s="334"/>
      <c r="K187" s="334"/>
      <c r="L187" s="335"/>
      <c r="M187" s="38"/>
    </row>
    <row r="188" spans="1:17" s="21" customFormat="1" x14ac:dyDescent="0.25">
      <c r="A188" s="20"/>
      <c r="B188" s="333"/>
      <c r="C188" s="334"/>
      <c r="D188" s="334"/>
      <c r="E188" s="334"/>
      <c r="F188" s="334"/>
      <c r="G188" s="334"/>
      <c r="H188" s="334"/>
      <c r="I188" s="334"/>
      <c r="J188" s="334"/>
      <c r="K188" s="334"/>
      <c r="L188" s="335"/>
      <c r="M188" s="38"/>
    </row>
    <row r="189" spans="1:17" s="21" customFormat="1" x14ac:dyDescent="0.25">
      <c r="A189" s="20"/>
      <c r="B189" s="333"/>
      <c r="C189" s="334"/>
      <c r="D189" s="334"/>
      <c r="E189" s="334"/>
      <c r="F189" s="334"/>
      <c r="G189" s="334"/>
      <c r="H189" s="334"/>
      <c r="I189" s="334"/>
      <c r="J189" s="334"/>
      <c r="K189" s="334"/>
      <c r="L189" s="335"/>
      <c r="M189" s="38"/>
    </row>
    <row r="190" spans="1:17" s="21" customFormat="1" x14ac:dyDescent="0.25">
      <c r="A190" s="20"/>
      <c r="B190" s="333"/>
      <c r="C190" s="334"/>
      <c r="D190" s="334"/>
      <c r="E190" s="334"/>
      <c r="F190" s="334"/>
      <c r="G190" s="334"/>
      <c r="H190" s="334"/>
      <c r="I190" s="334"/>
      <c r="J190" s="334"/>
      <c r="K190" s="334"/>
      <c r="L190" s="335"/>
      <c r="M190" s="38"/>
    </row>
    <row r="191" spans="1:17" s="21" customFormat="1" x14ac:dyDescent="0.25">
      <c r="A191" s="20"/>
      <c r="B191" s="333"/>
      <c r="C191" s="334"/>
      <c r="D191" s="334"/>
      <c r="E191" s="334"/>
      <c r="F191" s="334"/>
      <c r="G191" s="334"/>
      <c r="H191" s="334"/>
      <c r="I191" s="334"/>
      <c r="J191" s="334"/>
      <c r="K191" s="334"/>
      <c r="L191" s="335"/>
      <c r="M191" s="38"/>
    </row>
    <row r="192" spans="1:17" s="21" customFormat="1" x14ac:dyDescent="0.25">
      <c r="A192" s="20"/>
      <c r="B192" s="333"/>
      <c r="C192" s="334"/>
      <c r="D192" s="334"/>
      <c r="E192" s="334"/>
      <c r="F192" s="334"/>
      <c r="G192" s="334"/>
      <c r="H192" s="334"/>
      <c r="I192" s="334"/>
      <c r="J192" s="334"/>
      <c r="K192" s="334"/>
      <c r="L192" s="335"/>
      <c r="M192" s="38"/>
    </row>
    <row r="193" spans="1:17" s="21" customFormat="1" x14ac:dyDescent="0.25">
      <c r="A193" s="20"/>
      <c r="B193" s="333"/>
      <c r="C193" s="334"/>
      <c r="D193" s="334"/>
      <c r="E193" s="334"/>
      <c r="F193" s="334"/>
      <c r="G193" s="334"/>
      <c r="H193" s="334"/>
      <c r="I193" s="334"/>
      <c r="J193" s="334"/>
      <c r="K193" s="334"/>
      <c r="L193" s="335"/>
      <c r="M193" s="38"/>
    </row>
    <row r="194" spans="1:17" s="21" customFormat="1" x14ac:dyDescent="0.25">
      <c r="A194" s="20"/>
      <c r="B194" s="333"/>
      <c r="C194" s="334"/>
      <c r="D194" s="334"/>
      <c r="E194" s="334"/>
      <c r="F194" s="334"/>
      <c r="G194" s="334"/>
      <c r="H194" s="334"/>
      <c r="I194" s="334"/>
      <c r="J194" s="334"/>
      <c r="K194" s="334"/>
      <c r="L194" s="335"/>
      <c r="M194" s="38"/>
    </row>
    <row r="195" spans="1:17" s="38" customFormat="1" x14ac:dyDescent="0.25">
      <c r="A195" s="59"/>
      <c r="B195" s="69"/>
      <c r="C195" s="70"/>
      <c r="D195" s="70"/>
      <c r="E195" s="70"/>
      <c r="F195" s="70"/>
      <c r="G195" s="70"/>
      <c r="H195" s="70"/>
      <c r="I195" s="70"/>
      <c r="J195" s="70"/>
      <c r="K195" s="70"/>
      <c r="L195" s="71"/>
      <c r="O195" s="3"/>
      <c r="P195" s="3"/>
      <c r="Q195" s="3"/>
    </row>
    <row r="197" spans="1:17" x14ac:dyDescent="0.25">
      <c r="B197" s="227" t="str">
        <f>IF(Intro!$G$21="English",O197,P197)</f>
        <v>VENTES</v>
      </c>
      <c r="C197" s="228"/>
      <c r="D197" s="228"/>
      <c r="E197" s="228"/>
      <c r="F197" s="228"/>
      <c r="G197" s="228"/>
      <c r="H197" s="228"/>
      <c r="I197" s="228"/>
      <c r="J197" s="228"/>
      <c r="K197" s="228"/>
      <c r="L197" s="229"/>
      <c r="M197" s="38"/>
      <c r="O197" s="3" t="s">
        <v>236</v>
      </c>
      <c r="P197" s="3" t="s">
        <v>237</v>
      </c>
    </row>
    <row r="198" spans="1:17" s="21" customFormat="1" x14ac:dyDescent="0.25">
      <c r="A198" s="20"/>
      <c r="B198" s="323" t="s">
        <v>27</v>
      </c>
      <c r="C198" s="324"/>
      <c r="D198" s="324"/>
      <c r="E198" s="324"/>
      <c r="F198" s="324"/>
      <c r="G198" s="324"/>
      <c r="H198" s="324"/>
      <c r="I198" s="324"/>
      <c r="J198" s="324"/>
      <c r="K198" s="324"/>
      <c r="L198" s="325"/>
      <c r="M198" s="67"/>
    </row>
    <row r="199" spans="1:17" s="38" customFormat="1" x14ac:dyDescent="0.25">
      <c r="A199" s="59"/>
      <c r="B199" s="68"/>
      <c r="C199" s="60"/>
      <c r="D199" s="60"/>
      <c r="E199" s="60"/>
      <c r="F199" s="60"/>
      <c r="G199" s="60"/>
      <c r="H199" s="60"/>
      <c r="I199" s="60"/>
      <c r="J199" s="60"/>
      <c r="K199" s="60"/>
      <c r="L199" s="61"/>
      <c r="O199" s="3"/>
      <c r="P199" s="3"/>
      <c r="Q199" s="3"/>
    </row>
    <row r="200" spans="1:17" s="38" customFormat="1" ht="14.25" customHeight="1" x14ac:dyDescent="0.25">
      <c r="A200" s="59"/>
      <c r="B200" s="278" t="str">
        <f>IF(Intro!$G$21="English",O200,P200)</f>
        <v>Comment votre entreprise favorise-t-elle les ventes des marchandises sur le marché canadien? Vos méthodes ont-elles changées depuis le 1er janvier 2023?</v>
      </c>
      <c r="C200" s="279"/>
      <c r="D200" s="279"/>
      <c r="E200" s="279"/>
      <c r="F200" s="279"/>
      <c r="G200" s="279"/>
      <c r="H200" s="279"/>
      <c r="I200" s="279"/>
      <c r="J200" s="279"/>
      <c r="K200" s="279"/>
      <c r="L200" s="280"/>
      <c r="O200" s="3" t="str">
        <f>"How does your firm promote sales of the goods in the Canadian market? Have these methods changed since January 1, "&amp;Variables!B6&amp;"?"</f>
        <v>How does your firm promote sales of the goods in the Canadian market? Have these methods changed since January 1, 2023?</v>
      </c>
      <c r="P200" s="3" t="str">
        <f>"Comment votre entreprise favorise-t-elle les ventes des marchandises sur le marché canadien? Vos méthodes ont-elles changées depuis le 1er janvier "&amp;Variables!B6&amp;"?"</f>
        <v>Comment votre entreprise favorise-t-elle les ventes des marchandises sur le marché canadien? Vos méthodes ont-elles changées depuis le 1er janvier 2023?</v>
      </c>
      <c r="Q200" s="3"/>
    </row>
    <row r="201" spans="1:17" s="38" customFormat="1" x14ac:dyDescent="0.25">
      <c r="A201" s="59"/>
      <c r="B201" s="68"/>
      <c r="C201" s="60"/>
      <c r="D201" s="60"/>
      <c r="E201" s="60"/>
      <c r="F201" s="60"/>
      <c r="G201" s="60"/>
      <c r="H201" s="60"/>
      <c r="I201" s="60"/>
      <c r="J201" s="60"/>
      <c r="K201" s="60"/>
      <c r="L201" s="61"/>
      <c r="O201" s="3"/>
      <c r="P201" s="3"/>
      <c r="Q201" s="3"/>
    </row>
    <row r="202" spans="1:17" s="21" customFormat="1" x14ac:dyDescent="0.25">
      <c r="A202" s="20"/>
      <c r="B202" s="333"/>
      <c r="C202" s="334"/>
      <c r="D202" s="334"/>
      <c r="E202" s="334"/>
      <c r="F202" s="334"/>
      <c r="G202" s="334"/>
      <c r="H202" s="334"/>
      <c r="I202" s="334"/>
      <c r="J202" s="334"/>
      <c r="K202" s="334"/>
      <c r="L202" s="335"/>
      <c r="M202" s="38"/>
    </row>
    <row r="203" spans="1:17" s="21" customFormat="1" x14ac:dyDescent="0.25">
      <c r="A203" s="20"/>
      <c r="B203" s="333"/>
      <c r="C203" s="334"/>
      <c r="D203" s="334"/>
      <c r="E203" s="334"/>
      <c r="F203" s="334"/>
      <c r="G203" s="334"/>
      <c r="H203" s="334"/>
      <c r="I203" s="334"/>
      <c r="J203" s="334"/>
      <c r="K203" s="334"/>
      <c r="L203" s="335"/>
      <c r="M203" s="38"/>
    </row>
    <row r="204" spans="1:17" s="21" customFormat="1" x14ac:dyDescent="0.25">
      <c r="A204" s="20"/>
      <c r="B204" s="333"/>
      <c r="C204" s="334"/>
      <c r="D204" s="334"/>
      <c r="E204" s="334"/>
      <c r="F204" s="334"/>
      <c r="G204" s="334"/>
      <c r="H204" s="334"/>
      <c r="I204" s="334"/>
      <c r="J204" s="334"/>
      <c r="K204" s="334"/>
      <c r="L204" s="335"/>
      <c r="M204" s="38"/>
    </row>
    <row r="205" spans="1:17" s="21" customFormat="1" x14ac:dyDescent="0.25">
      <c r="A205" s="20"/>
      <c r="B205" s="333"/>
      <c r="C205" s="334"/>
      <c r="D205" s="334"/>
      <c r="E205" s="334"/>
      <c r="F205" s="334"/>
      <c r="G205" s="334"/>
      <c r="H205" s="334"/>
      <c r="I205" s="334"/>
      <c r="J205" s="334"/>
      <c r="K205" s="334"/>
      <c r="L205" s="335"/>
      <c r="M205" s="38"/>
    </row>
    <row r="206" spans="1:17" s="21" customFormat="1" x14ac:dyDescent="0.25">
      <c r="A206" s="20"/>
      <c r="B206" s="333"/>
      <c r="C206" s="334"/>
      <c r="D206" s="334"/>
      <c r="E206" s="334"/>
      <c r="F206" s="334"/>
      <c r="G206" s="334"/>
      <c r="H206" s="334"/>
      <c r="I206" s="334"/>
      <c r="J206" s="334"/>
      <c r="K206" s="334"/>
      <c r="L206" s="335"/>
      <c r="M206" s="38"/>
    </row>
    <row r="207" spans="1:17" s="21" customFormat="1" x14ac:dyDescent="0.25">
      <c r="A207" s="20"/>
      <c r="B207" s="333"/>
      <c r="C207" s="334"/>
      <c r="D207" s="334"/>
      <c r="E207" s="334"/>
      <c r="F207" s="334"/>
      <c r="G207" s="334"/>
      <c r="H207" s="334"/>
      <c r="I207" s="334"/>
      <c r="J207" s="334"/>
      <c r="K207" s="334"/>
      <c r="L207" s="335"/>
      <c r="M207" s="38"/>
    </row>
    <row r="208" spans="1:17" s="21" customFormat="1" x14ac:dyDescent="0.25">
      <c r="A208" s="20"/>
      <c r="B208" s="333"/>
      <c r="C208" s="334"/>
      <c r="D208" s="334"/>
      <c r="E208" s="334"/>
      <c r="F208" s="334"/>
      <c r="G208" s="334"/>
      <c r="H208" s="334"/>
      <c r="I208" s="334"/>
      <c r="J208" s="334"/>
      <c r="K208" s="334"/>
      <c r="L208" s="335"/>
      <c r="M208" s="38"/>
    </row>
    <row r="209" spans="1:17" s="21" customFormat="1" x14ac:dyDescent="0.25">
      <c r="A209" s="20"/>
      <c r="B209" s="333"/>
      <c r="C209" s="334"/>
      <c r="D209" s="334"/>
      <c r="E209" s="334"/>
      <c r="F209" s="334"/>
      <c r="G209" s="334"/>
      <c r="H209" s="334"/>
      <c r="I209" s="334"/>
      <c r="J209" s="334"/>
      <c r="K209" s="334"/>
      <c r="L209" s="335"/>
      <c r="M209" s="38"/>
    </row>
    <row r="210" spans="1:17" s="38" customFormat="1" x14ac:dyDescent="0.25">
      <c r="A210" s="59"/>
      <c r="B210" s="69"/>
      <c r="C210" s="70"/>
      <c r="D210" s="70"/>
      <c r="E210" s="70"/>
      <c r="F210" s="70"/>
      <c r="G210" s="70"/>
      <c r="H210" s="70"/>
      <c r="I210" s="70"/>
      <c r="J210" s="70"/>
      <c r="K210" s="70"/>
      <c r="L210" s="71"/>
      <c r="O210" s="3"/>
      <c r="P210" s="3"/>
      <c r="Q210" s="3"/>
    </row>
    <row r="212" spans="1:17" x14ac:dyDescent="0.25">
      <c r="B212" s="227" t="str">
        <f>IF(Intro!$G$21="English",O212,P212)</f>
        <v>MARCHÉS</v>
      </c>
      <c r="C212" s="228"/>
      <c r="D212" s="228"/>
      <c r="E212" s="228"/>
      <c r="F212" s="228"/>
      <c r="G212" s="228"/>
      <c r="H212" s="228"/>
      <c r="I212" s="228"/>
      <c r="J212" s="228"/>
      <c r="K212" s="228"/>
      <c r="L212" s="229"/>
      <c r="M212" s="38"/>
      <c r="O212" s="89" t="s">
        <v>238</v>
      </c>
      <c r="P212" s="89" t="s">
        <v>239</v>
      </c>
    </row>
    <row r="213" spans="1:17" x14ac:dyDescent="0.25">
      <c r="B213" s="323" t="s">
        <v>30</v>
      </c>
      <c r="C213" s="324"/>
      <c r="D213" s="324"/>
      <c r="E213" s="324"/>
      <c r="F213" s="324"/>
      <c r="G213" s="324"/>
      <c r="H213" s="324"/>
      <c r="I213" s="324"/>
      <c r="J213" s="324"/>
      <c r="K213" s="324"/>
      <c r="L213" s="325"/>
    </row>
    <row r="214" spans="1:17" x14ac:dyDescent="0.25">
      <c r="B214" s="27"/>
      <c r="C214" s="28"/>
      <c r="D214" s="28"/>
      <c r="E214" s="29"/>
      <c r="F214" s="29"/>
      <c r="G214" s="29"/>
      <c r="H214" s="29"/>
      <c r="I214" s="29"/>
      <c r="J214" s="29"/>
      <c r="K214" s="29"/>
      <c r="L214" s="30"/>
    </row>
    <row r="215" spans="1:17" ht="14.25" customHeight="1" x14ac:dyDescent="0.25">
      <c r="B215" s="234" t="str">
        <f>IF(Intro!$G$21="English",O215,P215)</f>
        <v>Décrivez les marchés des marchandises dans votre pays de production, au Canada et dans le monde depuis le 1er janvier 2023. Les facteurs à prendre en compte dans votre réponse comprennent, sans s'y limiter, la demande, les ventes, les prix, l'utilisation de la capacité et les volumes d'exportations des marchandises.</v>
      </c>
      <c r="C215" s="235"/>
      <c r="D215" s="235"/>
      <c r="E215" s="235"/>
      <c r="F215" s="235"/>
      <c r="G215" s="235"/>
      <c r="H215" s="235"/>
      <c r="I215" s="235"/>
      <c r="J215" s="235"/>
      <c r="K215" s="235"/>
      <c r="L215" s="236"/>
      <c r="O215" s="31" t="str">
        <f>"Describe the markets for the goods in your country of production, in Canada and globally since January 1, "&amp;Variables!B6&amp;". Factors to consider in your response include, but are not limited to, demand, sales, prices, capacity utilization and export volumes of the goods."</f>
        <v>Describe the markets for the goods in your country of production, in Canada and globally since January 1, 2023. Factors to consider in your response include, but are not limited to, demand, sales, prices, capacity utilization and export volumes of the goods.</v>
      </c>
      <c r="P215" s="3" t="str">
        <f>"Décrivez les marchés des marchandises dans votre pays de production, au Canada et dans le monde depuis le 1er janvier "&amp;Variables!B6&amp;". Les facteurs à prendre en compte dans votre réponse comprennent, sans s'y limiter, la demande, les ventes, les prix, l'utilisation de la capacité et les volumes d'exportations des marchandises."</f>
        <v>Décrivez les marchés des marchandises dans votre pays de production, au Canada et dans le monde depuis le 1er janvier 2023. Les facteurs à prendre en compte dans votre réponse comprennent, sans s'y limiter, la demande, les ventes, les prix, l'utilisation de la capacité et les volumes d'exportations des marchandises.</v>
      </c>
    </row>
    <row r="216" spans="1:17" x14ac:dyDescent="0.25">
      <c r="B216" s="234"/>
      <c r="C216" s="235"/>
      <c r="D216" s="235"/>
      <c r="E216" s="235"/>
      <c r="F216" s="235"/>
      <c r="G216" s="235"/>
      <c r="H216" s="235"/>
      <c r="I216" s="235"/>
      <c r="J216" s="235"/>
      <c r="K216" s="235"/>
      <c r="L216" s="236"/>
      <c r="O216" s="31"/>
    </row>
    <row r="217" spans="1:17" s="38" customFormat="1" x14ac:dyDescent="0.25">
      <c r="A217" s="59"/>
      <c r="B217" s="68"/>
      <c r="C217" s="60"/>
      <c r="D217" s="60"/>
      <c r="E217" s="60"/>
      <c r="F217" s="60"/>
      <c r="G217" s="60"/>
      <c r="H217" s="60"/>
      <c r="I217" s="60"/>
      <c r="J217" s="60"/>
      <c r="K217" s="60"/>
      <c r="L217" s="61"/>
      <c r="O217" s="3"/>
      <c r="P217" s="3"/>
      <c r="Q217" s="3"/>
    </row>
    <row r="218" spans="1:17" s="21" customFormat="1" x14ac:dyDescent="0.25">
      <c r="A218" s="20"/>
      <c r="B218" s="333"/>
      <c r="C218" s="334"/>
      <c r="D218" s="334"/>
      <c r="E218" s="334"/>
      <c r="F218" s="334"/>
      <c r="G218" s="334"/>
      <c r="H218" s="334"/>
      <c r="I218" s="334"/>
      <c r="J218" s="334"/>
      <c r="K218" s="334"/>
      <c r="L218" s="335"/>
      <c r="M218" s="38"/>
    </row>
    <row r="219" spans="1:17" s="21" customFormat="1" x14ac:dyDescent="0.25">
      <c r="A219" s="20"/>
      <c r="B219" s="333"/>
      <c r="C219" s="334"/>
      <c r="D219" s="334"/>
      <c r="E219" s="334"/>
      <c r="F219" s="334"/>
      <c r="G219" s="334"/>
      <c r="H219" s="334"/>
      <c r="I219" s="334"/>
      <c r="J219" s="334"/>
      <c r="K219" s="334"/>
      <c r="L219" s="335"/>
      <c r="M219" s="38"/>
    </row>
    <row r="220" spans="1:17" s="21" customFormat="1" x14ac:dyDescent="0.25">
      <c r="A220" s="20"/>
      <c r="B220" s="333"/>
      <c r="C220" s="334"/>
      <c r="D220" s="334"/>
      <c r="E220" s="334"/>
      <c r="F220" s="334"/>
      <c r="G220" s="334"/>
      <c r="H220" s="334"/>
      <c r="I220" s="334"/>
      <c r="J220" s="334"/>
      <c r="K220" s="334"/>
      <c r="L220" s="335"/>
      <c r="M220" s="38"/>
    </row>
    <row r="221" spans="1:17" s="21" customFormat="1" x14ac:dyDescent="0.25">
      <c r="A221" s="20"/>
      <c r="B221" s="333"/>
      <c r="C221" s="334"/>
      <c r="D221" s="334"/>
      <c r="E221" s="334"/>
      <c r="F221" s="334"/>
      <c r="G221" s="334"/>
      <c r="H221" s="334"/>
      <c r="I221" s="334"/>
      <c r="J221" s="334"/>
      <c r="K221" s="334"/>
      <c r="L221" s="335"/>
      <c r="M221" s="38"/>
    </row>
    <row r="222" spans="1:17" s="21" customFormat="1" x14ac:dyDescent="0.25">
      <c r="A222" s="20"/>
      <c r="B222" s="333"/>
      <c r="C222" s="334"/>
      <c r="D222" s="334"/>
      <c r="E222" s="334"/>
      <c r="F222" s="334"/>
      <c r="G222" s="334"/>
      <c r="H222" s="334"/>
      <c r="I222" s="334"/>
      <c r="J222" s="334"/>
      <c r="K222" s="334"/>
      <c r="L222" s="335"/>
      <c r="M222" s="38"/>
    </row>
    <row r="223" spans="1:17" s="21" customFormat="1" x14ac:dyDescent="0.25">
      <c r="A223" s="20"/>
      <c r="B223" s="333"/>
      <c r="C223" s="334"/>
      <c r="D223" s="334"/>
      <c r="E223" s="334"/>
      <c r="F223" s="334"/>
      <c r="G223" s="334"/>
      <c r="H223" s="334"/>
      <c r="I223" s="334"/>
      <c r="J223" s="334"/>
      <c r="K223" s="334"/>
      <c r="L223" s="335"/>
      <c r="M223" s="38"/>
    </row>
    <row r="224" spans="1:17" s="21" customFormat="1" x14ac:dyDescent="0.25">
      <c r="A224" s="20"/>
      <c r="B224" s="333"/>
      <c r="C224" s="334"/>
      <c r="D224" s="334"/>
      <c r="E224" s="334"/>
      <c r="F224" s="334"/>
      <c r="G224" s="334"/>
      <c r="H224" s="334"/>
      <c r="I224" s="334"/>
      <c r="J224" s="334"/>
      <c r="K224" s="334"/>
      <c r="L224" s="335"/>
      <c r="M224" s="38"/>
    </row>
    <row r="225" spans="1:17" s="21" customFormat="1" x14ac:dyDescent="0.25">
      <c r="A225" s="20"/>
      <c r="B225" s="333"/>
      <c r="C225" s="334"/>
      <c r="D225" s="334"/>
      <c r="E225" s="334"/>
      <c r="F225" s="334"/>
      <c r="G225" s="334"/>
      <c r="H225" s="334"/>
      <c r="I225" s="334"/>
      <c r="J225" s="334"/>
      <c r="K225" s="334"/>
      <c r="L225" s="335"/>
      <c r="M225" s="38"/>
    </row>
    <row r="226" spans="1:17" s="38" customFormat="1" x14ac:dyDescent="0.25">
      <c r="A226" s="59"/>
      <c r="B226" s="69"/>
      <c r="C226" s="70"/>
      <c r="D226" s="70"/>
      <c r="E226" s="70"/>
      <c r="F226" s="70"/>
      <c r="G226" s="70"/>
      <c r="H226" s="70"/>
      <c r="I226" s="70"/>
      <c r="J226" s="70"/>
      <c r="K226" s="70"/>
      <c r="L226" s="71"/>
      <c r="O226" s="3"/>
      <c r="P226" s="3"/>
      <c r="Q226" s="3"/>
    </row>
    <row r="227" spans="1:17" x14ac:dyDescent="0.25">
      <c r="B227" s="326" t="s">
        <v>31</v>
      </c>
      <c r="C227" s="327"/>
      <c r="D227" s="327"/>
      <c r="E227" s="327"/>
      <c r="F227" s="327"/>
      <c r="G227" s="327"/>
      <c r="H227" s="327"/>
      <c r="I227" s="327"/>
      <c r="J227" s="327"/>
      <c r="K227" s="327"/>
      <c r="L227" s="328"/>
    </row>
    <row r="228" spans="1:17" x14ac:dyDescent="0.25">
      <c r="B228" s="27"/>
      <c r="C228" s="28"/>
      <c r="D228" s="28"/>
      <c r="E228" s="29"/>
      <c r="F228" s="29"/>
      <c r="G228" s="29"/>
      <c r="H228" s="29"/>
      <c r="I228" s="29"/>
      <c r="J228" s="29"/>
      <c r="K228" s="29"/>
      <c r="L228" s="30"/>
    </row>
    <row r="229" spans="1:17" ht="14.25" customHeight="1" x14ac:dyDescent="0.25">
      <c r="B229" s="234" t="str">
        <f>IF(Intro!$G$21="English",O229,P229)</f>
        <v>Expliquez les changements que vous prévoyez voir sur votre marché intérieur, sur le marché canadien et sur d’autres marchés mondiaux pour les marchandises au cours des deux prochaines années en ce qui concerne la demande, les prix, l’utilisation des capacités, les volumes d’importations ou tout autre facteur.</v>
      </c>
      <c r="C229" s="235"/>
      <c r="D229" s="235"/>
      <c r="E229" s="235"/>
      <c r="F229" s="235"/>
      <c r="G229" s="235"/>
      <c r="H229" s="235"/>
      <c r="I229" s="235"/>
      <c r="J229" s="235"/>
      <c r="K229" s="235"/>
      <c r="L229" s="236"/>
      <c r="O229" s="31" t="str">
        <f>"Explain any changes you expect to see in your home market, in the Canadian market and in other markets globally for the goods over the next two years with respect to demand, prices, capacity utilization, import volumes or any other factor."</f>
        <v>Explain any changes you expect to see in your home market, in the Canadian market and in other markets globally for the goods over the next two years with respect to demand, prices, capacity utilization, import volumes or any other factor.</v>
      </c>
      <c r="P229" s="3" t="s">
        <v>298</v>
      </c>
    </row>
    <row r="230" spans="1:17" x14ac:dyDescent="0.25">
      <c r="B230" s="234"/>
      <c r="C230" s="235"/>
      <c r="D230" s="235"/>
      <c r="E230" s="235"/>
      <c r="F230" s="235"/>
      <c r="G230" s="235"/>
      <c r="H230" s="235"/>
      <c r="I230" s="235"/>
      <c r="J230" s="235"/>
      <c r="K230" s="235"/>
      <c r="L230" s="236"/>
      <c r="O230" s="31"/>
    </row>
    <row r="231" spans="1:17" s="38" customFormat="1" x14ac:dyDescent="0.25">
      <c r="A231" s="59"/>
      <c r="B231" s="68"/>
      <c r="C231" s="60"/>
      <c r="D231" s="60"/>
      <c r="E231" s="60"/>
      <c r="F231" s="60"/>
      <c r="G231" s="60"/>
      <c r="H231" s="60"/>
      <c r="I231" s="60"/>
      <c r="J231" s="60"/>
      <c r="K231" s="60"/>
      <c r="L231" s="61"/>
      <c r="O231" s="3"/>
      <c r="P231" s="3"/>
      <c r="Q231" s="3"/>
    </row>
    <row r="232" spans="1:17" s="21" customFormat="1" x14ac:dyDescent="0.25">
      <c r="A232" s="20"/>
      <c r="B232" s="333"/>
      <c r="C232" s="334"/>
      <c r="D232" s="334"/>
      <c r="E232" s="334"/>
      <c r="F232" s="334"/>
      <c r="G232" s="334"/>
      <c r="H232" s="334"/>
      <c r="I232" s="334"/>
      <c r="J232" s="334"/>
      <c r="K232" s="334"/>
      <c r="L232" s="335"/>
      <c r="M232" s="38"/>
    </row>
    <row r="233" spans="1:17" s="21" customFormat="1" x14ac:dyDescent="0.25">
      <c r="A233" s="20"/>
      <c r="B233" s="333"/>
      <c r="C233" s="334"/>
      <c r="D233" s="334"/>
      <c r="E233" s="334"/>
      <c r="F233" s="334"/>
      <c r="G233" s="334"/>
      <c r="H233" s="334"/>
      <c r="I233" s="334"/>
      <c r="J233" s="334"/>
      <c r="K233" s="334"/>
      <c r="L233" s="335"/>
      <c r="M233" s="38"/>
    </row>
    <row r="234" spans="1:17" s="21" customFormat="1" x14ac:dyDescent="0.25">
      <c r="A234" s="20"/>
      <c r="B234" s="333"/>
      <c r="C234" s="334"/>
      <c r="D234" s="334"/>
      <c r="E234" s="334"/>
      <c r="F234" s="334"/>
      <c r="G234" s="334"/>
      <c r="H234" s="334"/>
      <c r="I234" s="334"/>
      <c r="J234" s="334"/>
      <c r="K234" s="334"/>
      <c r="L234" s="335"/>
      <c r="M234" s="38"/>
    </row>
    <row r="235" spans="1:17" s="21" customFormat="1" x14ac:dyDescent="0.25">
      <c r="A235" s="20"/>
      <c r="B235" s="333"/>
      <c r="C235" s="334"/>
      <c r="D235" s="334"/>
      <c r="E235" s="334"/>
      <c r="F235" s="334"/>
      <c r="G235" s="334"/>
      <c r="H235" s="334"/>
      <c r="I235" s="334"/>
      <c r="J235" s="334"/>
      <c r="K235" s="334"/>
      <c r="L235" s="335"/>
      <c r="M235" s="38"/>
    </row>
    <row r="236" spans="1:17" s="21" customFormat="1" x14ac:dyDescent="0.25">
      <c r="A236" s="20"/>
      <c r="B236" s="333"/>
      <c r="C236" s="334"/>
      <c r="D236" s="334"/>
      <c r="E236" s="334"/>
      <c r="F236" s="334"/>
      <c r="G236" s="334"/>
      <c r="H236" s="334"/>
      <c r="I236" s="334"/>
      <c r="J236" s="334"/>
      <c r="K236" s="334"/>
      <c r="L236" s="335"/>
      <c r="M236" s="38"/>
    </row>
    <row r="237" spans="1:17" s="21" customFormat="1" x14ac:dyDescent="0.25">
      <c r="A237" s="20"/>
      <c r="B237" s="333"/>
      <c r="C237" s="334"/>
      <c r="D237" s="334"/>
      <c r="E237" s="334"/>
      <c r="F237" s="334"/>
      <c r="G237" s="334"/>
      <c r="H237" s="334"/>
      <c r="I237" s="334"/>
      <c r="J237" s="334"/>
      <c r="K237" s="334"/>
      <c r="L237" s="335"/>
      <c r="M237" s="38"/>
    </row>
    <row r="238" spans="1:17" s="21" customFormat="1" x14ac:dyDescent="0.25">
      <c r="A238" s="20"/>
      <c r="B238" s="333"/>
      <c r="C238" s="334"/>
      <c r="D238" s="334"/>
      <c r="E238" s="334"/>
      <c r="F238" s="334"/>
      <c r="G238" s="334"/>
      <c r="H238" s="334"/>
      <c r="I238" s="334"/>
      <c r="J238" s="334"/>
      <c r="K238" s="334"/>
      <c r="L238" s="335"/>
      <c r="M238" s="38"/>
    </row>
    <row r="239" spans="1:17" s="21" customFormat="1" x14ac:dyDescent="0.25">
      <c r="A239" s="20"/>
      <c r="B239" s="333"/>
      <c r="C239" s="334"/>
      <c r="D239" s="334"/>
      <c r="E239" s="334"/>
      <c r="F239" s="334"/>
      <c r="G239" s="334"/>
      <c r="H239" s="334"/>
      <c r="I239" s="334"/>
      <c r="J239" s="334"/>
      <c r="K239" s="334"/>
      <c r="L239" s="335"/>
      <c r="M239" s="38"/>
    </row>
    <row r="240" spans="1:17" s="38" customFormat="1" x14ac:dyDescent="0.25">
      <c r="A240" s="59"/>
      <c r="B240" s="69"/>
      <c r="C240" s="70"/>
      <c r="D240" s="70"/>
      <c r="E240" s="70"/>
      <c r="F240" s="70"/>
      <c r="G240" s="70"/>
      <c r="H240" s="70"/>
      <c r="I240" s="70"/>
      <c r="J240" s="70"/>
      <c r="K240" s="70"/>
      <c r="L240" s="71"/>
      <c r="O240" s="3"/>
      <c r="P240" s="3"/>
      <c r="Q240" s="3"/>
    </row>
  </sheetData>
  <sheetProtection algorithmName="SHA-512" hashValue="gd+oF89Cq1W2Or9Jl22c2/EPALB0gp06eLzHjQR9MZsOaql3tsN/GHPtlUuS19K3S7d2IbHmC8O+Gc6v1Trsvw==" saltValue="vwLdy2+mJa1CQTOffSJvSw==" spinCount="100000" sheet="1" objects="1" scenarios="1" selectLockedCells="1"/>
  <mergeCells count="153">
    <mergeCell ref="C102:D111"/>
    <mergeCell ref="B9:L9"/>
    <mergeCell ref="B10:L10"/>
    <mergeCell ref="B4:L4"/>
    <mergeCell ref="B5:L5"/>
    <mergeCell ref="B7:L7"/>
    <mergeCell ref="B6:L6"/>
    <mergeCell ref="B8:L8"/>
    <mergeCell ref="B26:L26"/>
    <mergeCell ref="B40:L40"/>
    <mergeCell ref="B15:L15"/>
    <mergeCell ref="B12:L12"/>
    <mergeCell ref="B13:L13"/>
    <mergeCell ref="B17:L24"/>
    <mergeCell ref="B31:L38"/>
    <mergeCell ref="G102:H111"/>
    <mergeCell ref="I102:J111"/>
    <mergeCell ref="K102:L111"/>
    <mergeCell ref="G59:I60"/>
    <mergeCell ref="J59:L60"/>
    <mergeCell ref="B63:B64"/>
    <mergeCell ref="C63:D64"/>
    <mergeCell ref="E63:F64"/>
    <mergeCell ref="G63:I64"/>
    <mergeCell ref="E112:F121"/>
    <mergeCell ref="G112:H121"/>
    <mergeCell ref="I112:J121"/>
    <mergeCell ref="K112:L121"/>
    <mergeCell ref="B74:L74"/>
    <mergeCell ref="B71:L71"/>
    <mergeCell ref="E55:F56"/>
    <mergeCell ref="G55:I56"/>
    <mergeCell ref="J55:L56"/>
    <mergeCell ref="B61:B62"/>
    <mergeCell ref="C61:D62"/>
    <mergeCell ref="E61:F62"/>
    <mergeCell ref="G61:I62"/>
    <mergeCell ref="J61:L62"/>
    <mergeCell ref="B57:B58"/>
    <mergeCell ref="C57:D58"/>
    <mergeCell ref="E57:F58"/>
    <mergeCell ref="G57:I58"/>
    <mergeCell ref="J57:L58"/>
    <mergeCell ref="B59:B60"/>
    <mergeCell ref="C59:D60"/>
    <mergeCell ref="E59:F60"/>
    <mergeCell ref="C82:D91"/>
    <mergeCell ref="C92:D101"/>
    <mergeCell ref="B232:L239"/>
    <mergeCell ref="B28:L29"/>
    <mergeCell ref="B42:L45"/>
    <mergeCell ref="C47:D48"/>
    <mergeCell ref="E47:F48"/>
    <mergeCell ref="G47:I48"/>
    <mergeCell ref="J47:L48"/>
    <mergeCell ref="B49:B50"/>
    <mergeCell ref="C49:D50"/>
    <mergeCell ref="E49:F50"/>
    <mergeCell ref="G49:I50"/>
    <mergeCell ref="J49:L50"/>
    <mergeCell ref="B51:B52"/>
    <mergeCell ref="C51:D52"/>
    <mergeCell ref="E51:F52"/>
    <mergeCell ref="G51:I52"/>
    <mergeCell ref="J51:L52"/>
    <mergeCell ref="B53:B54"/>
    <mergeCell ref="C53:D54"/>
    <mergeCell ref="B55:B56"/>
    <mergeCell ref="C55:D56"/>
    <mergeCell ref="E53:F54"/>
    <mergeCell ref="G53:I54"/>
    <mergeCell ref="J53:L54"/>
    <mergeCell ref="J63:L64"/>
    <mergeCell ref="B65:B66"/>
    <mergeCell ref="C65:D66"/>
    <mergeCell ref="E65:F66"/>
    <mergeCell ref="G65:I66"/>
    <mergeCell ref="J65:L66"/>
    <mergeCell ref="B67:B68"/>
    <mergeCell ref="C67:D68"/>
    <mergeCell ref="E67:F68"/>
    <mergeCell ref="G67:I68"/>
    <mergeCell ref="J67:L68"/>
    <mergeCell ref="G76:H81"/>
    <mergeCell ref="I76:J81"/>
    <mergeCell ref="K76:L81"/>
    <mergeCell ref="B76:B81"/>
    <mergeCell ref="B122:B131"/>
    <mergeCell ref="C122:D131"/>
    <mergeCell ref="E122:F131"/>
    <mergeCell ref="G122:H131"/>
    <mergeCell ref="I122:J131"/>
    <mergeCell ref="K122:L131"/>
    <mergeCell ref="E92:F101"/>
    <mergeCell ref="G92:H101"/>
    <mergeCell ref="I92:J101"/>
    <mergeCell ref="K92:L101"/>
    <mergeCell ref="E82:F91"/>
    <mergeCell ref="G82:H91"/>
    <mergeCell ref="I82:J91"/>
    <mergeCell ref="K82:L91"/>
    <mergeCell ref="B82:B91"/>
    <mergeCell ref="B92:B101"/>
    <mergeCell ref="B102:B111"/>
    <mergeCell ref="E102:F111"/>
    <mergeCell ref="B112:B121"/>
    <mergeCell ref="C112:D121"/>
    <mergeCell ref="B229:L230"/>
    <mergeCell ref="B162:B171"/>
    <mergeCell ref="C162:D171"/>
    <mergeCell ref="E162:F171"/>
    <mergeCell ref="G162:H171"/>
    <mergeCell ref="I162:J171"/>
    <mergeCell ref="K162:L171"/>
    <mergeCell ref="B172:B181"/>
    <mergeCell ref="C172:D181"/>
    <mergeCell ref="E172:F181"/>
    <mergeCell ref="G172:H181"/>
    <mergeCell ref="I172:J181"/>
    <mergeCell ref="K172:L181"/>
    <mergeCell ref="B185:L185"/>
    <mergeCell ref="B198:L198"/>
    <mergeCell ref="B212:L212"/>
    <mergeCell ref="B187:L194"/>
    <mergeCell ref="B202:L209"/>
    <mergeCell ref="B218:L225"/>
    <mergeCell ref="B213:L213"/>
    <mergeCell ref="B183:L183"/>
    <mergeCell ref="B197:L197"/>
    <mergeCell ref="B152:B161"/>
    <mergeCell ref="C152:D161"/>
    <mergeCell ref="E152:F161"/>
    <mergeCell ref="G152:H161"/>
    <mergeCell ref="I152:J161"/>
    <mergeCell ref="K152:L161"/>
    <mergeCell ref="B200:L200"/>
    <mergeCell ref="B72:L72"/>
    <mergeCell ref="B227:L227"/>
    <mergeCell ref="B215:L216"/>
    <mergeCell ref="B132:B141"/>
    <mergeCell ref="C132:D141"/>
    <mergeCell ref="E132:F141"/>
    <mergeCell ref="G132:H141"/>
    <mergeCell ref="I132:J141"/>
    <mergeCell ref="K132:L141"/>
    <mergeCell ref="B142:B151"/>
    <mergeCell ref="C142:D151"/>
    <mergeCell ref="E142:F151"/>
    <mergeCell ref="G142:H151"/>
    <mergeCell ref="I142:J151"/>
    <mergeCell ref="K142:L151"/>
    <mergeCell ref="C76:D81"/>
    <mergeCell ref="E76:F81"/>
  </mergeCells>
  <dataValidations count="1">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232 B202 B218 B17 B31 B187" xr:uid="{5A90EE5E-CE92-437E-935D-D903CD4181A5}">
      <formula1>1000</formula1>
    </dataValidation>
  </dataValidations>
  <printOptions horizontalCentered="1"/>
  <pageMargins left="0.25" right="0.25" top="0.75" bottom="0.75" header="0.3" footer="0.3"/>
  <pageSetup scale="63" fitToHeight="0" orientation="portrait" r:id="rId1"/>
  <headerFooter>
    <oddFooter>&amp;L&amp;A</oddFooter>
  </headerFooter>
  <rowBreaks count="4" manualBreakCount="4">
    <brk id="39" min="1" max="11" man="1"/>
    <brk id="91" min="1" max="11" man="1"/>
    <brk id="141" min="1" max="11" man="1"/>
    <brk id="196" min="1" max="11"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FC6A94-7B45-4379-A2F1-C030BC9279D4}">
  <sheetPr codeName="Sheet7">
    <tabColor rgb="FF00B0F0"/>
    <pageSetUpPr fitToPage="1"/>
  </sheetPr>
  <dimension ref="A1:P41"/>
  <sheetViews>
    <sheetView showGridLines="0" zoomScaleNormal="100" workbookViewId="0">
      <selection activeCell="G20" sqref="G20"/>
    </sheetView>
  </sheetViews>
  <sheetFormatPr defaultColWidth="8.5703125" defaultRowHeight="14.25" x14ac:dyDescent="0.25"/>
  <cols>
    <col min="1" max="1" width="1.85546875" style="110" customWidth="1"/>
    <col min="2" max="12" width="14.5703125" style="115" customWidth="1"/>
    <col min="13" max="14" width="14.5703125" style="26" customWidth="1"/>
    <col min="15" max="16" width="14.5703125" style="24" customWidth="1"/>
    <col min="17" max="120" width="9.42578125" style="107" customWidth="1"/>
    <col min="121" max="16384" width="8.5703125" style="107"/>
  </cols>
  <sheetData>
    <row r="1" spans="1:16" s="103" customFormat="1" x14ac:dyDescent="0.25">
      <c r="A1" s="23"/>
      <c r="C1" s="104"/>
      <c r="O1" s="3" t="s">
        <v>305</v>
      </c>
      <c r="P1" s="3" t="s">
        <v>305</v>
      </c>
    </row>
    <row r="2" spans="1:16" s="103" customFormat="1" x14ac:dyDescent="0.25">
      <c r="A2" s="23"/>
      <c r="B2" s="104" t="s">
        <v>0</v>
      </c>
      <c r="C2" s="104"/>
      <c r="O2" s="21" t="s">
        <v>61</v>
      </c>
      <c r="P2" s="21" t="s">
        <v>73</v>
      </c>
    </row>
    <row r="3" spans="1:16" s="103" customFormat="1" x14ac:dyDescent="0.25">
      <c r="A3" s="23"/>
      <c r="B3" s="104"/>
      <c r="C3" s="104"/>
      <c r="O3" s="101"/>
      <c r="P3" s="101"/>
    </row>
    <row r="4" spans="1:16" s="103" customFormat="1" x14ac:dyDescent="0.25">
      <c r="A4" s="23"/>
      <c r="B4" s="363" t="str">
        <f>Info!B4</f>
        <v>QUESTIONNAIRE À L'INTENTION DES PRODUCTEURS ÉTRANGERS</v>
      </c>
      <c r="C4" s="363"/>
      <c r="D4" s="363"/>
      <c r="E4" s="363"/>
      <c r="F4" s="363"/>
      <c r="G4" s="363"/>
      <c r="H4" s="363"/>
      <c r="I4" s="363"/>
      <c r="J4" s="363"/>
      <c r="K4" s="363"/>
      <c r="L4" s="363"/>
      <c r="O4" s="101"/>
      <c r="P4" s="101"/>
    </row>
    <row r="5" spans="1:16" s="103" customFormat="1" x14ac:dyDescent="0.25">
      <c r="A5" s="23"/>
      <c r="B5" s="363" t="str">
        <f>Info!B5</f>
        <v>NQ-2026-004</v>
      </c>
      <c r="C5" s="363"/>
      <c r="D5" s="363"/>
      <c r="E5" s="363"/>
      <c r="F5" s="363"/>
      <c r="G5" s="363"/>
      <c r="H5" s="363"/>
      <c r="I5" s="363"/>
      <c r="J5" s="363"/>
      <c r="K5" s="363"/>
      <c r="L5" s="363"/>
      <c r="O5" s="101"/>
      <c r="P5" s="101"/>
    </row>
    <row r="6" spans="1:16" s="103" customFormat="1" x14ac:dyDescent="0.25">
      <c r="A6" s="23"/>
      <c r="B6" s="363" t="str">
        <f>Info!B6</f>
        <v>CONTREPLAQUÉS DÉCORATIFS ET AUTRES CONTREPLAQUÉS NON STRUCTURAUX</v>
      </c>
      <c r="C6" s="363"/>
      <c r="D6" s="363"/>
      <c r="E6" s="363"/>
      <c r="F6" s="363"/>
      <c r="G6" s="363"/>
      <c r="H6" s="363"/>
      <c r="I6" s="363"/>
      <c r="J6" s="363"/>
      <c r="K6" s="363"/>
      <c r="L6" s="363"/>
      <c r="O6" s="101"/>
      <c r="P6" s="101"/>
    </row>
    <row r="7" spans="1:16" s="103" customFormat="1" x14ac:dyDescent="0.25">
      <c r="A7" s="23"/>
      <c r="B7" s="123"/>
      <c r="C7" s="124"/>
      <c r="D7" s="124"/>
      <c r="E7" s="124"/>
      <c r="F7" s="124"/>
      <c r="G7" s="124"/>
      <c r="H7" s="124"/>
      <c r="I7" s="124"/>
      <c r="J7" s="124"/>
      <c r="K7" s="124"/>
      <c r="L7" s="124"/>
      <c r="O7" s="101"/>
      <c r="P7" s="101"/>
    </row>
    <row r="8" spans="1:16" s="103" customFormat="1" ht="14.25" customHeight="1" x14ac:dyDescent="0.25">
      <c r="A8" s="23"/>
      <c r="B8" s="364" t="str">
        <f>Public!B8</f>
        <v>Les questions suivantes font référence aux marchandises comme définies dans la description du produit de l'onglet Intro.</v>
      </c>
      <c r="C8" s="364"/>
      <c r="D8" s="364"/>
      <c r="E8" s="364"/>
      <c r="F8" s="364"/>
      <c r="G8" s="364"/>
      <c r="H8" s="364"/>
      <c r="I8" s="364"/>
      <c r="J8" s="364"/>
      <c r="K8" s="364"/>
      <c r="L8" s="364"/>
      <c r="O8" s="101"/>
      <c r="P8" s="101"/>
    </row>
    <row r="9" spans="1:16" s="103" customFormat="1" x14ac:dyDescent="0.25">
      <c r="A9" s="105"/>
      <c r="O9" s="101"/>
      <c r="P9" s="101"/>
    </row>
    <row r="10" spans="1:16" x14ac:dyDescent="0.25">
      <c r="A10" s="106"/>
      <c r="B10" s="365" t="s">
        <v>277</v>
      </c>
      <c r="C10" s="365"/>
      <c r="D10" s="365"/>
      <c r="E10" s="365"/>
      <c r="F10" s="365"/>
      <c r="G10" s="365"/>
      <c r="H10" s="365"/>
      <c r="I10" s="365"/>
      <c r="J10" s="365"/>
      <c r="K10" s="365"/>
      <c r="L10" s="366"/>
    </row>
    <row r="11" spans="1:16" s="109" customFormat="1" x14ac:dyDescent="0.25">
      <c r="A11" s="106"/>
      <c r="B11" s="360" t="s">
        <v>22</v>
      </c>
      <c r="C11" s="361"/>
      <c r="D11" s="361"/>
      <c r="E11" s="361"/>
      <c r="F11" s="361"/>
      <c r="G11" s="361"/>
      <c r="H11" s="361"/>
      <c r="I11" s="361"/>
      <c r="J11" s="361"/>
      <c r="K11" s="361"/>
      <c r="L11" s="362"/>
      <c r="M11" s="108"/>
      <c r="N11" s="108"/>
      <c r="O11" s="24"/>
      <c r="P11" s="24"/>
    </row>
    <row r="12" spans="1:16" s="109" customFormat="1" x14ac:dyDescent="0.25">
      <c r="A12" s="106"/>
      <c r="B12" s="353" t="str">
        <f>IF(Intro!$G$21="English",O12,P12)</f>
        <v>Indiquez les nuances fabriquées par votre entreprise vendus au Canada ou exportés du 1er janvier 2023 au 31 mars 2026 2025.</v>
      </c>
      <c r="C12" s="354"/>
      <c r="D12" s="354"/>
      <c r="E12" s="354"/>
      <c r="F12" s="354"/>
      <c r="G12" s="354"/>
      <c r="H12" s="354"/>
      <c r="I12" s="354"/>
      <c r="J12" s="354"/>
      <c r="K12" s="354"/>
      <c r="L12" s="355"/>
      <c r="M12" s="108"/>
      <c r="N12" s="108"/>
      <c r="O12" s="24" t="str">
        <f>"Provide the grades produced by your firm sold in Canada between January 1, "&amp;Variables!B6&amp;" and "&amp;Variables!B7&amp;", "&amp;Variables!B8&amp;". "</f>
        <v xml:space="preserve">Provide the grades produced by your firm sold in Canada between January 1, 2023 and March 31, 2026, 2025. </v>
      </c>
      <c r="P12" s="24" t="str">
        <f>"Indiquez les nuances fabriquées par votre entreprise vendus au Canada ou exportés du 1er janvier "&amp;Variables!C6&amp;" au "&amp;Variables!C7&amp;" "&amp;Variables!C8&amp;"."</f>
        <v>Indiquez les nuances fabriquées par votre entreprise vendus au Canada ou exportés du 1er janvier 2023 au 31 mars 2026 2025.</v>
      </c>
    </row>
    <row r="13" spans="1:16" x14ac:dyDescent="0.25">
      <c r="B13" s="114"/>
      <c r="L13" s="116"/>
    </row>
    <row r="14" spans="1:16" x14ac:dyDescent="0.25">
      <c r="B14" s="356" t="str">
        <f>IF(Intro!$G$21="English",O14,P14)</f>
        <v>Nuance d'acier</v>
      </c>
      <c r="C14" s="357"/>
      <c r="D14" s="357" t="str">
        <f>IF(Intro!$G$21="English",O15,P15)</f>
        <v>Traitement de la surface 
(c.-à.d. recouverts ou non recouverts)</v>
      </c>
      <c r="E14" s="357"/>
      <c r="F14" s="357" t="str">
        <f>IF(Intro!$G$21="English",O16,P16)</f>
        <v>Vendus au Canada ou exportés</v>
      </c>
      <c r="G14" s="357" t="str">
        <f>IF(Intro!$G$21="English",O17,P17)</f>
        <v>Diamètre extérieur (mm)</v>
      </c>
      <c r="H14" s="357"/>
      <c r="I14" s="357" t="str">
        <f>IF(Intro!$G$21="English",O18,P18)</f>
        <v>Épaisseur de la paroi (mm)</v>
      </c>
      <c r="J14" s="357"/>
      <c r="K14" s="358" t="str">
        <f>IF(Intro!$G$21="English",O19,P19)</f>
        <v>Longueur (m)</v>
      </c>
      <c r="L14" s="359"/>
      <c r="O14" s="24" t="s">
        <v>278</v>
      </c>
      <c r="P14" s="24" t="s">
        <v>279</v>
      </c>
    </row>
    <row r="15" spans="1:16" x14ac:dyDescent="0.25">
      <c r="B15" s="356"/>
      <c r="C15" s="357"/>
      <c r="D15" s="357"/>
      <c r="E15" s="357"/>
      <c r="F15" s="357"/>
      <c r="G15" s="357"/>
      <c r="H15" s="357"/>
      <c r="I15" s="357"/>
      <c r="J15" s="357"/>
      <c r="K15" s="358"/>
      <c r="L15" s="359"/>
      <c r="O15" s="24" t="s">
        <v>280</v>
      </c>
      <c r="P15" s="24" t="s">
        <v>281</v>
      </c>
    </row>
    <row r="16" spans="1:16" x14ac:dyDescent="0.25">
      <c r="B16" s="356"/>
      <c r="C16" s="357"/>
      <c r="D16" s="357"/>
      <c r="E16" s="357"/>
      <c r="F16" s="357"/>
      <c r="G16" s="111" t="s">
        <v>282</v>
      </c>
      <c r="H16" s="111" t="s">
        <v>283</v>
      </c>
      <c r="I16" s="111" t="s">
        <v>282</v>
      </c>
      <c r="J16" s="111" t="s">
        <v>283</v>
      </c>
      <c r="K16" s="111" t="s">
        <v>282</v>
      </c>
      <c r="L16" s="112" t="s">
        <v>283</v>
      </c>
      <c r="O16" s="24" t="s">
        <v>284</v>
      </c>
      <c r="P16" s="24" t="s">
        <v>285</v>
      </c>
    </row>
    <row r="17" spans="1:16" ht="42.75" customHeight="1" x14ac:dyDescent="0.25">
      <c r="B17" s="350"/>
      <c r="C17" s="351"/>
      <c r="D17" s="352"/>
      <c r="E17" s="351"/>
      <c r="F17" s="117"/>
      <c r="G17" s="125"/>
      <c r="H17" s="125"/>
      <c r="I17" s="125"/>
      <c r="J17" s="125"/>
      <c r="K17" s="125"/>
      <c r="L17" s="126"/>
      <c r="O17" s="24" t="s">
        <v>286</v>
      </c>
      <c r="P17" s="24" t="s">
        <v>287</v>
      </c>
    </row>
    <row r="18" spans="1:16" ht="42.75" customHeight="1" x14ac:dyDescent="0.25">
      <c r="B18" s="350"/>
      <c r="C18" s="351"/>
      <c r="D18" s="352"/>
      <c r="E18" s="351"/>
      <c r="F18" s="117"/>
      <c r="G18" s="125"/>
      <c r="H18" s="125"/>
      <c r="I18" s="125"/>
      <c r="J18" s="125"/>
      <c r="K18" s="125"/>
      <c r="L18" s="126"/>
      <c r="O18" s="24" t="s">
        <v>288</v>
      </c>
      <c r="P18" s="24" t="s">
        <v>289</v>
      </c>
    </row>
    <row r="19" spans="1:16" ht="42.75" customHeight="1" x14ac:dyDescent="0.25">
      <c r="B19" s="350"/>
      <c r="C19" s="351"/>
      <c r="D19" s="352"/>
      <c r="E19" s="351"/>
      <c r="F19" s="117"/>
      <c r="G19" s="125"/>
      <c r="H19" s="125"/>
      <c r="I19" s="125"/>
      <c r="J19" s="125"/>
      <c r="K19" s="125"/>
      <c r="L19" s="126"/>
      <c r="O19" s="24" t="s">
        <v>290</v>
      </c>
      <c r="P19" s="24" t="s">
        <v>291</v>
      </c>
    </row>
    <row r="20" spans="1:16" ht="42.75" customHeight="1" x14ac:dyDescent="0.25">
      <c r="B20" s="350"/>
      <c r="C20" s="351"/>
      <c r="D20" s="352"/>
      <c r="E20" s="351"/>
      <c r="F20" s="117"/>
      <c r="G20" s="125"/>
      <c r="H20" s="125"/>
      <c r="I20" s="125"/>
      <c r="J20" s="125"/>
      <c r="K20" s="125"/>
      <c r="L20" s="126"/>
      <c r="O20" s="113"/>
      <c r="P20" s="113"/>
    </row>
    <row r="21" spans="1:16" ht="42.75" customHeight="1" x14ac:dyDescent="0.25">
      <c r="B21" s="350"/>
      <c r="C21" s="351"/>
      <c r="D21" s="352"/>
      <c r="E21" s="351"/>
      <c r="F21" s="117"/>
      <c r="G21" s="125"/>
      <c r="H21" s="125"/>
      <c r="I21" s="125"/>
      <c r="J21" s="125"/>
      <c r="K21" s="125"/>
      <c r="L21" s="126"/>
    </row>
    <row r="22" spans="1:16" ht="42.75" customHeight="1" x14ac:dyDescent="0.25">
      <c r="B22" s="350"/>
      <c r="C22" s="351"/>
      <c r="D22" s="352"/>
      <c r="E22" s="351"/>
      <c r="F22" s="117"/>
      <c r="G22" s="125"/>
      <c r="H22" s="125"/>
      <c r="I22" s="125"/>
      <c r="J22" s="125"/>
      <c r="K22" s="125"/>
      <c r="L22" s="126"/>
    </row>
    <row r="23" spans="1:16" ht="42.75" customHeight="1" x14ac:dyDescent="0.25">
      <c r="B23" s="350"/>
      <c r="C23" s="351"/>
      <c r="D23" s="352"/>
      <c r="E23" s="351"/>
      <c r="F23" s="117"/>
      <c r="G23" s="125"/>
      <c r="H23" s="125"/>
      <c r="I23" s="125"/>
      <c r="J23" s="125"/>
      <c r="K23" s="125"/>
      <c r="L23" s="126"/>
      <c r="O23" s="113"/>
      <c r="P23" s="113"/>
    </row>
    <row r="24" spans="1:16" ht="42.75" customHeight="1" x14ac:dyDescent="0.25">
      <c r="B24" s="350"/>
      <c r="C24" s="351"/>
      <c r="D24" s="352"/>
      <c r="E24" s="351"/>
      <c r="F24" s="117"/>
      <c r="G24" s="125"/>
      <c r="H24" s="125"/>
      <c r="I24" s="125"/>
      <c r="J24" s="125"/>
      <c r="K24" s="125"/>
      <c r="L24" s="126"/>
    </row>
    <row r="25" spans="1:16" ht="42.75" customHeight="1" x14ac:dyDescent="0.25">
      <c r="B25" s="350"/>
      <c r="C25" s="351"/>
      <c r="D25" s="352"/>
      <c r="E25" s="351"/>
      <c r="F25" s="117"/>
      <c r="G25" s="125"/>
      <c r="H25" s="125"/>
      <c r="I25" s="125"/>
      <c r="J25" s="125"/>
      <c r="K25" s="125"/>
      <c r="L25" s="126"/>
    </row>
    <row r="26" spans="1:16" s="26" customFormat="1" ht="42.75" customHeight="1" x14ac:dyDescent="0.25">
      <c r="A26" s="110"/>
      <c r="B26" s="350"/>
      <c r="C26" s="351"/>
      <c r="D26" s="352"/>
      <c r="E26" s="351"/>
      <c r="F26" s="117"/>
      <c r="G26" s="125"/>
      <c r="H26" s="125"/>
      <c r="I26" s="125"/>
      <c r="J26" s="125"/>
      <c r="K26" s="125"/>
      <c r="L26" s="126"/>
      <c r="O26" s="113"/>
      <c r="P26" s="113"/>
    </row>
    <row r="27" spans="1:16" s="26" customFormat="1" ht="42.75" customHeight="1" x14ac:dyDescent="0.25">
      <c r="A27" s="110"/>
      <c r="B27" s="350"/>
      <c r="C27" s="351"/>
      <c r="D27" s="352"/>
      <c r="E27" s="351"/>
      <c r="F27" s="117"/>
      <c r="G27" s="125"/>
      <c r="H27" s="125"/>
      <c r="I27" s="125"/>
      <c r="J27" s="125"/>
      <c r="K27" s="125"/>
      <c r="L27" s="126"/>
      <c r="O27" s="24"/>
      <c r="P27" s="24"/>
    </row>
    <row r="28" spans="1:16" s="26" customFormat="1" ht="42.75" customHeight="1" x14ac:dyDescent="0.25">
      <c r="A28" s="110"/>
      <c r="B28" s="350"/>
      <c r="C28" s="351"/>
      <c r="D28" s="352"/>
      <c r="E28" s="351"/>
      <c r="F28" s="117"/>
      <c r="G28" s="125"/>
      <c r="H28" s="125"/>
      <c r="I28" s="125"/>
      <c r="J28" s="125"/>
      <c r="K28" s="125"/>
      <c r="L28" s="126"/>
      <c r="O28" s="24"/>
      <c r="P28" s="24"/>
    </row>
    <row r="29" spans="1:16" s="26" customFormat="1" ht="42.75" customHeight="1" x14ac:dyDescent="0.25">
      <c r="A29" s="110"/>
      <c r="B29" s="350"/>
      <c r="C29" s="351"/>
      <c r="D29" s="352"/>
      <c r="E29" s="351"/>
      <c r="F29" s="117"/>
      <c r="G29" s="125"/>
      <c r="H29" s="125"/>
      <c r="I29" s="125"/>
      <c r="J29" s="125"/>
      <c r="K29" s="125"/>
      <c r="L29" s="126"/>
      <c r="O29" s="24"/>
      <c r="P29" s="24"/>
    </row>
    <row r="30" spans="1:16" s="26" customFormat="1" ht="42.75" customHeight="1" x14ac:dyDescent="0.25">
      <c r="A30" s="110"/>
      <c r="B30" s="350"/>
      <c r="C30" s="351"/>
      <c r="D30" s="352"/>
      <c r="E30" s="351"/>
      <c r="F30" s="117"/>
      <c r="G30" s="125"/>
      <c r="H30" s="125"/>
      <c r="I30" s="125"/>
      <c r="J30" s="125"/>
      <c r="K30" s="125"/>
      <c r="L30" s="126"/>
      <c r="O30" s="24"/>
      <c r="P30" s="24"/>
    </row>
    <row r="31" spans="1:16" s="26" customFormat="1" ht="42.75" customHeight="1" x14ac:dyDescent="0.25">
      <c r="A31" s="110"/>
      <c r="B31" s="350"/>
      <c r="C31" s="351"/>
      <c r="D31" s="352"/>
      <c r="E31" s="351"/>
      <c r="F31" s="117"/>
      <c r="G31" s="125"/>
      <c r="H31" s="125"/>
      <c r="I31" s="125"/>
      <c r="J31" s="125"/>
      <c r="K31" s="125"/>
      <c r="L31" s="126"/>
      <c r="O31" s="24"/>
      <c r="P31" s="24"/>
    </row>
    <row r="32" spans="1:16" s="26" customFormat="1" ht="42.75" customHeight="1" x14ac:dyDescent="0.25">
      <c r="A32" s="110"/>
      <c r="B32" s="350"/>
      <c r="C32" s="351"/>
      <c r="D32" s="352"/>
      <c r="E32" s="351"/>
      <c r="F32" s="117"/>
      <c r="G32" s="125"/>
      <c r="H32" s="125"/>
      <c r="I32" s="125"/>
      <c r="J32" s="125"/>
      <c r="K32" s="125"/>
      <c r="L32" s="126"/>
      <c r="O32" s="24"/>
      <c r="P32" s="24"/>
    </row>
    <row r="33" spans="1:16" s="26" customFormat="1" ht="42.75" customHeight="1" x14ac:dyDescent="0.25">
      <c r="A33" s="110"/>
      <c r="B33" s="350"/>
      <c r="C33" s="351"/>
      <c r="D33" s="352"/>
      <c r="E33" s="351"/>
      <c r="F33" s="117"/>
      <c r="G33" s="125"/>
      <c r="H33" s="125"/>
      <c r="I33" s="125"/>
      <c r="J33" s="125"/>
      <c r="K33" s="125"/>
      <c r="L33" s="126"/>
      <c r="O33" s="24"/>
      <c r="P33" s="24"/>
    </row>
    <row r="34" spans="1:16" s="26" customFormat="1" ht="42.75" customHeight="1" x14ac:dyDescent="0.25">
      <c r="A34" s="110"/>
      <c r="B34" s="350"/>
      <c r="C34" s="351"/>
      <c r="D34" s="352"/>
      <c r="E34" s="351"/>
      <c r="F34" s="117"/>
      <c r="G34" s="125"/>
      <c r="H34" s="125"/>
      <c r="I34" s="125"/>
      <c r="J34" s="125"/>
      <c r="K34" s="125"/>
      <c r="L34" s="126"/>
      <c r="O34" s="24"/>
      <c r="P34" s="24"/>
    </row>
    <row r="35" spans="1:16" s="26" customFormat="1" ht="42.75" customHeight="1" x14ac:dyDescent="0.25">
      <c r="A35" s="110"/>
      <c r="B35" s="350"/>
      <c r="C35" s="351"/>
      <c r="D35" s="352"/>
      <c r="E35" s="351"/>
      <c r="F35" s="117"/>
      <c r="G35" s="125"/>
      <c r="H35" s="125"/>
      <c r="I35" s="125"/>
      <c r="J35" s="125"/>
      <c r="K35" s="125"/>
      <c r="L35" s="126"/>
      <c r="O35" s="24"/>
      <c r="P35" s="24"/>
    </row>
    <row r="36" spans="1:16" s="26" customFormat="1" ht="42.75" customHeight="1" x14ac:dyDescent="0.25">
      <c r="A36" s="110"/>
      <c r="B36" s="350"/>
      <c r="C36" s="351"/>
      <c r="D36" s="352"/>
      <c r="E36" s="351"/>
      <c r="F36" s="117"/>
      <c r="G36" s="125"/>
      <c r="H36" s="125"/>
      <c r="I36" s="125"/>
      <c r="J36" s="125"/>
      <c r="K36" s="125"/>
      <c r="L36" s="126"/>
      <c r="O36" s="24"/>
      <c r="P36" s="24"/>
    </row>
    <row r="37" spans="1:16" s="26" customFormat="1" ht="42.75" customHeight="1" x14ac:dyDescent="0.25">
      <c r="A37" s="110"/>
      <c r="B37" s="350"/>
      <c r="C37" s="351"/>
      <c r="D37" s="352"/>
      <c r="E37" s="351"/>
      <c r="F37" s="117"/>
      <c r="G37" s="125"/>
      <c r="H37" s="125"/>
      <c r="I37" s="125"/>
      <c r="J37" s="125"/>
      <c r="K37" s="125"/>
      <c r="L37" s="126"/>
      <c r="O37" s="24"/>
      <c r="P37" s="24"/>
    </row>
    <row r="38" spans="1:16" ht="42.75" customHeight="1" x14ac:dyDescent="0.25">
      <c r="B38" s="350"/>
      <c r="C38" s="351"/>
      <c r="D38" s="352"/>
      <c r="E38" s="351"/>
      <c r="F38" s="117"/>
      <c r="G38" s="125"/>
      <c r="H38" s="125"/>
      <c r="I38" s="125"/>
      <c r="J38" s="125"/>
      <c r="K38" s="125"/>
      <c r="L38" s="126"/>
    </row>
    <row r="39" spans="1:16" ht="42.75" customHeight="1" x14ac:dyDescent="0.25">
      <c r="B39" s="350"/>
      <c r="C39" s="351"/>
      <c r="D39" s="352"/>
      <c r="E39" s="351"/>
      <c r="F39" s="117"/>
      <c r="G39" s="125"/>
      <c r="H39" s="125"/>
      <c r="I39" s="125"/>
      <c r="J39" s="125"/>
      <c r="K39" s="125"/>
      <c r="L39" s="126"/>
    </row>
    <row r="40" spans="1:16" ht="42.75" customHeight="1" x14ac:dyDescent="0.25">
      <c r="B40" s="350"/>
      <c r="C40" s="351"/>
      <c r="D40" s="352"/>
      <c r="E40" s="351"/>
      <c r="F40" s="117"/>
      <c r="G40" s="125"/>
      <c r="H40" s="125"/>
      <c r="I40" s="125"/>
      <c r="J40" s="125"/>
      <c r="K40" s="125"/>
      <c r="L40" s="126"/>
    </row>
    <row r="41" spans="1:16" ht="42.75" customHeight="1" x14ac:dyDescent="0.25">
      <c r="B41" s="350"/>
      <c r="C41" s="351"/>
      <c r="D41" s="352"/>
      <c r="E41" s="351"/>
      <c r="F41" s="117"/>
      <c r="G41" s="125"/>
      <c r="H41" s="125"/>
      <c r="I41" s="125"/>
      <c r="J41" s="125"/>
      <c r="K41" s="125"/>
      <c r="L41" s="126"/>
    </row>
  </sheetData>
  <sheetProtection algorithmName="SHA-512" hashValue="vxCyDY1jR/kZfZtkYaNY+JjC1Yaljw6Yu3PJtQ2hPwS7mb78fDNodICZ97uDPO6E+zPHSaC8enOsJAXs4RHS8A==" saltValue="X2KqsnoytOL8mSDKnWWEUg==" spinCount="100000" sheet="1" objects="1" scenarios="1" selectLockedCells="1"/>
  <mergeCells count="63">
    <mergeCell ref="B11:L11"/>
    <mergeCell ref="B4:L4"/>
    <mergeCell ref="B5:L5"/>
    <mergeCell ref="B6:L6"/>
    <mergeCell ref="B8:L8"/>
    <mergeCell ref="B10:L10"/>
    <mergeCell ref="B12:L12"/>
    <mergeCell ref="B14:C16"/>
    <mergeCell ref="D14:E16"/>
    <mergeCell ref="F14:F16"/>
    <mergeCell ref="G14:H15"/>
    <mergeCell ref="I14:J15"/>
    <mergeCell ref="K14:L15"/>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B35:C35"/>
    <mergeCell ref="D35:E35"/>
    <mergeCell ref="B36:C36"/>
    <mergeCell ref="D36:E36"/>
    <mergeCell ref="B37:C37"/>
    <mergeCell ref="D37:E37"/>
    <mergeCell ref="B41:C41"/>
    <mergeCell ref="D41:E41"/>
    <mergeCell ref="B38:C38"/>
    <mergeCell ref="D38:E38"/>
    <mergeCell ref="B39:C39"/>
    <mergeCell ref="D39:E39"/>
    <mergeCell ref="B40:C40"/>
    <mergeCell ref="D40:E40"/>
  </mergeCells>
  <printOptions horizontalCentered="1"/>
  <pageMargins left="0.7" right="0.7" top="0.75" bottom="0.75" header="0.3" footer="0.3"/>
  <pageSetup scale="67" orientation="portrait" r:id="rId1"/>
  <headerFooter>
    <oddFooter>&amp;L&amp;A</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87209-BBFE-4DB7-BA00-151BE9DDBB9D}">
  <sheetPr codeName="Sheet5">
    <tabColor rgb="FF00B0F0"/>
    <pageSetUpPr fitToPage="1"/>
  </sheetPr>
  <dimension ref="A1:P63"/>
  <sheetViews>
    <sheetView showGridLines="0" zoomScaleNormal="100" workbookViewId="0"/>
  </sheetViews>
  <sheetFormatPr defaultColWidth="9.42578125" defaultRowHeight="14.25" x14ac:dyDescent="0.25"/>
  <cols>
    <col min="1" max="1" width="1.85546875" style="20" customWidth="1"/>
    <col min="2" max="12" width="14.5703125" style="1" customWidth="1"/>
    <col min="13" max="14" width="14.5703125" style="3" customWidth="1"/>
    <col min="15" max="16" width="14.5703125" style="3" hidden="1" customWidth="1"/>
    <col min="17" max="17" width="9.42578125" style="3" customWidth="1"/>
    <col min="18" max="16384" width="9.42578125" style="3"/>
  </cols>
  <sheetData>
    <row r="1" spans="1:16" ht="14.25" customHeight="1" x14ac:dyDescent="0.25">
      <c r="O1" s="3" t="s">
        <v>305</v>
      </c>
      <c r="P1" s="3" t="s">
        <v>305</v>
      </c>
    </row>
    <row r="2" spans="1:16" x14ac:dyDescent="0.25">
      <c r="B2" s="22" t="s">
        <v>0</v>
      </c>
      <c r="C2" s="22"/>
      <c r="D2" s="22"/>
      <c r="O2" s="21" t="s">
        <v>61</v>
      </c>
      <c r="P2" s="21" t="s">
        <v>73</v>
      </c>
    </row>
    <row r="3" spans="1:16" x14ac:dyDescent="0.25">
      <c r="B3" s="5"/>
      <c r="C3" s="5"/>
      <c r="D3" s="5"/>
      <c r="O3" s="8"/>
      <c r="P3" s="8"/>
    </row>
    <row r="4" spans="1:16" s="8" customFormat="1" x14ac:dyDescent="0.25">
      <c r="A4" s="23"/>
      <c r="B4" s="269" t="str">
        <f>Info!B4</f>
        <v>QUESTIONNAIRE À L'INTENTION DES PRODUCTEURS ÉTRANGERS</v>
      </c>
      <c r="C4" s="270"/>
      <c r="D4" s="270"/>
      <c r="E4" s="270"/>
      <c r="F4" s="270"/>
      <c r="G4" s="270"/>
      <c r="H4" s="270"/>
      <c r="I4" s="270"/>
      <c r="J4" s="270"/>
      <c r="K4" s="270"/>
      <c r="L4" s="271"/>
      <c r="M4" s="10"/>
      <c r="N4" s="10"/>
      <c r="O4" s="9"/>
      <c r="P4" s="9"/>
    </row>
    <row r="5" spans="1:16" s="8" customFormat="1" x14ac:dyDescent="0.25">
      <c r="A5" s="23"/>
      <c r="B5" s="282" t="str">
        <f>Info!B5</f>
        <v>NQ-2026-004</v>
      </c>
      <c r="C5" s="283"/>
      <c r="D5" s="283"/>
      <c r="E5" s="283"/>
      <c r="F5" s="283"/>
      <c r="G5" s="283"/>
      <c r="H5" s="283"/>
      <c r="I5" s="283"/>
      <c r="J5" s="283"/>
      <c r="K5" s="283"/>
      <c r="L5" s="284"/>
      <c r="M5" s="10"/>
      <c r="N5" s="10"/>
      <c r="O5" s="9"/>
      <c r="P5" s="9"/>
    </row>
    <row r="6" spans="1:16" s="9" customFormat="1" ht="14.1" customHeight="1" x14ac:dyDescent="0.25">
      <c r="A6" s="23"/>
      <c r="B6" s="285" t="str">
        <f>Info!B6</f>
        <v>CONTREPLAQUÉS DÉCORATIFS ET AUTRES CONTREPLAQUÉS NON STRUCTURAUX</v>
      </c>
      <c r="C6" s="286"/>
      <c r="D6" s="286"/>
      <c r="E6" s="286"/>
      <c r="F6" s="286"/>
      <c r="G6" s="286"/>
      <c r="H6" s="286"/>
      <c r="I6" s="286"/>
      <c r="J6" s="286"/>
      <c r="K6" s="286"/>
      <c r="L6" s="287"/>
      <c r="O6" s="24"/>
      <c r="P6" s="24"/>
    </row>
    <row r="7" spans="1:16" s="9" customFormat="1" x14ac:dyDescent="0.25">
      <c r="A7" s="23"/>
      <c r="B7" s="25"/>
      <c r="C7" s="25"/>
      <c r="D7" s="25"/>
      <c r="E7" s="26"/>
      <c r="F7" s="26"/>
      <c r="G7" s="26"/>
      <c r="H7" s="26"/>
      <c r="I7" s="26"/>
      <c r="J7" s="26"/>
      <c r="K7" s="26"/>
      <c r="L7" s="26"/>
      <c r="O7" s="24"/>
      <c r="P7" s="24"/>
    </row>
    <row r="8" spans="1:16" x14ac:dyDescent="0.25">
      <c r="B8" s="384" t="str">
        <f>IF(Intro!$G$21="English",O8,P8)</f>
        <v>COMMENTAIRES PUBLICS</v>
      </c>
      <c r="C8" s="385"/>
      <c r="D8" s="385"/>
      <c r="E8" s="385"/>
      <c r="F8" s="385"/>
      <c r="G8" s="385"/>
      <c r="H8" s="385"/>
      <c r="I8" s="385"/>
      <c r="J8" s="385"/>
      <c r="K8" s="385"/>
      <c r="L8" s="386"/>
      <c r="O8" s="3" t="s">
        <v>50</v>
      </c>
      <c r="P8" s="3" t="s">
        <v>51</v>
      </c>
    </row>
    <row r="9" spans="1:16" x14ac:dyDescent="0.25">
      <c r="B9" s="27"/>
      <c r="C9" s="28"/>
      <c r="D9" s="28"/>
      <c r="E9" s="29"/>
      <c r="F9" s="29"/>
      <c r="G9" s="29"/>
      <c r="H9" s="29"/>
      <c r="I9" s="29"/>
      <c r="J9" s="29"/>
      <c r="K9" s="29"/>
      <c r="L9" s="30"/>
    </row>
    <row r="10" spans="1:16" x14ac:dyDescent="0.25">
      <c r="B10" s="234" t="str">
        <f>IF(Intro!$G$21="English",O10,P10)</f>
        <v>Si votre entreprise désire ajouter des commentaires concernant vos réponses, vous les inscrivez ici. Indiquez à quelle question se rapportent vos commentaires.</v>
      </c>
      <c r="C10" s="235"/>
      <c r="D10" s="235"/>
      <c r="E10" s="235"/>
      <c r="F10" s="235"/>
      <c r="G10" s="235"/>
      <c r="H10" s="235"/>
      <c r="I10" s="235"/>
      <c r="J10" s="235"/>
      <c r="K10" s="235"/>
      <c r="L10" s="236"/>
      <c r="O10" s="31" t="s">
        <v>52</v>
      </c>
      <c r="P10" s="3" t="s">
        <v>159</v>
      </c>
    </row>
    <row r="11" spans="1:16" x14ac:dyDescent="0.25">
      <c r="B11" s="49"/>
      <c r="C11" s="28"/>
      <c r="D11" s="28"/>
      <c r="E11" s="29"/>
      <c r="F11" s="29"/>
      <c r="G11" s="29"/>
      <c r="H11" s="29"/>
      <c r="I11" s="29"/>
      <c r="J11" s="29"/>
      <c r="K11" s="29"/>
      <c r="L11" s="30"/>
      <c r="O11" s="31" t="s">
        <v>301</v>
      </c>
      <c r="P11" s="31" t="s">
        <v>302</v>
      </c>
    </row>
    <row r="12" spans="1:16" ht="28.5" x14ac:dyDescent="0.25">
      <c r="A12" s="20" t="s">
        <v>320</v>
      </c>
      <c r="B12" s="49"/>
      <c r="C12" s="135" t="str">
        <f>IF(Intro!$G$21="English",O11,P11)</f>
        <v>Onglet et question</v>
      </c>
      <c r="D12" s="387" t="str">
        <f>IF(Intro!$G$21="English",O12,P12)</f>
        <v>Commentaires</v>
      </c>
      <c r="E12" s="388"/>
      <c r="F12" s="388"/>
      <c r="G12" s="388"/>
      <c r="H12" s="388"/>
      <c r="I12" s="388"/>
      <c r="J12" s="388"/>
      <c r="K12" s="388"/>
      <c r="L12" s="389"/>
      <c r="O12" s="31" t="s">
        <v>91</v>
      </c>
      <c r="P12" s="3" t="s">
        <v>92</v>
      </c>
    </row>
    <row r="13" spans="1:16" x14ac:dyDescent="0.25">
      <c r="A13" s="66"/>
      <c r="B13" s="376" t="str">
        <f>IF(Intro!$G$21="English",O13,P13)</f>
        <v>Commentaire 1</v>
      </c>
      <c r="C13" s="379"/>
      <c r="D13" s="367"/>
      <c r="E13" s="368"/>
      <c r="F13" s="368"/>
      <c r="G13" s="368"/>
      <c r="H13" s="368"/>
      <c r="I13" s="368"/>
      <c r="J13" s="368"/>
      <c r="K13" s="368"/>
      <c r="L13" s="369"/>
      <c r="O13" s="31" t="s">
        <v>93</v>
      </c>
      <c r="P13" s="3" t="s">
        <v>94</v>
      </c>
    </row>
    <row r="14" spans="1:16" x14ac:dyDescent="0.25">
      <c r="A14" s="66"/>
      <c r="B14" s="234"/>
      <c r="C14" s="379"/>
      <c r="D14" s="370"/>
      <c r="E14" s="371"/>
      <c r="F14" s="371"/>
      <c r="G14" s="371"/>
      <c r="H14" s="371"/>
      <c r="I14" s="371"/>
      <c r="J14" s="371"/>
      <c r="K14" s="371"/>
      <c r="L14" s="372"/>
      <c r="O14" s="31"/>
    </row>
    <row r="15" spans="1:16" x14ac:dyDescent="0.25">
      <c r="A15" s="66"/>
      <c r="B15" s="234"/>
      <c r="C15" s="379"/>
      <c r="D15" s="370"/>
      <c r="E15" s="371"/>
      <c r="F15" s="371"/>
      <c r="G15" s="371"/>
      <c r="H15" s="371"/>
      <c r="I15" s="371"/>
      <c r="J15" s="371"/>
      <c r="K15" s="371"/>
      <c r="L15" s="372"/>
      <c r="O15" s="31"/>
    </row>
    <row r="16" spans="1:16" x14ac:dyDescent="0.25">
      <c r="A16" s="66"/>
      <c r="B16" s="234"/>
      <c r="C16" s="379"/>
      <c r="D16" s="370"/>
      <c r="E16" s="371"/>
      <c r="F16" s="371"/>
      <c r="G16" s="371"/>
      <c r="H16" s="371"/>
      <c r="I16" s="371"/>
      <c r="J16" s="371"/>
      <c r="K16" s="371"/>
      <c r="L16" s="372"/>
      <c r="O16" s="31"/>
    </row>
    <row r="17" spans="1:16" x14ac:dyDescent="0.25">
      <c r="A17" s="66"/>
      <c r="B17" s="234"/>
      <c r="C17" s="379"/>
      <c r="D17" s="370"/>
      <c r="E17" s="371"/>
      <c r="F17" s="371"/>
      <c r="G17" s="371"/>
      <c r="H17" s="371"/>
      <c r="I17" s="371"/>
      <c r="J17" s="371"/>
      <c r="K17" s="371"/>
      <c r="L17" s="372"/>
      <c r="O17" s="31"/>
    </row>
    <row r="18" spans="1:16" x14ac:dyDescent="0.25">
      <c r="A18" s="66"/>
      <c r="B18" s="234"/>
      <c r="C18" s="379"/>
      <c r="D18" s="370"/>
      <c r="E18" s="371"/>
      <c r="F18" s="371"/>
      <c r="G18" s="371"/>
      <c r="H18" s="371"/>
      <c r="I18" s="371"/>
      <c r="J18" s="371"/>
      <c r="K18" s="371"/>
      <c r="L18" s="372"/>
      <c r="O18" s="31"/>
    </row>
    <row r="19" spans="1:16" x14ac:dyDescent="0.25">
      <c r="A19" s="66"/>
      <c r="B19" s="234"/>
      <c r="C19" s="379"/>
      <c r="D19" s="370"/>
      <c r="E19" s="371"/>
      <c r="F19" s="371"/>
      <c r="G19" s="371"/>
      <c r="H19" s="371"/>
      <c r="I19" s="371"/>
      <c r="J19" s="371"/>
      <c r="K19" s="371"/>
      <c r="L19" s="372"/>
      <c r="O19" s="31"/>
    </row>
    <row r="20" spans="1:16" x14ac:dyDescent="0.25">
      <c r="A20" s="66"/>
      <c r="B20" s="234"/>
      <c r="C20" s="379"/>
      <c r="D20" s="370"/>
      <c r="E20" s="371"/>
      <c r="F20" s="371"/>
      <c r="G20" s="371"/>
      <c r="H20" s="371"/>
      <c r="I20" s="371"/>
      <c r="J20" s="371"/>
      <c r="K20" s="371"/>
      <c r="L20" s="372"/>
      <c r="O20" s="31"/>
    </row>
    <row r="21" spans="1:16" x14ac:dyDescent="0.25">
      <c r="A21" s="66"/>
      <c r="B21" s="234"/>
      <c r="C21" s="379"/>
      <c r="D21" s="370"/>
      <c r="E21" s="371"/>
      <c r="F21" s="371"/>
      <c r="G21" s="371"/>
      <c r="H21" s="371"/>
      <c r="I21" s="371"/>
      <c r="J21" s="371"/>
      <c r="K21" s="371"/>
      <c r="L21" s="372"/>
      <c r="O21" s="31"/>
    </row>
    <row r="22" spans="1:16" x14ac:dyDescent="0.25">
      <c r="A22" s="66"/>
      <c r="B22" s="377"/>
      <c r="C22" s="379"/>
      <c r="D22" s="381"/>
      <c r="E22" s="382"/>
      <c r="F22" s="382"/>
      <c r="G22" s="382"/>
      <c r="H22" s="382"/>
      <c r="I22" s="382"/>
      <c r="J22" s="382"/>
      <c r="K22" s="382"/>
      <c r="L22" s="383"/>
      <c r="O22" s="31"/>
    </row>
    <row r="23" spans="1:16" x14ac:dyDescent="0.25">
      <c r="A23" s="66"/>
      <c r="B23" s="376" t="str">
        <f>IF(Intro!$G$21="English",O23,P23)</f>
        <v>Commentaire 2</v>
      </c>
      <c r="C23" s="379"/>
      <c r="D23" s="367"/>
      <c r="E23" s="368"/>
      <c r="F23" s="368"/>
      <c r="G23" s="368"/>
      <c r="H23" s="368"/>
      <c r="I23" s="368"/>
      <c r="J23" s="368"/>
      <c r="K23" s="368"/>
      <c r="L23" s="369"/>
      <c r="O23" s="31" t="s">
        <v>95</v>
      </c>
      <c r="P23" s="3" t="s">
        <v>96</v>
      </c>
    </row>
    <row r="24" spans="1:16" x14ac:dyDescent="0.25">
      <c r="A24" s="66"/>
      <c r="B24" s="234"/>
      <c r="C24" s="379"/>
      <c r="D24" s="370"/>
      <c r="E24" s="371"/>
      <c r="F24" s="371"/>
      <c r="G24" s="371"/>
      <c r="H24" s="371"/>
      <c r="I24" s="371"/>
      <c r="J24" s="371"/>
      <c r="K24" s="371"/>
      <c r="L24" s="372"/>
    </row>
    <row r="25" spans="1:16" x14ac:dyDescent="0.25">
      <c r="A25" s="66"/>
      <c r="B25" s="234"/>
      <c r="C25" s="379"/>
      <c r="D25" s="370"/>
      <c r="E25" s="371"/>
      <c r="F25" s="371"/>
      <c r="G25" s="371"/>
      <c r="H25" s="371"/>
      <c r="I25" s="371"/>
      <c r="J25" s="371"/>
      <c r="K25" s="371"/>
      <c r="L25" s="372"/>
    </row>
    <row r="26" spans="1:16" x14ac:dyDescent="0.25">
      <c r="A26" s="66"/>
      <c r="B26" s="234"/>
      <c r="C26" s="379"/>
      <c r="D26" s="370"/>
      <c r="E26" s="371"/>
      <c r="F26" s="371"/>
      <c r="G26" s="371"/>
      <c r="H26" s="371"/>
      <c r="I26" s="371"/>
      <c r="J26" s="371"/>
      <c r="K26" s="371"/>
      <c r="L26" s="372"/>
      <c r="O26" s="31"/>
    </row>
    <row r="27" spans="1:16" x14ac:dyDescent="0.25">
      <c r="A27" s="66"/>
      <c r="B27" s="234"/>
      <c r="C27" s="379"/>
      <c r="D27" s="370"/>
      <c r="E27" s="371"/>
      <c r="F27" s="371"/>
      <c r="G27" s="371"/>
      <c r="H27" s="371"/>
      <c r="I27" s="371"/>
      <c r="J27" s="371"/>
      <c r="K27" s="371"/>
      <c r="L27" s="372"/>
      <c r="O27" s="31"/>
    </row>
    <row r="28" spans="1:16" x14ac:dyDescent="0.25">
      <c r="A28" s="66"/>
      <c r="B28" s="234"/>
      <c r="C28" s="379"/>
      <c r="D28" s="370"/>
      <c r="E28" s="371"/>
      <c r="F28" s="371"/>
      <c r="G28" s="371"/>
      <c r="H28" s="371"/>
      <c r="I28" s="371"/>
      <c r="J28" s="371"/>
      <c r="K28" s="371"/>
      <c r="L28" s="372"/>
    </row>
    <row r="29" spans="1:16" x14ac:dyDescent="0.25">
      <c r="A29" s="66"/>
      <c r="B29" s="234"/>
      <c r="C29" s="379"/>
      <c r="D29" s="370"/>
      <c r="E29" s="371"/>
      <c r="F29" s="371"/>
      <c r="G29" s="371"/>
      <c r="H29" s="371"/>
      <c r="I29" s="371"/>
      <c r="J29" s="371"/>
      <c r="K29" s="371"/>
      <c r="L29" s="372"/>
      <c r="O29" s="31"/>
    </row>
    <row r="30" spans="1:16" x14ac:dyDescent="0.25">
      <c r="A30" s="66"/>
      <c r="B30" s="234"/>
      <c r="C30" s="379"/>
      <c r="D30" s="370"/>
      <c r="E30" s="371"/>
      <c r="F30" s="371"/>
      <c r="G30" s="371"/>
      <c r="H30" s="371"/>
      <c r="I30" s="371"/>
      <c r="J30" s="371"/>
      <c r="K30" s="371"/>
      <c r="L30" s="372"/>
      <c r="O30" s="31"/>
    </row>
    <row r="31" spans="1:16" x14ac:dyDescent="0.25">
      <c r="A31" s="66"/>
      <c r="B31" s="234"/>
      <c r="C31" s="379"/>
      <c r="D31" s="370"/>
      <c r="E31" s="371"/>
      <c r="F31" s="371"/>
      <c r="G31" s="371"/>
      <c r="H31" s="371"/>
      <c r="I31" s="371"/>
      <c r="J31" s="371"/>
      <c r="K31" s="371"/>
      <c r="L31" s="372"/>
      <c r="O31" s="31"/>
    </row>
    <row r="32" spans="1:16" x14ac:dyDescent="0.25">
      <c r="A32" s="66"/>
      <c r="B32" s="377"/>
      <c r="C32" s="379"/>
      <c r="D32" s="381"/>
      <c r="E32" s="382"/>
      <c r="F32" s="382"/>
      <c r="G32" s="382"/>
      <c r="H32" s="382"/>
      <c r="I32" s="382"/>
      <c r="J32" s="382"/>
      <c r="K32" s="382"/>
      <c r="L32" s="383"/>
      <c r="O32" s="31"/>
    </row>
    <row r="33" spans="1:16" x14ac:dyDescent="0.25">
      <c r="A33" s="66"/>
      <c r="B33" s="376" t="str">
        <f>IF(Intro!$G$21="English",O33,P33)</f>
        <v>Commentaire 3</v>
      </c>
      <c r="C33" s="379"/>
      <c r="D33" s="367"/>
      <c r="E33" s="368"/>
      <c r="F33" s="368"/>
      <c r="G33" s="368"/>
      <c r="H33" s="368"/>
      <c r="I33" s="368"/>
      <c r="J33" s="368"/>
      <c r="K33" s="368"/>
      <c r="L33" s="369"/>
      <c r="O33" s="31" t="s">
        <v>97</v>
      </c>
      <c r="P33" s="3" t="s">
        <v>98</v>
      </c>
    </row>
    <row r="34" spans="1:16" x14ac:dyDescent="0.25">
      <c r="A34" s="66"/>
      <c r="B34" s="234"/>
      <c r="C34" s="379"/>
      <c r="D34" s="370"/>
      <c r="E34" s="371"/>
      <c r="F34" s="371"/>
      <c r="G34" s="371"/>
      <c r="H34" s="371"/>
      <c r="I34" s="371"/>
      <c r="J34" s="371"/>
      <c r="K34" s="371"/>
      <c r="L34" s="372"/>
    </row>
    <row r="35" spans="1:16" x14ac:dyDescent="0.25">
      <c r="A35" s="66"/>
      <c r="B35" s="234"/>
      <c r="C35" s="379"/>
      <c r="D35" s="370"/>
      <c r="E35" s="371"/>
      <c r="F35" s="371"/>
      <c r="G35" s="371"/>
      <c r="H35" s="371"/>
      <c r="I35" s="371"/>
      <c r="J35" s="371"/>
      <c r="K35" s="371"/>
      <c r="L35" s="372"/>
    </row>
    <row r="36" spans="1:16" x14ac:dyDescent="0.25">
      <c r="A36" s="66"/>
      <c r="B36" s="234"/>
      <c r="C36" s="379"/>
      <c r="D36" s="370"/>
      <c r="E36" s="371"/>
      <c r="F36" s="371"/>
      <c r="G36" s="371"/>
      <c r="H36" s="371"/>
      <c r="I36" s="371"/>
      <c r="J36" s="371"/>
      <c r="K36" s="371"/>
      <c r="L36" s="372"/>
      <c r="O36" s="31"/>
    </row>
    <row r="37" spans="1:16" x14ac:dyDescent="0.25">
      <c r="A37" s="66"/>
      <c r="B37" s="234"/>
      <c r="C37" s="379"/>
      <c r="D37" s="370"/>
      <c r="E37" s="371"/>
      <c r="F37" s="371"/>
      <c r="G37" s="371"/>
      <c r="H37" s="371"/>
      <c r="I37" s="371"/>
      <c r="J37" s="371"/>
      <c r="K37" s="371"/>
      <c r="L37" s="372"/>
      <c r="O37" s="31"/>
    </row>
    <row r="38" spans="1:16" x14ac:dyDescent="0.25">
      <c r="A38" s="66"/>
      <c r="B38" s="234"/>
      <c r="C38" s="379"/>
      <c r="D38" s="370"/>
      <c r="E38" s="371"/>
      <c r="F38" s="371"/>
      <c r="G38" s="371"/>
      <c r="H38" s="371"/>
      <c r="I38" s="371"/>
      <c r="J38" s="371"/>
      <c r="K38" s="371"/>
      <c r="L38" s="372"/>
      <c r="O38" s="31"/>
    </row>
    <row r="39" spans="1:16" x14ac:dyDescent="0.25">
      <c r="A39" s="66"/>
      <c r="B39" s="234"/>
      <c r="C39" s="379"/>
      <c r="D39" s="370"/>
      <c r="E39" s="371"/>
      <c r="F39" s="371"/>
      <c r="G39" s="371"/>
      <c r="H39" s="371"/>
      <c r="I39" s="371"/>
      <c r="J39" s="371"/>
      <c r="K39" s="371"/>
      <c r="L39" s="372"/>
      <c r="O39" s="31"/>
    </row>
    <row r="40" spans="1:16" x14ac:dyDescent="0.25">
      <c r="A40" s="66"/>
      <c r="B40" s="234"/>
      <c r="C40" s="379"/>
      <c r="D40" s="370"/>
      <c r="E40" s="371"/>
      <c r="F40" s="371"/>
      <c r="G40" s="371"/>
      <c r="H40" s="371"/>
      <c r="I40" s="371"/>
      <c r="J40" s="371"/>
      <c r="K40" s="371"/>
      <c r="L40" s="372"/>
      <c r="O40" s="31"/>
    </row>
    <row r="41" spans="1:16" x14ac:dyDescent="0.25">
      <c r="A41" s="66"/>
      <c r="B41" s="234"/>
      <c r="C41" s="379"/>
      <c r="D41" s="370"/>
      <c r="E41" s="371"/>
      <c r="F41" s="371"/>
      <c r="G41" s="371"/>
      <c r="H41" s="371"/>
      <c r="I41" s="371"/>
      <c r="J41" s="371"/>
      <c r="K41" s="371"/>
      <c r="L41" s="372"/>
      <c r="O41" s="31"/>
    </row>
    <row r="42" spans="1:16" x14ac:dyDescent="0.25">
      <c r="A42" s="66"/>
      <c r="B42" s="377"/>
      <c r="C42" s="379"/>
      <c r="D42" s="381"/>
      <c r="E42" s="382"/>
      <c r="F42" s="382"/>
      <c r="G42" s="382"/>
      <c r="H42" s="382"/>
      <c r="I42" s="382"/>
      <c r="J42" s="382"/>
      <c r="K42" s="382"/>
      <c r="L42" s="383"/>
      <c r="O42" s="31"/>
    </row>
    <row r="43" spans="1:16" x14ac:dyDescent="0.25">
      <c r="A43" s="66"/>
      <c r="B43" s="376" t="str">
        <f>IF(Intro!$G$21="English",O43,P43)</f>
        <v>Commentaire 4</v>
      </c>
      <c r="C43" s="379"/>
      <c r="D43" s="367"/>
      <c r="E43" s="368"/>
      <c r="F43" s="368"/>
      <c r="G43" s="368"/>
      <c r="H43" s="368"/>
      <c r="I43" s="368"/>
      <c r="J43" s="368"/>
      <c r="K43" s="368"/>
      <c r="L43" s="369"/>
      <c r="O43" s="31" t="s">
        <v>99</v>
      </c>
      <c r="P43" s="3" t="s">
        <v>100</v>
      </c>
    </row>
    <row r="44" spans="1:16" x14ac:dyDescent="0.25">
      <c r="A44" s="66"/>
      <c r="B44" s="234"/>
      <c r="C44" s="379"/>
      <c r="D44" s="370"/>
      <c r="E44" s="371"/>
      <c r="F44" s="371"/>
      <c r="G44" s="371"/>
      <c r="H44" s="371"/>
      <c r="I44" s="371"/>
      <c r="J44" s="371"/>
      <c r="K44" s="371"/>
      <c r="L44" s="372"/>
      <c r="O44" s="31"/>
    </row>
    <row r="45" spans="1:16" x14ac:dyDescent="0.25">
      <c r="A45" s="66"/>
      <c r="B45" s="234"/>
      <c r="C45" s="379"/>
      <c r="D45" s="370"/>
      <c r="E45" s="371"/>
      <c r="F45" s="371"/>
      <c r="G45" s="371"/>
      <c r="H45" s="371"/>
      <c r="I45" s="371"/>
      <c r="J45" s="371"/>
      <c r="K45" s="371"/>
      <c r="L45" s="372"/>
      <c r="O45" s="31"/>
    </row>
    <row r="46" spans="1:16" x14ac:dyDescent="0.25">
      <c r="A46" s="66"/>
      <c r="B46" s="234"/>
      <c r="C46" s="379"/>
      <c r="D46" s="370"/>
      <c r="E46" s="371"/>
      <c r="F46" s="371"/>
      <c r="G46" s="371"/>
      <c r="H46" s="371"/>
      <c r="I46" s="371"/>
      <c r="J46" s="371"/>
      <c r="K46" s="371"/>
      <c r="L46" s="372"/>
      <c r="O46" s="31"/>
    </row>
    <row r="47" spans="1:16" x14ac:dyDescent="0.25">
      <c r="A47" s="66"/>
      <c r="B47" s="234"/>
      <c r="C47" s="379"/>
      <c r="D47" s="370"/>
      <c r="E47" s="371"/>
      <c r="F47" s="371"/>
      <c r="G47" s="371"/>
      <c r="H47" s="371"/>
      <c r="I47" s="371"/>
      <c r="J47" s="371"/>
      <c r="K47" s="371"/>
      <c r="L47" s="372"/>
      <c r="O47" s="31"/>
    </row>
    <row r="48" spans="1:16" x14ac:dyDescent="0.25">
      <c r="A48" s="66"/>
      <c r="B48" s="234"/>
      <c r="C48" s="379"/>
      <c r="D48" s="370"/>
      <c r="E48" s="371"/>
      <c r="F48" s="371"/>
      <c r="G48" s="371"/>
      <c r="H48" s="371"/>
      <c r="I48" s="371"/>
      <c r="J48" s="371"/>
      <c r="K48" s="371"/>
      <c r="L48" s="372"/>
      <c r="O48" s="31"/>
    </row>
    <row r="49" spans="1:16" x14ac:dyDescent="0.25">
      <c r="A49" s="66"/>
      <c r="B49" s="234"/>
      <c r="C49" s="379"/>
      <c r="D49" s="370"/>
      <c r="E49" s="371"/>
      <c r="F49" s="371"/>
      <c r="G49" s="371"/>
      <c r="H49" s="371"/>
      <c r="I49" s="371"/>
      <c r="J49" s="371"/>
      <c r="K49" s="371"/>
      <c r="L49" s="372"/>
      <c r="O49" s="31"/>
    </row>
    <row r="50" spans="1:16" x14ac:dyDescent="0.25">
      <c r="A50" s="66"/>
      <c r="B50" s="234"/>
      <c r="C50" s="379"/>
      <c r="D50" s="370"/>
      <c r="E50" s="371"/>
      <c r="F50" s="371"/>
      <c r="G50" s="371"/>
      <c r="H50" s="371"/>
      <c r="I50" s="371"/>
      <c r="J50" s="371"/>
      <c r="K50" s="371"/>
      <c r="L50" s="372"/>
      <c r="O50" s="31"/>
    </row>
    <row r="51" spans="1:16" x14ac:dyDescent="0.25">
      <c r="A51" s="66"/>
      <c r="B51" s="234"/>
      <c r="C51" s="379"/>
      <c r="D51" s="370"/>
      <c r="E51" s="371"/>
      <c r="F51" s="371"/>
      <c r="G51" s="371"/>
      <c r="H51" s="371"/>
      <c r="I51" s="371"/>
      <c r="J51" s="371"/>
      <c r="K51" s="371"/>
      <c r="L51" s="372"/>
      <c r="O51" s="31"/>
    </row>
    <row r="52" spans="1:16" x14ac:dyDescent="0.25">
      <c r="A52" s="66"/>
      <c r="B52" s="377"/>
      <c r="C52" s="379"/>
      <c r="D52" s="381"/>
      <c r="E52" s="382"/>
      <c r="F52" s="382"/>
      <c r="G52" s="382"/>
      <c r="H52" s="382"/>
      <c r="I52" s="382"/>
      <c r="J52" s="382"/>
      <c r="K52" s="382"/>
      <c r="L52" s="383"/>
      <c r="O52" s="31"/>
    </row>
    <row r="53" spans="1:16" x14ac:dyDescent="0.25">
      <c r="A53" s="66"/>
      <c r="B53" s="376" t="str">
        <f>IF(Intro!$G$21="English",O53,P53)</f>
        <v>Commentaire 5</v>
      </c>
      <c r="C53" s="379"/>
      <c r="D53" s="367"/>
      <c r="E53" s="368"/>
      <c r="F53" s="368"/>
      <c r="G53" s="368"/>
      <c r="H53" s="368"/>
      <c r="I53" s="368"/>
      <c r="J53" s="368"/>
      <c r="K53" s="368"/>
      <c r="L53" s="369"/>
      <c r="O53" s="31" t="s">
        <v>101</v>
      </c>
      <c r="P53" s="3" t="s">
        <v>102</v>
      </c>
    </row>
    <row r="54" spans="1:16" x14ac:dyDescent="0.25">
      <c r="A54" s="66"/>
      <c r="B54" s="234"/>
      <c r="C54" s="379"/>
      <c r="D54" s="370"/>
      <c r="E54" s="371"/>
      <c r="F54" s="371"/>
      <c r="G54" s="371"/>
      <c r="H54" s="371"/>
      <c r="I54" s="371"/>
      <c r="J54" s="371"/>
      <c r="K54" s="371"/>
      <c r="L54" s="372"/>
      <c r="O54" s="31"/>
    </row>
    <row r="55" spans="1:16" x14ac:dyDescent="0.25">
      <c r="A55" s="66"/>
      <c r="B55" s="234"/>
      <c r="C55" s="379"/>
      <c r="D55" s="370"/>
      <c r="E55" s="371"/>
      <c r="F55" s="371"/>
      <c r="G55" s="371"/>
      <c r="H55" s="371"/>
      <c r="I55" s="371"/>
      <c r="J55" s="371"/>
      <c r="K55" s="371"/>
      <c r="L55" s="372"/>
      <c r="O55" s="31"/>
    </row>
    <row r="56" spans="1:16" x14ac:dyDescent="0.25">
      <c r="A56" s="66"/>
      <c r="B56" s="234"/>
      <c r="C56" s="379"/>
      <c r="D56" s="370"/>
      <c r="E56" s="371"/>
      <c r="F56" s="371"/>
      <c r="G56" s="371"/>
      <c r="H56" s="371"/>
      <c r="I56" s="371"/>
      <c r="J56" s="371"/>
      <c r="K56" s="371"/>
      <c r="L56" s="372"/>
      <c r="O56" s="31"/>
    </row>
    <row r="57" spans="1:16" x14ac:dyDescent="0.25">
      <c r="A57" s="66"/>
      <c r="B57" s="234"/>
      <c r="C57" s="379"/>
      <c r="D57" s="370"/>
      <c r="E57" s="371"/>
      <c r="F57" s="371"/>
      <c r="G57" s="371"/>
      <c r="H57" s="371"/>
      <c r="I57" s="371"/>
      <c r="J57" s="371"/>
      <c r="K57" s="371"/>
      <c r="L57" s="372"/>
      <c r="O57" s="31"/>
    </row>
    <row r="58" spans="1:16" x14ac:dyDescent="0.25">
      <c r="A58" s="66"/>
      <c r="B58" s="234"/>
      <c r="C58" s="379"/>
      <c r="D58" s="370"/>
      <c r="E58" s="371"/>
      <c r="F58" s="371"/>
      <c r="G58" s="371"/>
      <c r="H58" s="371"/>
      <c r="I58" s="371"/>
      <c r="J58" s="371"/>
      <c r="K58" s="371"/>
      <c r="L58" s="372"/>
      <c r="O58" s="31"/>
    </row>
    <row r="59" spans="1:16" x14ac:dyDescent="0.25">
      <c r="A59" s="66"/>
      <c r="B59" s="234"/>
      <c r="C59" s="379"/>
      <c r="D59" s="370"/>
      <c r="E59" s="371"/>
      <c r="F59" s="371"/>
      <c r="G59" s="371"/>
      <c r="H59" s="371"/>
      <c r="I59" s="371"/>
      <c r="J59" s="371"/>
      <c r="K59" s="371"/>
      <c r="L59" s="372"/>
      <c r="O59" s="31"/>
    </row>
    <row r="60" spans="1:16" x14ac:dyDescent="0.25">
      <c r="A60" s="66"/>
      <c r="B60" s="234"/>
      <c r="C60" s="379"/>
      <c r="D60" s="370"/>
      <c r="E60" s="371"/>
      <c r="F60" s="371"/>
      <c r="G60" s="371"/>
      <c r="H60" s="371"/>
      <c r="I60" s="371"/>
      <c r="J60" s="371"/>
      <c r="K60" s="371"/>
      <c r="L60" s="372"/>
      <c r="O60" s="31"/>
    </row>
    <row r="61" spans="1:16" x14ac:dyDescent="0.25">
      <c r="A61" s="66"/>
      <c r="B61" s="234"/>
      <c r="C61" s="379"/>
      <c r="D61" s="370"/>
      <c r="E61" s="371"/>
      <c r="F61" s="371"/>
      <c r="G61" s="371"/>
      <c r="H61" s="371"/>
      <c r="I61" s="371"/>
      <c r="J61" s="371"/>
      <c r="K61" s="371"/>
      <c r="L61" s="372"/>
      <c r="O61" s="31"/>
    </row>
    <row r="62" spans="1:16" x14ac:dyDescent="0.25">
      <c r="A62" s="66"/>
      <c r="B62" s="378"/>
      <c r="C62" s="380"/>
      <c r="D62" s="373"/>
      <c r="E62" s="374"/>
      <c r="F62" s="374"/>
      <c r="G62" s="374"/>
      <c r="H62" s="374"/>
      <c r="I62" s="374"/>
      <c r="J62" s="374"/>
      <c r="K62" s="374"/>
      <c r="L62" s="375"/>
      <c r="O62" s="31"/>
    </row>
    <row r="63" spans="1:16" s="40" customFormat="1" x14ac:dyDescent="0.25">
      <c r="A63" s="66"/>
      <c r="B63" s="23"/>
      <c r="N63" s="39"/>
    </row>
  </sheetData>
  <sheetProtection algorithmName="SHA-512" hashValue="m6aSNpZY101U/NpKvQS7RSyLc+etVSSXauHPPYFDEW//f/YiGHbsUgYUrOc9S11IN6ADNc2zY39uuTc+kcoz5g==" saltValue="P37mUK2Qi6DKnEGis/NCDQ==" spinCount="100000" sheet="1" objects="1" scenarios="1" selectLockedCells="1"/>
  <mergeCells count="21">
    <mergeCell ref="B13:B22"/>
    <mergeCell ref="B23:B32"/>
    <mergeCell ref="C13:C22"/>
    <mergeCell ref="C23:C32"/>
    <mergeCell ref="B4:L4"/>
    <mergeCell ref="B6:L6"/>
    <mergeCell ref="B10:L10"/>
    <mergeCell ref="B5:L5"/>
    <mergeCell ref="B8:L8"/>
    <mergeCell ref="D12:L12"/>
    <mergeCell ref="D13:L22"/>
    <mergeCell ref="D23:L32"/>
    <mergeCell ref="D53:L62"/>
    <mergeCell ref="B33:B42"/>
    <mergeCell ref="B43:B52"/>
    <mergeCell ref="B53:B62"/>
    <mergeCell ref="C33:C42"/>
    <mergeCell ref="C43:C52"/>
    <mergeCell ref="C53:C62"/>
    <mergeCell ref="D33:L42"/>
    <mergeCell ref="D43:L52"/>
  </mergeCells>
  <printOptions horizontalCentered="1"/>
  <pageMargins left="0.25" right="0.25" top="0.75" bottom="0.75" header="0.3" footer="0.3"/>
  <pageSetup scale="63" fitToHeight="0" orientation="portrait" r:id="rId1"/>
  <headerFooter>
    <oddFooter>&amp;L&amp;A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86355-C402-43D9-904E-A333B5D14D08}">
  <sheetPr codeName="Sheet6">
    <tabColor rgb="FF92D050"/>
    <pageSetUpPr fitToPage="1"/>
  </sheetPr>
  <dimension ref="A1:P108"/>
  <sheetViews>
    <sheetView showGridLines="0" zoomScaleNormal="100" workbookViewId="0"/>
  </sheetViews>
  <sheetFormatPr defaultColWidth="9.42578125" defaultRowHeight="14.25" x14ac:dyDescent="0.25"/>
  <cols>
    <col min="1" max="1" width="1.85546875" style="20" customWidth="1"/>
    <col min="2" max="12" width="14.5703125" style="1" customWidth="1"/>
    <col min="13" max="14" width="14.5703125" style="3" customWidth="1"/>
    <col min="15" max="16" width="14.5703125" style="3" hidden="1" customWidth="1"/>
    <col min="17" max="17" width="9.42578125" style="3" customWidth="1"/>
    <col min="18" max="16384" width="9.42578125" style="3"/>
  </cols>
  <sheetData>
    <row r="1" spans="1:16" x14ac:dyDescent="0.25">
      <c r="O1" s="3" t="s">
        <v>305</v>
      </c>
      <c r="P1" s="3" t="s">
        <v>305</v>
      </c>
    </row>
    <row r="2" spans="1:16" x14ac:dyDescent="0.25">
      <c r="B2" s="22" t="str">
        <f>IF(Intro!$G$21="English",O3,P3)</f>
        <v>PROTÉGÉ</v>
      </c>
      <c r="C2" s="22"/>
      <c r="D2" s="22"/>
      <c r="O2" s="21" t="s">
        <v>61</v>
      </c>
      <c r="P2" s="21" t="s">
        <v>73</v>
      </c>
    </row>
    <row r="3" spans="1:16" x14ac:dyDescent="0.25">
      <c r="B3" s="5"/>
      <c r="C3" s="5"/>
      <c r="D3" s="5"/>
      <c r="O3" s="89" t="s">
        <v>240</v>
      </c>
      <c r="P3" s="89" t="s">
        <v>241</v>
      </c>
    </row>
    <row r="4" spans="1:16" s="8" customFormat="1" x14ac:dyDescent="0.25">
      <c r="A4" s="23"/>
      <c r="B4" s="398" t="str">
        <f>Info!B4</f>
        <v>QUESTIONNAIRE À L'INTENTION DES PRODUCTEURS ÉTRANGERS</v>
      </c>
      <c r="C4" s="398"/>
      <c r="D4" s="398"/>
      <c r="E4" s="398"/>
      <c r="F4" s="398"/>
      <c r="G4" s="398"/>
      <c r="H4" s="398"/>
      <c r="I4" s="398"/>
      <c r="J4" s="398"/>
      <c r="K4" s="398"/>
      <c r="L4" s="398"/>
      <c r="M4" s="6"/>
      <c r="N4" s="6"/>
      <c r="O4" s="9"/>
      <c r="P4" s="9"/>
    </row>
    <row r="5" spans="1:16" s="8" customFormat="1" x14ac:dyDescent="0.25">
      <c r="A5" s="23"/>
      <c r="B5" s="398" t="str">
        <f>Info!B5</f>
        <v>NQ-2026-004</v>
      </c>
      <c r="C5" s="398"/>
      <c r="D5" s="398"/>
      <c r="E5" s="398"/>
      <c r="F5" s="398"/>
      <c r="G5" s="398"/>
      <c r="H5" s="398"/>
      <c r="I5" s="398"/>
      <c r="J5" s="398"/>
      <c r="K5" s="398"/>
      <c r="L5" s="398"/>
      <c r="M5" s="6"/>
      <c r="N5" s="6"/>
      <c r="O5" s="9"/>
      <c r="P5" s="9"/>
    </row>
    <row r="6" spans="1:16" s="9" customFormat="1" x14ac:dyDescent="0.25">
      <c r="A6" s="23"/>
      <c r="B6" s="398" t="str">
        <f>Info!B6</f>
        <v>CONTREPLAQUÉS DÉCORATIFS ET AUTRES CONTREPLAQUÉS NON STRUCTURAUX</v>
      </c>
      <c r="C6" s="398"/>
      <c r="D6" s="398"/>
      <c r="E6" s="398"/>
      <c r="F6" s="398"/>
      <c r="G6" s="398"/>
      <c r="H6" s="398"/>
      <c r="I6" s="398"/>
      <c r="J6" s="398"/>
      <c r="K6" s="398"/>
      <c r="L6" s="398"/>
      <c r="O6" s="24"/>
      <c r="P6" s="24"/>
    </row>
    <row r="7" spans="1:16" s="9" customFormat="1" x14ac:dyDescent="0.25">
      <c r="A7" s="23"/>
      <c r="B7" s="43"/>
      <c r="C7" s="43"/>
      <c r="D7" s="43"/>
      <c r="E7" s="43"/>
      <c r="F7" s="43"/>
      <c r="G7" s="43"/>
      <c r="H7" s="43"/>
      <c r="I7" s="43"/>
      <c r="J7" s="43"/>
      <c r="K7" s="43"/>
      <c r="L7" s="43"/>
      <c r="O7" s="36"/>
    </row>
    <row r="8" spans="1:16" s="9" customFormat="1" x14ac:dyDescent="0.25">
      <c r="A8" s="23"/>
      <c r="B8" s="399" t="str">
        <f>Public!B8</f>
        <v>Les questions suivantes font référence aux marchandises comme définies dans la description du produit de l'onglet Intro.</v>
      </c>
      <c r="C8" s="399"/>
      <c r="D8" s="399"/>
      <c r="E8" s="399"/>
      <c r="F8" s="399"/>
      <c r="G8" s="399"/>
      <c r="H8" s="399"/>
      <c r="I8" s="399"/>
      <c r="J8" s="399"/>
      <c r="K8" s="399"/>
      <c r="L8" s="399"/>
      <c r="O8" s="24"/>
      <c r="P8" s="24"/>
    </row>
    <row r="9" spans="1:16" s="9" customFormat="1" x14ac:dyDescent="0.25">
      <c r="A9" s="23"/>
      <c r="B9" s="399" t="str">
        <f>Public!B9</f>
        <v>Des informations sur le produit et un glossaire de termes sont disponibles dans l'onglet Info.</v>
      </c>
      <c r="C9" s="399"/>
      <c r="D9" s="399"/>
      <c r="E9" s="399"/>
      <c r="F9" s="399"/>
      <c r="G9" s="399"/>
      <c r="H9" s="399"/>
      <c r="I9" s="399"/>
      <c r="J9" s="399"/>
      <c r="K9" s="399"/>
      <c r="L9" s="399"/>
      <c r="O9" s="24"/>
    </row>
    <row r="10" spans="1:16" s="9" customFormat="1" x14ac:dyDescent="0.25">
      <c r="A10" s="23"/>
      <c r="B10" s="399" t="str">
        <f>IF(Intro!$G$21="English",O10,P10)</f>
        <v xml:space="preserve">Utilisez l'onglet AddPro si vous avez besoin de plus d'espace.
</v>
      </c>
      <c r="C10" s="399"/>
      <c r="D10" s="399"/>
      <c r="E10" s="399"/>
      <c r="F10" s="399"/>
      <c r="G10" s="399"/>
      <c r="H10" s="399"/>
      <c r="I10" s="399"/>
      <c r="J10" s="399"/>
      <c r="K10" s="399"/>
      <c r="L10" s="399"/>
      <c r="O10" s="24" t="s">
        <v>103</v>
      </c>
      <c r="P10" s="24" t="str">
        <f>"Utilisez l'onglet AddPro si vous avez besoin de plus d'espace."&amp;CHAR(10)</f>
        <v xml:space="preserve">Utilisez l'onglet AddPro si vous avez besoin de plus d'espace.
</v>
      </c>
    </row>
    <row r="11" spans="1:16" s="9" customFormat="1" x14ac:dyDescent="0.25">
      <c r="A11" s="23"/>
      <c r="B11" s="25"/>
      <c r="C11" s="25"/>
      <c r="D11" s="25"/>
      <c r="E11" s="26"/>
      <c r="F11" s="26"/>
      <c r="G11" s="26"/>
      <c r="H11" s="26"/>
      <c r="I11" s="26"/>
      <c r="J11" s="26"/>
      <c r="K11" s="26"/>
      <c r="L11" s="26"/>
      <c r="O11" s="24"/>
      <c r="P11" s="24"/>
    </row>
    <row r="12" spans="1:16" x14ac:dyDescent="0.25">
      <c r="B12" s="384" t="str">
        <f>IF(Intro!$G$21="English",O12,P12)</f>
        <v>PRODUCTION ET CAPACITÉ</v>
      </c>
      <c r="C12" s="385"/>
      <c r="D12" s="385"/>
      <c r="E12" s="385"/>
      <c r="F12" s="385"/>
      <c r="G12" s="385"/>
      <c r="H12" s="385"/>
      <c r="I12" s="385"/>
      <c r="J12" s="385"/>
      <c r="K12" s="385"/>
      <c r="L12" s="386"/>
      <c r="M12" s="38"/>
      <c r="O12" s="90" t="s">
        <v>242</v>
      </c>
      <c r="P12" s="90" t="s">
        <v>243</v>
      </c>
    </row>
    <row r="13" spans="1:16" x14ac:dyDescent="0.25">
      <c r="B13" s="323" t="s">
        <v>22</v>
      </c>
      <c r="C13" s="324"/>
      <c r="D13" s="324"/>
      <c r="E13" s="324"/>
      <c r="F13" s="324"/>
      <c r="G13" s="324"/>
      <c r="H13" s="324"/>
      <c r="I13" s="324"/>
      <c r="J13" s="324"/>
      <c r="K13" s="324"/>
      <c r="L13" s="325"/>
    </row>
    <row r="14" spans="1:16" x14ac:dyDescent="0.25">
      <c r="B14" s="27"/>
      <c r="C14" s="28"/>
      <c r="D14" s="28"/>
      <c r="E14" s="29"/>
      <c r="F14" s="29"/>
      <c r="G14" s="29"/>
      <c r="H14" s="29"/>
      <c r="I14" s="29"/>
      <c r="J14" s="29"/>
      <c r="K14" s="29"/>
      <c r="L14" s="30"/>
    </row>
    <row r="15" spans="1:16" x14ac:dyDescent="0.25">
      <c r="B15" s="278" t="str">
        <f>IF(Intro!$G$21="English",O15,P15)</f>
        <v>Remplir le tableau suivant pour la production des marchandises par votre entreprise et d'autres produits fabriqués à l'aide du même équipement. Remarque : les autres produits fabriqués  à l'aide du même équipement sont tous les autres produits autres que les marchandises définies dans l'onglet « Intro » qui sont fabriqués à l'aide du même équipement.</v>
      </c>
      <c r="C15" s="279"/>
      <c r="D15" s="279"/>
      <c r="E15" s="279"/>
      <c r="F15" s="279"/>
      <c r="G15" s="279"/>
      <c r="H15" s="279"/>
      <c r="I15" s="279"/>
      <c r="J15" s="279"/>
      <c r="K15" s="279"/>
      <c r="L15" s="280"/>
      <c r="O15" s="31" t="s">
        <v>182</v>
      </c>
      <c r="P15" s="3" t="s">
        <v>274</v>
      </c>
    </row>
    <row r="16" spans="1:16" x14ac:dyDescent="0.25">
      <c r="B16" s="278"/>
      <c r="C16" s="279"/>
      <c r="D16" s="279"/>
      <c r="E16" s="279"/>
      <c r="F16" s="279"/>
      <c r="G16" s="279"/>
      <c r="H16" s="279"/>
      <c r="I16" s="279"/>
      <c r="J16" s="279"/>
      <c r="K16" s="279"/>
      <c r="L16" s="280"/>
      <c r="O16" s="31"/>
    </row>
    <row r="17" spans="1:16" x14ac:dyDescent="0.25">
      <c r="B17" s="278"/>
      <c r="C17" s="279"/>
      <c r="D17" s="279"/>
      <c r="E17" s="279"/>
      <c r="F17" s="279"/>
      <c r="G17" s="279"/>
      <c r="H17" s="279"/>
      <c r="I17" s="279"/>
      <c r="J17" s="279"/>
      <c r="K17" s="279"/>
      <c r="L17" s="280"/>
      <c r="O17" s="31"/>
    </row>
    <row r="18" spans="1:16" x14ac:dyDescent="0.25">
      <c r="B18" s="49"/>
      <c r="C18" s="50"/>
      <c r="D18" s="28"/>
      <c r="E18" s="29"/>
      <c r="F18" s="29"/>
      <c r="G18" s="29"/>
      <c r="H18" s="29"/>
      <c r="I18" s="29"/>
      <c r="J18" s="29"/>
      <c r="K18" s="29"/>
      <c r="L18" s="30"/>
      <c r="O18" s="31"/>
    </row>
    <row r="19" spans="1:16" x14ac:dyDescent="0.25">
      <c r="B19" s="49"/>
      <c r="C19" s="50"/>
      <c r="F19" s="28"/>
      <c r="G19" s="400">
        <f>Variables!B6</f>
        <v>2023</v>
      </c>
      <c r="H19" s="400">
        <f>G19+1</f>
        <v>2024</v>
      </c>
      <c r="I19" s="400">
        <f>H19+1</f>
        <v>2025</v>
      </c>
      <c r="J19" s="400" t="str">
        <f>IF(Intro!$G$21="English",Variables!B9,Variables!C9)</f>
        <v>janv.-mars 2025</v>
      </c>
      <c r="K19" s="400" t="str">
        <f>IF(Intro!$G$21="English",Variables!B10,Variables!C10)</f>
        <v>janv.-mars 2026</v>
      </c>
      <c r="L19" s="62"/>
      <c r="O19" s="31"/>
    </row>
    <row r="20" spans="1:16" x14ac:dyDescent="0.25">
      <c r="B20" s="49"/>
      <c r="C20" s="50"/>
      <c r="F20" s="28"/>
      <c r="G20" s="400"/>
      <c r="H20" s="400"/>
      <c r="I20" s="400"/>
      <c r="J20" s="400"/>
      <c r="K20" s="400"/>
      <c r="L20" s="62"/>
      <c r="O20" s="31"/>
    </row>
    <row r="21" spans="1:16" s="38" customFormat="1" x14ac:dyDescent="0.25">
      <c r="A21" s="59"/>
      <c r="B21" s="390" t="s">
        <v>60</v>
      </c>
      <c r="C21" s="391"/>
      <c r="D21" s="391"/>
      <c r="E21" s="391"/>
      <c r="F21" s="95" t="str">
        <f>IF(Intro!$G$21="English",Variables!$B$23,Variables!$C$23)</f>
        <v>MPC</v>
      </c>
      <c r="G21" s="132"/>
      <c r="H21" s="132"/>
      <c r="I21" s="132"/>
      <c r="J21" s="132"/>
      <c r="K21" s="132"/>
      <c r="L21" s="62"/>
      <c r="O21" s="3"/>
      <c r="P21" s="3"/>
    </row>
    <row r="22" spans="1:16" s="38" customFormat="1" ht="28.5" customHeight="1" x14ac:dyDescent="0.25">
      <c r="A22" s="59"/>
      <c r="B22" s="390" t="str">
        <f>IF(Intro!$G$21="English",O22,P22)</f>
        <v>Production de produits fabriqués avec le même équipement autre que les marchandises</v>
      </c>
      <c r="C22" s="391"/>
      <c r="D22" s="391"/>
      <c r="E22" s="391"/>
      <c r="F22" s="95" t="str">
        <f>F21</f>
        <v>MPC</v>
      </c>
      <c r="G22" s="131"/>
      <c r="H22" s="132"/>
      <c r="I22" s="132"/>
      <c r="J22" s="132"/>
      <c r="K22" s="132"/>
      <c r="L22" s="62"/>
      <c r="O22" s="3" t="s">
        <v>202</v>
      </c>
      <c r="P22" s="3" t="s">
        <v>203</v>
      </c>
    </row>
    <row r="23" spans="1:16" s="48" customFormat="1" x14ac:dyDescent="0.25">
      <c r="A23" s="72"/>
      <c r="B23" s="392" t="str">
        <f>IF(Intro!$G$21="English",O23,P23)</f>
        <v>Total</v>
      </c>
      <c r="C23" s="393"/>
      <c r="D23" s="394"/>
      <c r="E23" s="394"/>
      <c r="F23" s="96" t="str">
        <f>F21</f>
        <v>MPC</v>
      </c>
      <c r="G23" s="136">
        <f>SUM(G21,G22)</f>
        <v>0</v>
      </c>
      <c r="H23" s="136">
        <f>SUM(H21,H22)</f>
        <v>0</v>
      </c>
      <c r="I23" s="136">
        <f>SUM(I21,I22)</f>
        <v>0</v>
      </c>
      <c r="J23" s="136">
        <f>SUM(J21,J22)</f>
        <v>0</v>
      </c>
      <c r="K23" s="136">
        <f>SUM(K21,K22)</f>
        <v>0</v>
      </c>
      <c r="L23" s="62"/>
      <c r="O23" s="21" t="s">
        <v>104</v>
      </c>
      <c r="P23" s="21" t="s">
        <v>104</v>
      </c>
    </row>
    <row r="24" spans="1:16" s="38" customFormat="1" x14ac:dyDescent="0.25">
      <c r="A24" s="59"/>
      <c r="B24" s="390" t="str">
        <f>IF(Intro!$G$21="English",O24,P24)</f>
        <v>Capacité pratique des usines</v>
      </c>
      <c r="C24" s="391"/>
      <c r="D24" s="394"/>
      <c r="E24" s="394"/>
      <c r="F24" s="95" t="str">
        <f>F21</f>
        <v>MPC</v>
      </c>
      <c r="G24" s="132"/>
      <c r="H24" s="132"/>
      <c r="I24" s="132"/>
      <c r="J24" s="132"/>
      <c r="K24" s="132"/>
      <c r="L24" s="62"/>
      <c r="O24" s="3" t="s">
        <v>145</v>
      </c>
      <c r="P24" s="3" t="s">
        <v>105</v>
      </c>
    </row>
    <row r="25" spans="1:16" s="48" customFormat="1" x14ac:dyDescent="0.25">
      <c r="A25" s="72"/>
      <c r="B25" s="392" t="str">
        <f>IF(Intro!$G$21="English",O25,P25)</f>
        <v>Taux d'utilisation des capacités des marchandises</v>
      </c>
      <c r="C25" s="393"/>
      <c r="D25" s="394"/>
      <c r="E25" s="394"/>
      <c r="F25" s="96" t="s">
        <v>90</v>
      </c>
      <c r="G25" s="136" t="str">
        <f>IF(G24=0,"-",G21/G24*100)</f>
        <v>-</v>
      </c>
      <c r="H25" s="136" t="str">
        <f>IF(H24=0,"-",H21/H24*100)</f>
        <v>-</v>
      </c>
      <c r="I25" s="136" t="str">
        <f>IF(I24=0,"-",I21/I24*100)</f>
        <v>-</v>
      </c>
      <c r="J25" s="136" t="str">
        <f>IF(J24=0,"-",J21/J24*100)</f>
        <v>-</v>
      </c>
      <c r="K25" s="136" t="str">
        <f>IF(K24=0,"-",K21/K24*100)</f>
        <v>-</v>
      </c>
      <c r="L25" s="62"/>
      <c r="O25" s="21" t="s">
        <v>106</v>
      </c>
      <c r="P25" s="21" t="s">
        <v>107</v>
      </c>
    </row>
    <row r="26" spans="1:16" s="48" customFormat="1" x14ac:dyDescent="0.25">
      <c r="A26" s="72"/>
      <c r="B26" s="392" t="str">
        <f>IF(Intro!$G$21="English",O26,P26)</f>
        <v>Taux d'utilisation total des capacités</v>
      </c>
      <c r="C26" s="393"/>
      <c r="D26" s="394"/>
      <c r="E26" s="394"/>
      <c r="F26" s="96" t="s">
        <v>90</v>
      </c>
      <c r="G26" s="136" t="str">
        <f>IF(G24=0,"-",G23/G24*100)</f>
        <v>-</v>
      </c>
      <c r="H26" s="136" t="str">
        <f>IF(H24=0,"-",H23/H24*100)</f>
        <v>-</v>
      </c>
      <c r="I26" s="136" t="str">
        <f>IF(I24=0,"-",I23/I24*100)</f>
        <v>-</v>
      </c>
      <c r="J26" s="136" t="str">
        <f t="shared" ref="J26:K26" si="0">IF(J24=0,"-",J23/J24*100)</f>
        <v>-</v>
      </c>
      <c r="K26" s="136" t="str">
        <f t="shared" si="0"/>
        <v>-</v>
      </c>
      <c r="L26" s="62"/>
      <c r="O26" s="21" t="s">
        <v>108</v>
      </c>
      <c r="P26" s="21" t="s">
        <v>109</v>
      </c>
    </row>
    <row r="27" spans="1:16" s="38" customFormat="1" x14ac:dyDescent="0.25">
      <c r="A27" s="59"/>
      <c r="B27" s="69"/>
      <c r="C27" s="70"/>
      <c r="D27" s="70"/>
      <c r="E27" s="70"/>
      <c r="F27" s="70"/>
      <c r="G27" s="70"/>
      <c r="H27" s="70"/>
      <c r="I27" s="70"/>
      <c r="J27" s="70"/>
      <c r="K27" s="70"/>
      <c r="L27" s="71"/>
      <c r="O27" s="3"/>
      <c r="P27" s="3"/>
    </row>
    <row r="28" spans="1:16" s="21" customFormat="1" x14ac:dyDescent="0.25">
      <c r="A28" s="20"/>
      <c r="B28" s="326" t="s">
        <v>23</v>
      </c>
      <c r="C28" s="327"/>
      <c r="D28" s="327"/>
      <c r="E28" s="327"/>
      <c r="F28" s="327"/>
      <c r="G28" s="327"/>
      <c r="H28" s="327"/>
      <c r="I28" s="327"/>
      <c r="J28" s="327"/>
      <c r="K28" s="327"/>
      <c r="L28" s="328"/>
      <c r="M28" s="67"/>
    </row>
    <row r="29" spans="1:16" s="38" customFormat="1" x14ac:dyDescent="0.25">
      <c r="A29" s="59"/>
      <c r="B29" s="68"/>
      <c r="C29" s="60"/>
      <c r="D29" s="60"/>
      <c r="E29" s="60"/>
      <c r="F29" s="60"/>
      <c r="G29" s="60"/>
      <c r="H29" s="60"/>
      <c r="I29" s="60"/>
      <c r="J29" s="60"/>
      <c r="K29" s="60"/>
      <c r="L29" s="61"/>
      <c r="O29" s="3"/>
      <c r="P29" s="3"/>
    </row>
    <row r="30" spans="1:16" s="38" customFormat="1" x14ac:dyDescent="0.25">
      <c r="A30" s="59"/>
      <c r="B30" s="234" t="str">
        <f>IF(Intro!$G$21="English",O30,P30)</f>
        <v xml:space="preserve">Fournissez des détails sur la façon dont votre entreprise détermine la capacité pratique des usines. </v>
      </c>
      <c r="C30" s="235"/>
      <c r="D30" s="235"/>
      <c r="E30" s="235"/>
      <c r="F30" s="235"/>
      <c r="G30" s="235"/>
      <c r="H30" s="235"/>
      <c r="I30" s="235"/>
      <c r="J30" s="235"/>
      <c r="K30" s="235"/>
      <c r="L30" s="236"/>
      <c r="O30" s="3" t="s">
        <v>53</v>
      </c>
      <c r="P30" s="3" t="s">
        <v>54</v>
      </c>
    </row>
    <row r="31" spans="1:16" s="38" customFormat="1" x14ac:dyDescent="0.25">
      <c r="A31" s="59"/>
      <c r="B31" s="68"/>
      <c r="C31" s="60"/>
      <c r="D31" s="60"/>
      <c r="E31" s="60"/>
      <c r="F31" s="60"/>
      <c r="G31" s="60"/>
      <c r="H31" s="60"/>
      <c r="I31" s="60"/>
      <c r="J31" s="60"/>
      <c r="K31" s="60"/>
      <c r="L31" s="61"/>
      <c r="O31" s="3"/>
      <c r="P31" s="3"/>
    </row>
    <row r="32" spans="1:16" s="21" customFormat="1" x14ac:dyDescent="0.25">
      <c r="A32" s="20"/>
      <c r="B32" s="333"/>
      <c r="C32" s="334"/>
      <c r="D32" s="334"/>
      <c r="E32" s="334"/>
      <c r="F32" s="334"/>
      <c r="G32" s="334"/>
      <c r="H32" s="334"/>
      <c r="I32" s="334"/>
      <c r="J32" s="334"/>
      <c r="K32" s="334"/>
      <c r="L32" s="335"/>
      <c r="M32" s="38"/>
    </row>
    <row r="33" spans="1:16" s="21" customFormat="1" x14ac:dyDescent="0.25">
      <c r="A33" s="20"/>
      <c r="B33" s="333"/>
      <c r="C33" s="334"/>
      <c r="D33" s="334"/>
      <c r="E33" s="334"/>
      <c r="F33" s="334"/>
      <c r="G33" s="334"/>
      <c r="H33" s="334"/>
      <c r="I33" s="334"/>
      <c r="J33" s="334"/>
      <c r="K33" s="334"/>
      <c r="L33" s="335"/>
      <c r="M33" s="38"/>
    </row>
    <row r="34" spans="1:16" s="21" customFormat="1" x14ac:dyDescent="0.25">
      <c r="A34" s="20"/>
      <c r="B34" s="333"/>
      <c r="C34" s="334"/>
      <c r="D34" s="334"/>
      <c r="E34" s="334"/>
      <c r="F34" s="334"/>
      <c r="G34" s="334"/>
      <c r="H34" s="334"/>
      <c r="I34" s="334"/>
      <c r="J34" s="334"/>
      <c r="K34" s="334"/>
      <c r="L34" s="335"/>
      <c r="M34" s="38"/>
    </row>
    <row r="35" spans="1:16" s="21" customFormat="1" x14ac:dyDescent="0.25">
      <c r="A35" s="20"/>
      <c r="B35" s="333"/>
      <c r="C35" s="334"/>
      <c r="D35" s="334"/>
      <c r="E35" s="334"/>
      <c r="F35" s="334"/>
      <c r="G35" s="334"/>
      <c r="H35" s="334"/>
      <c r="I35" s="334"/>
      <c r="J35" s="334"/>
      <c r="K35" s="334"/>
      <c r="L35" s="335"/>
      <c r="M35" s="38"/>
    </row>
    <row r="36" spans="1:16" s="21" customFormat="1" x14ac:dyDescent="0.25">
      <c r="A36" s="20"/>
      <c r="B36" s="333"/>
      <c r="C36" s="334"/>
      <c r="D36" s="334"/>
      <c r="E36" s="334"/>
      <c r="F36" s="334"/>
      <c r="G36" s="334"/>
      <c r="H36" s="334"/>
      <c r="I36" s="334"/>
      <c r="J36" s="334"/>
      <c r="K36" s="334"/>
      <c r="L36" s="335"/>
      <c r="M36" s="38"/>
    </row>
    <row r="37" spans="1:16" s="21" customFormat="1" x14ac:dyDescent="0.25">
      <c r="A37" s="20"/>
      <c r="B37" s="333"/>
      <c r="C37" s="334"/>
      <c r="D37" s="334"/>
      <c r="E37" s="334"/>
      <c r="F37" s="334"/>
      <c r="G37" s="334"/>
      <c r="H37" s="334"/>
      <c r="I37" s="334"/>
      <c r="J37" s="334"/>
      <c r="K37" s="334"/>
      <c r="L37" s="335"/>
      <c r="M37" s="38"/>
    </row>
    <row r="38" spans="1:16" s="21" customFormat="1" x14ac:dyDescent="0.25">
      <c r="A38" s="20"/>
      <c r="B38" s="333"/>
      <c r="C38" s="334"/>
      <c r="D38" s="334"/>
      <c r="E38" s="334"/>
      <c r="F38" s="334"/>
      <c r="G38" s="334"/>
      <c r="H38" s="334"/>
      <c r="I38" s="334"/>
      <c r="J38" s="334"/>
      <c r="K38" s="334"/>
      <c r="L38" s="335"/>
      <c r="M38" s="38"/>
    </row>
    <row r="39" spans="1:16" s="21" customFormat="1" x14ac:dyDescent="0.25">
      <c r="A39" s="20"/>
      <c r="B39" s="333"/>
      <c r="C39" s="334"/>
      <c r="D39" s="334"/>
      <c r="E39" s="334"/>
      <c r="F39" s="334"/>
      <c r="G39" s="334"/>
      <c r="H39" s="334"/>
      <c r="I39" s="334"/>
      <c r="J39" s="334"/>
      <c r="K39" s="334"/>
      <c r="L39" s="335"/>
      <c r="M39" s="38"/>
    </row>
    <row r="40" spans="1:16" s="38" customFormat="1" x14ac:dyDescent="0.25">
      <c r="A40" s="59"/>
      <c r="B40" s="69"/>
      <c r="C40" s="70"/>
      <c r="D40" s="70"/>
      <c r="E40" s="70"/>
      <c r="F40" s="70"/>
      <c r="G40" s="70"/>
      <c r="H40" s="70"/>
      <c r="I40" s="70"/>
      <c r="J40" s="70"/>
      <c r="K40" s="70"/>
      <c r="L40" s="71"/>
      <c r="O40" s="3"/>
      <c r="P40" s="3"/>
    </row>
    <row r="41" spans="1:16" s="21" customFormat="1" x14ac:dyDescent="0.25">
      <c r="A41" s="20"/>
      <c r="B41" s="326" t="s">
        <v>24</v>
      </c>
      <c r="C41" s="327"/>
      <c r="D41" s="327"/>
      <c r="E41" s="327"/>
      <c r="F41" s="327"/>
      <c r="G41" s="327"/>
      <c r="H41" s="327"/>
      <c r="I41" s="327"/>
      <c r="J41" s="327"/>
      <c r="K41" s="327"/>
      <c r="L41" s="328"/>
      <c r="M41" s="67"/>
    </row>
    <row r="42" spans="1:16" s="38" customFormat="1" x14ac:dyDescent="0.25">
      <c r="A42" s="59"/>
      <c r="B42" s="68"/>
      <c r="C42" s="60"/>
      <c r="D42" s="60"/>
      <c r="E42" s="60"/>
      <c r="F42" s="60"/>
      <c r="G42" s="60"/>
      <c r="H42" s="60"/>
      <c r="I42" s="60"/>
      <c r="J42" s="60"/>
      <c r="K42" s="60"/>
      <c r="L42" s="61"/>
      <c r="O42" s="3"/>
      <c r="P42" s="3"/>
    </row>
    <row r="43" spans="1:16" s="38" customFormat="1" x14ac:dyDescent="0.25">
      <c r="A43" s="59"/>
      <c r="B43" s="234" t="str">
        <f>IF(Intro!$G$21="English",O43,P43)</f>
        <v>Si l'un ou l'autre des taux d'utilisation de la capacité, tel que calculé, est supérieur à 100 %, expliquez.</v>
      </c>
      <c r="C43" s="235"/>
      <c r="D43" s="235"/>
      <c r="E43" s="235"/>
      <c r="F43" s="235"/>
      <c r="G43" s="235"/>
      <c r="H43" s="235"/>
      <c r="I43" s="235"/>
      <c r="J43" s="235"/>
      <c r="K43" s="235"/>
      <c r="L43" s="236"/>
      <c r="O43" s="3" t="s">
        <v>110</v>
      </c>
      <c r="P43" s="3" t="s">
        <v>271</v>
      </c>
    </row>
    <row r="44" spans="1:16" s="38" customFormat="1" x14ac:dyDescent="0.25">
      <c r="A44" s="59"/>
      <c r="B44" s="68"/>
      <c r="C44" s="60"/>
      <c r="D44" s="60"/>
      <c r="E44" s="60"/>
      <c r="F44" s="60"/>
      <c r="G44" s="60"/>
      <c r="H44" s="60"/>
      <c r="I44" s="60"/>
      <c r="J44" s="60"/>
      <c r="K44" s="60"/>
      <c r="L44" s="61"/>
      <c r="O44" s="3"/>
      <c r="P44" s="3"/>
    </row>
    <row r="45" spans="1:16" s="21" customFormat="1" x14ac:dyDescent="0.25">
      <c r="A45" s="20"/>
      <c r="B45" s="333"/>
      <c r="C45" s="334"/>
      <c r="D45" s="334"/>
      <c r="E45" s="334"/>
      <c r="F45" s="334"/>
      <c r="G45" s="334"/>
      <c r="H45" s="334"/>
      <c r="I45" s="334"/>
      <c r="J45" s="334"/>
      <c r="K45" s="334"/>
      <c r="L45" s="335"/>
      <c r="M45" s="38"/>
    </row>
    <row r="46" spans="1:16" s="21" customFormat="1" x14ac:dyDescent="0.25">
      <c r="A46" s="20"/>
      <c r="B46" s="333"/>
      <c r="C46" s="334"/>
      <c r="D46" s="334"/>
      <c r="E46" s="334"/>
      <c r="F46" s="334"/>
      <c r="G46" s="334"/>
      <c r="H46" s="334"/>
      <c r="I46" s="334"/>
      <c r="J46" s="334"/>
      <c r="K46" s="334"/>
      <c r="L46" s="335"/>
      <c r="M46" s="38"/>
    </row>
    <row r="47" spans="1:16" s="21" customFormat="1" x14ac:dyDescent="0.25">
      <c r="A47" s="20"/>
      <c r="B47" s="333"/>
      <c r="C47" s="334"/>
      <c r="D47" s="334"/>
      <c r="E47" s="334"/>
      <c r="F47" s="334"/>
      <c r="G47" s="334"/>
      <c r="H47" s="334"/>
      <c r="I47" s="334"/>
      <c r="J47" s="334"/>
      <c r="K47" s="334"/>
      <c r="L47" s="335"/>
      <c r="M47" s="38"/>
    </row>
    <row r="48" spans="1:16" s="21" customFormat="1" x14ac:dyDescent="0.25">
      <c r="A48" s="20"/>
      <c r="B48" s="333"/>
      <c r="C48" s="334"/>
      <c r="D48" s="334"/>
      <c r="E48" s="334"/>
      <c r="F48" s="334"/>
      <c r="G48" s="334"/>
      <c r="H48" s="334"/>
      <c r="I48" s="334"/>
      <c r="J48" s="334"/>
      <c r="K48" s="334"/>
      <c r="L48" s="335"/>
      <c r="M48" s="38"/>
    </row>
    <row r="49" spans="1:16" s="21" customFormat="1" x14ac:dyDescent="0.25">
      <c r="A49" s="20"/>
      <c r="B49" s="333"/>
      <c r="C49" s="334"/>
      <c r="D49" s="334"/>
      <c r="E49" s="334"/>
      <c r="F49" s="334"/>
      <c r="G49" s="334"/>
      <c r="H49" s="334"/>
      <c r="I49" s="334"/>
      <c r="J49" s="334"/>
      <c r="K49" s="334"/>
      <c r="L49" s="335"/>
      <c r="M49" s="38"/>
    </row>
    <row r="50" spans="1:16" s="21" customFormat="1" x14ac:dyDescent="0.25">
      <c r="A50" s="20"/>
      <c r="B50" s="333"/>
      <c r="C50" s="334"/>
      <c r="D50" s="334"/>
      <c r="E50" s="334"/>
      <c r="F50" s="334"/>
      <c r="G50" s="334"/>
      <c r="H50" s="334"/>
      <c r="I50" s="334"/>
      <c r="J50" s="334"/>
      <c r="K50" s="334"/>
      <c r="L50" s="335"/>
      <c r="M50" s="38"/>
    </row>
    <row r="51" spans="1:16" s="21" customFormat="1" x14ac:dyDescent="0.25">
      <c r="A51" s="20"/>
      <c r="B51" s="333"/>
      <c r="C51" s="334"/>
      <c r="D51" s="334"/>
      <c r="E51" s="334"/>
      <c r="F51" s="334"/>
      <c r="G51" s="334"/>
      <c r="H51" s="334"/>
      <c r="I51" s="334"/>
      <c r="J51" s="334"/>
      <c r="K51" s="334"/>
      <c r="L51" s="335"/>
      <c r="M51" s="38"/>
    </row>
    <row r="52" spans="1:16" s="21" customFormat="1" x14ac:dyDescent="0.25">
      <c r="A52" s="20"/>
      <c r="B52" s="333"/>
      <c r="C52" s="334"/>
      <c r="D52" s="334"/>
      <c r="E52" s="334"/>
      <c r="F52" s="334"/>
      <c r="G52" s="334"/>
      <c r="H52" s="334"/>
      <c r="I52" s="334"/>
      <c r="J52" s="334"/>
      <c r="K52" s="334"/>
      <c r="L52" s="335"/>
      <c r="M52" s="38"/>
    </row>
    <row r="53" spans="1:16" s="38" customFormat="1" x14ac:dyDescent="0.25">
      <c r="A53" s="59"/>
      <c r="B53" s="69"/>
      <c r="C53" s="70"/>
      <c r="D53" s="70"/>
      <c r="E53" s="70"/>
      <c r="F53" s="70"/>
      <c r="G53" s="70"/>
      <c r="H53" s="70"/>
      <c r="I53" s="70"/>
      <c r="J53" s="70"/>
      <c r="K53" s="70"/>
      <c r="L53" s="71"/>
      <c r="O53" s="3"/>
      <c r="P53" s="3"/>
    </row>
    <row r="54" spans="1:16" s="21" customFormat="1" x14ac:dyDescent="0.25">
      <c r="A54" s="20"/>
      <c r="B54" s="326" t="s">
        <v>25</v>
      </c>
      <c r="C54" s="327"/>
      <c r="D54" s="327"/>
      <c r="E54" s="327"/>
      <c r="F54" s="327"/>
      <c r="G54" s="327"/>
      <c r="H54" s="327"/>
      <c r="I54" s="327"/>
      <c r="J54" s="327"/>
      <c r="K54" s="327"/>
      <c r="L54" s="328"/>
      <c r="M54" s="67"/>
    </row>
    <row r="55" spans="1:16" s="38" customFormat="1" x14ac:dyDescent="0.25">
      <c r="A55" s="59"/>
      <c r="B55" s="68"/>
      <c r="C55" s="60"/>
      <c r="D55" s="60"/>
      <c r="E55" s="60"/>
      <c r="F55" s="60"/>
      <c r="G55" s="60"/>
      <c r="H55" s="60"/>
      <c r="I55" s="60"/>
      <c r="J55" s="60"/>
      <c r="K55" s="60"/>
      <c r="L55" s="61"/>
      <c r="O55" s="3"/>
      <c r="P55" s="3"/>
    </row>
    <row r="56" spans="1:16" s="38" customFormat="1" x14ac:dyDescent="0.25">
      <c r="A56" s="59"/>
      <c r="B56" s="234" t="str">
        <f>IF(Intro!$G$21="English",O56,P56)</f>
        <v>Si la capacité pratique de l’usine a changé depuis le 1er janvier 2023, expliquez comment cela a été réalisé.</v>
      </c>
      <c r="C56" s="235"/>
      <c r="D56" s="235"/>
      <c r="E56" s="235"/>
      <c r="F56" s="235"/>
      <c r="G56" s="235"/>
      <c r="H56" s="235"/>
      <c r="I56" s="235"/>
      <c r="J56" s="235"/>
      <c r="K56" s="235"/>
      <c r="L56" s="236"/>
      <c r="O56" s="3" t="str">
        <f>"If practical plant capacity has changed since January 1, "&amp;Variables!$B$6&amp;", explain how this was achieved."</f>
        <v>If practical plant capacity has changed since January 1, 2023, explain how this was achieved.</v>
      </c>
      <c r="P56" s="3" t="str">
        <f>"Si la capacité pratique de l’usine a changé depuis le 1er janvier "&amp;Variables!B6&amp;", expliquez comment cela a été réalisé."</f>
        <v>Si la capacité pratique de l’usine a changé depuis le 1er janvier 2023, expliquez comment cela a été réalisé.</v>
      </c>
    </row>
    <row r="57" spans="1:16" s="38" customFormat="1" x14ac:dyDescent="0.25">
      <c r="A57" s="59"/>
      <c r="B57" s="68"/>
      <c r="C57" s="60"/>
      <c r="D57" s="60"/>
      <c r="E57" s="60"/>
      <c r="F57" s="60"/>
      <c r="G57" s="60"/>
      <c r="H57" s="60"/>
      <c r="I57" s="60"/>
      <c r="J57" s="60"/>
      <c r="K57" s="60"/>
      <c r="L57" s="61"/>
      <c r="O57" s="3"/>
      <c r="P57" s="3"/>
    </row>
    <row r="58" spans="1:16" s="21" customFormat="1" x14ac:dyDescent="0.25">
      <c r="A58" s="20"/>
      <c r="B58" s="333"/>
      <c r="C58" s="334"/>
      <c r="D58" s="334"/>
      <c r="E58" s="334"/>
      <c r="F58" s="334"/>
      <c r="G58" s="334"/>
      <c r="H58" s="334"/>
      <c r="I58" s="334"/>
      <c r="J58" s="334"/>
      <c r="K58" s="334"/>
      <c r="L58" s="335"/>
      <c r="M58" s="38"/>
    </row>
    <row r="59" spans="1:16" s="21" customFormat="1" x14ac:dyDescent="0.25">
      <c r="A59" s="20"/>
      <c r="B59" s="333"/>
      <c r="C59" s="334"/>
      <c r="D59" s="334"/>
      <c r="E59" s="334"/>
      <c r="F59" s="334"/>
      <c r="G59" s="334"/>
      <c r="H59" s="334"/>
      <c r="I59" s="334"/>
      <c r="J59" s="334"/>
      <c r="K59" s="334"/>
      <c r="L59" s="335"/>
      <c r="M59" s="38"/>
    </row>
    <row r="60" spans="1:16" s="21" customFormat="1" x14ac:dyDescent="0.25">
      <c r="A60" s="20"/>
      <c r="B60" s="333"/>
      <c r="C60" s="334"/>
      <c r="D60" s="334"/>
      <c r="E60" s="334"/>
      <c r="F60" s="334"/>
      <c r="G60" s="334"/>
      <c r="H60" s="334"/>
      <c r="I60" s="334"/>
      <c r="J60" s="334"/>
      <c r="K60" s="334"/>
      <c r="L60" s="335"/>
      <c r="M60" s="38"/>
    </row>
    <row r="61" spans="1:16" s="21" customFormat="1" x14ac:dyDescent="0.25">
      <c r="A61" s="20"/>
      <c r="B61" s="333"/>
      <c r="C61" s="334"/>
      <c r="D61" s="334"/>
      <c r="E61" s="334"/>
      <c r="F61" s="334"/>
      <c r="G61" s="334"/>
      <c r="H61" s="334"/>
      <c r="I61" s="334"/>
      <c r="J61" s="334"/>
      <c r="K61" s="334"/>
      <c r="L61" s="335"/>
      <c r="M61" s="38"/>
    </row>
    <row r="62" spans="1:16" s="21" customFormat="1" x14ac:dyDescent="0.25">
      <c r="A62" s="20"/>
      <c r="B62" s="333"/>
      <c r="C62" s="334"/>
      <c r="D62" s="334"/>
      <c r="E62" s="334"/>
      <c r="F62" s="334"/>
      <c r="G62" s="334"/>
      <c r="H62" s="334"/>
      <c r="I62" s="334"/>
      <c r="J62" s="334"/>
      <c r="K62" s="334"/>
      <c r="L62" s="335"/>
      <c r="M62" s="38"/>
    </row>
    <row r="63" spans="1:16" s="21" customFormat="1" x14ac:dyDescent="0.25">
      <c r="A63" s="20"/>
      <c r="B63" s="333"/>
      <c r="C63" s="334"/>
      <c r="D63" s="334"/>
      <c r="E63" s="334"/>
      <c r="F63" s="334"/>
      <c r="G63" s="334"/>
      <c r="H63" s="334"/>
      <c r="I63" s="334"/>
      <c r="J63" s="334"/>
      <c r="K63" s="334"/>
      <c r="L63" s="335"/>
      <c r="M63" s="38"/>
    </row>
    <row r="64" spans="1:16" s="21" customFormat="1" x14ac:dyDescent="0.25">
      <c r="A64" s="20"/>
      <c r="B64" s="333"/>
      <c r="C64" s="334"/>
      <c r="D64" s="334"/>
      <c r="E64" s="334"/>
      <c r="F64" s="334"/>
      <c r="G64" s="334"/>
      <c r="H64" s="334"/>
      <c r="I64" s="334"/>
      <c r="J64" s="334"/>
      <c r="K64" s="334"/>
      <c r="L64" s="335"/>
      <c r="M64" s="38"/>
    </row>
    <row r="65" spans="1:16" s="21" customFormat="1" x14ac:dyDescent="0.25">
      <c r="A65" s="20"/>
      <c r="B65" s="333"/>
      <c r="C65" s="334"/>
      <c r="D65" s="334"/>
      <c r="E65" s="334"/>
      <c r="F65" s="334"/>
      <c r="G65" s="334"/>
      <c r="H65" s="334"/>
      <c r="I65" s="334"/>
      <c r="J65" s="334"/>
      <c r="K65" s="334"/>
      <c r="L65" s="335"/>
      <c r="M65" s="38"/>
    </row>
    <row r="66" spans="1:16" s="38" customFormat="1" x14ac:dyDescent="0.25">
      <c r="A66" s="59"/>
      <c r="B66" s="69"/>
      <c r="C66" s="70"/>
      <c r="D66" s="70"/>
      <c r="E66" s="70"/>
      <c r="F66" s="70"/>
      <c r="G66" s="70"/>
      <c r="H66" s="70"/>
      <c r="I66" s="70"/>
      <c r="J66" s="70"/>
      <c r="K66" s="70"/>
      <c r="L66" s="71"/>
      <c r="O66" s="3"/>
      <c r="P66" s="3"/>
    </row>
    <row r="67" spans="1:16" s="21" customFormat="1" x14ac:dyDescent="0.25">
      <c r="A67" s="20"/>
      <c r="B67" s="326" t="s">
        <v>26</v>
      </c>
      <c r="C67" s="327"/>
      <c r="D67" s="327"/>
      <c r="E67" s="327"/>
      <c r="F67" s="327"/>
      <c r="G67" s="327"/>
      <c r="H67" s="327"/>
      <c r="I67" s="327"/>
      <c r="J67" s="327"/>
      <c r="K67" s="327"/>
      <c r="L67" s="328"/>
      <c r="M67" s="67"/>
    </row>
    <row r="68" spans="1:16" s="38" customFormat="1" x14ac:dyDescent="0.25">
      <c r="A68" s="59"/>
      <c r="B68" s="68"/>
      <c r="C68" s="60"/>
      <c r="D68" s="60"/>
      <c r="E68" s="60"/>
      <c r="F68" s="60"/>
      <c r="G68" s="60"/>
      <c r="H68" s="60"/>
      <c r="I68" s="60"/>
      <c r="J68" s="60"/>
      <c r="K68" s="60"/>
      <c r="L68" s="61"/>
      <c r="O68" s="3"/>
      <c r="P68" s="3"/>
    </row>
    <row r="69" spans="1:16" s="38" customFormat="1" ht="14.25" customHeight="1" x14ac:dyDescent="0.25">
      <c r="A69" s="59"/>
      <c r="B69" s="278" t="str">
        <f>IF(Intro!$G$21="English",O69,P69)</f>
        <v>Décrivez les plans de votre entreprise pour augmenter ou diminuer la capacité pratique de son usine de marchandises au cours des deux prochaines années, y compris les dates cibles, la capacité pratique cible de l'usine, les usines concernées et les raisons du changement.</v>
      </c>
      <c r="C69" s="279"/>
      <c r="D69" s="279"/>
      <c r="E69" s="279"/>
      <c r="F69" s="279"/>
      <c r="G69" s="279"/>
      <c r="H69" s="279"/>
      <c r="I69" s="279"/>
      <c r="J69" s="279"/>
      <c r="K69" s="279"/>
      <c r="L69" s="280"/>
      <c r="O69" s="3" t="s">
        <v>160</v>
      </c>
      <c r="P69" s="3" t="s">
        <v>111</v>
      </c>
    </row>
    <row r="70" spans="1:16" s="38" customFormat="1" x14ac:dyDescent="0.25">
      <c r="A70" s="59"/>
      <c r="B70" s="278"/>
      <c r="C70" s="279"/>
      <c r="D70" s="279"/>
      <c r="E70" s="279"/>
      <c r="F70" s="279"/>
      <c r="G70" s="279"/>
      <c r="H70" s="279"/>
      <c r="I70" s="279"/>
      <c r="J70" s="279"/>
      <c r="K70" s="279"/>
      <c r="L70" s="280"/>
      <c r="O70" s="3"/>
      <c r="P70" s="3"/>
    </row>
    <row r="71" spans="1:16" s="38" customFormat="1" x14ac:dyDescent="0.25">
      <c r="A71" s="59"/>
      <c r="B71" s="68"/>
      <c r="C71" s="60"/>
      <c r="D71" s="60"/>
      <c r="E71" s="60"/>
      <c r="F71" s="60"/>
      <c r="G71" s="60"/>
      <c r="H71" s="60"/>
      <c r="I71" s="60"/>
      <c r="J71" s="60"/>
      <c r="K71" s="60"/>
      <c r="L71" s="61"/>
      <c r="O71" s="3"/>
      <c r="P71" s="3"/>
    </row>
    <row r="72" spans="1:16" s="21" customFormat="1" x14ac:dyDescent="0.25">
      <c r="A72" s="20"/>
      <c r="B72" s="333"/>
      <c r="C72" s="334"/>
      <c r="D72" s="334"/>
      <c r="E72" s="334"/>
      <c r="F72" s="334"/>
      <c r="G72" s="334"/>
      <c r="H72" s="334"/>
      <c r="I72" s="334"/>
      <c r="J72" s="334"/>
      <c r="K72" s="334"/>
      <c r="L72" s="335"/>
      <c r="M72" s="38"/>
    </row>
    <row r="73" spans="1:16" s="21" customFormat="1" x14ac:dyDescent="0.25">
      <c r="A73" s="20"/>
      <c r="B73" s="333"/>
      <c r="C73" s="334"/>
      <c r="D73" s="334"/>
      <c r="E73" s="334"/>
      <c r="F73" s="334"/>
      <c r="G73" s="334"/>
      <c r="H73" s="334"/>
      <c r="I73" s="334"/>
      <c r="J73" s="334"/>
      <c r="K73" s="334"/>
      <c r="L73" s="335"/>
      <c r="M73" s="38"/>
    </row>
    <row r="74" spans="1:16" s="21" customFormat="1" x14ac:dyDescent="0.25">
      <c r="A74" s="20"/>
      <c r="B74" s="333"/>
      <c r="C74" s="334"/>
      <c r="D74" s="334"/>
      <c r="E74" s="334"/>
      <c r="F74" s="334"/>
      <c r="G74" s="334"/>
      <c r="H74" s="334"/>
      <c r="I74" s="334"/>
      <c r="J74" s="334"/>
      <c r="K74" s="334"/>
      <c r="L74" s="335"/>
      <c r="M74" s="38"/>
    </row>
    <row r="75" spans="1:16" s="21" customFormat="1" x14ac:dyDescent="0.25">
      <c r="A75" s="20"/>
      <c r="B75" s="333"/>
      <c r="C75" s="334"/>
      <c r="D75" s="334"/>
      <c r="E75" s="334"/>
      <c r="F75" s="334"/>
      <c r="G75" s="334"/>
      <c r="H75" s="334"/>
      <c r="I75" s="334"/>
      <c r="J75" s="334"/>
      <c r="K75" s="334"/>
      <c r="L75" s="335"/>
      <c r="M75" s="38"/>
    </row>
    <row r="76" spans="1:16" s="21" customFormat="1" x14ac:dyDescent="0.25">
      <c r="A76" s="20"/>
      <c r="B76" s="333"/>
      <c r="C76" s="334"/>
      <c r="D76" s="334"/>
      <c r="E76" s="334"/>
      <c r="F76" s="334"/>
      <c r="G76" s="334"/>
      <c r="H76" s="334"/>
      <c r="I76" s="334"/>
      <c r="J76" s="334"/>
      <c r="K76" s="334"/>
      <c r="L76" s="335"/>
      <c r="M76" s="38"/>
    </row>
    <row r="77" spans="1:16" s="21" customFormat="1" x14ac:dyDescent="0.25">
      <c r="A77" s="20"/>
      <c r="B77" s="333"/>
      <c r="C77" s="334"/>
      <c r="D77" s="334"/>
      <c r="E77" s="334"/>
      <c r="F77" s="334"/>
      <c r="G77" s="334"/>
      <c r="H77" s="334"/>
      <c r="I77" s="334"/>
      <c r="J77" s="334"/>
      <c r="K77" s="334"/>
      <c r="L77" s="335"/>
      <c r="M77" s="38"/>
    </row>
    <row r="78" spans="1:16" s="21" customFormat="1" x14ac:dyDescent="0.25">
      <c r="A78" s="20"/>
      <c r="B78" s="333"/>
      <c r="C78" s="334"/>
      <c r="D78" s="334"/>
      <c r="E78" s="334"/>
      <c r="F78" s="334"/>
      <c r="G78" s="334"/>
      <c r="H78" s="334"/>
      <c r="I78" s="334"/>
      <c r="J78" s="334"/>
      <c r="K78" s="334"/>
      <c r="L78" s="335"/>
      <c r="M78" s="38"/>
    </row>
    <row r="79" spans="1:16" s="21" customFormat="1" x14ac:dyDescent="0.25">
      <c r="A79" s="20"/>
      <c r="B79" s="333"/>
      <c r="C79" s="334"/>
      <c r="D79" s="334"/>
      <c r="E79" s="334"/>
      <c r="F79" s="334"/>
      <c r="G79" s="334"/>
      <c r="H79" s="334"/>
      <c r="I79" s="334"/>
      <c r="J79" s="334"/>
      <c r="K79" s="334"/>
      <c r="L79" s="335"/>
      <c r="M79" s="38"/>
    </row>
    <row r="80" spans="1:16" s="38" customFormat="1" x14ac:dyDescent="0.25">
      <c r="A80" s="59"/>
      <c r="B80" s="69"/>
      <c r="C80" s="70"/>
      <c r="D80" s="70"/>
      <c r="E80" s="70"/>
      <c r="F80" s="70"/>
      <c r="G80" s="70"/>
      <c r="H80" s="70"/>
      <c r="I80" s="70"/>
      <c r="J80" s="70"/>
      <c r="K80" s="70"/>
      <c r="L80" s="71"/>
      <c r="O80" s="3"/>
      <c r="P80" s="3"/>
    </row>
    <row r="81" spans="1:16" s="21" customFormat="1" x14ac:dyDescent="0.25">
      <c r="A81" s="20"/>
      <c r="B81" s="326" t="s">
        <v>27</v>
      </c>
      <c r="C81" s="327"/>
      <c r="D81" s="327"/>
      <c r="E81" s="327"/>
      <c r="F81" s="327"/>
      <c r="G81" s="327"/>
      <c r="H81" s="327"/>
      <c r="I81" s="327"/>
      <c r="J81" s="327"/>
      <c r="K81" s="327"/>
      <c r="L81" s="328"/>
      <c r="M81" s="67"/>
    </row>
    <row r="82" spans="1:16" s="38" customFormat="1" x14ac:dyDescent="0.25">
      <c r="A82" s="59"/>
      <c r="B82" s="68"/>
      <c r="C82" s="60"/>
      <c r="D82" s="60"/>
      <c r="E82" s="60"/>
      <c r="F82" s="60"/>
      <c r="G82" s="60"/>
      <c r="H82" s="60"/>
      <c r="I82" s="60"/>
      <c r="J82" s="60"/>
      <c r="K82" s="60"/>
      <c r="L82" s="61"/>
      <c r="O82" s="3"/>
      <c r="P82" s="3"/>
    </row>
    <row r="83" spans="1:16" s="38" customFormat="1" ht="14.25" customHeight="1" x14ac:dyDescent="0.25">
      <c r="A83" s="59"/>
      <c r="B83" s="395" t="str">
        <f>IF(Intro!$G$21="English",O83,P83)</f>
        <v>Décrivez les plans de votre entreprise pour accroître, réduire ou cesser sa production des marchandises d'ici les deux prochaines années, soit dans ses installations où sont fabriquées actuellement des marchandises, soit dans ses installations où sont fabriqués d’autres produits. Fournissez les motifs et les hypothèses sous-tendant ces objectifs et ces stratégies.</v>
      </c>
      <c r="C83" s="396"/>
      <c r="D83" s="396"/>
      <c r="E83" s="396"/>
      <c r="F83" s="396"/>
      <c r="G83" s="396"/>
      <c r="H83" s="396"/>
      <c r="I83" s="396"/>
      <c r="J83" s="396"/>
      <c r="K83" s="396"/>
      <c r="L83" s="397"/>
      <c r="O83" s="3" t="s">
        <v>161</v>
      </c>
      <c r="P83" s="3" t="s">
        <v>112</v>
      </c>
    </row>
    <row r="84" spans="1:16" s="38" customFormat="1" x14ac:dyDescent="0.25">
      <c r="A84" s="59"/>
      <c r="B84" s="395"/>
      <c r="C84" s="396"/>
      <c r="D84" s="396"/>
      <c r="E84" s="396"/>
      <c r="F84" s="396"/>
      <c r="G84" s="396"/>
      <c r="H84" s="396"/>
      <c r="I84" s="396"/>
      <c r="J84" s="396"/>
      <c r="K84" s="396"/>
      <c r="L84" s="397"/>
      <c r="O84" s="3"/>
      <c r="P84" s="3"/>
    </row>
    <row r="85" spans="1:16" s="38" customFormat="1" x14ac:dyDescent="0.25">
      <c r="A85" s="59"/>
      <c r="B85" s="68"/>
      <c r="C85" s="60"/>
      <c r="D85" s="60"/>
      <c r="E85" s="60"/>
      <c r="F85" s="60"/>
      <c r="G85" s="60"/>
      <c r="H85" s="60"/>
      <c r="I85" s="60"/>
      <c r="J85" s="60"/>
      <c r="K85" s="60"/>
      <c r="L85" s="61"/>
      <c r="O85" s="3"/>
      <c r="P85" s="3"/>
    </row>
    <row r="86" spans="1:16" s="21" customFormat="1" x14ac:dyDescent="0.25">
      <c r="A86" s="20"/>
      <c r="B86" s="333"/>
      <c r="C86" s="334"/>
      <c r="D86" s="334"/>
      <c r="E86" s="334"/>
      <c r="F86" s="334"/>
      <c r="G86" s="334"/>
      <c r="H86" s="334"/>
      <c r="I86" s="334"/>
      <c r="J86" s="334"/>
      <c r="K86" s="334"/>
      <c r="L86" s="335"/>
      <c r="M86" s="38"/>
    </row>
    <row r="87" spans="1:16" s="21" customFormat="1" x14ac:dyDescent="0.25">
      <c r="A87" s="20"/>
      <c r="B87" s="333"/>
      <c r="C87" s="334"/>
      <c r="D87" s="334"/>
      <c r="E87" s="334"/>
      <c r="F87" s="334"/>
      <c r="G87" s="334"/>
      <c r="H87" s="334"/>
      <c r="I87" s="334"/>
      <c r="J87" s="334"/>
      <c r="K87" s="334"/>
      <c r="L87" s="335"/>
      <c r="M87" s="38"/>
    </row>
    <row r="88" spans="1:16" s="21" customFormat="1" x14ac:dyDescent="0.25">
      <c r="A88" s="20"/>
      <c r="B88" s="333"/>
      <c r="C88" s="334"/>
      <c r="D88" s="334"/>
      <c r="E88" s="334"/>
      <c r="F88" s="334"/>
      <c r="G88" s="334"/>
      <c r="H88" s="334"/>
      <c r="I88" s="334"/>
      <c r="J88" s="334"/>
      <c r="K88" s="334"/>
      <c r="L88" s="335"/>
      <c r="M88" s="38"/>
    </row>
    <row r="89" spans="1:16" s="21" customFormat="1" x14ac:dyDescent="0.25">
      <c r="A89" s="20"/>
      <c r="B89" s="333"/>
      <c r="C89" s="334"/>
      <c r="D89" s="334"/>
      <c r="E89" s="334"/>
      <c r="F89" s="334"/>
      <c r="G89" s="334"/>
      <c r="H89" s="334"/>
      <c r="I89" s="334"/>
      <c r="J89" s="334"/>
      <c r="K89" s="334"/>
      <c r="L89" s="335"/>
      <c r="M89" s="38"/>
    </row>
    <row r="90" spans="1:16" s="21" customFormat="1" x14ac:dyDescent="0.25">
      <c r="A90" s="20"/>
      <c r="B90" s="333"/>
      <c r="C90" s="334"/>
      <c r="D90" s="334"/>
      <c r="E90" s="334"/>
      <c r="F90" s="334"/>
      <c r="G90" s="334"/>
      <c r="H90" s="334"/>
      <c r="I90" s="334"/>
      <c r="J90" s="334"/>
      <c r="K90" s="334"/>
      <c r="L90" s="335"/>
      <c r="M90" s="38"/>
    </row>
    <row r="91" spans="1:16" s="21" customFormat="1" x14ac:dyDescent="0.25">
      <c r="A91" s="20"/>
      <c r="B91" s="333"/>
      <c r="C91" s="334"/>
      <c r="D91" s="334"/>
      <c r="E91" s="334"/>
      <c r="F91" s="334"/>
      <c r="G91" s="334"/>
      <c r="H91" s="334"/>
      <c r="I91" s="334"/>
      <c r="J91" s="334"/>
      <c r="K91" s="334"/>
      <c r="L91" s="335"/>
      <c r="M91" s="38"/>
    </row>
    <row r="92" spans="1:16" s="21" customFormat="1" x14ac:dyDescent="0.25">
      <c r="A92" s="20"/>
      <c r="B92" s="333"/>
      <c r="C92" s="334"/>
      <c r="D92" s="334"/>
      <c r="E92" s="334"/>
      <c r="F92" s="334"/>
      <c r="G92" s="334"/>
      <c r="H92" s="334"/>
      <c r="I92" s="334"/>
      <c r="J92" s="334"/>
      <c r="K92" s="334"/>
      <c r="L92" s="335"/>
      <c r="M92" s="38"/>
    </row>
    <row r="93" spans="1:16" s="21" customFormat="1" x14ac:dyDescent="0.25">
      <c r="A93" s="20"/>
      <c r="B93" s="333"/>
      <c r="C93" s="334"/>
      <c r="D93" s="334"/>
      <c r="E93" s="334"/>
      <c r="F93" s="334"/>
      <c r="G93" s="334"/>
      <c r="H93" s="334"/>
      <c r="I93" s="334"/>
      <c r="J93" s="334"/>
      <c r="K93" s="334"/>
      <c r="L93" s="335"/>
      <c r="M93" s="38"/>
    </row>
    <row r="94" spans="1:16" s="38" customFormat="1" x14ac:dyDescent="0.25">
      <c r="A94" s="59"/>
      <c r="B94" s="69"/>
      <c r="C94" s="70"/>
      <c r="D94" s="70"/>
      <c r="E94" s="70"/>
      <c r="F94" s="70"/>
      <c r="G94" s="70"/>
      <c r="H94" s="70"/>
      <c r="I94" s="70"/>
      <c r="J94" s="70"/>
      <c r="K94" s="70"/>
      <c r="L94" s="71"/>
      <c r="O94" s="3"/>
      <c r="P94" s="3"/>
    </row>
    <row r="95" spans="1:16" s="21" customFormat="1" x14ac:dyDescent="0.25">
      <c r="A95" s="20"/>
      <c r="B95" s="326" t="s">
        <v>30</v>
      </c>
      <c r="C95" s="327"/>
      <c r="D95" s="327"/>
      <c r="E95" s="327"/>
      <c r="F95" s="327"/>
      <c r="G95" s="327"/>
      <c r="H95" s="327"/>
      <c r="I95" s="327"/>
      <c r="J95" s="327"/>
      <c r="K95" s="327"/>
      <c r="L95" s="328"/>
      <c r="M95" s="67"/>
    </row>
    <row r="96" spans="1:16" s="38" customFormat="1" x14ac:dyDescent="0.25">
      <c r="A96" s="59"/>
      <c r="B96" s="68"/>
      <c r="C96" s="60"/>
      <c r="D96" s="60"/>
      <c r="E96" s="60"/>
      <c r="F96" s="60"/>
      <c r="G96" s="60"/>
      <c r="H96" s="60"/>
      <c r="I96" s="60"/>
      <c r="J96" s="60"/>
      <c r="K96" s="60"/>
      <c r="L96" s="61"/>
      <c r="O96" s="3"/>
      <c r="P96" s="3"/>
    </row>
    <row r="97" spans="1:16" s="38" customFormat="1" ht="14.25" customHeight="1" x14ac:dyDescent="0.25">
      <c r="A97" s="59"/>
      <c r="B97" s="278" t="str">
        <f>IF(Intro!$G$21="English",O97,P97)</f>
        <v>Décrivez les plans de votre entreprise visant à modifier la gamme de produits fabriqués sur le même équipement au cours des deux prochaines années. Fournissez les motifs et les hypothèses sous-tendant ces objectifs et ces stratégies.</v>
      </c>
      <c r="C97" s="279"/>
      <c r="D97" s="279"/>
      <c r="E97" s="279"/>
      <c r="F97" s="279"/>
      <c r="G97" s="279"/>
      <c r="H97" s="279"/>
      <c r="I97" s="279"/>
      <c r="J97" s="279"/>
      <c r="K97" s="279"/>
      <c r="L97" s="280"/>
      <c r="O97" s="3" t="s">
        <v>162</v>
      </c>
      <c r="P97" s="3" t="s">
        <v>113</v>
      </c>
    </row>
    <row r="98" spans="1:16" s="38" customFormat="1" x14ac:dyDescent="0.25">
      <c r="A98" s="59"/>
      <c r="B98" s="278"/>
      <c r="C98" s="279"/>
      <c r="D98" s="279"/>
      <c r="E98" s="279"/>
      <c r="F98" s="279"/>
      <c r="G98" s="279"/>
      <c r="H98" s="279"/>
      <c r="I98" s="279"/>
      <c r="J98" s="279"/>
      <c r="K98" s="279"/>
      <c r="L98" s="280"/>
      <c r="O98" s="3"/>
      <c r="P98" s="3"/>
    </row>
    <row r="99" spans="1:16" s="38" customFormat="1" x14ac:dyDescent="0.25">
      <c r="A99" s="59"/>
      <c r="B99" s="68"/>
      <c r="C99" s="60"/>
      <c r="D99" s="60"/>
      <c r="E99" s="60"/>
      <c r="F99" s="60"/>
      <c r="G99" s="60"/>
      <c r="H99" s="60"/>
      <c r="I99" s="60"/>
      <c r="J99" s="60"/>
      <c r="K99" s="60"/>
      <c r="L99" s="61"/>
      <c r="O99" s="3"/>
      <c r="P99" s="3"/>
    </row>
    <row r="100" spans="1:16" s="21" customFormat="1" x14ac:dyDescent="0.25">
      <c r="A100" s="20"/>
      <c r="B100" s="333"/>
      <c r="C100" s="334"/>
      <c r="D100" s="334"/>
      <c r="E100" s="334"/>
      <c r="F100" s="334"/>
      <c r="G100" s="334"/>
      <c r="H100" s="334"/>
      <c r="I100" s="334"/>
      <c r="J100" s="334"/>
      <c r="K100" s="334"/>
      <c r="L100" s="335"/>
      <c r="M100" s="38"/>
    </row>
    <row r="101" spans="1:16" s="21" customFormat="1" x14ac:dyDescent="0.25">
      <c r="A101" s="20"/>
      <c r="B101" s="333"/>
      <c r="C101" s="334"/>
      <c r="D101" s="334"/>
      <c r="E101" s="334"/>
      <c r="F101" s="334"/>
      <c r="G101" s="334"/>
      <c r="H101" s="334"/>
      <c r="I101" s="334"/>
      <c r="J101" s="334"/>
      <c r="K101" s="334"/>
      <c r="L101" s="335"/>
      <c r="M101" s="38"/>
    </row>
    <row r="102" spans="1:16" s="21" customFormat="1" x14ac:dyDescent="0.25">
      <c r="A102" s="20"/>
      <c r="B102" s="333"/>
      <c r="C102" s="334"/>
      <c r="D102" s="334"/>
      <c r="E102" s="334"/>
      <c r="F102" s="334"/>
      <c r="G102" s="334"/>
      <c r="H102" s="334"/>
      <c r="I102" s="334"/>
      <c r="J102" s="334"/>
      <c r="K102" s="334"/>
      <c r="L102" s="335"/>
      <c r="M102" s="38"/>
    </row>
    <row r="103" spans="1:16" s="21" customFormat="1" x14ac:dyDescent="0.25">
      <c r="A103" s="20"/>
      <c r="B103" s="333"/>
      <c r="C103" s="334"/>
      <c r="D103" s="334"/>
      <c r="E103" s="334"/>
      <c r="F103" s="334"/>
      <c r="G103" s="334"/>
      <c r="H103" s="334"/>
      <c r="I103" s="334"/>
      <c r="J103" s="334"/>
      <c r="K103" s="334"/>
      <c r="L103" s="335"/>
      <c r="M103" s="38"/>
    </row>
    <row r="104" spans="1:16" s="21" customFormat="1" x14ac:dyDescent="0.25">
      <c r="A104" s="20"/>
      <c r="B104" s="333"/>
      <c r="C104" s="334"/>
      <c r="D104" s="334"/>
      <c r="E104" s="334"/>
      <c r="F104" s="334"/>
      <c r="G104" s="334"/>
      <c r="H104" s="334"/>
      <c r="I104" s="334"/>
      <c r="J104" s="334"/>
      <c r="K104" s="334"/>
      <c r="L104" s="335"/>
      <c r="M104" s="38"/>
    </row>
    <row r="105" spans="1:16" s="21" customFormat="1" x14ac:dyDescent="0.25">
      <c r="A105" s="20"/>
      <c r="B105" s="333"/>
      <c r="C105" s="334"/>
      <c r="D105" s="334"/>
      <c r="E105" s="334"/>
      <c r="F105" s="334"/>
      <c r="G105" s="334"/>
      <c r="H105" s="334"/>
      <c r="I105" s="334"/>
      <c r="J105" s="334"/>
      <c r="K105" s="334"/>
      <c r="L105" s="335"/>
      <c r="M105" s="38"/>
    </row>
    <row r="106" spans="1:16" s="21" customFormat="1" x14ac:dyDescent="0.25">
      <c r="A106" s="20"/>
      <c r="B106" s="333"/>
      <c r="C106" s="334"/>
      <c r="D106" s="334"/>
      <c r="E106" s="334"/>
      <c r="F106" s="334"/>
      <c r="G106" s="334"/>
      <c r="H106" s="334"/>
      <c r="I106" s="334"/>
      <c r="J106" s="334"/>
      <c r="K106" s="334"/>
      <c r="L106" s="335"/>
      <c r="M106" s="38"/>
    </row>
    <row r="107" spans="1:16" s="21" customFormat="1" x14ac:dyDescent="0.25">
      <c r="A107" s="20"/>
      <c r="B107" s="333"/>
      <c r="C107" s="334"/>
      <c r="D107" s="334"/>
      <c r="E107" s="334"/>
      <c r="F107" s="334"/>
      <c r="G107" s="334"/>
      <c r="H107" s="334"/>
      <c r="I107" s="334"/>
      <c r="J107" s="334"/>
      <c r="K107" s="334"/>
      <c r="L107" s="335"/>
      <c r="M107" s="38"/>
    </row>
    <row r="108" spans="1:16" s="38" customFormat="1" x14ac:dyDescent="0.25">
      <c r="A108" s="59"/>
      <c r="B108" s="69"/>
      <c r="C108" s="70"/>
      <c r="D108" s="70"/>
      <c r="E108" s="70"/>
      <c r="F108" s="70"/>
      <c r="G108" s="70"/>
      <c r="H108" s="70"/>
      <c r="I108" s="70"/>
      <c r="J108" s="70"/>
      <c r="K108" s="70"/>
      <c r="L108" s="71"/>
      <c r="O108" s="3"/>
      <c r="P108" s="3"/>
    </row>
  </sheetData>
  <sheetProtection algorithmName="SHA-512" hashValue="d3UEUemlCoBj2mg5AWJYZyEnSRWO2UHo9k3Mb65dkA4HQikTMeImNNm8Qlo9WgsZTLGgsA2+/fI6/ooUhOssUQ==" saltValue="1X4jbaJJlNpOm4qzbpjGDw==" spinCount="100000" sheet="1" objects="1" scenarios="1" selectLockedCells="1"/>
  <mergeCells count="38">
    <mergeCell ref="B15:L17"/>
    <mergeCell ref="G19:G20"/>
    <mergeCell ref="H19:H20"/>
    <mergeCell ref="I19:I20"/>
    <mergeCell ref="J19:J20"/>
    <mergeCell ref="K19:K20"/>
    <mergeCell ref="B4:L4"/>
    <mergeCell ref="B13:L13"/>
    <mergeCell ref="B8:L8"/>
    <mergeCell ref="B9:L9"/>
    <mergeCell ref="B10:L10"/>
    <mergeCell ref="B5:L5"/>
    <mergeCell ref="B6:L6"/>
    <mergeCell ref="B12:L12"/>
    <mergeCell ref="B95:L95"/>
    <mergeCell ref="B43:L43"/>
    <mergeCell ref="B83:L84"/>
    <mergeCell ref="B21:E21"/>
    <mergeCell ref="B100:L107"/>
    <mergeCell ref="B69:L70"/>
    <mergeCell ref="B97:L98"/>
    <mergeCell ref="B32:L39"/>
    <mergeCell ref="B45:L52"/>
    <mergeCell ref="B58:L65"/>
    <mergeCell ref="B72:L79"/>
    <mergeCell ref="B86:L93"/>
    <mergeCell ref="B56:L56"/>
    <mergeCell ref="B28:L28"/>
    <mergeCell ref="B24:E24"/>
    <mergeCell ref="B25:E25"/>
    <mergeCell ref="B22:E22"/>
    <mergeCell ref="B41:L41"/>
    <mergeCell ref="B54:L54"/>
    <mergeCell ref="B67:L67"/>
    <mergeCell ref="B81:L81"/>
    <mergeCell ref="B26:E26"/>
    <mergeCell ref="B30:L30"/>
    <mergeCell ref="B23:E23"/>
  </mergeCells>
  <dataValidations count="3">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25:K26 G23:K23" xr:uid="{F776B4C4-FB9F-4E6D-9659-ADBE0E6C3F52}">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32 B45 B58 B72 B86 B100" xr:uid="{96638FA7-F900-4D8A-AC26-6F99FDC46F99}">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21:K22 G24:K24" xr:uid="{1B000A8E-81C2-4F17-B647-E3AD9F232911}">
      <formula1>-1000000000</formula1>
    </dataValidation>
  </dataValidations>
  <printOptions horizontalCentered="1"/>
  <pageMargins left="0.25" right="0.25" top="0.75" bottom="0.75" header="0.3" footer="0.3"/>
  <pageSetup scale="63" fitToHeight="0" orientation="portrait" r:id="rId1"/>
  <headerFooter>
    <oddFooter>&amp;L&amp;A</oddFooter>
  </headerFooter>
  <rowBreaks count="1" manualBreakCount="1">
    <brk id="53" min="1" max="11"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4A90DB-6896-493A-88FE-EE1995C87494}">
  <sheetPr codeName="Sheet8">
    <tabColor rgb="FF92D050"/>
    <pageSetUpPr fitToPage="1"/>
  </sheetPr>
  <dimension ref="A1:P189"/>
  <sheetViews>
    <sheetView showGridLines="0" zoomScaleNormal="100" workbookViewId="0"/>
  </sheetViews>
  <sheetFormatPr defaultColWidth="9.42578125" defaultRowHeight="14.25" x14ac:dyDescent="0.25"/>
  <cols>
    <col min="1" max="1" width="1.85546875" style="20" customWidth="1"/>
    <col min="2" max="12" width="14.5703125" style="1" customWidth="1"/>
    <col min="13" max="14" width="14.5703125" style="3" customWidth="1"/>
    <col min="15" max="16" width="14.5703125" style="3" hidden="1" customWidth="1"/>
    <col min="17" max="17" width="9.42578125" style="3" customWidth="1"/>
    <col min="18" max="16384" width="9.42578125" style="3"/>
  </cols>
  <sheetData>
    <row r="1" spans="1:16" x14ac:dyDescent="0.25">
      <c r="O1" s="3" t="s">
        <v>305</v>
      </c>
      <c r="P1" s="3" t="s">
        <v>305</v>
      </c>
    </row>
    <row r="2" spans="1:16" x14ac:dyDescent="0.25">
      <c r="B2" s="22" t="str">
        <f>'Pro 1'!B2</f>
        <v>PROTÉGÉ</v>
      </c>
      <c r="C2" s="22"/>
      <c r="D2" s="22"/>
      <c r="O2" s="21" t="s">
        <v>61</v>
      </c>
      <c r="P2" s="21" t="s">
        <v>73</v>
      </c>
    </row>
    <row r="3" spans="1:16" x14ac:dyDescent="0.25">
      <c r="B3" s="5"/>
      <c r="C3" s="5"/>
      <c r="D3" s="5"/>
      <c r="O3" s="8"/>
      <c r="P3" s="8"/>
    </row>
    <row r="4" spans="1:16" s="8" customFormat="1" x14ac:dyDescent="0.25">
      <c r="A4" s="23"/>
      <c r="B4" s="269" t="str">
        <f>Info!B4</f>
        <v>QUESTIONNAIRE À L'INTENTION DES PRODUCTEURS ÉTRANGERS</v>
      </c>
      <c r="C4" s="270"/>
      <c r="D4" s="270"/>
      <c r="E4" s="270"/>
      <c r="F4" s="270"/>
      <c r="G4" s="270"/>
      <c r="H4" s="270"/>
      <c r="I4" s="270"/>
      <c r="J4" s="270"/>
      <c r="K4" s="270"/>
      <c r="L4" s="271"/>
      <c r="M4" s="10"/>
      <c r="N4" s="10"/>
      <c r="O4" s="9"/>
      <c r="P4" s="9"/>
    </row>
    <row r="5" spans="1:16" s="8" customFormat="1" x14ac:dyDescent="0.25">
      <c r="A5" s="23"/>
      <c r="B5" s="282" t="str">
        <f>Info!B5</f>
        <v>NQ-2026-004</v>
      </c>
      <c r="C5" s="283"/>
      <c r="D5" s="283"/>
      <c r="E5" s="283"/>
      <c r="F5" s="283"/>
      <c r="G5" s="283"/>
      <c r="H5" s="283"/>
      <c r="I5" s="283"/>
      <c r="J5" s="283"/>
      <c r="K5" s="283"/>
      <c r="L5" s="284"/>
      <c r="M5" s="10"/>
      <c r="N5" s="10"/>
      <c r="O5" s="9"/>
      <c r="P5" s="9"/>
    </row>
    <row r="6" spans="1:16" s="9" customFormat="1" x14ac:dyDescent="0.25">
      <c r="A6" s="23"/>
      <c r="B6" s="282" t="str">
        <f>Info!B6</f>
        <v>CONTREPLAQUÉS DÉCORATIFS ET AUTRES CONTREPLAQUÉS NON STRUCTURAUX</v>
      </c>
      <c r="C6" s="283"/>
      <c r="D6" s="283"/>
      <c r="E6" s="283"/>
      <c r="F6" s="283"/>
      <c r="G6" s="283"/>
      <c r="H6" s="283"/>
      <c r="I6" s="283"/>
      <c r="J6" s="283"/>
      <c r="K6" s="283"/>
      <c r="L6" s="284"/>
      <c r="O6" s="24"/>
      <c r="P6" s="24"/>
    </row>
    <row r="7" spans="1:16" s="9" customFormat="1" x14ac:dyDescent="0.25">
      <c r="A7" s="23"/>
      <c r="B7" s="118"/>
      <c r="C7" s="119"/>
      <c r="D7" s="119"/>
      <c r="E7" s="119"/>
      <c r="F7" s="119"/>
      <c r="G7" s="119"/>
      <c r="H7" s="119"/>
      <c r="I7" s="119"/>
      <c r="J7" s="119"/>
      <c r="K7" s="119"/>
      <c r="L7" s="120"/>
      <c r="O7" s="36"/>
    </row>
    <row r="8" spans="1:16" s="9" customFormat="1" x14ac:dyDescent="0.25">
      <c r="A8" s="23"/>
      <c r="B8" s="341" t="str">
        <f>Public!B8</f>
        <v>Les questions suivantes font référence aux marchandises comme définies dans la description du produit de l'onglet Intro.</v>
      </c>
      <c r="C8" s="342"/>
      <c r="D8" s="342"/>
      <c r="E8" s="342"/>
      <c r="F8" s="342"/>
      <c r="G8" s="342"/>
      <c r="H8" s="342"/>
      <c r="I8" s="342"/>
      <c r="J8" s="342"/>
      <c r="K8" s="342"/>
      <c r="L8" s="343"/>
      <c r="O8" s="24"/>
      <c r="P8" s="24"/>
    </row>
    <row r="9" spans="1:16" s="9" customFormat="1" x14ac:dyDescent="0.25">
      <c r="A9" s="23"/>
      <c r="B9" s="341" t="str">
        <f>Public!B9</f>
        <v>Des informations sur le produit et un glossaire de termes sont disponibles dans l'onglet Info.</v>
      </c>
      <c r="C9" s="342"/>
      <c r="D9" s="342"/>
      <c r="E9" s="342"/>
      <c r="F9" s="342"/>
      <c r="G9" s="342"/>
      <c r="H9" s="342"/>
      <c r="I9" s="342"/>
      <c r="J9" s="342"/>
      <c r="K9" s="342"/>
      <c r="L9" s="343"/>
      <c r="O9" s="24"/>
    </row>
    <row r="10" spans="1:16" s="9" customFormat="1" x14ac:dyDescent="0.25">
      <c r="A10" s="23"/>
      <c r="B10" s="341" t="str">
        <f>'Pro 1'!B10</f>
        <v xml:space="preserve">Utilisez l'onglet AddPro si vous avez besoin de plus d'espace.
</v>
      </c>
      <c r="C10" s="342"/>
      <c r="D10" s="342"/>
      <c r="E10" s="342"/>
      <c r="F10" s="342"/>
      <c r="G10" s="342"/>
      <c r="H10" s="342"/>
      <c r="I10" s="342"/>
      <c r="J10" s="342"/>
      <c r="K10" s="342"/>
      <c r="L10" s="343"/>
      <c r="O10" s="24"/>
      <c r="P10" s="24"/>
    </row>
    <row r="11" spans="1:16" s="9" customFormat="1" x14ac:dyDescent="0.25">
      <c r="A11" s="23"/>
      <c r="B11" s="121"/>
      <c r="C11" s="122"/>
      <c r="D11" s="122"/>
      <c r="E11" s="119"/>
      <c r="F11" s="119"/>
      <c r="G11" s="119"/>
      <c r="H11" s="119"/>
      <c r="I11" s="119"/>
      <c r="J11" s="119"/>
      <c r="K11" s="119"/>
      <c r="L11" s="120"/>
      <c r="O11" s="24"/>
      <c r="P11" s="24"/>
    </row>
    <row r="12" spans="1:16" s="9" customFormat="1" x14ac:dyDescent="0.25">
      <c r="A12" s="23"/>
      <c r="B12" s="341" t="str">
        <f>IF(Intro!$G$21="English",O12,P12)</f>
        <v>Pour les questions de cet onglet, notez ce qui suit :</v>
      </c>
      <c r="C12" s="342"/>
      <c r="D12" s="342"/>
      <c r="E12" s="342"/>
      <c r="F12" s="342"/>
      <c r="G12" s="342"/>
      <c r="H12" s="342"/>
      <c r="I12" s="342"/>
      <c r="J12" s="342"/>
      <c r="K12" s="342"/>
      <c r="L12" s="343"/>
      <c r="O12" s="24" t="s">
        <v>114</v>
      </c>
      <c r="P12" s="24" t="s">
        <v>115</v>
      </c>
    </row>
    <row r="13" spans="1:16" s="9" customFormat="1" x14ac:dyDescent="0.25">
      <c r="A13" s="23"/>
      <c r="B13" s="341" t="str">
        <f>IF(Intro!$G$21="English",O13,P13)</f>
        <v>• Indiquez seulement les ventes effectuées à partir de la production de votre entreprise.</v>
      </c>
      <c r="C13" s="342"/>
      <c r="D13" s="342"/>
      <c r="E13" s="342"/>
      <c r="F13" s="342"/>
      <c r="G13" s="342"/>
      <c r="H13" s="342"/>
      <c r="I13" s="342"/>
      <c r="J13" s="342"/>
      <c r="K13" s="342"/>
      <c r="L13" s="343"/>
      <c r="O13" s="24" t="s">
        <v>191</v>
      </c>
      <c r="P13" s="24" t="s">
        <v>195</v>
      </c>
    </row>
    <row r="14" spans="1:16" s="9" customFormat="1" x14ac:dyDescent="0.25">
      <c r="A14" s="23"/>
      <c r="B14" s="341" t="str">
        <f>IF(Intro!$G$21="English",O14,P14)</f>
        <v>• Déclarez toutes les ventes aux entreprises associées canadiennes et étrangères.</v>
      </c>
      <c r="C14" s="342"/>
      <c r="D14" s="342"/>
      <c r="E14" s="342"/>
      <c r="F14" s="342"/>
      <c r="G14" s="342"/>
      <c r="H14" s="342"/>
      <c r="I14" s="342"/>
      <c r="J14" s="342"/>
      <c r="K14" s="342"/>
      <c r="L14" s="343"/>
      <c r="O14" s="24" t="s">
        <v>192</v>
      </c>
      <c r="P14" s="24" t="s">
        <v>196</v>
      </c>
    </row>
    <row r="15" spans="1:16" s="9" customFormat="1" x14ac:dyDescent="0.25">
      <c r="A15" s="23"/>
      <c r="B15" s="341" t="str">
        <f>IF(Intro!$G$21="English",O15,P15)</f>
        <v>• Déclarez toutes les ventes à compter de la date de l’expédition au client ou à son entrepôt.</v>
      </c>
      <c r="C15" s="342"/>
      <c r="D15" s="342"/>
      <c r="E15" s="342"/>
      <c r="F15" s="342"/>
      <c r="G15" s="342"/>
      <c r="H15" s="342"/>
      <c r="I15" s="342"/>
      <c r="J15" s="342"/>
      <c r="K15" s="342"/>
      <c r="L15" s="343"/>
      <c r="O15" s="24" t="s">
        <v>193</v>
      </c>
      <c r="P15" s="24" t="s">
        <v>197</v>
      </c>
    </row>
    <row r="16" spans="1:16" s="9" customFormat="1" x14ac:dyDescent="0.25">
      <c r="A16" s="23"/>
      <c r="B16" s="341" t="str">
        <f>IF(Intro!$G$21="English",O16,P16)</f>
        <v>• Déclarez toutes les valeurs en dollars canadiens.</v>
      </c>
      <c r="C16" s="342"/>
      <c r="D16" s="342"/>
      <c r="E16" s="342"/>
      <c r="F16" s="342"/>
      <c r="G16" s="342"/>
      <c r="H16" s="342"/>
      <c r="I16" s="342"/>
      <c r="J16" s="342"/>
      <c r="K16" s="342"/>
      <c r="L16" s="343"/>
      <c r="O16" s="24" t="s">
        <v>194</v>
      </c>
      <c r="P16" s="24" t="s">
        <v>198</v>
      </c>
    </row>
    <row r="17" spans="1:16" s="9" customFormat="1" x14ac:dyDescent="0.25">
      <c r="A17" s="23"/>
      <c r="B17" s="344" t="str">
        <f>IF(Intro!$G$21="English",O17,P17)</f>
        <v>• Déclarez la valeur des ventes comme la valeur de vente nette rendue (voir définition dans le Glossaire).</v>
      </c>
      <c r="C17" s="345"/>
      <c r="D17" s="345"/>
      <c r="E17" s="345"/>
      <c r="F17" s="345"/>
      <c r="G17" s="345"/>
      <c r="H17" s="345"/>
      <c r="I17" s="345"/>
      <c r="J17" s="345"/>
      <c r="K17" s="345"/>
      <c r="L17" s="346"/>
      <c r="O17" s="24" t="s">
        <v>244</v>
      </c>
      <c r="P17" s="24" t="s">
        <v>272</v>
      </c>
    </row>
    <row r="18" spans="1:16" s="9" customFormat="1" x14ac:dyDescent="0.25">
      <c r="A18" s="23"/>
      <c r="B18" s="25"/>
      <c r="C18" s="25"/>
      <c r="D18" s="25"/>
      <c r="E18" s="26"/>
      <c r="F18" s="26"/>
      <c r="G18" s="26"/>
      <c r="H18" s="26"/>
      <c r="I18" s="26"/>
      <c r="J18" s="26"/>
      <c r="K18" s="26"/>
      <c r="L18" s="26"/>
      <c r="O18" s="24"/>
      <c r="P18" s="24"/>
    </row>
    <row r="19" spans="1:16" x14ac:dyDescent="0.25">
      <c r="B19" s="384" t="str">
        <f>UPPER(IF(Intro!$G$21="English",O19,P19))</f>
        <v>VENTES ET STOCKS</v>
      </c>
      <c r="C19" s="385"/>
      <c r="D19" s="385"/>
      <c r="E19" s="385"/>
      <c r="F19" s="385"/>
      <c r="G19" s="385"/>
      <c r="H19" s="385"/>
      <c r="I19" s="385"/>
      <c r="J19" s="385"/>
      <c r="K19" s="385"/>
      <c r="L19" s="386"/>
      <c r="O19" s="90" t="s">
        <v>245</v>
      </c>
      <c r="P19" s="90" t="s">
        <v>246</v>
      </c>
    </row>
    <row r="20" spans="1:16" x14ac:dyDescent="0.25">
      <c r="B20" s="323" t="s">
        <v>22</v>
      </c>
      <c r="C20" s="324"/>
      <c r="D20" s="324"/>
      <c r="E20" s="324"/>
      <c r="F20" s="324"/>
      <c r="G20" s="324"/>
      <c r="H20" s="324"/>
      <c r="I20" s="324"/>
      <c r="J20" s="324"/>
      <c r="K20" s="324"/>
      <c r="L20" s="325"/>
    </row>
    <row r="21" spans="1:16" x14ac:dyDescent="0.25">
      <c r="B21" s="27"/>
      <c r="C21" s="28"/>
      <c r="D21" s="28"/>
      <c r="E21" s="29"/>
      <c r="F21" s="29"/>
      <c r="G21" s="29"/>
      <c r="H21" s="29"/>
      <c r="I21" s="29"/>
      <c r="J21" s="29"/>
      <c r="K21" s="29"/>
      <c r="L21" s="30"/>
    </row>
    <row r="22" spans="1:16" x14ac:dyDescent="0.25">
      <c r="B22" s="234" t="str">
        <f>IF(Intro!$G$21="English",O22,P22)</f>
        <v>Fournissez les estimations suivantes en pourcentage:</v>
      </c>
      <c r="C22" s="235"/>
      <c r="D22" s="235"/>
      <c r="E22" s="235"/>
      <c r="F22" s="235"/>
      <c r="G22" s="235"/>
      <c r="H22" s="235"/>
      <c r="I22" s="235"/>
      <c r="J22" s="235"/>
      <c r="K22" s="235"/>
      <c r="L22" s="236"/>
      <c r="O22" s="31" t="s">
        <v>55</v>
      </c>
      <c r="P22" s="52" t="s">
        <v>56</v>
      </c>
    </row>
    <row r="23" spans="1:16" x14ac:dyDescent="0.25">
      <c r="B23" s="49"/>
      <c r="C23" s="50"/>
      <c r="G23" s="28"/>
      <c r="H23" s="102">
        <f>Variables!$B$6+2</f>
        <v>2025</v>
      </c>
      <c r="I23" s="38"/>
      <c r="J23" s="38"/>
      <c r="K23" s="38"/>
      <c r="L23" s="62"/>
      <c r="O23" s="31"/>
      <c r="P23" s="52"/>
    </row>
    <row r="24" spans="1:16" x14ac:dyDescent="0.25">
      <c r="B24" s="230" t="str">
        <f>IF(Intro!$G$21="English",O24,P24)</f>
        <v>Le volume des ventes des marchandises de votre entreprise divisé par le volume des ventes totales de votre entreprise</v>
      </c>
      <c r="C24" s="231"/>
      <c r="D24" s="231"/>
      <c r="E24" s="231"/>
      <c r="F24" s="231"/>
      <c r="G24" s="418" t="s">
        <v>90</v>
      </c>
      <c r="H24" s="431"/>
      <c r="I24" s="38"/>
      <c r="J24" s="38"/>
      <c r="K24" s="38"/>
      <c r="L24" s="62"/>
      <c r="O24" s="3" t="s">
        <v>306</v>
      </c>
      <c r="P24" s="52" t="s">
        <v>313</v>
      </c>
    </row>
    <row r="25" spans="1:16" x14ac:dyDescent="0.25">
      <c r="B25" s="230"/>
      <c r="C25" s="231"/>
      <c r="D25" s="231"/>
      <c r="E25" s="231"/>
      <c r="F25" s="231"/>
      <c r="G25" s="439"/>
      <c r="H25" s="431"/>
      <c r="I25" s="38"/>
      <c r="J25" s="38"/>
      <c r="K25" s="38"/>
      <c r="L25" s="62"/>
      <c r="P25" s="52"/>
    </row>
    <row r="26" spans="1:16" x14ac:dyDescent="0.25">
      <c r="B26" s="230" t="str">
        <f>IF(Intro!$G$21="English",O26,P26)</f>
        <v>La valeur des ventes des marchandises de votre entreprise divisée par la valeur des ventes totales de votre entreprise</v>
      </c>
      <c r="C26" s="231"/>
      <c r="D26" s="231"/>
      <c r="E26" s="231"/>
      <c r="F26" s="231"/>
      <c r="G26" s="418" t="s">
        <v>90</v>
      </c>
      <c r="H26" s="431"/>
      <c r="I26" s="38"/>
      <c r="J26" s="38"/>
      <c r="K26" s="38"/>
      <c r="L26" s="62"/>
      <c r="O26" s="3" t="s">
        <v>307</v>
      </c>
      <c r="P26" s="52" t="s">
        <v>310</v>
      </c>
    </row>
    <row r="27" spans="1:16" x14ac:dyDescent="0.25">
      <c r="B27" s="263"/>
      <c r="C27" s="264"/>
      <c r="D27" s="264"/>
      <c r="E27" s="264"/>
      <c r="F27" s="264"/>
      <c r="G27" s="418"/>
      <c r="H27" s="431"/>
      <c r="I27" s="38"/>
      <c r="J27" s="38"/>
      <c r="K27" s="38"/>
      <c r="L27" s="62"/>
      <c r="P27" s="52"/>
    </row>
    <row r="28" spans="1:16" x14ac:dyDescent="0.25">
      <c r="B28" s="230" t="str">
        <f>IF(Intro!$G$21="English",O28,P28)</f>
        <v>Le volume de production des marchandises par votre entreprise divisé par le volume total de production des marchandises de votre pays</v>
      </c>
      <c r="C28" s="231"/>
      <c r="D28" s="231"/>
      <c r="E28" s="231"/>
      <c r="F28" s="231"/>
      <c r="G28" s="418" t="s">
        <v>90</v>
      </c>
      <c r="H28" s="431"/>
      <c r="I28" s="38"/>
      <c r="J28" s="38"/>
      <c r="K28" s="38"/>
      <c r="L28" s="62"/>
      <c r="O28" s="3" t="s">
        <v>308</v>
      </c>
      <c r="P28" s="52" t="s">
        <v>311</v>
      </c>
    </row>
    <row r="29" spans="1:16" x14ac:dyDescent="0.25">
      <c r="B29" s="263"/>
      <c r="C29" s="264"/>
      <c r="D29" s="264"/>
      <c r="E29" s="264"/>
      <c r="F29" s="264"/>
      <c r="G29" s="418"/>
      <c r="H29" s="431"/>
      <c r="I29" s="38"/>
      <c r="J29" s="38"/>
      <c r="K29" s="38"/>
      <c r="L29" s="62"/>
      <c r="P29" s="52"/>
    </row>
    <row r="30" spans="1:16" x14ac:dyDescent="0.25">
      <c r="B30" s="230" t="str">
        <f>IF(Intro!$G$21="English",O30,P30)</f>
        <v>Le volume total des exportations des marchandises au Canada par votre entreprise divisé par le volume total des exportations des marchandises au Canada par votre pays</v>
      </c>
      <c r="C30" s="231"/>
      <c r="D30" s="231"/>
      <c r="E30" s="231"/>
      <c r="F30" s="231"/>
      <c r="G30" s="418" t="s">
        <v>90</v>
      </c>
      <c r="H30" s="431"/>
      <c r="I30" s="38"/>
      <c r="J30" s="38"/>
      <c r="K30" s="38"/>
      <c r="L30" s="62"/>
      <c r="O30" s="3" t="s">
        <v>309</v>
      </c>
      <c r="P30" s="52" t="s">
        <v>312</v>
      </c>
    </row>
    <row r="31" spans="1:16" x14ac:dyDescent="0.25">
      <c r="B31" s="263"/>
      <c r="C31" s="264"/>
      <c r="D31" s="264"/>
      <c r="E31" s="264"/>
      <c r="F31" s="264"/>
      <c r="G31" s="439"/>
      <c r="H31" s="431"/>
      <c r="I31" s="38"/>
      <c r="J31" s="38"/>
      <c r="K31" s="38"/>
      <c r="L31" s="62"/>
    </row>
    <row r="32" spans="1:16" x14ac:dyDescent="0.25">
      <c r="B32" s="63"/>
      <c r="C32" s="64"/>
      <c r="D32" s="64"/>
      <c r="E32" s="64"/>
      <c r="F32" s="64"/>
      <c r="G32" s="64"/>
      <c r="H32" s="64"/>
      <c r="I32" s="64"/>
      <c r="J32" s="64"/>
      <c r="K32" s="64"/>
      <c r="L32" s="65"/>
    </row>
    <row r="33" spans="2:16" x14ac:dyDescent="0.25">
      <c r="B33" s="326" t="s">
        <v>23</v>
      </c>
      <c r="C33" s="327"/>
      <c r="D33" s="327"/>
      <c r="E33" s="327"/>
      <c r="F33" s="327"/>
      <c r="G33" s="327"/>
      <c r="H33" s="327"/>
      <c r="I33" s="327"/>
      <c r="J33" s="327"/>
      <c r="K33" s="327"/>
      <c r="L33" s="328"/>
    </row>
    <row r="34" spans="2:16" x14ac:dyDescent="0.25">
      <c r="B34" s="27"/>
      <c r="C34" s="28"/>
      <c r="D34" s="28"/>
      <c r="E34" s="29"/>
      <c r="F34" s="29"/>
      <c r="G34" s="29"/>
      <c r="H34" s="29"/>
      <c r="I34" s="29"/>
      <c r="J34" s="29"/>
      <c r="K34" s="29"/>
      <c r="L34" s="30"/>
    </row>
    <row r="35" spans="2:16" x14ac:dyDescent="0.25">
      <c r="B35" s="234" t="str">
        <f>IF(Intro!$G$21="English",O35,P35)</f>
        <v>Remplir le tableau suivant pour les ventes et les stocks des marchandises par votre entreprise.</v>
      </c>
      <c r="C35" s="235"/>
      <c r="D35" s="235"/>
      <c r="E35" s="235"/>
      <c r="F35" s="235"/>
      <c r="G35" s="235"/>
      <c r="H35" s="235"/>
      <c r="I35" s="235"/>
      <c r="J35" s="235"/>
      <c r="K35" s="235"/>
      <c r="L35" s="236"/>
      <c r="O35" s="31" t="s">
        <v>319</v>
      </c>
      <c r="P35" s="3" t="s">
        <v>275</v>
      </c>
    </row>
    <row r="36" spans="2:16" x14ac:dyDescent="0.25">
      <c r="B36" s="49"/>
      <c r="C36" s="50"/>
      <c r="D36" s="28"/>
      <c r="E36" s="29"/>
      <c r="F36" s="29"/>
      <c r="G36" s="29"/>
      <c r="H36" s="29"/>
      <c r="I36" s="29"/>
      <c r="J36" s="29"/>
      <c r="K36" s="29"/>
      <c r="L36" s="30"/>
      <c r="O36" s="31"/>
    </row>
    <row r="37" spans="2:16" x14ac:dyDescent="0.25">
      <c r="B37" s="49"/>
      <c r="C37" s="50"/>
      <c r="D37" s="28"/>
      <c r="G37" s="416">
        <f>Variables!$B$6</f>
        <v>2023</v>
      </c>
      <c r="H37" s="416">
        <f>G37+1</f>
        <v>2024</v>
      </c>
      <c r="I37" s="416">
        <f>H37+1</f>
        <v>2025</v>
      </c>
      <c r="J37" s="407" t="str">
        <f>IF(Intro!$G$21="English",Variables!B9,Variables!C9)</f>
        <v>janv.-mars 2025</v>
      </c>
      <c r="K37" s="407" t="str">
        <f>IF(Intro!$G$21="English",Variables!B10,Variables!C10)</f>
        <v>janv.-mars 2026</v>
      </c>
      <c r="L37" s="62"/>
      <c r="O37" s="31"/>
    </row>
    <row r="38" spans="2:16" x14ac:dyDescent="0.25">
      <c r="B38" s="49"/>
      <c r="C38" s="50"/>
      <c r="D38" s="28"/>
      <c r="G38" s="417"/>
      <c r="H38" s="417"/>
      <c r="I38" s="417"/>
      <c r="J38" s="408"/>
      <c r="K38" s="408"/>
      <c r="L38" s="62"/>
      <c r="O38" s="31"/>
    </row>
    <row r="39" spans="2:16" ht="15" thickBot="1" x14ac:dyDescent="0.3">
      <c r="B39" s="230" t="str">
        <f>IF(Intro!$G$21="English",O39,P39)</f>
        <v>Stock d'ouverture</v>
      </c>
      <c r="C39" s="231"/>
      <c r="D39" s="428" t="str">
        <f>IF(Intro!$G$21="English",Variables!$B$23,Variables!$C$23)</f>
        <v>MPC</v>
      </c>
      <c r="E39" s="428"/>
      <c r="F39" s="428"/>
      <c r="G39" s="132"/>
      <c r="H39" s="136">
        <f>G52</f>
        <v>0</v>
      </c>
      <c r="I39" s="136">
        <f>H52</f>
        <v>0</v>
      </c>
      <c r="J39" s="136">
        <f>H52</f>
        <v>0</v>
      </c>
      <c r="K39" s="136">
        <f>I52</f>
        <v>0</v>
      </c>
      <c r="L39" s="62"/>
      <c r="O39" s="3" t="s">
        <v>116</v>
      </c>
      <c r="P39" s="3" t="s">
        <v>117</v>
      </c>
    </row>
    <row r="40" spans="2:16" x14ac:dyDescent="0.25">
      <c r="B40" s="422" t="str">
        <f>IF(Intro!$G$21="English",O40,P40)</f>
        <v>Ventes dans le pays de production</v>
      </c>
      <c r="C40" s="423"/>
      <c r="D40" s="430" t="str">
        <f>IF(Intro!$G$21="English",Variables!$B$23,Variables!$C$23)</f>
        <v>MPC</v>
      </c>
      <c r="E40" s="430"/>
      <c r="F40" s="430"/>
      <c r="G40" s="137"/>
      <c r="H40" s="137"/>
      <c r="I40" s="137"/>
      <c r="J40" s="137"/>
      <c r="K40" s="137"/>
      <c r="L40" s="62"/>
      <c r="O40" s="3" t="s">
        <v>183</v>
      </c>
      <c r="P40" s="3" t="s">
        <v>34</v>
      </c>
    </row>
    <row r="41" spans="2:16" x14ac:dyDescent="0.25">
      <c r="B41" s="230"/>
      <c r="C41" s="231"/>
      <c r="D41" s="428" t="str">
        <f>IF(Intro!G$21="English",O41,P41)</f>
        <v>à l'usine (CAD)</v>
      </c>
      <c r="E41" s="428"/>
      <c r="F41" s="428"/>
      <c r="G41" s="132"/>
      <c r="H41" s="132"/>
      <c r="I41" s="132"/>
      <c r="J41" s="132"/>
      <c r="K41" s="132"/>
      <c r="L41" s="62"/>
      <c r="O41" s="3" t="s">
        <v>265</v>
      </c>
      <c r="P41" s="3" t="s">
        <v>266</v>
      </c>
    </row>
    <row r="42" spans="2:16" ht="15" thickBot="1" x14ac:dyDescent="0.3">
      <c r="B42" s="424"/>
      <c r="C42" s="425"/>
      <c r="D42" s="429" t="str">
        <f>"$ / "&amp;IF(Intro!$G$21="English",Variables!$B$24,Variables!$C$24)</f>
        <v>$ / MPC</v>
      </c>
      <c r="E42" s="429"/>
      <c r="F42" s="429"/>
      <c r="G42" s="138" t="str">
        <f>IF(G40=0,"-",G41/G40)</f>
        <v>-</v>
      </c>
      <c r="H42" s="138" t="str">
        <f>IF(H40=0,"-",H41/H40)</f>
        <v>-</v>
      </c>
      <c r="I42" s="138" t="str">
        <f>IF(I40=0,"-",I41/I40)</f>
        <v>-</v>
      </c>
      <c r="J42" s="138" t="str">
        <f>IF(J40=0,"-",J41/J40)</f>
        <v>-</v>
      </c>
      <c r="K42" s="138" t="str">
        <f>IF(K40=0,"-",K41/K40)</f>
        <v>-</v>
      </c>
      <c r="L42" s="62"/>
    </row>
    <row r="43" spans="2:16" x14ac:dyDescent="0.25">
      <c r="B43" s="422" t="str">
        <f>IF(Intro!$G$21="English",O43,P43)</f>
        <v>Ventes à l'exportation au Canada</v>
      </c>
      <c r="C43" s="423"/>
      <c r="D43" s="430" t="str">
        <f>IF(Intro!$G$21="English",Variables!$B$23,Variables!$C$23)</f>
        <v>MPC</v>
      </c>
      <c r="E43" s="430"/>
      <c r="F43" s="430"/>
      <c r="G43" s="137"/>
      <c r="H43" s="137"/>
      <c r="I43" s="137"/>
      <c r="J43" s="137"/>
      <c r="K43" s="137"/>
      <c r="L43" s="62"/>
      <c r="O43" s="3" t="s">
        <v>133</v>
      </c>
      <c r="P43" s="3" t="s">
        <v>134</v>
      </c>
    </row>
    <row r="44" spans="2:16" x14ac:dyDescent="0.25">
      <c r="B44" s="230"/>
      <c r="C44" s="231"/>
      <c r="D44" s="428" t="str">
        <f>IF(Intro!G$21="English",O44,P44)</f>
        <v>FOB pays d'exportation (CAD)</v>
      </c>
      <c r="E44" s="428"/>
      <c r="F44" s="428"/>
      <c r="G44" s="132"/>
      <c r="H44" s="132"/>
      <c r="I44" s="132"/>
      <c r="J44" s="132"/>
      <c r="K44" s="132"/>
      <c r="L44" s="62"/>
      <c r="O44" s="3" t="s">
        <v>267</v>
      </c>
      <c r="P44" s="3" t="s">
        <v>268</v>
      </c>
    </row>
    <row r="45" spans="2:16" ht="15" thickBot="1" x14ac:dyDescent="0.3">
      <c r="B45" s="424"/>
      <c r="C45" s="425"/>
      <c r="D45" s="429" t="str">
        <f>"$ / "&amp;IF(Intro!$G$21="English",Variables!$B$24,Variables!$C$24)</f>
        <v>$ / MPC</v>
      </c>
      <c r="E45" s="429"/>
      <c r="F45" s="429"/>
      <c r="G45" s="138" t="str">
        <f>IF(G43=0,"-",G44/G43)</f>
        <v>-</v>
      </c>
      <c r="H45" s="138" t="str">
        <f>IF(H43=0,"-",H44/H43)</f>
        <v>-</v>
      </c>
      <c r="I45" s="138" t="str">
        <f>IF(I43=0,"-",I44/I43)</f>
        <v>-</v>
      </c>
      <c r="J45" s="138" t="str">
        <f>IF(J43=0,"-",J44/J43)</f>
        <v>-</v>
      </c>
      <c r="K45" s="138" t="str">
        <f>IF(K43=0,"-",K44/K43)</f>
        <v>-</v>
      </c>
      <c r="L45" s="62"/>
    </row>
    <row r="46" spans="2:16" x14ac:dyDescent="0.25">
      <c r="B46" s="422" t="str">
        <f>IF(Intro!$G$21="English",O46,P46)</f>
        <v>Ventes à l'exportation aux États-Unis d'Amérique</v>
      </c>
      <c r="C46" s="423"/>
      <c r="D46" s="430" t="str">
        <f>IF(Intro!$G$21="English",Variables!$B$23,Variables!$C$23)</f>
        <v>MPC</v>
      </c>
      <c r="E46" s="430"/>
      <c r="F46" s="430"/>
      <c r="G46" s="137"/>
      <c r="H46" s="137"/>
      <c r="I46" s="137"/>
      <c r="J46" s="137"/>
      <c r="K46" s="137"/>
      <c r="L46" s="62"/>
      <c r="O46" s="3" t="s">
        <v>253</v>
      </c>
      <c r="P46" s="3" t="s">
        <v>254</v>
      </c>
    </row>
    <row r="47" spans="2:16" x14ac:dyDescent="0.25">
      <c r="B47" s="230"/>
      <c r="C47" s="231"/>
      <c r="D47" s="428" t="str">
        <f>D44</f>
        <v>FOB pays d'exportation (CAD)</v>
      </c>
      <c r="E47" s="428"/>
      <c r="F47" s="428"/>
      <c r="G47" s="132"/>
      <c r="H47" s="132"/>
      <c r="I47" s="132"/>
      <c r="J47" s="132"/>
      <c r="K47" s="132"/>
      <c r="L47" s="62"/>
    </row>
    <row r="48" spans="2:16" ht="15" thickBot="1" x14ac:dyDescent="0.3">
      <c r="B48" s="424"/>
      <c r="C48" s="425"/>
      <c r="D48" s="429" t="str">
        <f>"$ / "&amp;IF(Intro!$G$21="English",Variables!$B$24,Variables!$C$24)</f>
        <v>$ / MPC</v>
      </c>
      <c r="E48" s="429"/>
      <c r="F48" s="429"/>
      <c r="G48" s="138" t="str">
        <f>IF(G46=0,"-",G47/G46)</f>
        <v>-</v>
      </c>
      <c r="H48" s="138" t="str">
        <f>IF(H46=0,"-",H47/H46)</f>
        <v>-</v>
      </c>
      <c r="I48" s="138" t="str">
        <f>IF(I46=0,"-",I47/I46)</f>
        <v>-</v>
      </c>
      <c r="J48" s="138" t="str">
        <f>IF(J46=0,"-",J47/J46)</f>
        <v>-</v>
      </c>
      <c r="K48" s="138" t="str">
        <f>IF(K46=0,"-",K47/K46)</f>
        <v>-</v>
      </c>
      <c r="L48" s="62"/>
    </row>
    <row r="49" spans="1:16" x14ac:dyDescent="0.25">
      <c r="B49" s="422" t="str">
        <f>IF(Intro!$G$21="English",O49,P49)</f>
        <v>Ventes à l'exportation vers tous les autres pays</v>
      </c>
      <c r="C49" s="423"/>
      <c r="D49" s="430" t="str">
        <f>IF(Intro!$G$21="English",Variables!$B$23,Variables!$C$23)</f>
        <v>MPC</v>
      </c>
      <c r="E49" s="430"/>
      <c r="F49" s="430"/>
      <c r="G49" s="137"/>
      <c r="H49" s="137"/>
      <c r="I49" s="137"/>
      <c r="J49" s="137"/>
      <c r="K49" s="137"/>
      <c r="L49" s="62"/>
      <c r="O49" s="3" t="s">
        <v>136</v>
      </c>
      <c r="P49" s="3" t="s">
        <v>135</v>
      </c>
    </row>
    <row r="50" spans="1:16" x14ac:dyDescent="0.25">
      <c r="B50" s="230"/>
      <c r="C50" s="231"/>
      <c r="D50" s="428" t="str">
        <f>D44</f>
        <v>FOB pays d'exportation (CAD)</v>
      </c>
      <c r="E50" s="428"/>
      <c r="F50" s="428"/>
      <c r="G50" s="132"/>
      <c r="H50" s="132"/>
      <c r="I50" s="132"/>
      <c r="J50" s="132"/>
      <c r="K50" s="132"/>
      <c r="L50" s="62"/>
    </row>
    <row r="51" spans="1:16" ht="15" thickBot="1" x14ac:dyDescent="0.3">
      <c r="B51" s="424"/>
      <c r="C51" s="425"/>
      <c r="D51" s="429" t="str">
        <f>"$ / "&amp;IF(Intro!$G$21="English",Variables!$B$24,Variables!$C$24)</f>
        <v>$ / MPC</v>
      </c>
      <c r="E51" s="429"/>
      <c r="F51" s="429"/>
      <c r="G51" s="138" t="str">
        <f>IF(G49=0,"-",G50/G49)</f>
        <v>-</v>
      </c>
      <c r="H51" s="138" t="str">
        <f>IF(H49=0,"-",H50/H49)</f>
        <v>-</v>
      </c>
      <c r="I51" s="138" t="str">
        <f>IF(I49=0,"-",I50/I49)</f>
        <v>-</v>
      </c>
      <c r="J51" s="138" t="str">
        <f>IF(J49=0,"-",J50/J49)</f>
        <v>-</v>
      </c>
      <c r="K51" s="138" t="str">
        <f>IF(K49=0,"-",K50/K49)</f>
        <v>-</v>
      </c>
      <c r="L51" s="62"/>
    </row>
    <row r="52" spans="1:16" x14ac:dyDescent="0.25">
      <c r="B52" s="426" t="str">
        <f>IF(Intro!$G$21="English",O52,P52)</f>
        <v>Stock de clôture</v>
      </c>
      <c r="C52" s="427"/>
      <c r="D52" s="432" t="str">
        <f>IF(Intro!$G$21="English",Variables!$B$23,Variables!$C$23)</f>
        <v>MPC</v>
      </c>
      <c r="E52" s="432"/>
      <c r="F52" s="432"/>
      <c r="G52" s="139"/>
      <c r="H52" s="139"/>
      <c r="I52" s="139"/>
      <c r="J52" s="139"/>
      <c r="K52" s="139"/>
      <c r="L52" s="62"/>
      <c r="O52" s="3" t="s">
        <v>118</v>
      </c>
      <c r="P52" s="3" t="s">
        <v>296</v>
      </c>
    </row>
    <row r="53" spans="1:16" x14ac:dyDescent="0.25">
      <c r="B53" s="128"/>
      <c r="C53" s="129"/>
      <c r="D53" s="133"/>
      <c r="E53" s="133"/>
      <c r="F53" s="133"/>
      <c r="G53" s="133"/>
      <c r="H53" s="133"/>
      <c r="I53" s="133"/>
      <c r="J53" s="133"/>
      <c r="K53" s="133"/>
      <c r="L53" s="62"/>
    </row>
    <row r="54" spans="1:16" ht="14.1" customHeight="1" x14ac:dyDescent="0.25">
      <c r="B54" s="278" t="str">
        <f>IF(Intro!$G$21="English",O54,P54)</f>
        <v>Précisez tous les autres pays:</v>
      </c>
      <c r="C54" s="279"/>
      <c r="D54" s="438"/>
      <c r="E54" s="438"/>
      <c r="F54" s="438"/>
      <c r="G54" s="438"/>
      <c r="H54" s="438"/>
      <c r="I54" s="438"/>
      <c r="J54" s="438"/>
      <c r="K54" s="438"/>
      <c r="L54" s="62"/>
      <c r="O54" s="3" t="s">
        <v>314</v>
      </c>
      <c r="P54" s="3" t="s">
        <v>315</v>
      </c>
    </row>
    <row r="55" spans="1:16" x14ac:dyDescent="0.25">
      <c r="B55" s="63"/>
      <c r="C55" s="64"/>
      <c r="D55" s="64"/>
      <c r="E55" s="64"/>
      <c r="F55" s="64"/>
      <c r="G55" s="64"/>
      <c r="H55" s="64"/>
      <c r="I55" s="64"/>
      <c r="J55" s="64"/>
      <c r="K55" s="64"/>
      <c r="L55" s="65"/>
    </row>
    <row r="56" spans="1:16" s="21" customFormat="1" x14ac:dyDescent="0.25">
      <c r="A56" s="20"/>
      <c r="B56" s="326" t="s">
        <v>24</v>
      </c>
      <c r="C56" s="327"/>
      <c r="D56" s="327"/>
      <c r="E56" s="327"/>
      <c r="F56" s="327"/>
      <c r="G56" s="327"/>
      <c r="H56" s="327"/>
      <c r="I56" s="327"/>
      <c r="J56" s="327"/>
      <c r="K56" s="327"/>
      <c r="L56" s="328"/>
      <c r="M56" s="67"/>
      <c r="O56" s="3"/>
    </row>
    <row r="57" spans="1:16" x14ac:dyDescent="0.25">
      <c r="B57" s="58"/>
      <c r="L57" s="15"/>
    </row>
    <row r="58" spans="1:16" x14ac:dyDescent="0.25">
      <c r="B58" s="278" t="str">
        <f>IF(Intro!$G$21="English",O58,P58)</f>
        <v>En utilisant les données fournies à la question 1 sur l'onglet Pro 1 avec les données fournies à la question 2 ci-dessus, le questionnaire calcule le stock de clôture comme suit :</v>
      </c>
      <c r="C58" s="279"/>
      <c r="D58" s="279"/>
      <c r="E58" s="279"/>
      <c r="F58" s="279"/>
      <c r="G58" s="279"/>
      <c r="H58" s="279"/>
      <c r="I58" s="279"/>
      <c r="J58" s="279"/>
      <c r="K58" s="279"/>
      <c r="L58" s="280"/>
      <c r="O58" s="3" t="s">
        <v>138</v>
      </c>
      <c r="P58" s="3" t="s">
        <v>297</v>
      </c>
    </row>
    <row r="59" spans="1:16" x14ac:dyDescent="0.25">
      <c r="B59" s="58"/>
      <c r="L59" s="15"/>
    </row>
    <row r="60" spans="1:16" x14ac:dyDescent="0.25">
      <c r="B60" s="49"/>
      <c r="C60" s="50"/>
      <c r="D60" s="28"/>
      <c r="G60" s="416">
        <f>Variables!$B$6</f>
        <v>2023</v>
      </c>
      <c r="H60" s="416">
        <f>G60+1</f>
        <v>2024</v>
      </c>
      <c r="I60" s="416">
        <f>H60+1</f>
        <v>2025</v>
      </c>
      <c r="J60" s="416" t="str">
        <f>J37</f>
        <v>janv.-mars 2025</v>
      </c>
      <c r="K60" s="416" t="str">
        <f>K37</f>
        <v>janv.-mars 2026</v>
      </c>
      <c r="L60" s="62"/>
      <c r="O60" s="31"/>
    </row>
    <row r="61" spans="1:16" x14ac:dyDescent="0.25">
      <c r="B61" s="49"/>
      <c r="C61" s="50"/>
      <c r="D61" s="28"/>
      <c r="G61" s="417"/>
      <c r="H61" s="417"/>
      <c r="I61" s="417"/>
      <c r="J61" s="417"/>
      <c r="K61" s="417"/>
      <c r="L61" s="62"/>
      <c r="O61" s="31"/>
    </row>
    <row r="62" spans="1:16" x14ac:dyDescent="0.25">
      <c r="B62" s="435" t="str">
        <f>B52</f>
        <v>Stock de clôture</v>
      </c>
      <c r="C62" s="436"/>
      <c r="D62" s="436"/>
      <c r="E62" s="437"/>
      <c r="F62" s="97" t="str">
        <f>IF(Intro!$G$21="English",Variables!$B$23,Variables!$C$23)</f>
        <v>MPC</v>
      </c>
      <c r="G62" s="136">
        <f>G39+'Pro 1'!G21-G40-G43-G46-G49</f>
        <v>0</v>
      </c>
      <c r="H62" s="136">
        <f>H39+'Pro 1'!H21-H40-H43-H46-H49</f>
        <v>0</v>
      </c>
      <c r="I62" s="136">
        <f>I39+'Pro 1'!I21-I40-I43-I46-I49</f>
        <v>0</v>
      </c>
      <c r="J62" s="136">
        <f>J39+'Pro 1'!J21-J40-J43-J46-J49</f>
        <v>0</v>
      </c>
      <c r="K62" s="136">
        <f>K39+'Pro 1'!K21-K40-K43-K46-K49</f>
        <v>0</v>
      </c>
      <c r="L62" s="62"/>
    </row>
    <row r="63" spans="1:16" ht="14.1" customHeight="1" x14ac:dyDescent="0.25">
      <c r="B63" s="435" t="str">
        <f>IF(Intro!$G$21="English",O63,P63)</f>
        <v>Différence entre le stock de clôture à la question 2 ci-dessus et le stock de clôture calculé</v>
      </c>
      <c r="C63" s="436"/>
      <c r="D63" s="436"/>
      <c r="E63" s="437"/>
      <c r="F63" s="418" t="str">
        <f>IF(Intro!$G$21="English",Variables!$B$23,Variables!$C$23)</f>
        <v>MPC</v>
      </c>
      <c r="G63" s="419">
        <f>G52-G62</f>
        <v>0</v>
      </c>
      <c r="H63" s="419">
        <f>H52-H62</f>
        <v>0</v>
      </c>
      <c r="I63" s="419">
        <f>I52-I62</f>
        <v>0</v>
      </c>
      <c r="J63" s="419">
        <f>J52-J62</f>
        <v>0</v>
      </c>
      <c r="K63" s="419">
        <f>K52-K62</f>
        <v>0</v>
      </c>
      <c r="L63" s="62"/>
      <c r="O63" s="3" t="s">
        <v>163</v>
      </c>
      <c r="P63" s="3" t="s">
        <v>199</v>
      </c>
    </row>
    <row r="64" spans="1:16" x14ac:dyDescent="0.25">
      <c r="B64" s="435"/>
      <c r="C64" s="436"/>
      <c r="D64" s="436"/>
      <c r="E64" s="437"/>
      <c r="F64" s="418"/>
      <c r="G64" s="420"/>
      <c r="H64" s="420"/>
      <c r="I64" s="420"/>
      <c r="J64" s="420"/>
      <c r="K64" s="420"/>
      <c r="L64" s="62"/>
    </row>
    <row r="65" spans="1:16" x14ac:dyDescent="0.25">
      <c r="B65" s="435"/>
      <c r="C65" s="436"/>
      <c r="D65" s="436"/>
      <c r="E65" s="437"/>
      <c r="F65" s="418"/>
      <c r="G65" s="420"/>
      <c r="H65" s="420"/>
      <c r="I65" s="420"/>
      <c r="J65" s="420"/>
      <c r="K65" s="420"/>
      <c r="L65" s="62"/>
    </row>
    <row r="66" spans="1:16" x14ac:dyDescent="0.25">
      <c r="B66" s="435"/>
      <c r="C66" s="436"/>
      <c r="D66" s="436"/>
      <c r="E66" s="437"/>
      <c r="F66" s="418"/>
      <c r="G66" s="421"/>
      <c r="H66" s="421"/>
      <c r="I66" s="421"/>
      <c r="J66" s="421"/>
      <c r="K66" s="421"/>
      <c r="L66" s="62"/>
    </row>
    <row r="67" spans="1:16" x14ac:dyDescent="0.25">
      <c r="B67" s="58"/>
      <c r="L67" s="15"/>
    </row>
    <row r="68" spans="1:16" x14ac:dyDescent="0.25">
      <c r="B68" s="330" t="str">
        <f>IF(Intro!$G$21="English",O68,P68)</f>
        <v>Si le volume du stock de clôture à la question 2 ci-dessus diffère du stock de clôture calculé, donnez la raison.</v>
      </c>
      <c r="C68" s="331"/>
      <c r="D68" s="331"/>
      <c r="E68" s="331"/>
      <c r="F68" s="331"/>
      <c r="G68" s="331"/>
      <c r="H68" s="331"/>
      <c r="I68" s="331"/>
      <c r="J68" s="331"/>
      <c r="K68" s="331"/>
      <c r="L68" s="332"/>
      <c r="O68" s="37" t="s">
        <v>184</v>
      </c>
      <c r="P68" s="3" t="s">
        <v>200</v>
      </c>
    </row>
    <row r="69" spans="1:16" x14ac:dyDescent="0.25">
      <c r="B69" s="58"/>
      <c r="L69" s="15"/>
    </row>
    <row r="70" spans="1:16" s="21" customFormat="1" x14ac:dyDescent="0.25">
      <c r="A70" s="20"/>
      <c r="B70" s="333"/>
      <c r="C70" s="334"/>
      <c r="D70" s="334"/>
      <c r="E70" s="334"/>
      <c r="F70" s="334"/>
      <c r="G70" s="334"/>
      <c r="H70" s="334"/>
      <c r="I70" s="334"/>
      <c r="J70" s="334"/>
      <c r="K70" s="334"/>
      <c r="L70" s="335"/>
      <c r="M70" s="38"/>
    </row>
    <row r="71" spans="1:16" s="21" customFormat="1" x14ac:dyDescent="0.25">
      <c r="A71" s="20"/>
      <c r="B71" s="333"/>
      <c r="C71" s="334"/>
      <c r="D71" s="334"/>
      <c r="E71" s="334"/>
      <c r="F71" s="334"/>
      <c r="G71" s="334"/>
      <c r="H71" s="334"/>
      <c r="I71" s="334"/>
      <c r="J71" s="334"/>
      <c r="K71" s="334"/>
      <c r="L71" s="335"/>
      <c r="M71" s="38"/>
    </row>
    <row r="72" spans="1:16" s="21" customFormat="1" x14ac:dyDescent="0.25">
      <c r="A72" s="20"/>
      <c r="B72" s="333"/>
      <c r="C72" s="334"/>
      <c r="D72" s="334"/>
      <c r="E72" s="334"/>
      <c r="F72" s="334"/>
      <c r="G72" s="334"/>
      <c r="H72" s="334"/>
      <c r="I72" s="334"/>
      <c r="J72" s="334"/>
      <c r="K72" s="334"/>
      <c r="L72" s="335"/>
      <c r="M72" s="38"/>
    </row>
    <row r="73" spans="1:16" s="21" customFormat="1" x14ac:dyDescent="0.25">
      <c r="A73" s="20"/>
      <c r="B73" s="333"/>
      <c r="C73" s="334"/>
      <c r="D73" s="334"/>
      <c r="E73" s="334"/>
      <c r="F73" s="334"/>
      <c r="G73" s="334"/>
      <c r="H73" s="334"/>
      <c r="I73" s="334"/>
      <c r="J73" s="334"/>
      <c r="K73" s="334"/>
      <c r="L73" s="335"/>
      <c r="M73" s="38"/>
    </row>
    <row r="74" spans="1:16" s="21" customFormat="1" x14ac:dyDescent="0.25">
      <c r="A74" s="20"/>
      <c r="B74" s="333"/>
      <c r="C74" s="334"/>
      <c r="D74" s="334"/>
      <c r="E74" s="334"/>
      <c r="F74" s="334"/>
      <c r="G74" s="334"/>
      <c r="H74" s="334"/>
      <c r="I74" s="334"/>
      <c r="J74" s="334"/>
      <c r="K74" s="334"/>
      <c r="L74" s="335"/>
      <c r="M74" s="38"/>
    </row>
    <row r="75" spans="1:16" s="21" customFormat="1" x14ac:dyDescent="0.25">
      <c r="A75" s="20"/>
      <c r="B75" s="333"/>
      <c r="C75" s="334"/>
      <c r="D75" s="334"/>
      <c r="E75" s="334"/>
      <c r="F75" s="334"/>
      <c r="G75" s="334"/>
      <c r="H75" s="334"/>
      <c r="I75" s="334"/>
      <c r="J75" s="334"/>
      <c r="K75" s="334"/>
      <c r="L75" s="335"/>
      <c r="M75" s="38"/>
    </row>
    <row r="76" spans="1:16" s="21" customFormat="1" x14ac:dyDescent="0.25">
      <c r="A76" s="20"/>
      <c r="B76" s="333"/>
      <c r="C76" s="334"/>
      <c r="D76" s="334"/>
      <c r="E76" s="334"/>
      <c r="F76" s="334"/>
      <c r="G76" s="334"/>
      <c r="H76" s="334"/>
      <c r="I76" s="334"/>
      <c r="J76" s="334"/>
      <c r="K76" s="334"/>
      <c r="L76" s="335"/>
      <c r="M76" s="38"/>
    </row>
    <row r="77" spans="1:16" s="21" customFormat="1" x14ac:dyDescent="0.25">
      <c r="A77" s="20"/>
      <c r="B77" s="333"/>
      <c r="C77" s="334"/>
      <c r="D77" s="334"/>
      <c r="E77" s="334"/>
      <c r="F77" s="334"/>
      <c r="G77" s="334"/>
      <c r="H77" s="334"/>
      <c r="I77" s="334"/>
      <c r="J77" s="334"/>
      <c r="K77" s="334"/>
      <c r="L77" s="335"/>
      <c r="M77" s="38"/>
    </row>
    <row r="78" spans="1:16" x14ac:dyDescent="0.25">
      <c r="B78" s="63"/>
      <c r="C78" s="64"/>
      <c r="D78" s="64"/>
      <c r="E78" s="64"/>
      <c r="F78" s="64"/>
      <c r="G78" s="64"/>
      <c r="H78" s="64"/>
      <c r="I78" s="64"/>
      <c r="J78" s="64"/>
      <c r="K78" s="64"/>
      <c r="L78" s="65"/>
    </row>
    <row r="79" spans="1:16" s="21" customFormat="1" x14ac:dyDescent="0.25">
      <c r="A79" s="20"/>
      <c r="B79" s="326" t="s">
        <v>25</v>
      </c>
      <c r="C79" s="327"/>
      <c r="D79" s="327"/>
      <c r="E79" s="327"/>
      <c r="F79" s="327"/>
      <c r="G79" s="327"/>
      <c r="H79" s="327"/>
      <c r="I79" s="327"/>
      <c r="J79" s="327"/>
      <c r="K79" s="327"/>
      <c r="L79" s="328"/>
      <c r="M79" s="67"/>
    </row>
    <row r="80" spans="1:16" x14ac:dyDescent="0.25">
      <c r="B80" s="58"/>
      <c r="L80" s="15"/>
    </row>
    <row r="81" spans="1:16" x14ac:dyDescent="0.25">
      <c r="B81" s="234" t="str">
        <f>IF(Intro!$G$21="English",O81,P81)</f>
        <v>Expliquez tous changements sur les activités d'exportation des marchandises de votre entreprise, depuis le 1er janvier 2023.</v>
      </c>
      <c r="C81" s="235"/>
      <c r="D81" s="235"/>
      <c r="E81" s="235"/>
      <c r="F81" s="235"/>
      <c r="G81" s="235"/>
      <c r="H81" s="235"/>
      <c r="I81" s="235"/>
      <c r="J81" s="235"/>
      <c r="K81" s="235"/>
      <c r="L81" s="236"/>
      <c r="O81" s="3" t="str">
        <f>"Explain any changes to your firm's export activity of the goods since January 1, "&amp;Variables!B6&amp;"."</f>
        <v>Explain any changes to your firm's export activity of the goods since January 1, 2023.</v>
      </c>
      <c r="P81" s="3" t="str">
        <f>"Expliquez tous changements sur les activités d'exportation des marchandises de votre entreprise, depuis le 1er janvier "&amp;Variables!B6&amp;"."</f>
        <v>Expliquez tous changements sur les activités d'exportation des marchandises de votre entreprise, depuis le 1er janvier 2023.</v>
      </c>
    </row>
    <row r="82" spans="1:16" x14ac:dyDescent="0.25">
      <c r="B82" s="58"/>
      <c r="L82" s="15"/>
    </row>
    <row r="83" spans="1:16" s="21" customFormat="1" x14ac:dyDescent="0.25">
      <c r="A83" s="20"/>
      <c r="B83" s="333"/>
      <c r="C83" s="334"/>
      <c r="D83" s="334"/>
      <c r="E83" s="334"/>
      <c r="F83" s="334"/>
      <c r="G83" s="334"/>
      <c r="H83" s="334"/>
      <c r="I83" s="334"/>
      <c r="J83" s="334"/>
      <c r="K83" s="334"/>
      <c r="L83" s="335"/>
      <c r="M83" s="38"/>
    </row>
    <row r="84" spans="1:16" s="21" customFormat="1" x14ac:dyDescent="0.25">
      <c r="A84" s="20"/>
      <c r="B84" s="333"/>
      <c r="C84" s="334"/>
      <c r="D84" s="334"/>
      <c r="E84" s="334"/>
      <c r="F84" s="334"/>
      <c r="G84" s="334"/>
      <c r="H84" s="334"/>
      <c r="I84" s="334"/>
      <c r="J84" s="334"/>
      <c r="K84" s="334"/>
      <c r="L84" s="335"/>
      <c r="M84" s="38"/>
    </row>
    <row r="85" spans="1:16" s="21" customFormat="1" x14ac:dyDescent="0.25">
      <c r="A85" s="20"/>
      <c r="B85" s="333"/>
      <c r="C85" s="334"/>
      <c r="D85" s="334"/>
      <c r="E85" s="334"/>
      <c r="F85" s="334"/>
      <c r="G85" s="334"/>
      <c r="H85" s="334"/>
      <c r="I85" s="334"/>
      <c r="J85" s="334"/>
      <c r="K85" s="334"/>
      <c r="L85" s="335"/>
      <c r="M85" s="38"/>
    </row>
    <row r="86" spans="1:16" s="21" customFormat="1" x14ac:dyDescent="0.25">
      <c r="A86" s="20"/>
      <c r="B86" s="333"/>
      <c r="C86" s="334"/>
      <c r="D86" s="334"/>
      <c r="E86" s="334"/>
      <c r="F86" s="334"/>
      <c r="G86" s="334"/>
      <c r="H86" s="334"/>
      <c r="I86" s="334"/>
      <c r="J86" s="334"/>
      <c r="K86" s="334"/>
      <c r="L86" s="335"/>
      <c r="M86" s="38"/>
    </row>
    <row r="87" spans="1:16" s="21" customFormat="1" x14ac:dyDescent="0.25">
      <c r="A87" s="20"/>
      <c r="B87" s="333"/>
      <c r="C87" s="334"/>
      <c r="D87" s="334"/>
      <c r="E87" s="334"/>
      <c r="F87" s="334"/>
      <c r="G87" s="334"/>
      <c r="H87" s="334"/>
      <c r="I87" s="334"/>
      <c r="J87" s="334"/>
      <c r="K87" s="334"/>
      <c r="L87" s="335"/>
      <c r="M87" s="38"/>
    </row>
    <row r="88" spans="1:16" s="21" customFormat="1" x14ac:dyDescent="0.25">
      <c r="A88" s="20"/>
      <c r="B88" s="333"/>
      <c r="C88" s="334"/>
      <c r="D88" s="334"/>
      <c r="E88" s="334"/>
      <c r="F88" s="334"/>
      <c r="G88" s="334"/>
      <c r="H88" s="334"/>
      <c r="I88" s="334"/>
      <c r="J88" s="334"/>
      <c r="K88" s="334"/>
      <c r="L88" s="335"/>
      <c r="M88" s="38"/>
    </row>
    <row r="89" spans="1:16" s="21" customFormat="1" x14ac:dyDescent="0.25">
      <c r="A89" s="20"/>
      <c r="B89" s="333"/>
      <c r="C89" s="334"/>
      <c r="D89" s="334"/>
      <c r="E89" s="334"/>
      <c r="F89" s="334"/>
      <c r="G89" s="334"/>
      <c r="H89" s="334"/>
      <c r="I89" s="334"/>
      <c r="J89" s="334"/>
      <c r="K89" s="334"/>
      <c r="L89" s="335"/>
      <c r="M89" s="38"/>
    </row>
    <row r="90" spans="1:16" s="21" customFormat="1" x14ac:dyDescent="0.25">
      <c r="A90" s="20"/>
      <c r="B90" s="333"/>
      <c r="C90" s="334"/>
      <c r="D90" s="334"/>
      <c r="E90" s="334"/>
      <c r="F90" s="334"/>
      <c r="G90" s="334"/>
      <c r="H90" s="334"/>
      <c r="I90" s="334"/>
      <c r="J90" s="334"/>
      <c r="K90" s="334"/>
      <c r="L90" s="335"/>
      <c r="M90" s="38"/>
    </row>
    <row r="91" spans="1:16" x14ac:dyDescent="0.25">
      <c r="B91" s="63"/>
      <c r="C91" s="64"/>
      <c r="D91" s="64"/>
      <c r="E91" s="64"/>
      <c r="F91" s="64"/>
      <c r="G91" s="64"/>
      <c r="H91" s="64"/>
      <c r="I91" s="64"/>
      <c r="J91" s="64"/>
      <c r="K91" s="64"/>
      <c r="L91" s="65"/>
    </row>
    <row r="92" spans="1:16" s="21" customFormat="1" x14ac:dyDescent="0.25">
      <c r="A92" s="20"/>
      <c r="B92" s="326" t="s">
        <v>26</v>
      </c>
      <c r="C92" s="327"/>
      <c r="D92" s="327"/>
      <c r="E92" s="327"/>
      <c r="F92" s="327"/>
      <c r="G92" s="327"/>
      <c r="H92" s="327"/>
      <c r="I92" s="327"/>
      <c r="J92" s="327"/>
      <c r="K92" s="327"/>
      <c r="L92" s="328"/>
      <c r="M92" s="67"/>
      <c r="O92" s="3"/>
    </row>
    <row r="93" spans="1:16" x14ac:dyDescent="0.25">
      <c r="B93" s="58"/>
      <c r="L93" s="15"/>
    </row>
    <row r="94" spans="1:16" x14ac:dyDescent="0.25">
      <c r="B94" s="330" t="str">
        <f>IF(Intro!$G$21="English",O94,P94)</f>
        <v>Indiquez les volumes du stock des marchandises finies produites pour le marché canadien.</v>
      </c>
      <c r="C94" s="331"/>
      <c r="D94" s="331" t="e">
        <f>IF(#REF!="English",P94,Q94)</f>
        <v>#REF!</v>
      </c>
      <c r="E94" s="331" t="e">
        <f>IF(#REF!="English",Q94,R94)</f>
        <v>#REF!</v>
      </c>
      <c r="F94" s="331" t="e">
        <f>IF(#REF!="English",R94,S94)</f>
        <v>#REF!</v>
      </c>
      <c r="G94" s="331" t="e">
        <f>IF(#REF!="English",S94,T94)</f>
        <v>#REF!</v>
      </c>
      <c r="H94" s="331" t="e">
        <f>IF(#REF!="English",T94,U94)</f>
        <v>#REF!</v>
      </c>
      <c r="I94" s="331" t="e">
        <f>IF(#REF!="English",U94,V94)</f>
        <v>#REF!</v>
      </c>
      <c r="J94" s="331" t="e">
        <f>IF(#REF!="English",V94,W94)</f>
        <v>#REF!</v>
      </c>
      <c r="K94" s="331" t="e">
        <f>IF(#REF!="English",W94,X94)</f>
        <v>#REF!</v>
      </c>
      <c r="L94" s="332" t="e">
        <f>IF(#REF!="English",X94,Y94)</f>
        <v>#REF!</v>
      </c>
      <c r="O94" s="3" t="s">
        <v>255</v>
      </c>
      <c r="P94" s="3" t="s">
        <v>256</v>
      </c>
    </row>
    <row r="95" spans="1:16" x14ac:dyDescent="0.25">
      <c r="B95" s="58"/>
      <c r="L95" s="15"/>
    </row>
    <row r="96" spans="1:16" x14ac:dyDescent="0.25">
      <c r="B96" s="49"/>
      <c r="C96" s="50"/>
      <c r="D96" s="28"/>
      <c r="G96" s="416">
        <f>Variables!$B$6</f>
        <v>2023</v>
      </c>
      <c r="H96" s="416">
        <f>G96+1</f>
        <v>2024</v>
      </c>
      <c r="I96" s="416">
        <f>H96+1</f>
        <v>2025</v>
      </c>
      <c r="J96" s="407" t="str">
        <f>J37</f>
        <v>janv.-mars 2025</v>
      </c>
      <c r="K96" s="407" t="str">
        <f>K37</f>
        <v>janv.-mars 2026</v>
      </c>
      <c r="L96" s="62"/>
      <c r="O96" s="31"/>
    </row>
    <row r="97" spans="1:16" x14ac:dyDescent="0.25">
      <c r="B97" s="49"/>
      <c r="C97" s="50"/>
      <c r="D97" s="28"/>
      <c r="G97" s="417"/>
      <c r="H97" s="417"/>
      <c r="I97" s="417"/>
      <c r="J97" s="408"/>
      <c r="K97" s="408"/>
      <c r="L97" s="62"/>
      <c r="O97" s="31"/>
    </row>
    <row r="98" spans="1:16" ht="14.25" customHeight="1" x14ac:dyDescent="0.25">
      <c r="B98" s="401" t="str">
        <f>IF(Intro!$G$21="English",O98,P98)</f>
        <v>Stock de clôture pour le marché canadien</v>
      </c>
      <c r="C98" s="402"/>
      <c r="D98" s="402"/>
      <c r="E98" s="403"/>
      <c r="F98" s="433" t="str">
        <f>IF(Intro!$G$21="English",Variables!$B$23,Variables!$C$23)</f>
        <v>MPC</v>
      </c>
      <c r="G98" s="409"/>
      <c r="H98" s="409"/>
      <c r="I98" s="409"/>
      <c r="J98" s="409"/>
      <c r="K98" s="409"/>
      <c r="L98" s="62"/>
      <c r="O98" s="3" t="s">
        <v>137</v>
      </c>
      <c r="P98" s="3" t="s">
        <v>201</v>
      </c>
    </row>
    <row r="99" spans="1:16" x14ac:dyDescent="0.25">
      <c r="B99" s="404"/>
      <c r="C99" s="405"/>
      <c r="D99" s="405"/>
      <c r="E99" s="406"/>
      <c r="F99" s="434"/>
      <c r="G99" s="410"/>
      <c r="H99" s="410"/>
      <c r="I99" s="410"/>
      <c r="J99" s="410"/>
      <c r="K99" s="410"/>
      <c r="L99" s="62"/>
    </row>
    <row r="100" spans="1:16" x14ac:dyDescent="0.25">
      <c r="B100" s="63"/>
      <c r="C100" s="64"/>
      <c r="D100" s="64"/>
      <c r="E100" s="64"/>
      <c r="F100" s="64"/>
      <c r="G100" s="64"/>
      <c r="H100" s="64"/>
      <c r="I100" s="64"/>
      <c r="J100" s="64"/>
      <c r="K100" s="64"/>
      <c r="L100" s="65"/>
    </row>
    <row r="101" spans="1:16" s="21" customFormat="1" x14ac:dyDescent="0.25">
      <c r="A101" s="20"/>
      <c r="B101" s="326" t="s">
        <v>27</v>
      </c>
      <c r="C101" s="327"/>
      <c r="D101" s="327"/>
      <c r="E101" s="327"/>
      <c r="F101" s="327"/>
      <c r="G101" s="327"/>
      <c r="H101" s="327"/>
      <c r="I101" s="327"/>
      <c r="J101" s="327"/>
      <c r="K101" s="327"/>
      <c r="L101" s="328"/>
      <c r="M101" s="67"/>
    </row>
    <row r="102" spans="1:16" s="38" customFormat="1" x14ac:dyDescent="0.25">
      <c r="A102" s="59"/>
      <c r="B102" s="68"/>
      <c r="C102" s="60"/>
      <c r="D102" s="60"/>
      <c r="E102" s="60"/>
      <c r="F102" s="60"/>
      <c r="G102" s="60"/>
      <c r="H102" s="60"/>
      <c r="I102" s="60"/>
      <c r="J102" s="60"/>
      <c r="K102" s="60"/>
      <c r="L102" s="61"/>
    </row>
    <row r="103" spans="1:16" s="38" customFormat="1" ht="29.45" customHeight="1" x14ac:dyDescent="0.25">
      <c r="A103" s="59"/>
      <c r="B103" s="234" t="str">
        <f>IF(Intro!$G$21="English",O103,P103)</f>
        <v>Donnez le nom et l'adresse des 10 plus importants importateurs canadiens, en terme de valeurs, à qui votre entreprise a vendu des marchandises depuis le 1er janvier 2023.</v>
      </c>
      <c r="C103" s="235"/>
      <c r="D103" s="235"/>
      <c r="E103" s="235"/>
      <c r="F103" s="235"/>
      <c r="G103" s="235"/>
      <c r="H103" s="235"/>
      <c r="I103" s="235"/>
      <c r="J103" s="235"/>
      <c r="K103" s="235"/>
      <c r="L103" s="236"/>
      <c r="O103" s="3" t="str">
        <f>"Provide the names and addresses of the top 10 Canadian importers by value to which your firm has sold the goods since January 1, "&amp;Variables!B6&amp;"."</f>
        <v>Provide the names and addresses of the top 10 Canadian importers by value to which your firm has sold the goods since January 1, 2023.</v>
      </c>
      <c r="P103" s="52" t="str">
        <f>"Donnez le nom et l'adresse des 10 plus importants importateurs canadiens, en terme de valeurs, à qui votre entreprise a vendu des marchandises depuis le 1er janvier "&amp;Variables!B6&amp;"."</f>
        <v>Donnez le nom et l'adresse des 10 plus importants importateurs canadiens, en terme de valeurs, à qui votre entreprise a vendu des marchandises depuis le 1er janvier 2023.</v>
      </c>
    </row>
    <row r="104" spans="1:16" s="38" customFormat="1" x14ac:dyDescent="0.25">
      <c r="A104" s="59"/>
      <c r="B104" s="68"/>
      <c r="C104" s="60"/>
      <c r="D104" s="60"/>
      <c r="E104" s="60"/>
      <c r="F104" s="60"/>
      <c r="G104" s="60"/>
      <c r="H104" s="60"/>
      <c r="I104" s="60"/>
      <c r="J104" s="60"/>
      <c r="K104" s="60"/>
      <c r="L104" s="61"/>
      <c r="O104" s="3" t="s">
        <v>44</v>
      </c>
      <c r="P104" s="3" t="s">
        <v>46</v>
      </c>
    </row>
    <row r="105" spans="1:16" x14ac:dyDescent="0.25">
      <c r="B105" s="93"/>
      <c r="C105" s="411" t="str">
        <f>IF(Intro!$G$21="English",O104,P104)</f>
        <v xml:space="preserve">Dénomination sociale de l'entreprise </v>
      </c>
      <c r="D105" s="411"/>
      <c r="E105" s="411"/>
      <c r="F105" s="411"/>
      <c r="G105" s="411" t="str">
        <f>IF(Intro!$G$21="English",O105,P105)</f>
        <v>Adresse de l'entreprise</v>
      </c>
      <c r="H105" s="411"/>
      <c r="I105" s="411"/>
      <c r="J105" s="411"/>
      <c r="K105" s="411"/>
      <c r="L105" s="61"/>
      <c r="O105" s="3" t="s">
        <v>9</v>
      </c>
      <c r="P105" s="3" t="s">
        <v>10</v>
      </c>
    </row>
    <row r="106" spans="1:16" x14ac:dyDescent="0.25">
      <c r="B106" s="412">
        <v>1</v>
      </c>
      <c r="C106" s="296"/>
      <c r="D106" s="297"/>
      <c r="E106" s="297"/>
      <c r="F106" s="414"/>
      <c r="G106" s="296"/>
      <c r="H106" s="297"/>
      <c r="I106" s="297"/>
      <c r="J106" s="297"/>
      <c r="K106" s="414"/>
      <c r="L106" s="61"/>
    </row>
    <row r="107" spans="1:16" x14ac:dyDescent="0.25">
      <c r="B107" s="413"/>
      <c r="C107" s="299"/>
      <c r="D107" s="300"/>
      <c r="E107" s="300"/>
      <c r="F107" s="415"/>
      <c r="G107" s="299"/>
      <c r="H107" s="300"/>
      <c r="I107" s="300"/>
      <c r="J107" s="300"/>
      <c r="K107" s="415"/>
      <c r="L107" s="61"/>
    </row>
    <row r="108" spans="1:16" x14ac:dyDescent="0.25">
      <c r="B108" s="412">
        <v>2</v>
      </c>
      <c r="C108" s="296"/>
      <c r="D108" s="297"/>
      <c r="E108" s="297"/>
      <c r="F108" s="414"/>
      <c r="G108" s="296"/>
      <c r="H108" s="297"/>
      <c r="I108" s="297"/>
      <c r="J108" s="297"/>
      <c r="K108" s="414"/>
      <c r="L108" s="61"/>
    </row>
    <row r="109" spans="1:16" x14ac:dyDescent="0.25">
      <c r="B109" s="413"/>
      <c r="C109" s="299"/>
      <c r="D109" s="300"/>
      <c r="E109" s="300"/>
      <c r="F109" s="415"/>
      <c r="G109" s="299"/>
      <c r="H109" s="300"/>
      <c r="I109" s="300"/>
      <c r="J109" s="300"/>
      <c r="K109" s="415"/>
      <c r="L109" s="61"/>
    </row>
    <row r="110" spans="1:16" x14ac:dyDescent="0.25">
      <c r="B110" s="412">
        <v>3</v>
      </c>
      <c r="C110" s="296"/>
      <c r="D110" s="297"/>
      <c r="E110" s="297"/>
      <c r="F110" s="414"/>
      <c r="G110" s="296"/>
      <c r="H110" s="297"/>
      <c r="I110" s="297"/>
      <c r="J110" s="297"/>
      <c r="K110" s="414"/>
      <c r="L110" s="61"/>
    </row>
    <row r="111" spans="1:16" x14ac:dyDescent="0.25">
      <c r="B111" s="413"/>
      <c r="C111" s="299"/>
      <c r="D111" s="300"/>
      <c r="E111" s="300"/>
      <c r="F111" s="415"/>
      <c r="G111" s="299"/>
      <c r="H111" s="300"/>
      <c r="I111" s="300"/>
      <c r="J111" s="300"/>
      <c r="K111" s="415"/>
      <c r="L111" s="61"/>
    </row>
    <row r="112" spans="1:16" x14ac:dyDescent="0.25">
      <c r="B112" s="412">
        <v>4</v>
      </c>
      <c r="C112" s="296"/>
      <c r="D112" s="297"/>
      <c r="E112" s="297"/>
      <c r="F112" s="414"/>
      <c r="G112" s="296"/>
      <c r="H112" s="297"/>
      <c r="I112" s="297"/>
      <c r="J112" s="297"/>
      <c r="K112" s="414"/>
      <c r="L112" s="61"/>
    </row>
    <row r="113" spans="1:13" x14ac:dyDescent="0.25">
      <c r="B113" s="413"/>
      <c r="C113" s="299"/>
      <c r="D113" s="300"/>
      <c r="E113" s="300"/>
      <c r="F113" s="415"/>
      <c r="G113" s="299"/>
      <c r="H113" s="300"/>
      <c r="I113" s="300"/>
      <c r="J113" s="300"/>
      <c r="K113" s="415"/>
      <c r="L113" s="61"/>
    </row>
    <row r="114" spans="1:13" x14ac:dyDescent="0.25">
      <c r="B114" s="412">
        <v>5</v>
      </c>
      <c r="C114" s="296"/>
      <c r="D114" s="297"/>
      <c r="E114" s="297"/>
      <c r="F114" s="414"/>
      <c r="G114" s="296"/>
      <c r="H114" s="297"/>
      <c r="I114" s="297"/>
      <c r="J114" s="297"/>
      <c r="K114" s="414"/>
      <c r="L114" s="61"/>
    </row>
    <row r="115" spans="1:13" x14ac:dyDescent="0.25">
      <c r="B115" s="413"/>
      <c r="C115" s="299"/>
      <c r="D115" s="300"/>
      <c r="E115" s="300"/>
      <c r="F115" s="415"/>
      <c r="G115" s="299"/>
      <c r="H115" s="300"/>
      <c r="I115" s="300"/>
      <c r="J115" s="300"/>
      <c r="K115" s="415"/>
      <c r="L115" s="61"/>
    </row>
    <row r="116" spans="1:13" x14ac:dyDescent="0.25">
      <c r="B116" s="412">
        <v>6</v>
      </c>
      <c r="C116" s="296"/>
      <c r="D116" s="297"/>
      <c r="E116" s="297"/>
      <c r="F116" s="414"/>
      <c r="G116" s="296"/>
      <c r="H116" s="297"/>
      <c r="I116" s="297"/>
      <c r="J116" s="297"/>
      <c r="K116" s="414"/>
      <c r="L116" s="61"/>
    </row>
    <row r="117" spans="1:13" x14ac:dyDescent="0.25">
      <c r="B117" s="413"/>
      <c r="C117" s="299"/>
      <c r="D117" s="300"/>
      <c r="E117" s="300"/>
      <c r="F117" s="415"/>
      <c r="G117" s="299"/>
      <c r="H117" s="300"/>
      <c r="I117" s="300"/>
      <c r="J117" s="300"/>
      <c r="K117" s="415"/>
      <c r="L117" s="61"/>
    </row>
    <row r="118" spans="1:13" x14ac:dyDescent="0.25">
      <c r="B118" s="412">
        <v>7</v>
      </c>
      <c r="C118" s="296"/>
      <c r="D118" s="297"/>
      <c r="E118" s="297"/>
      <c r="F118" s="414"/>
      <c r="G118" s="296"/>
      <c r="H118" s="297"/>
      <c r="I118" s="297"/>
      <c r="J118" s="297"/>
      <c r="K118" s="414"/>
      <c r="L118" s="61"/>
    </row>
    <row r="119" spans="1:13" x14ac:dyDescent="0.25">
      <c r="B119" s="413"/>
      <c r="C119" s="299"/>
      <c r="D119" s="300"/>
      <c r="E119" s="300"/>
      <c r="F119" s="415"/>
      <c r="G119" s="299"/>
      <c r="H119" s="300"/>
      <c r="I119" s="300"/>
      <c r="J119" s="300"/>
      <c r="K119" s="415"/>
      <c r="L119" s="61"/>
    </row>
    <row r="120" spans="1:13" x14ac:dyDescent="0.25">
      <c r="B120" s="412">
        <v>8</v>
      </c>
      <c r="C120" s="296"/>
      <c r="D120" s="297"/>
      <c r="E120" s="297"/>
      <c r="F120" s="414"/>
      <c r="G120" s="296"/>
      <c r="H120" s="297"/>
      <c r="I120" s="297"/>
      <c r="J120" s="297"/>
      <c r="K120" s="414"/>
      <c r="L120" s="61"/>
    </row>
    <row r="121" spans="1:13" x14ac:dyDescent="0.25">
      <c r="B121" s="413"/>
      <c r="C121" s="299"/>
      <c r="D121" s="300"/>
      <c r="E121" s="300"/>
      <c r="F121" s="415"/>
      <c r="G121" s="299"/>
      <c r="H121" s="300"/>
      <c r="I121" s="300"/>
      <c r="J121" s="300"/>
      <c r="K121" s="415"/>
      <c r="L121" s="61"/>
    </row>
    <row r="122" spans="1:13" x14ac:dyDescent="0.25">
      <c r="B122" s="412">
        <v>9</v>
      </c>
      <c r="C122" s="296"/>
      <c r="D122" s="297"/>
      <c r="E122" s="297"/>
      <c r="F122" s="414"/>
      <c r="G122" s="296"/>
      <c r="H122" s="297"/>
      <c r="I122" s="297"/>
      <c r="J122" s="297"/>
      <c r="K122" s="414"/>
      <c r="L122" s="61"/>
    </row>
    <row r="123" spans="1:13" x14ac:dyDescent="0.25">
      <c r="B123" s="413"/>
      <c r="C123" s="299"/>
      <c r="D123" s="300"/>
      <c r="E123" s="300"/>
      <c r="F123" s="415"/>
      <c r="G123" s="299"/>
      <c r="H123" s="300"/>
      <c r="I123" s="300"/>
      <c r="J123" s="300"/>
      <c r="K123" s="415"/>
      <c r="L123" s="61"/>
    </row>
    <row r="124" spans="1:13" x14ac:dyDescent="0.25">
      <c r="B124" s="412">
        <v>10</v>
      </c>
      <c r="C124" s="296"/>
      <c r="D124" s="297"/>
      <c r="E124" s="297"/>
      <c r="F124" s="414"/>
      <c r="G124" s="296"/>
      <c r="H124" s="297"/>
      <c r="I124" s="297"/>
      <c r="J124" s="297"/>
      <c r="K124" s="414"/>
      <c r="L124" s="61"/>
    </row>
    <row r="125" spans="1:13" x14ac:dyDescent="0.25">
      <c r="B125" s="413"/>
      <c r="C125" s="299"/>
      <c r="D125" s="300"/>
      <c r="E125" s="300"/>
      <c r="F125" s="415"/>
      <c r="G125" s="299"/>
      <c r="H125" s="300"/>
      <c r="I125" s="300"/>
      <c r="J125" s="300"/>
      <c r="K125" s="415"/>
      <c r="L125" s="61"/>
    </row>
    <row r="126" spans="1:13" s="38" customFormat="1" x14ac:dyDescent="0.25">
      <c r="A126" s="59"/>
      <c r="B126" s="69"/>
      <c r="C126" s="70"/>
      <c r="D126" s="70"/>
      <c r="E126" s="70"/>
      <c r="F126" s="70"/>
      <c r="G126" s="70"/>
      <c r="H126" s="70"/>
      <c r="I126" s="70"/>
      <c r="J126" s="70"/>
      <c r="K126" s="70"/>
      <c r="L126" s="71"/>
    </row>
    <row r="127" spans="1:13" s="21" customFormat="1" x14ac:dyDescent="0.25">
      <c r="A127" s="20"/>
      <c r="B127" s="326" t="s">
        <v>30</v>
      </c>
      <c r="C127" s="327"/>
      <c r="D127" s="327"/>
      <c r="E127" s="327"/>
      <c r="F127" s="327"/>
      <c r="G127" s="327"/>
      <c r="H127" s="327"/>
      <c r="I127" s="327"/>
      <c r="J127" s="327"/>
      <c r="K127" s="327"/>
      <c r="L127" s="328"/>
      <c r="M127" s="67"/>
    </row>
    <row r="128" spans="1:13" x14ac:dyDescent="0.25">
      <c r="B128" s="58"/>
      <c r="L128" s="15"/>
    </row>
    <row r="129" spans="1:16" x14ac:dyDescent="0.25">
      <c r="B129" s="234" t="str">
        <f>IF(Intro!$G$21="English",O129,P129)</f>
        <v>Expliquez combien de fois votre entreprise a mené à bien un processus de certification pour un acheteur canadien depuis le 1er janvier 2023. Si votre firme a échoué un processus de certification, indiquez les raisons.</v>
      </c>
      <c r="C129" s="235"/>
      <c r="D129" s="235"/>
      <c r="E129" s="235"/>
      <c r="F129" s="235"/>
      <c r="G129" s="235"/>
      <c r="H129" s="235"/>
      <c r="I129" s="235"/>
      <c r="J129" s="235"/>
      <c r="K129" s="235"/>
      <c r="L129" s="236"/>
      <c r="O129" s="3" t="str">
        <f>"Explain how often your firm has completed a certification process for a Canadian purchaser since January 1, "&amp;Variables!B6&amp;". If your firm has failed a certification process, indicate the reasons why."</f>
        <v>Explain how often your firm has completed a certification process for a Canadian purchaser since January 1, 2023. If your firm has failed a certification process, indicate the reasons why.</v>
      </c>
      <c r="P129" s="3" t="str">
        <f>"Expliquez combien de fois votre entreprise a mené à bien un processus de certification pour un acheteur canadien depuis le 1er janvier "&amp;Variables!B6&amp;". Si votre firme a échoué un processus de certification, indiquez les raisons."</f>
        <v>Expliquez combien de fois votre entreprise a mené à bien un processus de certification pour un acheteur canadien depuis le 1er janvier 2023. Si votre firme a échoué un processus de certification, indiquez les raisons.</v>
      </c>
    </row>
    <row r="130" spans="1:16" x14ac:dyDescent="0.25">
      <c r="B130" s="234"/>
      <c r="C130" s="235"/>
      <c r="D130" s="235"/>
      <c r="E130" s="235"/>
      <c r="F130" s="235"/>
      <c r="G130" s="235"/>
      <c r="H130" s="235"/>
      <c r="I130" s="235"/>
      <c r="J130" s="235"/>
      <c r="K130" s="235"/>
      <c r="L130" s="236"/>
    </row>
    <row r="131" spans="1:16" x14ac:dyDescent="0.25">
      <c r="B131" s="58"/>
      <c r="L131" s="15"/>
    </row>
    <row r="132" spans="1:16" s="21" customFormat="1" x14ac:dyDescent="0.25">
      <c r="A132" s="20"/>
      <c r="B132" s="333"/>
      <c r="C132" s="334"/>
      <c r="D132" s="334"/>
      <c r="E132" s="334"/>
      <c r="F132" s="334"/>
      <c r="G132" s="334"/>
      <c r="H132" s="334"/>
      <c r="I132" s="334"/>
      <c r="J132" s="334"/>
      <c r="K132" s="334"/>
      <c r="L132" s="335"/>
      <c r="M132" s="38"/>
    </row>
    <row r="133" spans="1:16" s="21" customFormat="1" x14ac:dyDescent="0.25">
      <c r="A133" s="20"/>
      <c r="B133" s="333"/>
      <c r="C133" s="334"/>
      <c r="D133" s="334"/>
      <c r="E133" s="334"/>
      <c r="F133" s="334"/>
      <c r="G133" s="334"/>
      <c r="H133" s="334"/>
      <c r="I133" s="334"/>
      <c r="J133" s="334"/>
      <c r="K133" s="334"/>
      <c r="L133" s="335"/>
      <c r="M133" s="38"/>
    </row>
    <row r="134" spans="1:16" s="21" customFormat="1" x14ac:dyDescent="0.25">
      <c r="A134" s="20"/>
      <c r="B134" s="333"/>
      <c r="C134" s="334"/>
      <c r="D134" s="334"/>
      <c r="E134" s="334"/>
      <c r="F134" s="334"/>
      <c r="G134" s="334"/>
      <c r="H134" s="334"/>
      <c r="I134" s="334"/>
      <c r="J134" s="334"/>
      <c r="K134" s="334"/>
      <c r="L134" s="335"/>
      <c r="M134" s="38"/>
    </row>
    <row r="135" spans="1:16" s="21" customFormat="1" x14ac:dyDescent="0.25">
      <c r="A135" s="20"/>
      <c r="B135" s="333"/>
      <c r="C135" s="334"/>
      <c r="D135" s="334"/>
      <c r="E135" s="334"/>
      <c r="F135" s="334"/>
      <c r="G135" s="334"/>
      <c r="H135" s="334"/>
      <c r="I135" s="334"/>
      <c r="J135" s="334"/>
      <c r="K135" s="334"/>
      <c r="L135" s="335"/>
      <c r="M135" s="38"/>
    </row>
    <row r="136" spans="1:16" s="21" customFormat="1" x14ac:dyDescent="0.25">
      <c r="A136" s="20"/>
      <c r="B136" s="333"/>
      <c r="C136" s="334"/>
      <c r="D136" s="334"/>
      <c r="E136" s="334"/>
      <c r="F136" s="334"/>
      <c r="G136" s="334"/>
      <c r="H136" s="334"/>
      <c r="I136" s="334"/>
      <c r="J136" s="334"/>
      <c r="K136" s="334"/>
      <c r="L136" s="335"/>
      <c r="M136" s="38"/>
    </row>
    <row r="137" spans="1:16" s="21" customFormat="1" x14ac:dyDescent="0.25">
      <c r="A137" s="20"/>
      <c r="B137" s="333"/>
      <c r="C137" s="334"/>
      <c r="D137" s="334"/>
      <c r="E137" s="334"/>
      <c r="F137" s="334"/>
      <c r="G137" s="334"/>
      <c r="H137" s="334"/>
      <c r="I137" s="334"/>
      <c r="J137" s="334"/>
      <c r="K137" s="334"/>
      <c r="L137" s="335"/>
      <c r="M137" s="38"/>
    </row>
    <row r="138" spans="1:16" s="21" customFormat="1" x14ac:dyDescent="0.25">
      <c r="A138" s="20"/>
      <c r="B138" s="333"/>
      <c r="C138" s="334"/>
      <c r="D138" s="334"/>
      <c r="E138" s="334"/>
      <c r="F138" s="334"/>
      <c r="G138" s="334"/>
      <c r="H138" s="334"/>
      <c r="I138" s="334"/>
      <c r="J138" s="334"/>
      <c r="K138" s="334"/>
      <c r="L138" s="335"/>
      <c r="M138" s="38"/>
    </row>
    <row r="139" spans="1:16" s="21" customFormat="1" x14ac:dyDescent="0.25">
      <c r="A139" s="20"/>
      <c r="B139" s="333"/>
      <c r="C139" s="334"/>
      <c r="D139" s="334"/>
      <c r="E139" s="334"/>
      <c r="F139" s="334"/>
      <c r="G139" s="334"/>
      <c r="H139" s="334"/>
      <c r="I139" s="334"/>
      <c r="J139" s="334"/>
      <c r="K139" s="334"/>
      <c r="L139" s="335"/>
      <c r="M139" s="38"/>
    </row>
    <row r="140" spans="1:16" x14ac:dyDescent="0.25">
      <c r="B140" s="63"/>
      <c r="C140" s="64"/>
      <c r="D140" s="64"/>
      <c r="E140" s="64"/>
      <c r="F140" s="64"/>
      <c r="G140" s="64"/>
      <c r="H140" s="64"/>
      <c r="I140" s="64"/>
      <c r="J140" s="64"/>
      <c r="K140" s="64"/>
      <c r="L140" s="65"/>
    </row>
    <row r="141" spans="1:16" s="9" customFormat="1" x14ac:dyDescent="0.25">
      <c r="A141" s="23"/>
      <c r="B141" s="44"/>
      <c r="C141" s="25"/>
      <c r="D141" s="25"/>
      <c r="E141" s="26"/>
      <c r="F141" s="26"/>
      <c r="G141" s="26"/>
      <c r="H141" s="26"/>
      <c r="I141" s="26"/>
      <c r="J141" s="26"/>
      <c r="K141" s="26"/>
      <c r="L141" s="45"/>
      <c r="O141" s="24"/>
      <c r="P141" s="24"/>
    </row>
    <row r="142" spans="1:16" s="21" customFormat="1" x14ac:dyDescent="0.25">
      <c r="A142" s="20"/>
      <c r="B142" s="326" t="s">
        <v>31</v>
      </c>
      <c r="C142" s="327"/>
      <c r="D142" s="327"/>
      <c r="E142" s="327"/>
      <c r="F142" s="327"/>
      <c r="G142" s="327"/>
      <c r="H142" s="327"/>
      <c r="I142" s="327"/>
      <c r="J142" s="327"/>
      <c r="K142" s="327"/>
      <c r="L142" s="328"/>
      <c r="M142" s="67"/>
    </row>
    <row r="143" spans="1:16" x14ac:dyDescent="0.25">
      <c r="B143" s="58"/>
      <c r="L143" s="15"/>
    </row>
    <row r="144" spans="1:16" x14ac:dyDescent="0.25">
      <c r="B144" s="278" t="str">
        <f>IF(Intro!$G$21="English",O144,P144)</f>
        <v>Décrivez les plans de votre entreprise pour gérer les niveaux de stocks au cours des deux prochaines années. Fournissez les motifs et les hypothèses sous-tendant ces objectifs et ces stratégies.</v>
      </c>
      <c r="C144" s="279"/>
      <c r="D144" s="279"/>
      <c r="E144" s="279"/>
      <c r="F144" s="279"/>
      <c r="G144" s="279"/>
      <c r="H144" s="279"/>
      <c r="I144" s="279"/>
      <c r="J144" s="279"/>
      <c r="K144" s="279"/>
      <c r="L144" s="280"/>
      <c r="O144" s="3" t="s">
        <v>185</v>
      </c>
      <c r="P144" s="3" t="s">
        <v>119</v>
      </c>
    </row>
    <row r="145" spans="1:16" x14ac:dyDescent="0.25">
      <c r="B145" s="58"/>
      <c r="L145" s="15"/>
    </row>
    <row r="146" spans="1:16" s="21" customFormat="1" x14ac:dyDescent="0.25">
      <c r="A146" s="20"/>
      <c r="B146" s="333"/>
      <c r="C146" s="334"/>
      <c r="D146" s="334"/>
      <c r="E146" s="334"/>
      <c r="F146" s="334"/>
      <c r="G146" s="334"/>
      <c r="H146" s="334"/>
      <c r="I146" s="334"/>
      <c r="J146" s="334"/>
      <c r="K146" s="334"/>
      <c r="L146" s="335"/>
      <c r="M146" s="38"/>
    </row>
    <row r="147" spans="1:16" s="21" customFormat="1" x14ac:dyDescent="0.25">
      <c r="A147" s="20"/>
      <c r="B147" s="333"/>
      <c r="C147" s="334"/>
      <c r="D147" s="334"/>
      <c r="E147" s="334"/>
      <c r="F147" s="334"/>
      <c r="G147" s="334"/>
      <c r="H147" s="334"/>
      <c r="I147" s="334"/>
      <c r="J147" s="334"/>
      <c r="K147" s="334"/>
      <c r="L147" s="335"/>
      <c r="M147" s="38"/>
    </row>
    <row r="148" spans="1:16" s="21" customFormat="1" x14ac:dyDescent="0.25">
      <c r="A148" s="20"/>
      <c r="B148" s="333"/>
      <c r="C148" s="334"/>
      <c r="D148" s="334"/>
      <c r="E148" s="334"/>
      <c r="F148" s="334"/>
      <c r="G148" s="334"/>
      <c r="H148" s="334"/>
      <c r="I148" s="334"/>
      <c r="J148" s="334"/>
      <c r="K148" s="334"/>
      <c r="L148" s="335"/>
      <c r="M148" s="38"/>
    </row>
    <row r="149" spans="1:16" s="21" customFormat="1" x14ac:dyDescent="0.25">
      <c r="A149" s="20"/>
      <c r="B149" s="333"/>
      <c r="C149" s="334"/>
      <c r="D149" s="334"/>
      <c r="E149" s="334"/>
      <c r="F149" s="334"/>
      <c r="G149" s="334"/>
      <c r="H149" s="334"/>
      <c r="I149" s="334"/>
      <c r="J149" s="334"/>
      <c r="K149" s="334"/>
      <c r="L149" s="335"/>
      <c r="M149" s="38"/>
    </row>
    <row r="150" spans="1:16" s="21" customFormat="1" x14ac:dyDescent="0.25">
      <c r="A150" s="20"/>
      <c r="B150" s="333"/>
      <c r="C150" s="334"/>
      <c r="D150" s="334"/>
      <c r="E150" s="334"/>
      <c r="F150" s="334"/>
      <c r="G150" s="334"/>
      <c r="H150" s="334"/>
      <c r="I150" s="334"/>
      <c r="J150" s="334"/>
      <c r="K150" s="334"/>
      <c r="L150" s="335"/>
      <c r="M150" s="38"/>
    </row>
    <row r="151" spans="1:16" s="21" customFormat="1" x14ac:dyDescent="0.25">
      <c r="A151" s="20"/>
      <c r="B151" s="333"/>
      <c r="C151" s="334"/>
      <c r="D151" s="334"/>
      <c r="E151" s="334"/>
      <c r="F151" s="334"/>
      <c r="G151" s="334"/>
      <c r="H151" s="334"/>
      <c r="I151" s="334"/>
      <c r="J151" s="334"/>
      <c r="K151" s="334"/>
      <c r="L151" s="335"/>
      <c r="M151" s="38"/>
    </row>
    <row r="152" spans="1:16" s="21" customFormat="1" x14ac:dyDescent="0.25">
      <c r="A152" s="20"/>
      <c r="B152" s="333"/>
      <c r="C152" s="334"/>
      <c r="D152" s="334"/>
      <c r="E152" s="334"/>
      <c r="F152" s="334"/>
      <c r="G152" s="334"/>
      <c r="H152" s="334"/>
      <c r="I152" s="334"/>
      <c r="J152" s="334"/>
      <c r="K152" s="334"/>
      <c r="L152" s="335"/>
      <c r="M152" s="38"/>
    </row>
    <row r="153" spans="1:16" s="21" customFormat="1" x14ac:dyDescent="0.25">
      <c r="A153" s="20"/>
      <c r="B153" s="333"/>
      <c r="C153" s="334"/>
      <c r="D153" s="334"/>
      <c r="E153" s="334"/>
      <c r="F153" s="334"/>
      <c r="G153" s="334"/>
      <c r="H153" s="334"/>
      <c r="I153" s="334"/>
      <c r="J153" s="334"/>
      <c r="K153" s="334"/>
      <c r="L153" s="335"/>
      <c r="M153" s="38"/>
    </row>
    <row r="154" spans="1:16" x14ac:dyDescent="0.25">
      <c r="B154" s="63"/>
      <c r="C154" s="64"/>
      <c r="D154" s="64"/>
      <c r="E154" s="64"/>
      <c r="F154" s="64"/>
      <c r="G154" s="64"/>
      <c r="H154" s="64"/>
      <c r="I154" s="64"/>
      <c r="J154" s="64"/>
      <c r="K154" s="64"/>
      <c r="L154" s="65"/>
    </row>
    <row r="155" spans="1:16" s="21" customFormat="1" x14ac:dyDescent="0.25">
      <c r="A155" s="20"/>
      <c r="B155" s="326" t="s">
        <v>32</v>
      </c>
      <c r="C155" s="327"/>
      <c r="D155" s="327"/>
      <c r="E155" s="327"/>
      <c r="F155" s="327"/>
      <c r="G155" s="327"/>
      <c r="H155" s="327"/>
      <c r="I155" s="327"/>
      <c r="J155" s="327"/>
      <c r="K155" s="327"/>
      <c r="L155" s="328"/>
      <c r="M155" s="67"/>
    </row>
    <row r="156" spans="1:16" x14ac:dyDescent="0.25">
      <c r="B156" s="58"/>
      <c r="L156" s="15"/>
    </row>
    <row r="157" spans="1:16" x14ac:dyDescent="0.25">
      <c r="B157" s="234" t="str">
        <f>IF(Intro!$G$21="English",O157,P157)</f>
        <v>Fournissez les stratégies et les objectifs de votre entreprise pour les deux prochaines années en ce qui concerne les prix des marchandises. Fournir la justification et les hypothèses qui sous-tendent ces stratégies et objectifs.</v>
      </c>
      <c r="C157" s="235"/>
      <c r="D157" s="235"/>
      <c r="E157" s="235"/>
      <c r="F157" s="235"/>
      <c r="G157" s="235"/>
      <c r="H157" s="235"/>
      <c r="I157" s="235"/>
      <c r="J157" s="235"/>
      <c r="K157" s="235"/>
      <c r="L157" s="236"/>
      <c r="O157" s="3" t="s">
        <v>131</v>
      </c>
      <c r="P157" s="3" t="s">
        <v>120</v>
      </c>
    </row>
    <row r="158" spans="1:16" x14ac:dyDescent="0.25">
      <c r="B158" s="234"/>
      <c r="C158" s="235"/>
      <c r="D158" s="235"/>
      <c r="E158" s="235"/>
      <c r="F158" s="235"/>
      <c r="G158" s="235"/>
      <c r="H158" s="235"/>
      <c r="I158" s="235"/>
      <c r="J158" s="235"/>
      <c r="K158" s="235"/>
      <c r="L158" s="236"/>
    </row>
    <row r="159" spans="1:16" x14ac:dyDescent="0.25">
      <c r="B159" s="58"/>
      <c r="L159" s="15"/>
    </row>
    <row r="160" spans="1:16" s="21" customFormat="1" x14ac:dyDescent="0.25">
      <c r="A160" s="20"/>
      <c r="B160" s="333"/>
      <c r="C160" s="334"/>
      <c r="D160" s="334"/>
      <c r="E160" s="334"/>
      <c r="F160" s="334"/>
      <c r="G160" s="334"/>
      <c r="H160" s="334"/>
      <c r="I160" s="334"/>
      <c r="J160" s="334"/>
      <c r="K160" s="334"/>
      <c r="L160" s="335"/>
      <c r="M160" s="38"/>
    </row>
    <row r="161" spans="1:16" s="21" customFormat="1" x14ac:dyDescent="0.25">
      <c r="A161" s="20"/>
      <c r="B161" s="333"/>
      <c r="C161" s="334"/>
      <c r="D161" s="334"/>
      <c r="E161" s="334"/>
      <c r="F161" s="334"/>
      <c r="G161" s="334"/>
      <c r="H161" s="334"/>
      <c r="I161" s="334"/>
      <c r="J161" s="334"/>
      <c r="K161" s="334"/>
      <c r="L161" s="335"/>
      <c r="M161" s="38"/>
    </row>
    <row r="162" spans="1:16" s="21" customFormat="1" x14ac:dyDescent="0.25">
      <c r="A162" s="20"/>
      <c r="B162" s="333"/>
      <c r="C162" s="334"/>
      <c r="D162" s="334"/>
      <c r="E162" s="334"/>
      <c r="F162" s="334"/>
      <c r="G162" s="334"/>
      <c r="H162" s="334"/>
      <c r="I162" s="334"/>
      <c r="J162" s="334"/>
      <c r="K162" s="334"/>
      <c r="L162" s="335"/>
      <c r="M162" s="38"/>
    </row>
    <row r="163" spans="1:16" s="21" customFormat="1" x14ac:dyDescent="0.25">
      <c r="A163" s="20"/>
      <c r="B163" s="333"/>
      <c r="C163" s="334"/>
      <c r="D163" s="334"/>
      <c r="E163" s="334"/>
      <c r="F163" s="334"/>
      <c r="G163" s="334"/>
      <c r="H163" s="334"/>
      <c r="I163" s="334"/>
      <c r="J163" s="334"/>
      <c r="K163" s="334"/>
      <c r="L163" s="335"/>
      <c r="M163" s="38"/>
    </row>
    <row r="164" spans="1:16" s="21" customFormat="1" x14ac:dyDescent="0.25">
      <c r="A164" s="20"/>
      <c r="B164" s="333"/>
      <c r="C164" s="334"/>
      <c r="D164" s="334"/>
      <c r="E164" s="334"/>
      <c r="F164" s="334"/>
      <c r="G164" s="334"/>
      <c r="H164" s="334"/>
      <c r="I164" s="334"/>
      <c r="J164" s="334"/>
      <c r="K164" s="334"/>
      <c r="L164" s="335"/>
      <c r="M164" s="38"/>
    </row>
    <row r="165" spans="1:16" s="21" customFormat="1" x14ac:dyDescent="0.25">
      <c r="A165" s="20"/>
      <c r="B165" s="333"/>
      <c r="C165" s="334"/>
      <c r="D165" s="334"/>
      <c r="E165" s="334"/>
      <c r="F165" s="334"/>
      <c r="G165" s="334"/>
      <c r="H165" s="334"/>
      <c r="I165" s="334"/>
      <c r="J165" s="334"/>
      <c r="K165" s="334"/>
      <c r="L165" s="335"/>
      <c r="M165" s="38"/>
    </row>
    <row r="166" spans="1:16" s="21" customFormat="1" x14ac:dyDescent="0.25">
      <c r="A166" s="20"/>
      <c r="B166" s="333"/>
      <c r="C166" s="334"/>
      <c r="D166" s="334"/>
      <c r="E166" s="334"/>
      <c r="F166" s="334"/>
      <c r="G166" s="334"/>
      <c r="H166" s="334"/>
      <c r="I166" s="334"/>
      <c r="J166" s="334"/>
      <c r="K166" s="334"/>
      <c r="L166" s="335"/>
      <c r="M166" s="38"/>
    </row>
    <row r="167" spans="1:16" s="21" customFormat="1" x14ac:dyDescent="0.25">
      <c r="A167" s="20"/>
      <c r="B167" s="333"/>
      <c r="C167" s="334"/>
      <c r="D167" s="334"/>
      <c r="E167" s="334"/>
      <c r="F167" s="334"/>
      <c r="G167" s="334"/>
      <c r="H167" s="334"/>
      <c r="I167" s="334"/>
      <c r="J167" s="334"/>
      <c r="K167" s="334"/>
      <c r="L167" s="335"/>
      <c r="M167" s="38"/>
    </row>
    <row r="168" spans="1:16" x14ac:dyDescent="0.25">
      <c r="B168" s="63"/>
      <c r="C168" s="64"/>
      <c r="D168" s="64"/>
      <c r="E168" s="64"/>
      <c r="F168" s="64"/>
      <c r="G168" s="64"/>
      <c r="H168" s="64"/>
      <c r="I168" s="64"/>
      <c r="J168" s="64"/>
      <c r="K168" s="64"/>
      <c r="L168" s="65"/>
    </row>
    <row r="169" spans="1:16" s="21" customFormat="1" x14ac:dyDescent="0.25">
      <c r="A169" s="20"/>
      <c r="B169" s="326" t="s">
        <v>33</v>
      </c>
      <c r="C169" s="327"/>
      <c r="D169" s="327"/>
      <c r="E169" s="327"/>
      <c r="F169" s="327"/>
      <c r="G169" s="327"/>
      <c r="H169" s="327"/>
      <c r="I169" s="327"/>
      <c r="J169" s="327"/>
      <c r="K169" s="327"/>
      <c r="L169" s="328"/>
      <c r="M169" s="67"/>
    </row>
    <row r="170" spans="1:16" x14ac:dyDescent="0.25">
      <c r="B170" s="58"/>
      <c r="L170" s="15"/>
    </row>
    <row r="171" spans="1:16" x14ac:dyDescent="0.25">
      <c r="B171" s="234" t="str">
        <f>IF(Intro!$G$21="English",O171,P171)</f>
        <v>Fournissez les stratégies et les objectifs de votre entreprise pour les deux prochaines années en ce qui concerne les ventes à l'exportation des marchandises. Fournir la justification et les hypothèses qui sous-tendent ces stratégies et objectifs.</v>
      </c>
      <c r="C171" s="235"/>
      <c r="D171" s="235"/>
      <c r="E171" s="235"/>
      <c r="F171" s="235"/>
      <c r="G171" s="235"/>
      <c r="H171" s="235"/>
      <c r="I171" s="235"/>
      <c r="J171" s="235"/>
      <c r="K171" s="235"/>
      <c r="L171" s="236"/>
      <c r="O171" s="3" t="s">
        <v>121</v>
      </c>
      <c r="P171" s="3" t="s">
        <v>122</v>
      </c>
    </row>
    <row r="172" spans="1:16" x14ac:dyDescent="0.25">
      <c r="B172" s="234"/>
      <c r="C172" s="235"/>
      <c r="D172" s="235"/>
      <c r="E172" s="235"/>
      <c r="F172" s="235"/>
      <c r="G172" s="235"/>
      <c r="H172" s="235"/>
      <c r="I172" s="235"/>
      <c r="J172" s="235"/>
      <c r="K172" s="235"/>
      <c r="L172" s="236"/>
    </row>
    <row r="173" spans="1:16" x14ac:dyDescent="0.25">
      <c r="B173" s="58"/>
      <c r="L173" s="15"/>
    </row>
    <row r="174" spans="1:16" s="21" customFormat="1" x14ac:dyDescent="0.25">
      <c r="A174" s="20"/>
      <c r="B174" s="333"/>
      <c r="C174" s="334"/>
      <c r="D174" s="334"/>
      <c r="E174" s="334"/>
      <c r="F174" s="334"/>
      <c r="G174" s="334"/>
      <c r="H174" s="334"/>
      <c r="I174" s="334"/>
      <c r="J174" s="334"/>
      <c r="K174" s="334"/>
      <c r="L174" s="335"/>
      <c r="M174" s="38"/>
    </row>
    <row r="175" spans="1:16" s="21" customFormat="1" x14ac:dyDescent="0.25">
      <c r="A175" s="20"/>
      <c r="B175" s="333"/>
      <c r="C175" s="334"/>
      <c r="D175" s="334"/>
      <c r="E175" s="334"/>
      <c r="F175" s="334"/>
      <c r="G175" s="334"/>
      <c r="H175" s="334"/>
      <c r="I175" s="334"/>
      <c r="J175" s="334"/>
      <c r="K175" s="334"/>
      <c r="L175" s="335"/>
      <c r="M175" s="38"/>
    </row>
    <row r="176" spans="1:16" s="21" customFormat="1" x14ac:dyDescent="0.25">
      <c r="A176" s="20"/>
      <c r="B176" s="333"/>
      <c r="C176" s="334"/>
      <c r="D176" s="334"/>
      <c r="E176" s="334"/>
      <c r="F176" s="334"/>
      <c r="G176" s="334"/>
      <c r="H176" s="334"/>
      <c r="I176" s="334"/>
      <c r="J176" s="334"/>
      <c r="K176" s="334"/>
      <c r="L176" s="335"/>
      <c r="M176" s="38"/>
    </row>
    <row r="177" spans="1:14" s="21" customFormat="1" x14ac:dyDescent="0.25">
      <c r="A177" s="20"/>
      <c r="B177" s="333"/>
      <c r="C177" s="334"/>
      <c r="D177" s="334"/>
      <c r="E177" s="334"/>
      <c r="F177" s="334"/>
      <c r="G177" s="334"/>
      <c r="H177" s="334"/>
      <c r="I177" s="334"/>
      <c r="J177" s="334"/>
      <c r="K177" s="334"/>
      <c r="L177" s="335"/>
      <c r="M177" s="38"/>
    </row>
    <row r="178" spans="1:14" s="21" customFormat="1" x14ac:dyDescent="0.25">
      <c r="A178" s="20"/>
      <c r="B178" s="333"/>
      <c r="C178" s="334"/>
      <c r="D178" s="334"/>
      <c r="E178" s="334"/>
      <c r="F178" s="334"/>
      <c r="G178" s="334"/>
      <c r="H178" s="334"/>
      <c r="I178" s="334"/>
      <c r="J178" s="334"/>
      <c r="K178" s="334"/>
      <c r="L178" s="335"/>
      <c r="M178" s="38"/>
    </row>
    <row r="179" spans="1:14" s="21" customFormat="1" x14ac:dyDescent="0.25">
      <c r="A179" s="20"/>
      <c r="B179" s="333"/>
      <c r="C179" s="334"/>
      <c r="D179" s="334"/>
      <c r="E179" s="334"/>
      <c r="F179" s="334"/>
      <c r="G179" s="334"/>
      <c r="H179" s="334"/>
      <c r="I179" s="334"/>
      <c r="J179" s="334"/>
      <c r="K179" s="334"/>
      <c r="L179" s="335"/>
      <c r="M179" s="38"/>
    </row>
    <row r="180" spans="1:14" s="21" customFormat="1" x14ac:dyDescent="0.25">
      <c r="A180" s="20"/>
      <c r="B180" s="333"/>
      <c r="C180" s="334"/>
      <c r="D180" s="334"/>
      <c r="E180" s="334"/>
      <c r="F180" s="334"/>
      <c r="G180" s="334"/>
      <c r="H180" s="334"/>
      <c r="I180" s="334"/>
      <c r="J180" s="334"/>
      <c r="K180" s="334"/>
      <c r="L180" s="335"/>
      <c r="M180" s="38"/>
    </row>
    <row r="181" spans="1:14" s="21" customFormat="1" x14ac:dyDescent="0.25">
      <c r="A181" s="20"/>
      <c r="B181" s="333"/>
      <c r="C181" s="334"/>
      <c r="D181" s="334"/>
      <c r="E181" s="334"/>
      <c r="F181" s="334"/>
      <c r="G181" s="334"/>
      <c r="H181" s="334"/>
      <c r="I181" s="334"/>
      <c r="J181" s="334"/>
      <c r="K181" s="334"/>
      <c r="L181" s="335"/>
      <c r="M181" s="38"/>
    </row>
    <row r="182" spans="1:14" x14ac:dyDescent="0.25">
      <c r="B182" s="63"/>
      <c r="C182" s="64"/>
      <c r="D182" s="64"/>
      <c r="E182" s="64"/>
      <c r="F182" s="64"/>
      <c r="G182" s="64"/>
      <c r="H182" s="64"/>
      <c r="I182" s="64"/>
      <c r="J182" s="64"/>
      <c r="K182" s="64"/>
      <c r="L182" s="65"/>
    </row>
    <row r="183" spans="1:14" s="40" customFormat="1" x14ac:dyDescent="0.25">
      <c r="A183" s="66"/>
      <c r="B183" s="23"/>
      <c r="C183" s="23"/>
      <c r="N183" s="39"/>
    </row>
    <row r="184" spans="1:14" s="40" customFormat="1" x14ac:dyDescent="0.25">
      <c r="A184" s="66"/>
      <c r="B184" s="23"/>
      <c r="C184" s="23"/>
      <c r="N184" s="39"/>
    </row>
    <row r="185" spans="1:14" s="40" customFormat="1" x14ac:dyDescent="0.25">
      <c r="A185" s="66"/>
      <c r="B185" s="23"/>
      <c r="C185" s="23"/>
      <c r="N185" s="39"/>
    </row>
    <row r="186" spans="1:14" s="40" customFormat="1" x14ac:dyDescent="0.25">
      <c r="A186" s="66"/>
      <c r="B186" s="23"/>
      <c r="C186" s="23"/>
      <c r="N186" s="39"/>
    </row>
    <row r="187" spans="1:14" s="40" customFormat="1" x14ac:dyDescent="0.25">
      <c r="A187" s="66"/>
      <c r="B187" s="23"/>
      <c r="C187" s="23"/>
      <c r="N187" s="39"/>
    </row>
    <row r="188" spans="1:14" s="40" customFormat="1" x14ac:dyDescent="0.25">
      <c r="A188" s="66"/>
      <c r="B188" s="23"/>
      <c r="C188" s="23"/>
      <c r="N188" s="39"/>
    </row>
    <row r="189" spans="1:14" s="40" customFormat="1" x14ac:dyDescent="0.25">
      <c r="A189" s="66"/>
      <c r="B189" s="23"/>
      <c r="C189" s="23"/>
      <c r="N189" s="39"/>
    </row>
  </sheetData>
  <sheetProtection algorithmName="SHA-512" hashValue="ZGRtWstXTmkY2KruBaXeM8yxX9CjLD9kJF8njh2tSEhbTCh7cTLngWK8QotSWGqfQo2Rn7HWgnaXOJrLfEUqJw==" saltValue="vclH3UU4U2b782sdVmfwTg==" spinCount="100000" sheet="1" objects="1" scenarios="1" selectLockedCells="1"/>
  <mergeCells count="136">
    <mergeCell ref="B22:L22"/>
    <mergeCell ref="B24:F25"/>
    <mergeCell ref="B26:F27"/>
    <mergeCell ref="B28:F29"/>
    <mergeCell ref="B30:F31"/>
    <mergeCell ref="G30:G31"/>
    <mergeCell ref="G24:G25"/>
    <mergeCell ref="B4:L4"/>
    <mergeCell ref="B5:L5"/>
    <mergeCell ref="B20:L20"/>
    <mergeCell ref="B14:L14"/>
    <mergeCell ref="B8:L8"/>
    <mergeCell ref="B9:L9"/>
    <mergeCell ref="B10:L10"/>
    <mergeCell ref="B12:L12"/>
    <mergeCell ref="B13:L13"/>
    <mergeCell ref="B15:L15"/>
    <mergeCell ref="B16:L16"/>
    <mergeCell ref="B17:L17"/>
    <mergeCell ref="B6:L6"/>
    <mergeCell ref="H24:H25"/>
    <mergeCell ref="H26:H27"/>
    <mergeCell ref="B19:L19"/>
    <mergeCell ref="J37:J38"/>
    <mergeCell ref="K37:K38"/>
    <mergeCell ref="D46:F46"/>
    <mergeCell ref="D47:F47"/>
    <mergeCell ref="B35:L35"/>
    <mergeCell ref="B92:L92"/>
    <mergeCell ref="B62:E62"/>
    <mergeCell ref="B63:E66"/>
    <mergeCell ref="K63:K66"/>
    <mergeCell ref="K60:K61"/>
    <mergeCell ref="B54:C54"/>
    <mergeCell ref="D54:K54"/>
    <mergeCell ref="B101:L101"/>
    <mergeCell ref="B46:C48"/>
    <mergeCell ref="B83:L90"/>
    <mergeCell ref="B70:L77"/>
    <mergeCell ref="J63:J66"/>
    <mergeCell ref="G26:G27"/>
    <mergeCell ref="G28:G29"/>
    <mergeCell ref="D48:F48"/>
    <mergeCell ref="H28:H29"/>
    <mergeCell ref="H30:H31"/>
    <mergeCell ref="G37:G38"/>
    <mergeCell ref="H37:H38"/>
    <mergeCell ref="I37:I38"/>
    <mergeCell ref="D51:F51"/>
    <mergeCell ref="D52:F52"/>
    <mergeCell ref="F98:F99"/>
    <mergeCell ref="G98:G99"/>
    <mergeCell ref="H98:H99"/>
    <mergeCell ref="I98:I99"/>
    <mergeCell ref="J98:J99"/>
    <mergeCell ref="B33:L33"/>
    <mergeCell ref="D40:F40"/>
    <mergeCell ref="H96:H97"/>
    <mergeCell ref="I96:I97"/>
    <mergeCell ref="J96:J97"/>
    <mergeCell ref="B39:C39"/>
    <mergeCell ref="B40:C42"/>
    <mergeCell ref="B43:C45"/>
    <mergeCell ref="B49:C51"/>
    <mergeCell ref="B52:C52"/>
    <mergeCell ref="D50:F50"/>
    <mergeCell ref="B79:L79"/>
    <mergeCell ref="B56:L56"/>
    <mergeCell ref="B81:L81"/>
    <mergeCell ref="D42:F42"/>
    <mergeCell ref="D43:F43"/>
    <mergeCell ref="D44:F44"/>
    <mergeCell ref="D45:F45"/>
    <mergeCell ref="D49:F49"/>
    <mergeCell ref="D39:F39"/>
    <mergeCell ref="D41:F41"/>
    <mergeCell ref="B174:L181"/>
    <mergeCell ref="B58:L58"/>
    <mergeCell ref="G60:G61"/>
    <mergeCell ref="H60:H61"/>
    <mergeCell ref="I60:I61"/>
    <mergeCell ref="J60:J61"/>
    <mergeCell ref="F63:F66"/>
    <mergeCell ref="G63:G66"/>
    <mergeCell ref="H63:H66"/>
    <mergeCell ref="I63:I66"/>
    <mergeCell ref="C105:F105"/>
    <mergeCell ref="B127:L127"/>
    <mergeCell ref="B169:L169"/>
    <mergeCell ref="B171:L172"/>
    <mergeCell ref="B106:B107"/>
    <mergeCell ref="C106:F107"/>
    <mergeCell ref="G106:K107"/>
    <mergeCell ref="B108:B109"/>
    <mergeCell ref="C108:F109"/>
    <mergeCell ref="G108:K109"/>
    <mergeCell ref="B103:L103"/>
    <mergeCell ref="B94:L94"/>
    <mergeCell ref="B68:L68"/>
    <mergeCell ref="G96:G97"/>
    <mergeCell ref="B160:L167"/>
    <mergeCell ref="B114:B115"/>
    <mergeCell ref="C114:F115"/>
    <mergeCell ref="G114:K115"/>
    <mergeCell ref="B116:B117"/>
    <mergeCell ref="B118:B119"/>
    <mergeCell ref="C118:F119"/>
    <mergeCell ref="G118:K119"/>
    <mergeCell ref="B120:B121"/>
    <mergeCell ref="C120:F121"/>
    <mergeCell ref="G120:K121"/>
    <mergeCell ref="B142:L142"/>
    <mergeCell ref="B98:E99"/>
    <mergeCell ref="K96:K97"/>
    <mergeCell ref="K98:K99"/>
    <mergeCell ref="G105:K105"/>
    <mergeCell ref="B155:L155"/>
    <mergeCell ref="B129:L130"/>
    <mergeCell ref="B144:L144"/>
    <mergeCell ref="B157:L158"/>
    <mergeCell ref="B122:B123"/>
    <mergeCell ref="C122:F123"/>
    <mergeCell ref="G122:K123"/>
    <mergeCell ref="B124:B125"/>
    <mergeCell ref="C124:F125"/>
    <mergeCell ref="G124:K125"/>
    <mergeCell ref="C116:F117"/>
    <mergeCell ref="G116:K117"/>
    <mergeCell ref="B110:B111"/>
    <mergeCell ref="C110:F111"/>
    <mergeCell ref="G110:K111"/>
    <mergeCell ref="B112:B113"/>
    <mergeCell ref="C112:F113"/>
    <mergeCell ref="G112:K113"/>
    <mergeCell ref="B132:L139"/>
    <mergeCell ref="B146:L153"/>
  </mergeCells>
  <dataValidations count="3">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174 B83 B70 B132 B146 B160 G105" xr:uid="{055BD7CC-60F6-4313-A78A-866988C35533}">
      <formula1>1000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48:K48 G45:K45 G42:K42 H39:K39 G51:K51" xr:uid="{F945AE69-1B12-429F-BEE1-5BFE6452C624}">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H24:H31 G39 G40:K41 G43:K44 G46:K47 G49:K50 G52:K52 G98:K99" xr:uid="{BFED4A07-2309-4857-8DA3-61372C7086AE}">
      <formula1>-1000000000</formula1>
    </dataValidation>
  </dataValidations>
  <printOptions horizontalCentered="1"/>
  <pageMargins left="0.25" right="0.25" top="0.75" bottom="0.75" header="0.3" footer="0.3"/>
  <pageSetup scale="63" fitToHeight="0" orientation="portrait" r:id="rId1"/>
  <headerFooter>
    <oddFooter>&amp;L&amp;A</oddFooter>
  </headerFooter>
  <rowBreaks count="3" manualBreakCount="3">
    <brk id="55" min="1" max="11" man="1"/>
    <brk id="91" min="1" max="11" man="1"/>
    <brk id="141" min="1" max="11"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6CD124-8B56-482D-9A0B-99E14CF2110F}">
  <sheetPr codeName="Sheet9">
    <tabColor rgb="FF92D050"/>
    <pageSetUpPr fitToPage="1"/>
  </sheetPr>
  <dimension ref="A1:P63"/>
  <sheetViews>
    <sheetView showGridLines="0" zoomScaleNormal="100" workbookViewId="0"/>
  </sheetViews>
  <sheetFormatPr defaultColWidth="9.42578125" defaultRowHeight="14.25" x14ac:dyDescent="0.25"/>
  <cols>
    <col min="1" max="1" width="1.85546875" style="20" customWidth="1"/>
    <col min="2" max="12" width="14.5703125" style="1" customWidth="1"/>
    <col min="13" max="14" width="14.5703125" style="3" customWidth="1"/>
    <col min="15" max="16" width="14.5703125" style="3" hidden="1" customWidth="1"/>
    <col min="17" max="17" width="9.42578125" style="3" customWidth="1"/>
    <col min="18" max="16384" width="9.42578125" style="3"/>
  </cols>
  <sheetData>
    <row r="1" spans="1:16" ht="14.25" customHeight="1" x14ac:dyDescent="0.25">
      <c r="O1" s="3" t="s">
        <v>305</v>
      </c>
      <c r="P1" s="3" t="s">
        <v>305</v>
      </c>
    </row>
    <row r="2" spans="1:16" x14ac:dyDescent="0.25">
      <c r="B2" s="22" t="str">
        <f>'Pro 1'!B2</f>
        <v>PROTÉGÉ</v>
      </c>
      <c r="C2" s="22"/>
      <c r="D2" s="22"/>
      <c r="O2" s="21" t="s">
        <v>61</v>
      </c>
      <c r="P2" s="21" t="s">
        <v>73</v>
      </c>
    </row>
    <row r="3" spans="1:16" x14ac:dyDescent="0.25">
      <c r="B3" s="5"/>
      <c r="C3" s="5"/>
      <c r="D3" s="5"/>
      <c r="O3" s="8"/>
      <c r="P3" s="8"/>
    </row>
    <row r="4" spans="1:16" s="8" customFormat="1" x14ac:dyDescent="0.25">
      <c r="A4" s="23"/>
      <c r="B4" s="269" t="str">
        <f>Info!B4</f>
        <v>QUESTIONNAIRE À L'INTENTION DES PRODUCTEURS ÉTRANGERS</v>
      </c>
      <c r="C4" s="270"/>
      <c r="D4" s="270"/>
      <c r="E4" s="270"/>
      <c r="F4" s="270"/>
      <c r="G4" s="270"/>
      <c r="H4" s="270"/>
      <c r="I4" s="270"/>
      <c r="J4" s="270"/>
      <c r="K4" s="270"/>
      <c r="L4" s="271"/>
      <c r="M4" s="10"/>
      <c r="N4" s="10"/>
      <c r="O4" s="9"/>
      <c r="P4" s="9"/>
    </row>
    <row r="5" spans="1:16" s="8" customFormat="1" x14ac:dyDescent="0.25">
      <c r="A5" s="23"/>
      <c r="B5" s="282" t="str">
        <f>Info!B5</f>
        <v>NQ-2026-004</v>
      </c>
      <c r="C5" s="283"/>
      <c r="D5" s="283"/>
      <c r="E5" s="283"/>
      <c r="F5" s="283"/>
      <c r="G5" s="283"/>
      <c r="H5" s="283"/>
      <c r="I5" s="283"/>
      <c r="J5" s="283"/>
      <c r="K5" s="283"/>
      <c r="L5" s="284"/>
      <c r="M5" s="10"/>
      <c r="N5" s="10"/>
      <c r="O5" s="9"/>
      <c r="P5" s="9"/>
    </row>
    <row r="6" spans="1:16" s="9" customFormat="1" ht="14.1" customHeight="1" x14ac:dyDescent="0.25">
      <c r="A6" s="23"/>
      <c r="B6" s="285" t="str">
        <f>Info!B6</f>
        <v>CONTREPLAQUÉS DÉCORATIFS ET AUTRES CONTREPLAQUÉS NON STRUCTURAUX</v>
      </c>
      <c r="C6" s="286"/>
      <c r="D6" s="286"/>
      <c r="E6" s="286"/>
      <c r="F6" s="286"/>
      <c r="G6" s="286"/>
      <c r="H6" s="286"/>
      <c r="I6" s="286"/>
      <c r="J6" s="286"/>
      <c r="K6" s="286"/>
      <c r="L6" s="287"/>
      <c r="O6" s="24"/>
      <c r="P6" s="24"/>
    </row>
    <row r="7" spans="1:16" s="9" customFormat="1" x14ac:dyDescent="0.25">
      <c r="A7" s="23"/>
      <c r="B7" s="25"/>
      <c r="C7" s="25"/>
      <c r="D7" s="25"/>
      <c r="E7" s="26"/>
      <c r="F7" s="26"/>
      <c r="G7" s="26"/>
      <c r="H7" s="26"/>
      <c r="I7" s="26"/>
      <c r="J7" s="26"/>
      <c r="K7" s="26"/>
      <c r="L7" s="26"/>
      <c r="O7" s="24"/>
      <c r="P7" s="24"/>
    </row>
    <row r="8" spans="1:16" x14ac:dyDescent="0.25">
      <c r="B8" s="384" t="str">
        <f>IF(Intro!$G$21="English",O8,P8)</f>
        <v>COMMENTAIRES PROTÉGÉS</v>
      </c>
      <c r="C8" s="385"/>
      <c r="D8" s="385"/>
      <c r="E8" s="385"/>
      <c r="F8" s="385"/>
      <c r="G8" s="385"/>
      <c r="H8" s="385"/>
      <c r="I8" s="385"/>
      <c r="J8" s="385"/>
      <c r="K8" s="385"/>
      <c r="L8" s="386"/>
      <c r="O8" s="3" t="s">
        <v>57</v>
      </c>
      <c r="P8" s="3" t="s">
        <v>164</v>
      </c>
    </row>
    <row r="9" spans="1:16" x14ac:dyDescent="0.25">
      <c r="B9" s="27"/>
      <c r="C9" s="28"/>
      <c r="D9" s="28"/>
      <c r="E9" s="29"/>
      <c r="F9" s="29"/>
      <c r="G9" s="29"/>
      <c r="H9" s="29"/>
      <c r="I9" s="29"/>
      <c r="J9" s="29"/>
      <c r="K9" s="29"/>
      <c r="L9" s="30"/>
    </row>
    <row r="10" spans="1:16" x14ac:dyDescent="0.25">
      <c r="B10" s="234" t="str">
        <f>AddPub!B10</f>
        <v>Si votre entreprise désire ajouter des commentaires concernant vos réponses, vous les inscrivez ici. Indiquez à quelle question se rapportent vos commentaires.</v>
      </c>
      <c r="C10" s="235"/>
      <c r="D10" s="235"/>
      <c r="E10" s="235"/>
      <c r="F10" s="235"/>
      <c r="G10" s="235"/>
      <c r="H10" s="235"/>
      <c r="I10" s="235"/>
      <c r="J10" s="235"/>
      <c r="K10" s="235"/>
      <c r="L10" s="236"/>
      <c r="O10" s="31" t="s">
        <v>52</v>
      </c>
      <c r="P10" s="3" t="s">
        <v>159</v>
      </c>
    </row>
    <row r="11" spans="1:16" x14ac:dyDescent="0.25">
      <c r="B11" s="49"/>
      <c r="C11" s="28"/>
      <c r="D11" s="28"/>
      <c r="E11" s="29"/>
      <c r="F11" s="29"/>
      <c r="G11" s="29"/>
      <c r="H11" s="29"/>
      <c r="I11" s="29"/>
      <c r="J11" s="29"/>
      <c r="K11" s="29"/>
      <c r="L11" s="30"/>
      <c r="O11" s="31" t="s">
        <v>301</v>
      </c>
      <c r="P11" s="31" t="s">
        <v>302</v>
      </c>
    </row>
    <row r="12" spans="1:16" ht="28.5" x14ac:dyDescent="0.25">
      <c r="A12" s="20" t="s">
        <v>320</v>
      </c>
      <c r="B12" s="49"/>
      <c r="C12" s="135" t="str">
        <f>IF(Intro!$G$21="English",O11,P11)</f>
        <v>Onglet et question</v>
      </c>
      <c r="D12" s="387" t="str">
        <f>IF(Intro!$G$21="English",O12,P12)</f>
        <v>Commentaires</v>
      </c>
      <c r="E12" s="388"/>
      <c r="F12" s="388"/>
      <c r="G12" s="388"/>
      <c r="H12" s="388"/>
      <c r="I12" s="388"/>
      <c r="J12" s="388"/>
      <c r="K12" s="388"/>
      <c r="L12" s="389"/>
      <c r="O12" s="31" t="s">
        <v>91</v>
      </c>
      <c r="P12" s="3" t="s">
        <v>92</v>
      </c>
    </row>
    <row r="13" spans="1:16" x14ac:dyDescent="0.25">
      <c r="A13" s="66"/>
      <c r="B13" s="376" t="str">
        <f>IF(Intro!$G$21="English",O13,P13)</f>
        <v>Commentaire 1</v>
      </c>
      <c r="C13" s="379"/>
      <c r="D13" s="367"/>
      <c r="E13" s="368"/>
      <c r="F13" s="368"/>
      <c r="G13" s="368"/>
      <c r="H13" s="368"/>
      <c r="I13" s="368"/>
      <c r="J13" s="368"/>
      <c r="K13" s="368"/>
      <c r="L13" s="369"/>
      <c r="O13" s="31" t="s">
        <v>93</v>
      </c>
      <c r="P13" s="3" t="s">
        <v>94</v>
      </c>
    </row>
    <row r="14" spans="1:16" x14ac:dyDescent="0.25">
      <c r="A14" s="66"/>
      <c r="B14" s="234"/>
      <c r="C14" s="379"/>
      <c r="D14" s="370"/>
      <c r="E14" s="371"/>
      <c r="F14" s="371"/>
      <c r="G14" s="371"/>
      <c r="H14" s="371"/>
      <c r="I14" s="371"/>
      <c r="J14" s="371"/>
      <c r="K14" s="371"/>
      <c r="L14" s="372"/>
      <c r="O14" s="31"/>
    </row>
    <row r="15" spans="1:16" x14ac:dyDescent="0.25">
      <c r="A15" s="66"/>
      <c r="B15" s="234"/>
      <c r="C15" s="379"/>
      <c r="D15" s="370"/>
      <c r="E15" s="371"/>
      <c r="F15" s="371"/>
      <c r="G15" s="371"/>
      <c r="H15" s="371"/>
      <c r="I15" s="371"/>
      <c r="J15" s="371"/>
      <c r="K15" s="371"/>
      <c r="L15" s="372"/>
      <c r="O15" s="31"/>
    </row>
    <row r="16" spans="1:16" x14ac:dyDescent="0.25">
      <c r="A16" s="66"/>
      <c r="B16" s="234"/>
      <c r="C16" s="379"/>
      <c r="D16" s="370"/>
      <c r="E16" s="371"/>
      <c r="F16" s="371"/>
      <c r="G16" s="371"/>
      <c r="H16" s="371"/>
      <c r="I16" s="371"/>
      <c r="J16" s="371"/>
      <c r="K16" s="371"/>
      <c r="L16" s="372"/>
      <c r="O16" s="31"/>
    </row>
    <row r="17" spans="1:16" x14ac:dyDescent="0.25">
      <c r="A17" s="66"/>
      <c r="B17" s="234"/>
      <c r="C17" s="379"/>
      <c r="D17" s="370"/>
      <c r="E17" s="371"/>
      <c r="F17" s="371"/>
      <c r="G17" s="371"/>
      <c r="H17" s="371"/>
      <c r="I17" s="371"/>
      <c r="J17" s="371"/>
      <c r="K17" s="371"/>
      <c r="L17" s="372"/>
      <c r="O17" s="31"/>
    </row>
    <row r="18" spans="1:16" x14ac:dyDescent="0.25">
      <c r="A18" s="66"/>
      <c r="B18" s="234"/>
      <c r="C18" s="379"/>
      <c r="D18" s="370"/>
      <c r="E18" s="371"/>
      <c r="F18" s="371"/>
      <c r="G18" s="371"/>
      <c r="H18" s="371"/>
      <c r="I18" s="371"/>
      <c r="J18" s="371"/>
      <c r="K18" s="371"/>
      <c r="L18" s="372"/>
      <c r="O18" s="31"/>
    </row>
    <row r="19" spans="1:16" x14ac:dyDescent="0.25">
      <c r="A19" s="66"/>
      <c r="B19" s="234"/>
      <c r="C19" s="379"/>
      <c r="D19" s="370"/>
      <c r="E19" s="371"/>
      <c r="F19" s="371"/>
      <c r="G19" s="371"/>
      <c r="H19" s="371"/>
      <c r="I19" s="371"/>
      <c r="J19" s="371"/>
      <c r="K19" s="371"/>
      <c r="L19" s="372"/>
      <c r="O19" s="31"/>
    </row>
    <row r="20" spans="1:16" x14ac:dyDescent="0.25">
      <c r="A20" s="66"/>
      <c r="B20" s="234"/>
      <c r="C20" s="379"/>
      <c r="D20" s="370"/>
      <c r="E20" s="371"/>
      <c r="F20" s="371"/>
      <c r="G20" s="371"/>
      <c r="H20" s="371"/>
      <c r="I20" s="371"/>
      <c r="J20" s="371"/>
      <c r="K20" s="371"/>
      <c r="L20" s="372"/>
      <c r="O20" s="31"/>
    </row>
    <row r="21" spans="1:16" x14ac:dyDescent="0.25">
      <c r="A21" s="66"/>
      <c r="B21" s="234"/>
      <c r="C21" s="379"/>
      <c r="D21" s="370"/>
      <c r="E21" s="371"/>
      <c r="F21" s="371"/>
      <c r="G21" s="371"/>
      <c r="H21" s="371"/>
      <c r="I21" s="371"/>
      <c r="J21" s="371"/>
      <c r="K21" s="371"/>
      <c r="L21" s="372"/>
      <c r="O21" s="31"/>
    </row>
    <row r="22" spans="1:16" x14ac:dyDescent="0.25">
      <c r="A22" s="66"/>
      <c r="B22" s="377"/>
      <c r="C22" s="379"/>
      <c r="D22" s="381"/>
      <c r="E22" s="382"/>
      <c r="F22" s="382"/>
      <c r="G22" s="382"/>
      <c r="H22" s="382"/>
      <c r="I22" s="382"/>
      <c r="J22" s="382"/>
      <c r="K22" s="382"/>
      <c r="L22" s="383"/>
      <c r="O22" s="31"/>
    </row>
    <row r="23" spans="1:16" ht="14.25" customHeight="1" x14ac:dyDescent="0.25">
      <c r="A23" s="66"/>
      <c r="B23" s="376" t="str">
        <f>IF(Intro!$G$21="English",O23,P23)</f>
        <v>Commentaire 2</v>
      </c>
      <c r="C23" s="379"/>
      <c r="D23" s="367"/>
      <c r="E23" s="368"/>
      <c r="F23" s="368"/>
      <c r="G23" s="368"/>
      <c r="H23" s="368"/>
      <c r="I23" s="368"/>
      <c r="J23" s="368"/>
      <c r="K23" s="368"/>
      <c r="L23" s="369"/>
      <c r="O23" s="31" t="s">
        <v>95</v>
      </c>
      <c r="P23" s="3" t="s">
        <v>96</v>
      </c>
    </row>
    <row r="24" spans="1:16" x14ac:dyDescent="0.25">
      <c r="A24" s="66"/>
      <c r="B24" s="234"/>
      <c r="C24" s="379"/>
      <c r="D24" s="370"/>
      <c r="E24" s="371"/>
      <c r="F24" s="371"/>
      <c r="G24" s="371"/>
      <c r="H24" s="371"/>
      <c r="I24" s="371"/>
      <c r="J24" s="371"/>
      <c r="K24" s="371"/>
      <c r="L24" s="372"/>
    </row>
    <row r="25" spans="1:16" x14ac:dyDescent="0.25">
      <c r="A25" s="66"/>
      <c r="B25" s="234"/>
      <c r="C25" s="379"/>
      <c r="D25" s="370"/>
      <c r="E25" s="371"/>
      <c r="F25" s="371"/>
      <c r="G25" s="371"/>
      <c r="H25" s="371"/>
      <c r="I25" s="371"/>
      <c r="J25" s="371"/>
      <c r="K25" s="371"/>
      <c r="L25" s="372"/>
    </row>
    <row r="26" spans="1:16" x14ac:dyDescent="0.25">
      <c r="A26" s="66"/>
      <c r="B26" s="234"/>
      <c r="C26" s="379"/>
      <c r="D26" s="370"/>
      <c r="E26" s="371"/>
      <c r="F26" s="371"/>
      <c r="G26" s="371"/>
      <c r="H26" s="371"/>
      <c r="I26" s="371"/>
      <c r="J26" s="371"/>
      <c r="K26" s="371"/>
      <c r="L26" s="372"/>
      <c r="O26" s="31"/>
    </row>
    <row r="27" spans="1:16" x14ac:dyDescent="0.25">
      <c r="A27" s="66"/>
      <c r="B27" s="234"/>
      <c r="C27" s="379"/>
      <c r="D27" s="370"/>
      <c r="E27" s="371"/>
      <c r="F27" s="371"/>
      <c r="G27" s="371"/>
      <c r="H27" s="371"/>
      <c r="I27" s="371"/>
      <c r="J27" s="371"/>
      <c r="K27" s="371"/>
      <c r="L27" s="372"/>
      <c r="O27" s="31"/>
    </row>
    <row r="28" spans="1:16" x14ac:dyDescent="0.25">
      <c r="A28" s="66"/>
      <c r="B28" s="234"/>
      <c r="C28" s="379"/>
      <c r="D28" s="370"/>
      <c r="E28" s="371"/>
      <c r="F28" s="371"/>
      <c r="G28" s="371"/>
      <c r="H28" s="371"/>
      <c r="I28" s="371"/>
      <c r="J28" s="371"/>
      <c r="K28" s="371"/>
      <c r="L28" s="372"/>
    </row>
    <row r="29" spans="1:16" x14ac:dyDescent="0.25">
      <c r="A29" s="66"/>
      <c r="B29" s="234"/>
      <c r="C29" s="379"/>
      <c r="D29" s="370"/>
      <c r="E29" s="371"/>
      <c r="F29" s="371"/>
      <c r="G29" s="371"/>
      <c r="H29" s="371"/>
      <c r="I29" s="371"/>
      <c r="J29" s="371"/>
      <c r="K29" s="371"/>
      <c r="L29" s="372"/>
      <c r="O29" s="31"/>
    </row>
    <row r="30" spans="1:16" x14ac:dyDescent="0.25">
      <c r="A30" s="66"/>
      <c r="B30" s="234"/>
      <c r="C30" s="379"/>
      <c r="D30" s="370"/>
      <c r="E30" s="371"/>
      <c r="F30" s="371"/>
      <c r="G30" s="371"/>
      <c r="H30" s="371"/>
      <c r="I30" s="371"/>
      <c r="J30" s="371"/>
      <c r="K30" s="371"/>
      <c r="L30" s="372"/>
      <c r="O30" s="31"/>
    </row>
    <row r="31" spans="1:16" x14ac:dyDescent="0.25">
      <c r="A31" s="66"/>
      <c r="B31" s="234"/>
      <c r="C31" s="379"/>
      <c r="D31" s="370"/>
      <c r="E31" s="371"/>
      <c r="F31" s="371"/>
      <c r="G31" s="371"/>
      <c r="H31" s="371"/>
      <c r="I31" s="371"/>
      <c r="J31" s="371"/>
      <c r="K31" s="371"/>
      <c r="L31" s="372"/>
      <c r="O31" s="31"/>
    </row>
    <row r="32" spans="1:16" x14ac:dyDescent="0.25">
      <c r="A32" s="66"/>
      <c r="B32" s="377"/>
      <c r="C32" s="379"/>
      <c r="D32" s="381"/>
      <c r="E32" s="382"/>
      <c r="F32" s="382"/>
      <c r="G32" s="382"/>
      <c r="H32" s="382"/>
      <c r="I32" s="382"/>
      <c r="J32" s="382"/>
      <c r="K32" s="382"/>
      <c r="L32" s="383"/>
      <c r="O32" s="31"/>
    </row>
    <row r="33" spans="1:16" ht="14.25" customHeight="1" x14ac:dyDescent="0.25">
      <c r="A33" s="66"/>
      <c r="B33" s="376" t="str">
        <f>IF(Intro!$G$21="English",O33,P33)</f>
        <v>Commentaire 3</v>
      </c>
      <c r="C33" s="379"/>
      <c r="D33" s="367"/>
      <c r="E33" s="368"/>
      <c r="F33" s="368"/>
      <c r="G33" s="368"/>
      <c r="H33" s="368"/>
      <c r="I33" s="368"/>
      <c r="J33" s="368"/>
      <c r="K33" s="368"/>
      <c r="L33" s="369"/>
      <c r="O33" s="31" t="s">
        <v>97</v>
      </c>
      <c r="P33" s="3" t="s">
        <v>98</v>
      </c>
    </row>
    <row r="34" spans="1:16" x14ac:dyDescent="0.25">
      <c r="A34" s="66"/>
      <c r="B34" s="234"/>
      <c r="C34" s="379"/>
      <c r="D34" s="370"/>
      <c r="E34" s="371"/>
      <c r="F34" s="371"/>
      <c r="G34" s="371"/>
      <c r="H34" s="371"/>
      <c r="I34" s="371"/>
      <c r="J34" s="371"/>
      <c r="K34" s="371"/>
      <c r="L34" s="372"/>
    </row>
    <row r="35" spans="1:16" x14ac:dyDescent="0.25">
      <c r="A35" s="66"/>
      <c r="B35" s="234"/>
      <c r="C35" s="379"/>
      <c r="D35" s="370"/>
      <c r="E35" s="371"/>
      <c r="F35" s="371"/>
      <c r="G35" s="371"/>
      <c r="H35" s="371"/>
      <c r="I35" s="371"/>
      <c r="J35" s="371"/>
      <c r="K35" s="371"/>
      <c r="L35" s="372"/>
    </row>
    <row r="36" spans="1:16" x14ac:dyDescent="0.25">
      <c r="A36" s="66"/>
      <c r="B36" s="234"/>
      <c r="C36" s="379"/>
      <c r="D36" s="370"/>
      <c r="E36" s="371"/>
      <c r="F36" s="371"/>
      <c r="G36" s="371"/>
      <c r="H36" s="371"/>
      <c r="I36" s="371"/>
      <c r="J36" s="371"/>
      <c r="K36" s="371"/>
      <c r="L36" s="372"/>
      <c r="O36" s="31"/>
    </row>
    <row r="37" spans="1:16" x14ac:dyDescent="0.25">
      <c r="A37" s="66"/>
      <c r="B37" s="234"/>
      <c r="C37" s="379"/>
      <c r="D37" s="370"/>
      <c r="E37" s="371"/>
      <c r="F37" s="371"/>
      <c r="G37" s="371"/>
      <c r="H37" s="371"/>
      <c r="I37" s="371"/>
      <c r="J37" s="371"/>
      <c r="K37" s="371"/>
      <c r="L37" s="372"/>
      <c r="O37" s="31"/>
    </row>
    <row r="38" spans="1:16" x14ac:dyDescent="0.25">
      <c r="A38" s="66"/>
      <c r="B38" s="234"/>
      <c r="C38" s="379"/>
      <c r="D38" s="370"/>
      <c r="E38" s="371"/>
      <c r="F38" s="371"/>
      <c r="G38" s="371"/>
      <c r="H38" s="371"/>
      <c r="I38" s="371"/>
      <c r="J38" s="371"/>
      <c r="K38" s="371"/>
      <c r="L38" s="372"/>
      <c r="O38" s="31"/>
    </row>
    <row r="39" spans="1:16" x14ac:dyDescent="0.25">
      <c r="A39" s="66"/>
      <c r="B39" s="234"/>
      <c r="C39" s="379"/>
      <c r="D39" s="370"/>
      <c r="E39" s="371"/>
      <c r="F39" s="371"/>
      <c r="G39" s="371"/>
      <c r="H39" s="371"/>
      <c r="I39" s="371"/>
      <c r="J39" s="371"/>
      <c r="K39" s="371"/>
      <c r="L39" s="372"/>
      <c r="O39" s="31"/>
    </row>
    <row r="40" spans="1:16" x14ac:dyDescent="0.25">
      <c r="A40" s="66"/>
      <c r="B40" s="234"/>
      <c r="C40" s="379"/>
      <c r="D40" s="370"/>
      <c r="E40" s="371"/>
      <c r="F40" s="371"/>
      <c r="G40" s="371"/>
      <c r="H40" s="371"/>
      <c r="I40" s="371"/>
      <c r="J40" s="371"/>
      <c r="K40" s="371"/>
      <c r="L40" s="372"/>
      <c r="O40" s="31"/>
    </row>
    <row r="41" spans="1:16" x14ac:dyDescent="0.25">
      <c r="A41" s="66"/>
      <c r="B41" s="234"/>
      <c r="C41" s="379"/>
      <c r="D41" s="370"/>
      <c r="E41" s="371"/>
      <c r="F41" s="371"/>
      <c r="G41" s="371"/>
      <c r="H41" s="371"/>
      <c r="I41" s="371"/>
      <c r="J41" s="371"/>
      <c r="K41" s="371"/>
      <c r="L41" s="372"/>
      <c r="O41" s="31"/>
    </row>
    <row r="42" spans="1:16" x14ac:dyDescent="0.25">
      <c r="A42" s="66"/>
      <c r="B42" s="377"/>
      <c r="C42" s="379"/>
      <c r="D42" s="381"/>
      <c r="E42" s="382"/>
      <c r="F42" s="382"/>
      <c r="G42" s="382"/>
      <c r="H42" s="382"/>
      <c r="I42" s="382"/>
      <c r="J42" s="382"/>
      <c r="K42" s="382"/>
      <c r="L42" s="383"/>
      <c r="O42" s="31"/>
    </row>
    <row r="43" spans="1:16" ht="14.25" customHeight="1" x14ac:dyDescent="0.25">
      <c r="A43" s="66"/>
      <c r="B43" s="376" t="str">
        <f>IF(Intro!$G$21="English",O43,P43)</f>
        <v>Commentaire 4</v>
      </c>
      <c r="C43" s="379"/>
      <c r="D43" s="367"/>
      <c r="E43" s="368"/>
      <c r="F43" s="368"/>
      <c r="G43" s="368"/>
      <c r="H43" s="368"/>
      <c r="I43" s="368"/>
      <c r="J43" s="368"/>
      <c r="K43" s="368"/>
      <c r="L43" s="369"/>
      <c r="O43" s="31" t="s">
        <v>99</v>
      </c>
      <c r="P43" s="3" t="s">
        <v>100</v>
      </c>
    </row>
    <row r="44" spans="1:16" x14ac:dyDescent="0.25">
      <c r="A44" s="66"/>
      <c r="B44" s="234"/>
      <c r="C44" s="379"/>
      <c r="D44" s="370"/>
      <c r="E44" s="371"/>
      <c r="F44" s="371"/>
      <c r="G44" s="371"/>
      <c r="H44" s="371"/>
      <c r="I44" s="371"/>
      <c r="J44" s="371"/>
      <c r="K44" s="371"/>
      <c r="L44" s="372"/>
      <c r="O44" s="31"/>
    </row>
    <row r="45" spans="1:16" x14ac:dyDescent="0.25">
      <c r="A45" s="66"/>
      <c r="B45" s="234"/>
      <c r="C45" s="379"/>
      <c r="D45" s="370"/>
      <c r="E45" s="371"/>
      <c r="F45" s="371"/>
      <c r="G45" s="371"/>
      <c r="H45" s="371"/>
      <c r="I45" s="371"/>
      <c r="J45" s="371"/>
      <c r="K45" s="371"/>
      <c r="L45" s="372"/>
      <c r="O45" s="31"/>
    </row>
    <row r="46" spans="1:16" x14ac:dyDescent="0.25">
      <c r="A46" s="66"/>
      <c r="B46" s="234"/>
      <c r="C46" s="379"/>
      <c r="D46" s="370"/>
      <c r="E46" s="371"/>
      <c r="F46" s="371"/>
      <c r="G46" s="371"/>
      <c r="H46" s="371"/>
      <c r="I46" s="371"/>
      <c r="J46" s="371"/>
      <c r="K46" s="371"/>
      <c r="L46" s="372"/>
      <c r="O46" s="31"/>
    </row>
    <row r="47" spans="1:16" x14ac:dyDescent="0.25">
      <c r="A47" s="66"/>
      <c r="B47" s="234"/>
      <c r="C47" s="379"/>
      <c r="D47" s="370"/>
      <c r="E47" s="371"/>
      <c r="F47" s="371"/>
      <c r="G47" s="371"/>
      <c r="H47" s="371"/>
      <c r="I47" s="371"/>
      <c r="J47" s="371"/>
      <c r="K47" s="371"/>
      <c r="L47" s="372"/>
      <c r="O47" s="31"/>
    </row>
    <row r="48" spans="1:16" x14ac:dyDescent="0.25">
      <c r="A48" s="66"/>
      <c r="B48" s="234"/>
      <c r="C48" s="379"/>
      <c r="D48" s="370"/>
      <c r="E48" s="371"/>
      <c r="F48" s="371"/>
      <c r="G48" s="371"/>
      <c r="H48" s="371"/>
      <c r="I48" s="371"/>
      <c r="J48" s="371"/>
      <c r="K48" s="371"/>
      <c r="L48" s="372"/>
      <c r="O48" s="31"/>
    </row>
    <row r="49" spans="1:16" x14ac:dyDescent="0.25">
      <c r="A49" s="66"/>
      <c r="B49" s="234"/>
      <c r="C49" s="379"/>
      <c r="D49" s="370"/>
      <c r="E49" s="371"/>
      <c r="F49" s="371"/>
      <c r="G49" s="371"/>
      <c r="H49" s="371"/>
      <c r="I49" s="371"/>
      <c r="J49" s="371"/>
      <c r="K49" s="371"/>
      <c r="L49" s="372"/>
      <c r="O49" s="31"/>
    </row>
    <row r="50" spans="1:16" x14ac:dyDescent="0.25">
      <c r="A50" s="66"/>
      <c r="B50" s="234"/>
      <c r="C50" s="379"/>
      <c r="D50" s="370"/>
      <c r="E50" s="371"/>
      <c r="F50" s="371"/>
      <c r="G50" s="371"/>
      <c r="H50" s="371"/>
      <c r="I50" s="371"/>
      <c r="J50" s="371"/>
      <c r="K50" s="371"/>
      <c r="L50" s="372"/>
      <c r="O50" s="31"/>
    </row>
    <row r="51" spans="1:16" x14ac:dyDescent="0.25">
      <c r="A51" s="66"/>
      <c r="B51" s="234"/>
      <c r="C51" s="379"/>
      <c r="D51" s="370"/>
      <c r="E51" s="371"/>
      <c r="F51" s="371"/>
      <c r="G51" s="371"/>
      <c r="H51" s="371"/>
      <c r="I51" s="371"/>
      <c r="J51" s="371"/>
      <c r="K51" s="371"/>
      <c r="L51" s="372"/>
      <c r="O51" s="31"/>
    </row>
    <row r="52" spans="1:16" x14ac:dyDescent="0.25">
      <c r="A52" s="66"/>
      <c r="B52" s="377"/>
      <c r="C52" s="379"/>
      <c r="D52" s="381"/>
      <c r="E52" s="382"/>
      <c r="F52" s="382"/>
      <c r="G52" s="382"/>
      <c r="H52" s="382"/>
      <c r="I52" s="382"/>
      <c r="J52" s="382"/>
      <c r="K52" s="382"/>
      <c r="L52" s="383"/>
      <c r="O52" s="31"/>
    </row>
    <row r="53" spans="1:16" ht="14.25" customHeight="1" x14ac:dyDescent="0.25">
      <c r="A53" s="66"/>
      <c r="B53" s="376" t="str">
        <f>IF(Intro!$G$21="English",O53,P53)</f>
        <v>Commentaire 5</v>
      </c>
      <c r="C53" s="379"/>
      <c r="D53" s="367"/>
      <c r="E53" s="368"/>
      <c r="F53" s="368"/>
      <c r="G53" s="368"/>
      <c r="H53" s="368"/>
      <c r="I53" s="368"/>
      <c r="J53" s="368"/>
      <c r="K53" s="368"/>
      <c r="L53" s="369"/>
      <c r="O53" s="31" t="s">
        <v>101</v>
      </c>
      <c r="P53" s="3" t="s">
        <v>102</v>
      </c>
    </row>
    <row r="54" spans="1:16" x14ac:dyDescent="0.25">
      <c r="A54" s="66"/>
      <c r="B54" s="234"/>
      <c r="C54" s="379"/>
      <c r="D54" s="370"/>
      <c r="E54" s="371"/>
      <c r="F54" s="371"/>
      <c r="G54" s="371"/>
      <c r="H54" s="371"/>
      <c r="I54" s="371"/>
      <c r="J54" s="371"/>
      <c r="K54" s="371"/>
      <c r="L54" s="372"/>
      <c r="O54" s="31"/>
    </row>
    <row r="55" spans="1:16" x14ac:dyDescent="0.25">
      <c r="A55" s="66"/>
      <c r="B55" s="234"/>
      <c r="C55" s="379"/>
      <c r="D55" s="370"/>
      <c r="E55" s="371"/>
      <c r="F55" s="371"/>
      <c r="G55" s="371"/>
      <c r="H55" s="371"/>
      <c r="I55" s="371"/>
      <c r="J55" s="371"/>
      <c r="K55" s="371"/>
      <c r="L55" s="372"/>
      <c r="O55" s="31"/>
    </row>
    <row r="56" spans="1:16" x14ac:dyDescent="0.25">
      <c r="A56" s="66"/>
      <c r="B56" s="234"/>
      <c r="C56" s="379"/>
      <c r="D56" s="370"/>
      <c r="E56" s="371"/>
      <c r="F56" s="371"/>
      <c r="G56" s="371"/>
      <c r="H56" s="371"/>
      <c r="I56" s="371"/>
      <c r="J56" s="371"/>
      <c r="K56" s="371"/>
      <c r="L56" s="372"/>
      <c r="O56" s="31"/>
    </row>
    <row r="57" spans="1:16" x14ac:dyDescent="0.25">
      <c r="A57" s="66"/>
      <c r="B57" s="234"/>
      <c r="C57" s="379"/>
      <c r="D57" s="370"/>
      <c r="E57" s="371"/>
      <c r="F57" s="371"/>
      <c r="G57" s="371"/>
      <c r="H57" s="371"/>
      <c r="I57" s="371"/>
      <c r="J57" s="371"/>
      <c r="K57" s="371"/>
      <c r="L57" s="372"/>
      <c r="O57" s="31"/>
    </row>
    <row r="58" spans="1:16" x14ac:dyDescent="0.25">
      <c r="A58" s="66"/>
      <c r="B58" s="234"/>
      <c r="C58" s="379"/>
      <c r="D58" s="370"/>
      <c r="E58" s="371"/>
      <c r="F58" s="371"/>
      <c r="G58" s="371"/>
      <c r="H58" s="371"/>
      <c r="I58" s="371"/>
      <c r="J58" s="371"/>
      <c r="K58" s="371"/>
      <c r="L58" s="372"/>
      <c r="O58" s="31"/>
    </row>
    <row r="59" spans="1:16" x14ac:dyDescent="0.25">
      <c r="A59" s="66"/>
      <c r="B59" s="234"/>
      <c r="C59" s="379"/>
      <c r="D59" s="370"/>
      <c r="E59" s="371"/>
      <c r="F59" s="371"/>
      <c r="G59" s="371"/>
      <c r="H59" s="371"/>
      <c r="I59" s="371"/>
      <c r="J59" s="371"/>
      <c r="K59" s="371"/>
      <c r="L59" s="372"/>
      <c r="O59" s="31"/>
    </row>
    <row r="60" spans="1:16" x14ac:dyDescent="0.25">
      <c r="A60" s="66"/>
      <c r="B60" s="234"/>
      <c r="C60" s="379"/>
      <c r="D60" s="370"/>
      <c r="E60" s="371"/>
      <c r="F60" s="371"/>
      <c r="G60" s="371"/>
      <c r="H60" s="371"/>
      <c r="I60" s="371"/>
      <c r="J60" s="371"/>
      <c r="K60" s="371"/>
      <c r="L60" s="372"/>
      <c r="O60" s="31"/>
    </row>
    <row r="61" spans="1:16" x14ac:dyDescent="0.25">
      <c r="A61" s="66"/>
      <c r="B61" s="234"/>
      <c r="C61" s="379"/>
      <c r="D61" s="370"/>
      <c r="E61" s="371"/>
      <c r="F61" s="371"/>
      <c r="G61" s="371"/>
      <c r="H61" s="371"/>
      <c r="I61" s="371"/>
      <c r="J61" s="371"/>
      <c r="K61" s="371"/>
      <c r="L61" s="372"/>
      <c r="O61" s="31"/>
    </row>
    <row r="62" spans="1:16" x14ac:dyDescent="0.25">
      <c r="A62" s="66"/>
      <c r="B62" s="378"/>
      <c r="C62" s="380"/>
      <c r="D62" s="373"/>
      <c r="E62" s="374"/>
      <c r="F62" s="374"/>
      <c r="G62" s="374"/>
      <c r="H62" s="374"/>
      <c r="I62" s="374"/>
      <c r="J62" s="374"/>
      <c r="K62" s="374"/>
      <c r="L62" s="375"/>
      <c r="O62" s="31"/>
    </row>
    <row r="63" spans="1:16" s="40" customFormat="1" x14ac:dyDescent="0.25">
      <c r="A63" s="66"/>
      <c r="B63" s="23"/>
      <c r="N63" s="39"/>
    </row>
  </sheetData>
  <sheetProtection algorithmName="SHA-512" hashValue="3uoKMs7pfqSD2iL+tJnH/YQ8zVkK3VawksIs8sxKSLChSb2wbZUMbxZ3qCzeChEvw2kN8ZMJfda7v2tHJnF4Gg==" saltValue="G2eLU4R/8sNYIKyYE40a+g==" spinCount="100000" sheet="1" objects="1" scenarios="1" selectLockedCells="1"/>
  <mergeCells count="21">
    <mergeCell ref="B53:B62"/>
    <mergeCell ref="C53:C62"/>
    <mergeCell ref="D53:L62"/>
    <mergeCell ref="B33:B42"/>
    <mergeCell ref="C33:C42"/>
    <mergeCell ref="D33:L42"/>
    <mergeCell ref="B43:B52"/>
    <mergeCell ref="C43:C52"/>
    <mergeCell ref="D43:L52"/>
    <mergeCell ref="D12:L12"/>
    <mergeCell ref="B13:B22"/>
    <mergeCell ref="C13:C22"/>
    <mergeCell ref="D13:L22"/>
    <mergeCell ref="B23:B32"/>
    <mergeCell ref="C23:C32"/>
    <mergeCell ref="D23:L32"/>
    <mergeCell ref="B4:L4"/>
    <mergeCell ref="B5:L5"/>
    <mergeCell ref="B6:L6"/>
    <mergeCell ref="B10:L10"/>
    <mergeCell ref="B8:L8"/>
  </mergeCells>
  <printOptions horizontalCentered="1"/>
  <pageMargins left="0.25" right="0.25" top="0.75" bottom="0.75" header="0.3" footer="0.3"/>
  <pageSetup scale="63" fitToHeight="0" orientation="portrait" r:id="rId1"/>
  <headerFooter>
    <oddFooter>&amp;L&amp;A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b n P z W M R V D G K l A A A A 9 w A A A B I A H A B D b 2 5 m a W c v U G F j a 2 F n Z S 5 4 b W w g o h g A K K A U A A A A A A A A A A A A A A A A A A A A A A A A A A A A h Y + x D o I w G I R f h X S n L T U Y Q 0 o Z X C U x I R r X p l R o h B 9 D i + X d H H w k X 0 G M o m 6 O d / d d c n e / 3 n g 2 t k 1 w 0 b 0 1 H a Q o w h Q F G l R X G q h S N L h j u E K Z 4 F u p T r L S w Q S D T U Z r U l Q 7 d 0 4 I 8 d 5 j v 8 B d X x F G a U Q O + a Z Q t W 5 l a M A 6 C U q j T 6 v 8 3 0 K C 7 1 9 j B M M R o z i O l z G m n M w u z w 1 8 C T Y N f q Y / J l 8 P j R t 6 L T S E u 4 K T W X L y P i E e U E s D B B Q A A g A I A G 5 z 8 1 g 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u c / N Y K I p H u A 4 A A A A R A A A A E w A c A E Z v c m 1 1 b G F z L 1 N l Y 3 R p b 2 4 x L m 0 g o h g A K K A U A A A A A A A A A A A A A A A A A A A A A A A A A A A A K 0 5 N L s n M z 1 M I h t C G 1 g B Q S w E C L Q A U A A I A C A B u c / N Y x F U M Y q U A A A D 3 A A A A E g A A A A A A A A A A A A A A A A A A A A A A Q 2 9 u Z m l n L 1 B h Y 2 t h Z 2 U u e G 1 s U E s B A i 0 A F A A C A A g A b n P z W A / K 6 a u k A A A A 6 Q A A A B M A A A A A A A A A A A A A A A A A 8 Q A A A F t D b 2 5 0 Z W 5 0 X 1 R 5 c G V z X S 5 4 b W x Q S w E C L Q A U A A I A C A B u c / N Y 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J V 5 7 E D P R 9 E K F + / 4 4 c v I a G g A A A A A C A A A A A A A D Z g A A w A A A A B A A A A A q a N R e j R Q 9 3 V g M M f n d g 4 R c A A A A A A S A A A C g A A A A E A A A A P W Y D / s / r g + F w p 5 4 8 2 k N / i 1 Q A A A A u u Y x 4 8 v 7 Z 7 A W F Z D L T r + f l W s w i W 4 L L w u O Q l n 8 9 v v T Q t S Q r Q 2 X p J X l V 4 U S q U U s b b D 2 8 C M U B k U x x 4 y B u Z w v 5 c k w C E r 5 9 v U t 9 N f y s S y g 4 Z d 6 Q p 8 U A A A A m a J X x i V S 2 3 D m C s + C H 6 u L r 4 C 0 h U g = < / D a t a M a s h u p > 
</file>

<file path=customXml/itemProps1.xml><?xml version="1.0" encoding="utf-8"?>
<ds:datastoreItem xmlns:ds="http://schemas.openxmlformats.org/officeDocument/2006/customXml" ds:itemID="{858B37D3-E5BF-4B21-9672-144BEDE5082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18</vt:i4>
      </vt:variant>
    </vt:vector>
  </HeadingPairs>
  <TitlesOfParts>
    <vt:vector size="31" baseType="lpstr">
      <vt:lpstr>Variables</vt:lpstr>
      <vt:lpstr>Intro</vt:lpstr>
      <vt:lpstr>Info</vt:lpstr>
      <vt:lpstr>Public</vt:lpstr>
      <vt:lpstr>Grades|Nuances</vt:lpstr>
      <vt:lpstr>AddPub</vt:lpstr>
      <vt:lpstr>Pro 1</vt:lpstr>
      <vt:lpstr>Pro 2</vt:lpstr>
      <vt:lpstr>AddPro</vt:lpstr>
      <vt:lpstr>Confirm</vt:lpstr>
      <vt:lpstr>FirmDB</vt:lpstr>
      <vt:lpstr>DB</vt:lpstr>
      <vt:lpstr>DataTab</vt:lpstr>
      <vt:lpstr>AddPro!Print_Area</vt:lpstr>
      <vt:lpstr>AddPub!Print_Area</vt:lpstr>
      <vt:lpstr>Confirm!Print_Area</vt:lpstr>
      <vt:lpstr>'Grades|Nuances'!Print_Area</vt:lpstr>
      <vt:lpstr>Info!Print_Area</vt:lpstr>
      <vt:lpstr>Intro!Print_Area</vt:lpstr>
      <vt:lpstr>'Pro 1'!Print_Area</vt:lpstr>
      <vt:lpstr>'Pro 2'!Print_Area</vt:lpstr>
      <vt:lpstr>Public!Print_Area</vt:lpstr>
      <vt:lpstr>AddPro!Print_Titles</vt:lpstr>
      <vt:lpstr>AddPub!Print_Titles</vt:lpstr>
      <vt:lpstr>Confirm!Print_Titles</vt:lpstr>
      <vt:lpstr>'Grades|Nuances'!Print_Titles</vt:lpstr>
      <vt:lpstr>Info!Print_Titles</vt:lpstr>
      <vt:lpstr>Intro!Print_Titles</vt:lpstr>
      <vt:lpstr>'Pro 1'!Print_Titles</vt:lpstr>
      <vt:lpstr>'Pro 2'!Print_Titles</vt:lpstr>
      <vt:lpstr>Public!Print_Titles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Place, Paula</dc:creator>
  <cp:lastModifiedBy>Dao, Thy</cp:lastModifiedBy>
  <cp:lastPrinted>2026-06-09T18:11:34Z</cp:lastPrinted>
  <dcterms:created xsi:type="dcterms:W3CDTF">2023-04-14T19:41:00Z</dcterms:created>
  <dcterms:modified xsi:type="dcterms:W3CDTF">2026-08-24T12:47:19Z</dcterms:modified>
</cp:coreProperties>
</file>