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8_{815DE826-B1F9-41C1-A264-CCF4F3B88FA0}" xr6:coauthVersionLast="47" xr6:coauthVersionMax="47" xr10:uidLastSave="{00000000-0000-0000-0000-000000000000}"/>
  <workbookProtection workbookAlgorithmName="SHA-512" workbookHashValue="tkQsPBl641v8N0GasKI1xSD2TJRCniffP3ovbBmndoFInC0upDG2gRkEpMaDw+kdbcB0SGmsNbbpwbjxeDpLSA==" workbookSaltValue="MIf52kuZxGzD4PZ0b/Cz1A==" workbookSpinCount="100000" lockStructure="1"/>
  <bookViews>
    <workbookView xWindow="-108" yWindow="-108" windowWidth="23256" windowHeight="12000" tabRatio="867" firstSheet="1" activeTab="1" xr2:uid="{28C13B86-152E-4458-AD7D-0C762FA22288}"/>
  </bookViews>
  <sheets>
    <sheet name="Variables" sheetId="24" state="hidden" r:id="rId1"/>
    <sheet name="Intro" sheetId="25" r:id="rId2"/>
    <sheet name="Info" sheetId="26" r:id="rId3"/>
    <sheet name="Public" sheetId="27" r:id="rId4"/>
    <sheet name="AddPub" sheetId="28" r:id="rId5"/>
    <sheet name="Pro 1" sheetId="29" r:id="rId6"/>
    <sheet name="Pro 2" sheetId="30" r:id="rId7"/>
    <sheet name="AddPro" sheetId="33" r:id="rId8"/>
    <sheet name="Confirm" sheetId="34" r:id="rId9"/>
    <sheet name="DB" sheetId="35" state="hidden" r:id="rId10"/>
  </sheet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7">AddPro!$B$1:$L$62</definedName>
    <definedName name="_xlnm.Print_Area" localSheetId="4">AddPub!$B$1:$L$62</definedName>
    <definedName name="_xlnm.Print_Area" localSheetId="8">Confirm!$B$1:$L$41</definedName>
    <definedName name="_xlnm.Print_Area" localSheetId="2">Info!$B$1:$L$47</definedName>
    <definedName name="_xlnm.Print_Area" localSheetId="1">Intro!$B$1:$L$128</definedName>
    <definedName name="_xlnm.Print_Area" localSheetId="5">'Pro 1'!$B$1:$L$106</definedName>
    <definedName name="_xlnm.Print_Area" localSheetId="6">'Pro 2'!$B$1:$L$179</definedName>
    <definedName name="_xlnm.Print_Area" localSheetId="3">Public!$B$1:$L$255</definedName>
    <definedName name="_xlnm.Print_Titles" localSheetId="7">AddPro!$1:$7</definedName>
    <definedName name="_xlnm.Print_Titles" localSheetId="4">AddPub!$1:$7</definedName>
    <definedName name="_xlnm.Print_Titles" localSheetId="8">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3">Public!$1:$7</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35" l="1"/>
  <c r="G27" i="35"/>
  <c r="H27" i="35"/>
  <c r="I27" i="35"/>
  <c r="E27" i="35"/>
  <c r="F26" i="35"/>
  <c r="G26" i="35"/>
  <c r="H26" i="35"/>
  <c r="I26" i="35"/>
  <c r="E26" i="35"/>
  <c r="F25" i="35"/>
  <c r="G25" i="35"/>
  <c r="H25" i="35"/>
  <c r="I25" i="35"/>
  <c r="E25" i="35"/>
  <c r="F22" i="35"/>
  <c r="G22" i="35"/>
  <c r="H22" i="35"/>
  <c r="I22" i="35"/>
  <c r="E22" i="35"/>
  <c r="F13" i="35"/>
  <c r="G13" i="35"/>
  <c r="H13" i="35"/>
  <c r="I13" i="35"/>
  <c r="E13" i="35"/>
  <c r="F11" i="35"/>
  <c r="G11" i="35"/>
  <c r="H11" i="35"/>
  <c r="I11" i="35"/>
  <c r="E11" i="35"/>
  <c r="C4" i="35"/>
  <c r="F8" i="35" l="1"/>
  <c r="F19" i="35" s="1"/>
  <c r="G8" i="35"/>
  <c r="G19" i="35" s="1"/>
  <c r="H8" i="35"/>
  <c r="I8" i="35"/>
  <c r="I19" i="35" s="1"/>
  <c r="E8" i="35"/>
  <c r="F28" i="35"/>
  <c r="E17" i="35"/>
  <c r="E19" i="35"/>
  <c r="K28" i="35"/>
  <c r="I28" i="35"/>
  <c r="H28" i="35"/>
  <c r="K27" i="35"/>
  <c r="K26" i="35"/>
  <c r="K25" i="35"/>
  <c r="G28" i="35"/>
  <c r="E28" i="35"/>
  <c r="K24" i="35"/>
  <c r="K22" i="35"/>
  <c r="K20" i="35"/>
  <c r="K19" i="35"/>
  <c r="D19" i="35"/>
  <c r="C19" i="35"/>
  <c r="K17" i="35"/>
  <c r="H17" i="35"/>
  <c r="D17" i="35"/>
  <c r="C17" i="35"/>
  <c r="K16" i="35"/>
  <c r="K14" i="35"/>
  <c r="I14" i="35"/>
  <c r="H14" i="35"/>
  <c r="K13" i="35"/>
  <c r="K11" i="35"/>
  <c r="F14" i="35"/>
  <c r="K10" i="35"/>
  <c r="K8" i="35"/>
  <c r="I20" i="35" l="1"/>
  <c r="H19" i="35"/>
  <c r="I17" i="35"/>
  <c r="F17" i="35"/>
  <c r="G17" i="35"/>
  <c r="H20" i="35"/>
  <c r="E14" i="35"/>
  <c r="E20" i="35" s="1"/>
  <c r="F20" i="35"/>
  <c r="G14" i="35"/>
  <c r="G20" i="35" s="1"/>
  <c r="B39" i="25" l="1"/>
  <c r="C37" i="25"/>
  <c r="C41" i="25"/>
  <c r="C20" i="24"/>
  <c r="C2" i="24"/>
  <c r="B91" i="25"/>
  <c r="B89" i="25"/>
  <c r="B87" i="25"/>
  <c r="B85" i="25"/>
  <c r="B83" i="25"/>
  <c r="B53" i="33"/>
  <c r="B43" i="33"/>
  <c r="B33" i="33"/>
  <c r="B23" i="33"/>
  <c r="B13" i="33"/>
  <c r="B23" i="28"/>
  <c r="B33" i="28"/>
  <c r="B43" i="28"/>
  <c r="B53" i="28"/>
  <c r="D12" i="33" l="1"/>
  <c r="C12" i="33"/>
  <c r="C12" i="28"/>
  <c r="O52" i="25"/>
  <c r="P52" i="25"/>
  <c r="P51" i="25"/>
  <c r="O51" i="25"/>
  <c r="J11" i="34"/>
  <c r="E39" i="34"/>
  <c r="B54" i="30"/>
  <c r="B30" i="30"/>
  <c r="B28" i="30"/>
  <c r="B26" i="30"/>
  <c r="B24" i="30"/>
  <c r="P74" i="27"/>
  <c r="B21" i="26"/>
  <c r="B6" i="26" l="1"/>
  <c r="H10" i="25"/>
  <c r="B10" i="25"/>
  <c r="O33" i="26" l="1"/>
  <c r="B33" i="26" s="1"/>
  <c r="P33" i="26"/>
  <c r="P28" i="26"/>
  <c r="O28" i="26"/>
  <c r="D33" i="26"/>
  <c r="D28" i="26"/>
  <c r="F35" i="34" l="1"/>
  <c r="G35" i="34"/>
  <c r="H35" i="34"/>
  <c r="I35" i="34"/>
  <c r="F36" i="34"/>
  <c r="G36" i="34"/>
  <c r="H36" i="34"/>
  <c r="I36" i="34"/>
  <c r="F37" i="34"/>
  <c r="G37" i="34"/>
  <c r="H37" i="34"/>
  <c r="I37" i="34"/>
  <c r="F38" i="34"/>
  <c r="G38" i="34"/>
  <c r="H38" i="34"/>
  <c r="I38" i="34"/>
  <c r="E38" i="34"/>
  <c r="E37" i="34"/>
  <c r="E36" i="34"/>
  <c r="E35" i="34"/>
  <c r="D12" i="28"/>
  <c r="P214" i="27"/>
  <c r="P49" i="25"/>
  <c r="B12" i="29"/>
  <c r="G75" i="30"/>
  <c r="P101" i="30" l="1"/>
  <c r="O101" i="30"/>
  <c r="B17" i="34"/>
  <c r="B6" i="25"/>
  <c r="E44" i="30" l="1"/>
  <c r="E50" i="30" s="1"/>
  <c r="E41" i="30"/>
  <c r="E47" i="30" l="1"/>
  <c r="O214" i="27" l="1"/>
  <c r="O49" i="25"/>
  <c r="O54" i="29"/>
  <c r="H21" i="29"/>
  <c r="I21" i="29"/>
  <c r="J21" i="29"/>
  <c r="K21" i="29"/>
  <c r="G21" i="29"/>
  <c r="D27" i="24"/>
  <c r="D26" i="24"/>
  <c r="K51" i="30" l="1"/>
  <c r="J51" i="30"/>
  <c r="I51" i="30"/>
  <c r="H51" i="30"/>
  <c r="G51" i="30"/>
  <c r="E51" i="30"/>
  <c r="E49" i="30"/>
  <c r="B49" i="30"/>
  <c r="B38" i="34" s="1"/>
  <c r="B8" i="33"/>
  <c r="B18" i="30"/>
  <c r="B2" i="29"/>
  <c r="B2" i="33" s="1"/>
  <c r="B226" i="27"/>
  <c r="B211" i="27"/>
  <c r="B12" i="27"/>
  <c r="B39" i="26"/>
  <c r="D44" i="26"/>
  <c r="B24" i="26"/>
  <c r="B19" i="26"/>
  <c r="B8" i="26"/>
  <c r="B4" i="26"/>
  <c r="B95" i="25"/>
  <c r="B113" i="25"/>
  <c r="B61" i="25"/>
  <c r="B55" i="25"/>
  <c r="B47" i="25"/>
  <c r="C29" i="25"/>
  <c r="B25" i="25"/>
  <c r="B5" i="25"/>
  <c r="C8" i="24"/>
  <c r="C6" i="24"/>
  <c r="B2" i="30" l="1"/>
  <c r="B12" i="34" l="1"/>
  <c r="P8" i="27" l="1"/>
  <c r="O8" i="27"/>
  <c r="O74" i="27"/>
  <c r="P185" i="27"/>
  <c r="O185" i="27"/>
  <c r="B185" i="27" l="1"/>
  <c r="J126" i="25"/>
  <c r="E127" i="25"/>
  <c r="J127" i="25"/>
  <c r="P127" i="30"/>
  <c r="B199" i="27"/>
  <c r="E51" i="25" l="1"/>
  <c r="B51" i="25"/>
  <c r="E40" i="30"/>
  <c r="E42" i="30"/>
  <c r="E43" i="30"/>
  <c r="E45" i="30"/>
  <c r="E46" i="30"/>
  <c r="E48" i="30"/>
  <c r="E52" i="30"/>
  <c r="D40" i="26" l="1"/>
  <c r="B40" i="26"/>
  <c r="O127" i="30" l="1"/>
  <c r="K76" i="27"/>
  <c r="I76" i="27"/>
  <c r="G76" i="27"/>
  <c r="E76" i="27"/>
  <c r="C76" i="27"/>
  <c r="O28" i="27"/>
  <c r="H34" i="34" l="1"/>
  <c r="I34" i="34"/>
  <c r="K39" i="30"/>
  <c r="K75" i="30" s="1"/>
  <c r="J39" i="30"/>
  <c r="J75" i="30" s="1"/>
  <c r="K37" i="30"/>
  <c r="K73" i="30" s="1"/>
  <c r="J37" i="30"/>
  <c r="J94" i="30" s="1"/>
  <c r="J42" i="30"/>
  <c r="K42" i="30"/>
  <c r="J45" i="30"/>
  <c r="K45" i="30"/>
  <c r="J48" i="30"/>
  <c r="K48" i="30"/>
  <c r="K94" i="30" l="1"/>
  <c r="J76" i="30"/>
  <c r="K76" i="30"/>
  <c r="J73" i="30"/>
  <c r="K17" i="29"/>
  <c r="I32" i="34" s="1"/>
  <c r="J17" i="29"/>
  <c r="H32" i="34" s="1"/>
  <c r="J23" i="29"/>
  <c r="K23" i="29"/>
  <c r="J24" i="29"/>
  <c r="K24" i="29"/>
  <c r="P13" i="34" l="1"/>
  <c r="O13" i="34"/>
  <c r="O229" i="27" l="1"/>
  <c r="O58" i="30"/>
  <c r="P58" i="30"/>
  <c r="P54" i="29"/>
  <c r="P229" i="27"/>
  <c r="P28" i="27"/>
  <c r="I39" i="30" l="1"/>
  <c r="I75" i="30" s="1"/>
  <c r="H39" i="30"/>
  <c r="H75" i="30" s="1"/>
  <c r="I48" i="30"/>
  <c r="H48" i="30"/>
  <c r="G48" i="30"/>
  <c r="I45" i="30"/>
  <c r="H45" i="30"/>
  <c r="G45" i="30"/>
  <c r="I42" i="30"/>
  <c r="H42" i="30"/>
  <c r="G42" i="30"/>
  <c r="I24" i="29"/>
  <c r="H24" i="29"/>
  <c r="I23" i="29"/>
  <c r="H23" i="29"/>
  <c r="G23" i="29"/>
  <c r="I76" i="30" l="1"/>
  <c r="G24" i="29"/>
  <c r="B127" i="25" l="1"/>
  <c r="B44" i="26" l="1"/>
  <c r="G103" i="30" l="1"/>
  <c r="C103" i="30"/>
  <c r="F34" i="34" l="1"/>
  <c r="G34" i="34"/>
  <c r="B39" i="34"/>
  <c r="B40" i="30"/>
  <c r="B35" i="34" s="1"/>
  <c r="E34" i="34"/>
  <c r="B127" i="30" l="1"/>
  <c r="B101" i="30"/>
  <c r="B58" i="30"/>
  <c r="H23" i="30"/>
  <c r="B21" i="30"/>
  <c r="F96" i="30"/>
  <c r="B96" i="30"/>
  <c r="G94" i="30"/>
  <c r="L92" i="30"/>
  <c r="K92" i="30"/>
  <c r="J92" i="30"/>
  <c r="I92" i="30"/>
  <c r="H92" i="30"/>
  <c r="G92" i="30"/>
  <c r="F92" i="30"/>
  <c r="E92" i="30"/>
  <c r="D92" i="30"/>
  <c r="B92" i="30"/>
  <c r="H94" i="30" l="1"/>
  <c r="I94" i="30" s="1"/>
  <c r="G76" i="30" l="1"/>
  <c r="B28" i="27" l="1"/>
  <c r="B6" i="29" l="1"/>
  <c r="E32" i="34"/>
  <c r="B30" i="34"/>
  <c r="B28" i="34"/>
  <c r="B15" i="34"/>
  <c r="I14" i="34"/>
  <c r="H14" i="34"/>
  <c r="G14" i="34"/>
  <c r="F14" i="34"/>
  <c r="E14" i="34"/>
  <c r="B14" i="34"/>
  <c r="B13" i="34"/>
  <c r="B9" i="34"/>
  <c r="B8" i="34"/>
  <c r="B10" i="33"/>
  <c r="B168" i="30"/>
  <c r="B154" i="30"/>
  <c r="B141" i="30"/>
  <c r="B79" i="30"/>
  <c r="F76" i="30"/>
  <c r="B76" i="30"/>
  <c r="F75" i="30"/>
  <c r="B75" i="30"/>
  <c r="G73" i="30"/>
  <c r="B71" i="30"/>
  <c r="B52" i="30"/>
  <c r="B46" i="30"/>
  <c r="B37" i="34" s="1"/>
  <c r="B43" i="30"/>
  <c r="B36" i="34" s="1"/>
  <c r="E39" i="30"/>
  <c r="B39" i="30"/>
  <c r="G37" i="30"/>
  <c r="B35" i="30"/>
  <c r="B16" i="30"/>
  <c r="B15" i="30"/>
  <c r="B14" i="30"/>
  <c r="B13" i="30"/>
  <c r="B12" i="30"/>
  <c r="B95" i="29"/>
  <c r="B81" i="29"/>
  <c r="B67" i="29"/>
  <c r="B54" i="29"/>
  <c r="B41" i="29"/>
  <c r="B28" i="29"/>
  <c r="B24" i="29"/>
  <c r="B23" i="29"/>
  <c r="F22" i="29"/>
  <c r="B22" i="29"/>
  <c r="F21" i="29"/>
  <c r="B21" i="29"/>
  <c r="F20" i="29"/>
  <c r="B20" i="29"/>
  <c r="F19" i="29"/>
  <c r="B19" i="29"/>
  <c r="B34" i="34" s="1"/>
  <c r="G17" i="29"/>
  <c r="B15" i="29"/>
  <c r="P10" i="29"/>
  <c r="B10" i="29" s="1"/>
  <c r="B10" i="30" s="1"/>
  <c r="B13" i="28"/>
  <c r="B10" i="28"/>
  <c r="B8" i="28"/>
  <c r="B243" i="27"/>
  <c r="B229" i="27"/>
  <c r="B214" i="27"/>
  <c r="B74" i="27"/>
  <c r="J47" i="27"/>
  <c r="G47" i="27"/>
  <c r="E47" i="27"/>
  <c r="C47" i="27"/>
  <c r="B42" i="27"/>
  <c r="B15" i="27"/>
  <c r="B10" i="27"/>
  <c r="B9" i="27"/>
  <c r="B8" i="27"/>
  <c r="B26" i="26"/>
  <c r="L24" i="26"/>
  <c r="K24" i="26"/>
  <c r="J24" i="26"/>
  <c r="I24" i="26"/>
  <c r="H24" i="26"/>
  <c r="G24" i="26"/>
  <c r="F24" i="26"/>
  <c r="E24" i="26"/>
  <c r="C24" i="26"/>
  <c r="L19" i="26"/>
  <c r="K19" i="26"/>
  <c r="J19" i="26"/>
  <c r="I19" i="26"/>
  <c r="H19" i="26"/>
  <c r="G19" i="26"/>
  <c r="F19" i="26"/>
  <c r="E19" i="26"/>
  <c r="C19" i="26"/>
  <c r="B15" i="26"/>
  <c r="B12" i="26"/>
  <c r="B10" i="26"/>
  <c r="L8" i="26"/>
  <c r="K8" i="26"/>
  <c r="J8" i="26"/>
  <c r="I8" i="26"/>
  <c r="H8" i="26"/>
  <c r="G8" i="26"/>
  <c r="F8" i="26"/>
  <c r="E8" i="26"/>
  <c r="C8" i="26"/>
  <c r="E126" i="25"/>
  <c r="B126" i="25"/>
  <c r="B124" i="25"/>
  <c r="L122" i="25"/>
  <c r="K122" i="25"/>
  <c r="J122" i="25"/>
  <c r="I122" i="25"/>
  <c r="H122" i="25"/>
  <c r="G122" i="25"/>
  <c r="E122" i="25"/>
  <c r="D122" i="25"/>
  <c r="C122" i="25"/>
  <c r="B117" i="25"/>
  <c r="B119" i="25"/>
  <c r="B116" i="25"/>
  <c r="B115" i="25"/>
  <c r="L113" i="25"/>
  <c r="K113" i="25"/>
  <c r="J113" i="25"/>
  <c r="I113" i="25"/>
  <c r="H113" i="25"/>
  <c r="G113" i="25"/>
  <c r="E113" i="25"/>
  <c r="D113" i="25"/>
  <c r="C113" i="25"/>
  <c r="B110" i="25"/>
  <c r="B107" i="25"/>
  <c r="B105" i="25"/>
  <c r="B103" i="25"/>
  <c r="B101" i="25"/>
  <c r="B99" i="25"/>
  <c r="B97" i="25"/>
  <c r="B71" i="25"/>
  <c r="B70" i="25"/>
  <c r="B67" i="25"/>
  <c r="B65" i="25"/>
  <c r="B63" i="25"/>
  <c r="P57" i="25"/>
  <c r="O57" i="25"/>
  <c r="B49" i="25"/>
  <c r="B35" i="25"/>
  <c r="B27" i="25"/>
  <c r="L25" i="25"/>
  <c r="K25" i="25"/>
  <c r="J25" i="25"/>
  <c r="I25" i="25"/>
  <c r="H25" i="25"/>
  <c r="G25" i="25"/>
  <c r="E25" i="25"/>
  <c r="D25" i="25"/>
  <c r="C25" i="25"/>
  <c r="B6" i="33" l="1"/>
  <c r="B6" i="27"/>
  <c r="B6" i="28"/>
  <c r="B6" i="30"/>
  <c r="B6" i="34"/>
  <c r="D57" i="25"/>
  <c r="B4" i="27"/>
  <c r="B4" i="29"/>
  <c r="B4" i="30"/>
  <c r="B4" i="34"/>
  <c r="B4" i="28"/>
  <c r="B4" i="33"/>
  <c r="B8" i="30"/>
  <c r="B8" i="29"/>
  <c r="B9" i="30"/>
  <c r="B9" i="29"/>
  <c r="H17" i="29"/>
  <c r="I17" i="29" s="1"/>
  <c r="E15" i="34"/>
  <c r="H37" i="30"/>
  <c r="H76" i="30"/>
  <c r="H73" i="30"/>
  <c r="I73" i="30" s="1"/>
  <c r="F32" i="34"/>
  <c r="G32" i="34" s="1"/>
  <c r="B5" i="26" l="1"/>
  <c r="F15" i="34"/>
  <c r="I37" i="30"/>
  <c r="H15" i="34" s="1"/>
  <c r="B5" i="33" l="1"/>
  <c r="B5" i="30"/>
  <c r="B5" i="29"/>
  <c r="B5" i="28"/>
  <c r="B5" i="27"/>
  <c r="B5" i="34"/>
  <c r="G15" i="34"/>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1CD29C3B-7C3A-41AC-875A-70C032F82D05}">
      <text>
        <r>
          <rPr>
            <sz val="9"/>
            <color indexed="81"/>
            <rFont val="Tahoma"/>
            <family val="2"/>
          </rPr>
          <t>If there is more than one type (i.e. dumping for China, dumping &amp; subsidizing for Korea), you must manually modify the Intro paragraph.</t>
        </r>
      </text>
    </comment>
    <comment ref="A17" authorId="0" shapeId="0" xr:uid="{4BE00987-F307-4B3C-B9A0-83C4940519AC}">
      <text>
        <r>
          <rPr>
            <b/>
            <sz val="9"/>
            <color indexed="81"/>
            <rFont val="Tahoma"/>
            <family val="2"/>
          </rPr>
          <t>Link to specific CBSA SOR or MIF page</t>
        </r>
      </text>
    </comment>
  </commentList>
</comments>
</file>

<file path=xl/sharedStrings.xml><?xml version="1.0" encoding="utf-8"?>
<sst xmlns="http://schemas.openxmlformats.org/spreadsheetml/2006/main" count="485" uniqueCount="351">
  <si>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</si>
  <si>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</si>
  <si>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</si>
  <si>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</si>
  <si>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</si>
  <si>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</si>
  <si>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</si>
  <si>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</si>
  <si>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</si>
  <si>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</si>
  <si>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</si>
  <si>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</si>
  <si>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</si>
  <si>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</si>
  <si>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</si>
  <si>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</si>
  <si>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</si>
  <si>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</si>
  <si>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</si>
  <si>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</si>
  <si>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</si>
  <si>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</si>
  <si>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</si>
  <si>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</si>
  <si>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</si>
  <si>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</si>
  <si>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</si>
  <si>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</si>
  <si>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</si>
  <si>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</si>
  <si>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</si>
  <si>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</si>
  <si>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</si>
  <si>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</si>
  <si>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</si>
  <si>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</si>
  <si>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</si>
  <si>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</si>
  <si>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</si>
  <si>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</si>
  <si>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</si>
  <si>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</si>
  <si>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</si>
  <si>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</si>
  <si>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</si>
  <si>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</si>
  <si>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</si>
  <si>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</si>
  <si>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</si>
  <si>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</si>
  <si>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</si>
  <si>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</si>
  <si>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</si>
  <si>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</si>
  <si>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</si>
  <si>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</si>
  <si>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</si>
  <si>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</si>
  <si>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</si>
  <si>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</si>
  <si>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</si>
  <si>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</si>
  <si>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</si>
  <si>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</si>
  <si>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</si>
  <si>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</si>
  <si>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</si>
  <si>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</si>
  <si>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</si>
  <si>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</si>
  <si>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</si>
  <si>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</si>
  <si>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</si>
  <si>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</si>
  <si>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</si>
  <si>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</si>
  <si>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</si>
  <si>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</si>
  <si>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</si>
  <si>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</si>
  <si>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</si>
  <si>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</si>
  <si>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</si>
  <si>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Des informations sur le produit et un glossaire de termes sont disponibles dans l'onglet Info.</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</si>
  <si>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</si>
  <si>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</si>
  <si>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</si>
  <si>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</si>
  <si>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</si>
  <si>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</si>
  <si>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</si>
  <si>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</si>
  <si>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</si>
  <si>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</si>
  <si>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</si>
  <si>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</si>
  <si>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</si>
  <si>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</si>
  <si>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</si>
  <si>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</si>
  <si>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</si>
  <si>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</si>
  <si>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</si>
  <si>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</si>
  <si>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</si>
  <si>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</si>
  <si>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</si>
  <si>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</si>
  <si>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</si>
  <si>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</si>
  <si>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</si>
  <si>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</si>
  <si>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</si>
  <si>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</si>
  <si>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</si>
  <si>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</si>
  <si>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</si>
  <si>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</si>
  <si>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</si>
  <si>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</si>
  <si>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</si>
  <si>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</si>
  <si>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</si>
  <si>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</si>
  <si>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</si>
  <si>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</si>
  <si>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</si>
  <si>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</si>
  <si>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</si>
  <si>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</si>
  <si>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</si>
  <si>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</si>
  <si>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</si>
  <si>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</si>
  <si>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</si>
  <si>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Practical plant capacity</t>
  </si>
  <si>
    <t xml:space="preserve">La capacité pratique des usines
</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</si>
  <si>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</si>
  <si>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</si>
  <si>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</si>
  <si>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</si>
  <si>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</si>
  <si>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</si>
  <si>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</si>
  <si>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</si>
  <si>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</si>
  <si>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</si>
  <si>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</si>
  <si>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</si>
  <si>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</si>
  <si>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</si>
  <si>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</si>
  <si>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Si l'un ou l'autre des taux d'utilisation de la capacité, telle que calculée, est supérieur à 100 %, expliquez.</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</si>
  <si>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</si>
  <si>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</si>
  <si>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</si>
  <si>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</si>
  <si>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</si>
  <si>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</si>
  <si>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</si>
  <si>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AA</t>
  </si>
  <si>
    <t>Int period 1</t>
  </si>
  <si>
    <t>Int period 2</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</si>
  <si>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</si>
  <si>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</si>
  <si>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</si>
  <si>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</si>
  <si>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</si>
  <si>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</si>
  <si>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</si>
  <si>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</si>
  <si>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</si>
  <si>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</si>
  <si>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</si>
  <si>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</si>
  <si>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</si>
  <si>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Stock de clôture pour le marché canadien</t>
  </si>
  <si>
    <t>The undersigned certifies that the information supplied herein is complete and correct to the best of his/her knowledge and belief.</t>
  </si>
  <si>
    <t>Le ou la soussignée déclare que, pour autant qu'il ou elle sache, les renseignements fournis aux présentes sont complets et exacts.</t>
  </si>
  <si>
    <t>2. Par courriel à l'adresse tcce-citt@tribunal.gc.ca si vous acceptez les risques connexes et vous transmettez des renseignements qui sont ceux de votre entreprise seulement.</t>
  </si>
  <si>
    <t>2. E-mail to citt-tcce@tribunal.gc.ca should you accept the associated risks and you are filing information that belongs to your firm only.</t>
  </si>
  <si>
    <t>When submitting the completed questionnaire using the secure E-filing service, designate the questionnaire as confidential. Note that the information in the public (blue) tabs in your questionnaire will be treated as public information.</t>
  </si>
  <si>
    <t>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t>
  </si>
  <si>
    <t>Toutes les questions relatives au présent questionnaire doivent être adressées à :</t>
  </si>
  <si>
    <t>Questions relating to this questionnaire should be directed to:</t>
  </si>
  <si>
    <t>Product information and a glossary of terms can be found in the Info tab.</t>
  </si>
  <si>
    <t>Use the AddPub tab if more space is needed.</t>
  </si>
  <si>
    <t>Explain any changes you expect to see in your home market, in the Canadian market and in other markets globally for the goods over the next two years with respect to demand, prices, capacity utilization, import volumes or any other factor. Explain any impacts on these outlooks should the finding or order be continued or rescinded. Provide documents, or the names of documents, such as studies or articles in trade journals, that support your firm's statement.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</si>
  <si>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</si>
  <si>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</si>
  <si>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</si>
  <si>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</si>
  <si>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</si>
  <si>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First Year of POR</t>
  </si>
  <si>
    <t>Last Day of POR</t>
  </si>
  <si>
    <t>Last Year of POR</t>
  </si>
  <si>
    <t>Analyst 1</t>
  </si>
  <si>
    <t>Analyst 2</t>
  </si>
  <si>
    <t>Unit of measure (plural)</t>
  </si>
  <si>
    <t>Unit of measure (singular)</t>
  </si>
  <si>
    <t>INTRODUCTION</t>
  </si>
  <si>
    <t>LANGUAGE PREFERENCE | PRÉFÉRENCE LINGUISTIQUE</t>
  </si>
  <si>
    <t>DEFINITION OF "THE GOODS"</t>
  </si>
  <si>
    <t>LA DÉFINITION "DES MARCHANDISES"</t>
  </si>
  <si>
    <t>DO YOU NEED TO COMPLETE THIS QUESTIONNAIRE?</t>
  </si>
  <si>
    <t>QUESTIONS</t>
  </si>
  <si>
    <t>QUESTIONNAIRE À L'INTENTION DES PRODUCTEURS ÉTRANGERS</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</si>
  <si>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</si>
  <si>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</si>
  <si>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</si>
  <si>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</si>
  <si>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</si>
  <si>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GLOSSARY</t>
  </si>
  <si>
    <t>GENERAL FIRM INFORMATION</t>
  </si>
  <si>
    <t>INFORMATIONS GÉNÉRALES SUR L'ENTREPRISE</t>
  </si>
  <si>
    <t>PRODUCTION</t>
  </si>
  <si>
    <t>SALES</t>
  </si>
  <si>
    <t>VENTES</t>
  </si>
  <si>
    <t>MARKETS</t>
  </si>
  <si>
    <t>MARCHÉS</t>
  </si>
  <si>
    <t>PROTECTED</t>
  </si>
  <si>
    <t>PROTÉGÉ</t>
  </si>
  <si>
    <t>PRODUCTION AND CAPACITY</t>
  </si>
  <si>
    <t>PRODUCTION ET CAPACITÉ</t>
  </si>
  <si>
    <t>SALES AND INVENTORIES</t>
  </si>
  <si>
    <t>VENTES ET STOCKS</t>
  </si>
  <si>
    <t>GENERAL</t>
  </si>
  <si>
    <t>GÉNÉRAL</t>
  </si>
  <si>
    <t>PRODUCTION AND SALES</t>
  </si>
  <si>
    <t>PRODUCTION ET VENTES</t>
  </si>
  <si>
    <t>Export markets</t>
  </si>
  <si>
    <t>Marchés d'exportation</t>
  </si>
  <si>
    <t>Important notes for formatting</t>
  </si>
  <si>
    <t>Insert and merge rows where needed to expand height of text boxes.</t>
  </si>
  <si>
    <t>Export sales to the United States of America</t>
  </si>
  <si>
    <t xml:space="preserve">Ventes à l'exportation aux États-Unis d'Amérique </t>
  </si>
  <si>
    <t>Drop down lists</t>
  </si>
  <si>
    <t>Yes</t>
  </si>
  <si>
    <t>No</t>
  </si>
  <si>
    <t>Oui</t>
  </si>
  <si>
    <t>Non</t>
  </si>
  <si>
    <t>Report your firm's volumes of finished inventory of the goods produced for the Canadian market.</t>
  </si>
  <si>
    <t>Indiquez le volume du stock des marchandises finies produites pour le marché canadien.</t>
  </si>
  <si>
    <t>Ex Works (CAD)</t>
  </si>
  <si>
    <t>à l'usine (CAD)</t>
  </si>
  <si>
    <t>FOB Country of Export (CAD)</t>
  </si>
  <si>
    <t>FOB pays d'exportation (CAD)</t>
  </si>
  <si>
    <t>If no, explain.</t>
  </si>
  <si>
    <t>Si non, expliquez.</t>
  </si>
  <si>
    <t>DEVEZ-VOUS REMPLIR CE QUESTIONNAIRE?</t>
  </si>
  <si>
    <t>Remplir le tableau suivant pour les ventes et les stocks des marchandises par votre entreprise.</t>
  </si>
  <si>
    <t>June 30</t>
  </si>
  <si>
    <t>30 juin</t>
  </si>
  <si>
    <t>Jan-Jun 2025</t>
  </si>
  <si>
    <t>Type d'affiliation</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</si>
  <si>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</si>
  <si>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</si>
  <si>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</si>
  <si>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</si>
  <si>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</si>
  <si>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 Expliquez les effets possibles sur ces perspectives si les conclusions ou l'ordonnance étai(en)t maintenue(s) ou annulée(s). Fournissez des documents, ou les noms de documents, tels que des études ou des articles dans des revues spécialisées, qui appuient la déclaration de votre entreprise.</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</si>
  <si>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</si>
  <si>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</si>
  <si>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</si>
  <si>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</si>
  <si>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les pays sujets</t>
  </si>
  <si>
    <t>le dumping et le subventionnement</t>
  </si>
  <si>
    <t>When adding or modifying columns, please ensure the total of all column widths in a tab equals 1760 pixels to allow for consistent scaling when exported to PDF.</t>
  </si>
  <si>
    <t>i.e. columns B-L should be 160 pixels each.</t>
  </si>
  <si>
    <t>hiddenc</t>
  </si>
  <si>
    <t>Subject Countries (incl. French pronouns: de la, du, des)</t>
  </si>
  <si>
    <t>Production of the goods</t>
  </si>
  <si>
    <t>Production des marchandises</t>
  </si>
  <si>
    <t>Complete the following table for your firm's production of the goods and other products made with the same equipment.</t>
  </si>
  <si>
    <t>Remplir le tableau suivant pour la production des marchandises par votre entreprise et d'autres produits fabriqués avec le même équipement.</t>
  </si>
  <si>
    <t>Production of other products made with the same equipment</t>
  </si>
  <si>
    <t>Production d'autres produits fabriqués avec le même équipement</t>
  </si>
  <si>
    <t>janv-juin 2025</t>
  </si>
  <si>
    <t>dumping</t>
  </si>
  <si>
    <t>Additional Product Info</t>
  </si>
  <si>
    <t>Your firm's sales volume of the goods divided by your firm's total sales volume</t>
  </si>
  <si>
    <t>Your firm's sales value of the goods divided by your firm's total sales value</t>
  </si>
  <si>
    <t>La valeur des ventes des marchandises de votre entreprise divisée par la valeur des ventes totales de votre entreprise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</si>
  <si>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</si>
  <si>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</si>
  <si>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Le volume des ventes des marchandises de votre entreprise divisé par le volume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</si>
  <si>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</si>
  <si>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</si>
  <si>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List all other countries:</t>
  </si>
  <si>
    <t>Précisez tous les autres pays:</t>
  </si>
  <si>
    <t>The goods are commonly classified in the Customs Tariff under the following Harmonized Commodity Description and Coding System (HS) numbers:</t>
  </si>
  <si>
    <t>Complete the following table for your firm's sales and inventories of the goods.</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</si>
  <si>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</si>
  <si>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</si>
  <si>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</si>
  <si>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</si>
  <si>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</si>
  <si>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</si>
  <si>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</si>
  <si>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</si>
  <si>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</si>
  <si>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FOREIGN PRODUCER QUESTIONNAIRE | QUESTIONNAIRE À L'INTENTION DES PRODUCTEURS ÉTRANGERS</t>
  </si>
  <si>
    <t>FOREIGN PRODUCER QUESTIONNAIRE</t>
  </si>
  <si>
    <t>RR-2025-009</t>
  </si>
  <si>
    <t xml:space="preserve">Wheat Gluten </t>
  </si>
  <si>
    <t>Gluten de blé</t>
  </si>
  <si>
    <t>Australia, Austria, Belgium, France, Germany and Lithuania</t>
  </si>
  <si>
    <t>Australie, d'Autriche, de Belgique, de la France, de l'Allemagne et de la Lituanie</t>
  </si>
  <si>
    <t>Jan-Jun 2026</t>
  </si>
  <si>
    <t>janv-juin 2026</t>
  </si>
  <si>
    <t>August 21, 2026</t>
  </si>
  <si>
    <t>21 août 2026</t>
  </si>
  <si>
    <t>Joseph Long</t>
  </si>
  <si>
    <t>Joseph.Long@tribunal.gc.ca</t>
  </si>
  <si>
    <t xml:space="preserve">(343) 597-3847 </t>
  </si>
  <si>
    <t>François Thivierge</t>
  </si>
  <si>
    <t>Francois.Thivierge@tribunal.gc.ca</t>
  </si>
  <si>
    <t>(343) 550-4453</t>
  </si>
  <si>
    <t>https://www.cbsa-asfc.gc.ca/sima-lmsi/mif-mev/mif-mev-stats-eng.html#wg</t>
  </si>
  <si>
    <t>https://www.cbsa-asfc.gc.ca/sima-lmsi/mif-mev/mif-mev-stats-fra.html#wg</t>
  </si>
  <si>
    <t>1109.00.10.00       1109.00.20.00</t>
  </si>
  <si>
    <t>Tonnes</t>
  </si>
  <si>
    <t xml:space="preserve">Tonne </t>
  </si>
  <si>
    <t>For additionnal information, including Harmonized Commodity Descriptions, please see link below:</t>
  </si>
  <si>
    <t>Pour obtenir des renseignements supplémentaires sur le produit, tel que les Description harmonisées des produits, veuillez consulter le lien suivant:</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</si>
  <si>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</si>
  <si>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</si>
  <si>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Practical plant capacity (tonnes)</t>
  </si>
  <si>
    <t>Capacité pratique des usines (tonnes)</t>
  </si>
  <si>
    <t>Production (tonnes)</t>
  </si>
  <si>
    <t>Other goods produced on the same equipment</t>
  </si>
  <si>
    <t>Autres marchandises produites sur le même équipement</t>
  </si>
  <si>
    <t>Total - Production</t>
  </si>
  <si>
    <t>Utilization rate (%)</t>
  </si>
  <si>
    <t>Taux d'utilisation (%)</t>
  </si>
  <si>
    <t>Total - Utilization rate (%)</t>
  </si>
  <si>
    <t>Total - Taux d'utilisation (%)</t>
  </si>
  <si>
    <t>Domestic sales (tonnes)</t>
  </si>
  <si>
    <t>Ventes nationales (tonnes)</t>
  </si>
  <si>
    <t>Export sales (tonnes)</t>
  </si>
  <si>
    <t>Ventes à l'exportation  (tonnes)</t>
  </si>
  <si>
    <t>Canada</t>
  </si>
  <si>
    <t>United States</t>
  </si>
  <si>
    <t xml:space="preserve">États-Unis </t>
  </si>
  <si>
    <t>Other countries</t>
  </si>
  <si>
    <t>Autres pays</t>
  </si>
  <si>
    <t>Total - Export sales</t>
  </si>
  <si>
    <t xml:space="preserve">Total - Ventes à l'exportation </t>
  </si>
  <si>
    <t>Jan. - June.  |  janv. - juin</t>
  </si>
  <si>
    <t>Subject goods</t>
  </si>
  <si>
    <t>Marchandises en cause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</si>
</sst>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0;\(#,##0\);\-"/>
    <numFmt numFmtId="167" formatCode="_(#,##0_);_(\(#,##0\);_(* &quot;-&quot;_);_(_ \ \ \ \ \ \ \ @"/>
    <numFmt numFmtId="168" formatCode="_-* #,##0_-;\-* #,##0_-;_-* &quot;-&quot;??_-;_-@_-"/>
  </numFmts>
  <fonts count="31"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sz val="16"/>
      <color rgb="FF000000"/>
      <name val="Calibri"/>
      <family val="2"/>
      <scheme val="minor"/>
    </font>
    <font>
      <sz val="10.5"/>
      <color rgb="FF000000"/>
      <name val="Calibri"/>
      <family val="2"/>
    </font>
    <font>
      <b/>
      <u/>
      <sz val="10.5"/>
      <color theme="1"/>
      <name val="Calibri"/>
      <family val="2"/>
      <scheme val="minor"/>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sz val="10.5"/>
      <color rgb="FF0000FF"/>
      <name val="Calibri"/>
      <family val="2"/>
      <scheme val="minor"/>
    </font>
    <font>
      <sz val="10"/>
      <name val="Calibri"/>
      <family val="2"/>
    </font>
    <font>
      <b/>
      <sz val="10"/>
      <color rgb="FFC00000"/>
      <name val="Calibri"/>
      <family val="2"/>
    </font>
    <font>
      <b/>
      <sz val="10"/>
      <color rgb="FF000000"/>
      <name val="Calibri"/>
      <family val="2"/>
    </font>
    <font>
      <b/>
      <sz val="10"/>
      <name val="Calibri"/>
      <family val="2"/>
    </font>
    <font>
      <b/>
      <u/>
      <sz val="10"/>
      <name val="Calibri"/>
      <family val="2"/>
    </font>
    <font>
      <sz val="10"/>
      <name val="Calibri"/>
      <family val="2"/>
      <scheme val="minor"/>
    </font>
    <font>
      <b/>
      <sz val="10.5"/>
      <color rgb="FFFF0000"/>
      <name val="Calibri"/>
      <family val="2"/>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FFC000"/>
        <bgColor rgb="FF000000"/>
      </patternFill>
    </fill>
    <fill>
      <patternFill patternType="solid">
        <fgColor rgb="FFFFFF00"/>
        <bgColor rgb="FF000000"/>
      </patternFill>
    </fill>
  </fills>
  <borders count="6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auto="1"/>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auto="1"/>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theme="0" tint="-0.499984740745262"/>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432">
    <xf numFmtId="0" fontId="0" fillId="0" borderId="0" xfId="0"/>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10" fillId="2" borderId="0" xfId="0" applyFont="1" applyFill="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vertical="top"/>
    </xf>
    <xf numFmtId="0" fontId="12" fillId="2" borderId="6" xfId="0" applyFont="1" applyFill="1" applyBorder="1" applyAlignment="1">
      <alignment vertical="top" wrapText="1"/>
    </xf>
    <xf numFmtId="0" fontId="5" fillId="2" borderId="0" xfId="0" applyFont="1" applyFill="1" applyAlignment="1">
      <alignment horizontal="left" vertical="top"/>
    </xf>
    <xf numFmtId="0" fontId="4" fillId="0" borderId="0" xfId="0" applyFont="1" applyAlignment="1">
      <alignment vertical="top" wrapText="1"/>
    </xf>
    <xf numFmtId="0" fontId="10" fillId="0" borderId="0" xfId="0" applyFont="1" applyAlignment="1">
      <alignment vertical="top"/>
    </xf>
    <xf numFmtId="0" fontId="9" fillId="7" borderId="13" xfId="0" applyFont="1" applyFill="1" applyBorder="1" applyAlignment="1">
      <alignment horizontal="center" vertical="top" wrapText="1"/>
    </xf>
    <xf numFmtId="165" fontId="11" fillId="5" borderId="40" xfId="2" applyNumberFormat="1" applyFont="1" applyFill="1" applyBorder="1" applyAlignment="1" applyProtection="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10" fillId="2" borderId="6" xfId="0" applyFont="1" applyFill="1" applyBorder="1" applyAlignment="1">
      <alignment vertical="top"/>
    </xf>
    <xf numFmtId="1" fontId="11" fillId="5" borderId="13" xfId="1" applyNumberFormat="1" applyFont="1" applyFill="1" applyBorder="1" applyAlignment="1" applyProtection="1">
      <alignment horizontal="center" vertical="top" wrapText="1"/>
    </xf>
    <xf numFmtId="0" fontId="8" fillId="2" borderId="0" xfId="0" applyFont="1" applyFill="1" applyAlignment="1">
      <alignment vertical="center" wrapText="1"/>
    </xf>
    <xf numFmtId="0" fontId="10" fillId="0" borderId="0" xfId="0" applyFont="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8" fillId="2" borderId="0" xfId="0" applyFont="1" applyFill="1" applyAlignment="1">
      <alignment horizontal="left" vertical="top"/>
    </xf>
    <xf numFmtId="0" fontId="8" fillId="2" borderId="0" xfId="0" applyFont="1" applyFill="1" applyAlignment="1">
      <alignment vertical="top" wrapText="1"/>
    </xf>
    <xf numFmtId="0" fontId="8" fillId="2" borderId="4" xfId="0" applyFont="1" applyFill="1" applyBorder="1" applyAlignment="1">
      <alignment vertical="top" wrapText="1"/>
    </xf>
    <xf numFmtId="0" fontId="11" fillId="4" borderId="13" xfId="1" applyNumberFormat="1" applyFont="1" applyFill="1" applyBorder="1" applyAlignment="1" applyProtection="1">
      <alignment horizontal="center" vertical="center" wrapText="1"/>
      <protection locked="0"/>
    </xf>
    <xf numFmtId="0" fontId="10" fillId="2" borderId="0" xfId="0" applyFont="1" applyFill="1" applyAlignment="1">
      <alignment vertical="top"/>
    </xf>
    <xf numFmtId="0" fontId="10" fillId="6" borderId="0" xfId="0" applyFont="1" applyFill="1"/>
    <xf numFmtId="0" fontId="10" fillId="6" borderId="0" xfId="0" applyFont="1" applyFill="1" applyAlignment="1">
      <alignment wrapText="1"/>
    </xf>
    <xf numFmtId="0" fontId="10" fillId="6" borderId="0" xfId="0" applyFont="1" applyFill="1" applyAlignment="1">
      <alignment vertical="top"/>
    </xf>
    <xf numFmtId="0" fontId="10" fillId="0" borderId="0" xfId="0" applyFont="1" applyAlignment="1">
      <alignment horizontal="left" vertical="top"/>
    </xf>
    <xf numFmtId="15" fontId="10" fillId="0" borderId="0" xfId="0" quotePrefix="1" applyNumberFormat="1" applyFont="1"/>
    <xf numFmtId="0" fontId="10" fillId="2" borderId="6" xfId="0" applyFont="1" applyFill="1" applyBorder="1" applyAlignment="1">
      <alignment vertical="top" wrapText="1"/>
    </xf>
    <xf numFmtId="0" fontId="10" fillId="2" borderId="4"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15" fontId="10" fillId="0" borderId="0" xfId="0" quotePrefix="1" applyNumberFormat="1" applyFont="1" applyAlignment="1">
      <alignment vertical="top"/>
    </xf>
    <xf numFmtId="49" fontId="10" fillId="0" borderId="0" xfId="0" quotePrefix="1" applyNumberFormat="1" applyFont="1" applyAlignment="1">
      <alignment vertical="top"/>
    </xf>
    <xf numFmtId="0" fontId="16" fillId="4" borderId="13" xfId="1" applyNumberFormat="1" applyFont="1" applyFill="1" applyBorder="1" applyAlignment="1" applyProtection="1">
      <alignment horizontal="center" vertical="center" wrapText="1"/>
      <protection locked="0"/>
    </xf>
    <xf numFmtId="0" fontId="17" fillId="8" borderId="0" xfId="0" applyFont="1" applyFill="1" applyAlignment="1">
      <alignment vertical="center"/>
    </xf>
    <xf numFmtId="0" fontId="17" fillId="0" borderId="0" xfId="0" applyFont="1" applyAlignment="1">
      <alignment vertical="center"/>
    </xf>
    <xf numFmtId="0" fontId="11" fillId="0" borderId="0" xfId="0" applyFont="1"/>
    <xf numFmtId="0" fontId="18" fillId="6" borderId="0" xfId="0" applyFont="1" applyFill="1"/>
    <xf numFmtId="0" fontId="18" fillId="0" borderId="0" xfId="0" applyFont="1"/>
    <xf numFmtId="0" fontId="10" fillId="0" borderId="0" xfId="0" applyFont="1" applyAlignment="1">
      <alignment horizontal="left"/>
    </xf>
    <xf numFmtId="0" fontId="17" fillId="2" borderId="0" xfId="0" applyFont="1" applyFill="1" applyAlignment="1">
      <alignment vertical="center"/>
    </xf>
    <xf numFmtId="0" fontId="10" fillId="0" borderId="0" xfId="0" quotePrefix="1" applyFont="1" applyAlignment="1">
      <alignment vertical="top"/>
    </xf>
    <xf numFmtId="0" fontId="19" fillId="2" borderId="0" xfId="0" applyFont="1" applyFill="1" applyAlignment="1">
      <alignment vertical="top"/>
    </xf>
    <xf numFmtId="0" fontId="6" fillId="0" borderId="0" xfId="0" applyFont="1" applyAlignment="1">
      <alignment vertical="top" wrapText="1"/>
    </xf>
    <xf numFmtId="0" fontId="8" fillId="0" borderId="0" xfId="0" applyFont="1" applyAlignment="1">
      <alignment vertical="top" wrapText="1"/>
    </xf>
    <xf numFmtId="0" fontId="8" fillId="0" borderId="4" xfId="0" applyFont="1" applyBorder="1" applyAlignment="1">
      <alignment vertical="top" wrapText="1"/>
    </xf>
    <xf numFmtId="0" fontId="6" fillId="0" borderId="0" xfId="0" applyFont="1" applyAlignment="1">
      <alignment wrapText="1"/>
    </xf>
    <xf numFmtId="15" fontId="10" fillId="0" borderId="0" xfId="0" applyNumberFormat="1" applyFont="1" applyAlignment="1">
      <alignment vertical="top"/>
    </xf>
    <xf numFmtId="15" fontId="10" fillId="0" borderId="0" xfId="0" applyNumberFormat="1" applyFont="1" applyAlignment="1">
      <alignment horizontal="left" vertical="top"/>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165" fontId="11" fillId="4" borderId="15" xfId="2" applyNumberFormat="1" applyFont="1" applyFill="1" applyBorder="1" applyAlignment="1" applyProtection="1">
      <alignment vertical="center" wrapText="1"/>
      <protection locked="0"/>
    </xf>
    <xf numFmtId="0" fontId="10" fillId="6" borderId="0" xfId="0" applyFont="1" applyFill="1" applyAlignment="1">
      <alignment vertical="top" wrapText="1"/>
    </xf>
    <xf numFmtId="0" fontId="8" fillId="2" borderId="13" xfId="0" applyFont="1" applyFill="1" applyBorder="1" applyAlignment="1">
      <alignment horizontal="center" vertical="center" wrapText="1"/>
    </xf>
    <xf numFmtId="0" fontId="10" fillId="2" borderId="4" xfId="0" applyFont="1" applyFill="1" applyBorder="1" applyAlignment="1">
      <alignment vertical="top"/>
    </xf>
    <xf numFmtId="0" fontId="8" fillId="2" borderId="6" xfId="0" applyFont="1" applyFill="1" applyBorder="1" applyAlignment="1">
      <alignment horizontal="left" vertical="center" wrapText="1" indent="1"/>
    </xf>
    <xf numFmtId="0" fontId="8" fillId="2" borderId="0" xfId="0" applyFont="1" applyFill="1" applyAlignment="1">
      <alignment horizontal="left" vertical="center" wrapText="1" indent="1"/>
    </xf>
    <xf numFmtId="0" fontId="8" fillId="2" borderId="0" xfId="0" applyFont="1" applyFill="1" applyAlignment="1">
      <alignment horizontal="right" vertical="center" indent="1"/>
    </xf>
    <xf numFmtId="0" fontId="9" fillId="2" borderId="0" xfId="0" applyFont="1" applyFill="1" applyAlignment="1">
      <alignment horizontal="center" vertical="top" wrapText="1"/>
    </xf>
    <xf numFmtId="0" fontId="9" fillId="7" borderId="13" xfId="0" applyFont="1" applyFill="1" applyBorder="1" applyAlignment="1">
      <alignment horizontal="center" vertical="center" wrapText="1"/>
    </xf>
    <xf numFmtId="165" fontId="11" fillId="4" borderId="40" xfId="2" applyNumberFormat="1" applyFont="1" applyFill="1" applyBorder="1" applyAlignment="1" applyProtection="1">
      <alignment vertical="top" wrapText="1"/>
      <protection locked="0"/>
    </xf>
    <xf numFmtId="165" fontId="11" fillId="4" borderId="13" xfId="2" applyNumberFormat="1" applyFont="1" applyFill="1" applyBorder="1" applyAlignment="1" applyProtection="1">
      <alignment vertical="top" wrapText="1"/>
      <protection locked="0"/>
    </xf>
    <xf numFmtId="165" fontId="11" fillId="5" borderId="13" xfId="2" applyNumberFormat="1" applyFont="1" applyFill="1" applyBorder="1" applyAlignment="1" applyProtection="1">
      <alignment vertical="top" wrapText="1"/>
    </xf>
    <xf numFmtId="165" fontId="11" fillId="4" borderId="44" xfId="2" applyNumberFormat="1" applyFont="1" applyFill="1" applyBorder="1" applyAlignment="1" applyProtection="1">
      <alignment vertical="center"/>
      <protection locked="0"/>
    </xf>
    <xf numFmtId="165" fontId="11" fillId="5" borderId="42" xfId="2" applyNumberFormat="1" applyFont="1" applyFill="1" applyBorder="1" applyAlignment="1" applyProtection="1">
      <alignment vertical="center"/>
    </xf>
    <xf numFmtId="165" fontId="11" fillId="5" borderId="50" xfId="2" applyNumberFormat="1" applyFont="1" applyFill="1" applyBorder="1" applyAlignment="1" applyProtection="1">
      <alignment vertical="center"/>
    </xf>
    <xf numFmtId="165" fontId="11" fillId="4" borderId="43" xfId="2" applyNumberFormat="1" applyFont="1" applyFill="1" applyBorder="1" applyAlignment="1" applyProtection="1">
      <alignment vertical="center"/>
      <protection locked="0"/>
    </xf>
    <xf numFmtId="165" fontId="11" fillId="4" borderId="41" xfId="2" applyNumberFormat="1" applyFont="1" applyFill="1" applyBorder="1" applyAlignment="1" applyProtection="1">
      <alignment vertical="center"/>
      <protection locked="0"/>
    </xf>
    <xf numFmtId="165" fontId="11" fillId="4" borderId="48" xfId="2" applyNumberFormat="1" applyFont="1" applyFill="1" applyBorder="1" applyAlignment="1" applyProtection="1">
      <alignment vertical="center"/>
      <protection locked="0"/>
    </xf>
    <xf numFmtId="165" fontId="11" fillId="4" borderId="40"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165" fontId="11" fillId="4" borderId="24" xfId="2" applyNumberFormat="1" applyFont="1" applyFill="1" applyBorder="1" applyAlignment="1" applyProtection="1">
      <alignment vertical="center"/>
      <protection locked="0"/>
    </xf>
    <xf numFmtId="165" fontId="11" fillId="5" borderId="44" xfId="2" applyNumberFormat="1" applyFont="1" applyFill="1" applyBorder="1" applyAlignment="1" applyProtection="1">
      <alignment vertical="center"/>
    </xf>
    <xf numFmtId="165" fontId="11" fillId="5" borderId="13" xfId="2" applyNumberFormat="1" applyFont="1" applyFill="1" applyBorder="1" applyAlignment="1" applyProtection="1">
      <alignment vertical="center"/>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8" fillId="0" borderId="0" xfId="0" applyFont="1" applyAlignment="1">
      <alignment horizontal="lef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2"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vertical="top"/>
    </xf>
    <xf numFmtId="0" fontId="5" fillId="0" borderId="0" xfId="0" applyFont="1" applyAlignment="1">
      <alignment vertical="top"/>
    </xf>
    <xf numFmtId="0" fontId="24" fillId="10" borderId="57" xfId="0" applyFont="1" applyFill="1" applyBorder="1"/>
    <xf numFmtId="0" fontId="24" fillId="10" borderId="58" xfId="0" applyFont="1" applyFill="1" applyBorder="1"/>
    <xf numFmtId="0" fontId="24" fillId="10" borderId="59" xfId="0" applyFont="1" applyFill="1" applyBorder="1"/>
    <xf numFmtId="0" fontId="24" fillId="10" borderId="60" xfId="0" applyFont="1" applyFill="1" applyBorder="1"/>
    <xf numFmtId="0" fontId="25" fillId="10" borderId="0" xfId="0" applyFont="1" applyFill="1"/>
    <xf numFmtId="0" fontId="24" fillId="10" borderId="0" xfId="0" applyFont="1" applyFill="1"/>
    <xf numFmtId="0" fontId="24" fillId="10" borderId="61" xfId="0" applyFont="1" applyFill="1" applyBorder="1"/>
    <xf numFmtId="0" fontId="26" fillId="10" borderId="0" xfId="0" applyFont="1" applyFill="1"/>
    <xf numFmtId="0" fontId="24" fillId="10" borderId="0" xfId="0" applyFont="1" applyFill="1" applyAlignment="1">
      <alignment horizontal="left"/>
    </xf>
    <xf numFmtId="0" fontId="27" fillId="10" borderId="0" xfId="0" applyFont="1" applyFill="1" applyAlignment="1">
      <alignment horizontal="centerContinuous"/>
    </xf>
    <xf numFmtId="166" fontId="27" fillId="10" borderId="0" xfId="0" applyNumberFormat="1" applyFont="1" applyFill="1" applyAlignment="1">
      <alignment horizontal="center"/>
    </xf>
    <xf numFmtId="166" fontId="28" fillId="10" borderId="0" xfId="0" applyNumberFormat="1" applyFont="1" applyFill="1"/>
    <xf numFmtId="0" fontId="28" fillId="10" borderId="0" xfId="0" applyFont="1" applyFill="1"/>
    <xf numFmtId="0" fontId="27" fillId="10" borderId="60" xfId="0" applyFont="1" applyFill="1" applyBorder="1"/>
    <xf numFmtId="0" fontId="27" fillId="10" borderId="0" xfId="0" applyFont="1" applyFill="1"/>
    <xf numFmtId="166" fontId="24" fillId="11" borderId="0" xfId="3" applyNumberFormat="1" applyFont="1" applyFill="1" applyBorder="1" applyAlignment="1">
      <alignment horizontal="right"/>
    </xf>
    <xf numFmtId="166" fontId="24" fillId="10" borderId="0" xfId="3" applyNumberFormat="1" applyFont="1" applyFill="1" applyBorder="1" applyAlignment="1">
      <alignment horizontal="right"/>
    </xf>
    <xf numFmtId="0" fontId="27" fillId="10" borderId="61" xfId="0" applyFont="1" applyFill="1" applyBorder="1"/>
    <xf numFmtId="167" fontId="24" fillId="10" borderId="0" xfId="3" applyNumberFormat="1" applyFont="1" applyFill="1" applyBorder="1"/>
    <xf numFmtId="0" fontId="24" fillId="10" borderId="0" xfId="0" applyFont="1" applyFill="1" applyAlignment="1">
      <alignment horizontal="left" indent="1"/>
    </xf>
    <xf numFmtId="0" fontId="24" fillId="10" borderId="0" xfId="0" applyFont="1" applyFill="1" applyAlignment="1">
      <alignment horizontal="left" wrapText="1" indent="1"/>
    </xf>
    <xf numFmtId="0" fontId="27" fillId="10" borderId="0" xfId="0" applyFont="1" applyFill="1" applyAlignment="1">
      <alignment horizontal="left"/>
    </xf>
    <xf numFmtId="166" fontId="24" fillId="12" borderId="11" xfId="3" applyNumberFormat="1" applyFont="1" applyFill="1" applyBorder="1" applyAlignment="1">
      <alignment horizontal="right"/>
    </xf>
    <xf numFmtId="166" fontId="29" fillId="9" borderId="0" xfId="3" applyNumberFormat="1" applyFont="1" applyFill="1" applyBorder="1" applyAlignment="1">
      <alignment horizontal="right"/>
    </xf>
    <xf numFmtId="166" fontId="29" fillId="9" borderId="10" xfId="3" applyNumberFormat="1" applyFont="1" applyFill="1" applyBorder="1" applyAlignment="1">
      <alignment horizontal="right"/>
    </xf>
    <xf numFmtId="0" fontId="27" fillId="10" borderId="0" xfId="0" applyFont="1" applyFill="1" applyAlignment="1">
      <alignment horizontal="left" wrapText="1"/>
    </xf>
    <xf numFmtId="168" fontId="27" fillId="10" borderId="60" xfId="3" applyNumberFormat="1" applyFont="1" applyFill="1" applyBorder="1"/>
    <xf numFmtId="0" fontId="28" fillId="10" borderId="0" xfId="0" applyFont="1" applyFill="1" applyAlignment="1">
      <alignment wrapText="1"/>
    </xf>
    <xf numFmtId="0" fontId="27" fillId="10" borderId="0" xfId="0" applyFont="1" applyFill="1" applyAlignment="1">
      <alignment wrapText="1"/>
    </xf>
    <xf numFmtId="3" fontId="24" fillId="10" borderId="0" xfId="0" applyNumberFormat="1" applyFont="1" applyFill="1" applyAlignment="1">
      <alignment horizontal="left" indent="1"/>
    </xf>
    <xf numFmtId="168" fontId="27" fillId="10" borderId="62" xfId="3" applyNumberFormat="1" applyFont="1" applyFill="1" applyBorder="1"/>
    <xf numFmtId="0" fontId="27" fillId="10" borderId="63" xfId="0" applyFont="1" applyFill="1" applyBorder="1" applyAlignment="1">
      <alignment horizontal="left"/>
    </xf>
    <xf numFmtId="166" fontId="24" fillId="10" borderId="63" xfId="3" applyNumberFormat="1" applyFont="1" applyFill="1" applyBorder="1" applyAlignment="1">
      <alignment horizontal="right"/>
    </xf>
    <xf numFmtId="0" fontId="24" fillId="10" borderId="64" xfId="0" applyFont="1" applyFill="1" applyBorder="1"/>
    <xf numFmtId="49" fontId="30" fillId="0" borderId="0" xfId="0" applyNumberFormat="1" applyFont="1" applyAlignment="1">
      <alignment horizontal="center" vertical="top"/>
    </xf>
    <xf numFmtId="0" fontId="19" fillId="2" borderId="0" xfId="0" applyFont="1" applyFill="1" applyAlignment="1">
      <alignment horizontal="left" vertical="top" wrapTex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10" fillId="2" borderId="0" xfId="0" applyFont="1" applyFill="1" applyAlignment="1">
      <alignment horizontal="left" vertical="center" wrapText="1"/>
    </xf>
    <xf numFmtId="0" fontId="10" fillId="2" borderId="4" xfId="0" applyFont="1" applyFill="1" applyBorder="1" applyAlignment="1">
      <alignment horizontal="left" vertical="center"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11" fillId="7" borderId="17" xfId="1" applyNumberFormat="1" applyFont="1" applyFill="1" applyBorder="1" applyAlignment="1" applyProtection="1">
      <alignment horizontal="left" vertical="center" wrapText="1" indent="2"/>
    </xf>
    <xf numFmtId="0" fontId="11" fillId="7" borderId="14" xfId="1" applyNumberFormat="1" applyFont="1" applyFill="1" applyBorder="1" applyAlignment="1" applyProtection="1">
      <alignment horizontal="left" vertical="center" wrapText="1" indent="2"/>
    </xf>
    <xf numFmtId="0" fontId="11" fillId="7" borderId="18" xfId="1" applyNumberFormat="1" applyFont="1" applyFill="1" applyBorder="1" applyAlignment="1" applyProtection="1">
      <alignment horizontal="left" vertical="center" wrapText="1" indent="2"/>
    </xf>
    <xf numFmtId="0" fontId="11" fillId="7" borderId="21" xfId="1" applyNumberFormat="1" applyFont="1" applyFill="1" applyBorder="1" applyAlignment="1" applyProtection="1">
      <alignment horizontal="left" vertical="center" wrapText="1" indent="2"/>
    </xf>
    <xf numFmtId="0" fontId="11" fillId="7" borderId="22" xfId="1" applyNumberFormat="1" applyFont="1" applyFill="1" applyBorder="1" applyAlignment="1" applyProtection="1">
      <alignment horizontal="left" vertical="center" wrapText="1" indent="2"/>
    </xf>
    <xf numFmtId="0" fontId="11" fillId="7" borderId="23" xfId="1" applyNumberFormat="1" applyFont="1" applyFill="1" applyBorder="1" applyAlignment="1" applyProtection="1">
      <alignment horizontal="left" vertical="center" wrapText="1" indent="2"/>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8" fillId="2" borderId="6"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2" borderId="0" xfId="0" applyFont="1" applyFill="1" applyAlignment="1">
      <alignment horizontal="left" vertical="center" wrapText="1" indent="1"/>
    </xf>
    <xf numFmtId="0" fontId="10" fillId="2" borderId="4" xfId="0" applyFont="1" applyFill="1" applyBorder="1" applyAlignment="1">
      <alignment horizontal="left" vertical="center" wrapText="1" indent="1"/>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15" fontId="12" fillId="7" borderId="3" xfId="0" applyNumberFormat="1" applyFont="1" applyFill="1" applyBorder="1" applyAlignment="1">
      <alignment horizontal="center" vertical="center" wrapText="1"/>
    </xf>
    <xf numFmtId="15" fontId="12" fillId="7" borderId="11" xfId="0" applyNumberFormat="1" applyFont="1" applyFill="1" applyBorder="1" applyAlignment="1">
      <alignment horizontal="center" vertical="center" wrapText="1"/>
    </xf>
    <xf numFmtId="15" fontId="12" fillId="7" borderId="5" xfId="0" applyNumberFormat="1" applyFont="1" applyFill="1" applyBorder="1" applyAlignment="1">
      <alignment horizontal="center" vertical="center" wrapText="1"/>
    </xf>
    <xf numFmtId="15" fontId="12" fillId="7" borderId="6" xfId="0" applyNumberFormat="1" applyFont="1" applyFill="1" applyBorder="1" applyAlignment="1">
      <alignment horizontal="center" vertical="center" wrapText="1"/>
    </xf>
    <xf numFmtId="15" fontId="12" fillId="7" borderId="0" xfId="0" applyNumberFormat="1" applyFont="1" applyFill="1" applyAlignment="1">
      <alignment horizontal="center" vertical="center" wrapText="1"/>
    </xf>
    <xf numFmtId="15" fontId="12" fillId="7" borderId="4" xfId="0" applyNumberFormat="1" applyFont="1" applyFill="1" applyBorder="1" applyAlignment="1">
      <alignment horizontal="center" vertical="center" wrapText="1"/>
    </xf>
    <xf numFmtId="15" fontId="12" fillId="7" borderId="7" xfId="0" applyNumberFormat="1" applyFont="1" applyFill="1" applyBorder="1" applyAlignment="1">
      <alignment horizontal="center" vertical="center" wrapText="1"/>
    </xf>
    <xf numFmtId="15" fontId="12" fillId="7" borderId="10" xfId="0" applyNumberFormat="1" applyFont="1" applyFill="1" applyBorder="1" applyAlignment="1">
      <alignment horizontal="center" vertical="center" wrapText="1"/>
    </xf>
    <xf numFmtId="15" fontId="12" fillId="7" borderId="8" xfId="0" applyNumberFormat="1" applyFont="1" applyFill="1" applyBorder="1" applyAlignment="1">
      <alignment horizontal="center" vertical="center" wrapText="1"/>
    </xf>
    <xf numFmtId="0" fontId="23" fillId="2" borderId="0" xfId="0" applyFont="1" applyFill="1" applyAlignment="1">
      <alignment horizontal="left" vertical="top" wrapText="1"/>
    </xf>
    <xf numFmtId="0" fontId="8" fillId="2" borderId="3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7" borderId="13" xfId="0" applyFont="1" applyFill="1" applyBorder="1" applyAlignment="1">
      <alignment horizontal="center" vertical="top" wrapText="1"/>
    </xf>
    <xf numFmtId="0" fontId="8" fillId="7" borderId="24" xfId="0" applyFont="1" applyFill="1" applyBorder="1" applyAlignment="1">
      <alignment horizontal="center" vertical="top" wrapText="1"/>
    </xf>
    <xf numFmtId="0" fontId="11" fillId="4" borderId="13" xfId="1" applyNumberFormat="1" applyFont="1" applyFill="1" applyBorder="1" applyAlignment="1" applyProtection="1">
      <alignment horizontal="left" vertical="center" wrapText="1"/>
      <protection locked="0"/>
    </xf>
    <xf numFmtId="0" fontId="11" fillId="4" borderId="24" xfId="1" applyNumberFormat="1" applyFont="1" applyFill="1" applyBorder="1" applyAlignment="1" applyProtection="1">
      <alignment horizontal="left" vertical="center" wrapText="1"/>
      <protection locked="0"/>
    </xf>
    <xf numFmtId="0" fontId="8" fillId="7" borderId="32" xfId="0" applyFont="1" applyFill="1" applyBorder="1" applyAlignment="1">
      <alignment horizontal="center" vertical="top"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2" fillId="2" borderId="20" xfId="0" applyFont="1" applyFill="1" applyBorder="1" applyAlignment="1">
      <alignment horizontal="right" vertical="center" wrapText="1" indent="1"/>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8" fillId="2" borderId="2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1" fillId="4" borderId="15"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11" fillId="4" borderId="29" xfId="1" applyNumberFormat="1" applyFont="1" applyFill="1" applyBorder="1" applyAlignment="1" applyProtection="1">
      <alignment horizontal="left" vertical="center" wrapText="1"/>
      <protection locked="0"/>
    </xf>
    <xf numFmtId="0" fontId="11" fillId="4" borderId="30" xfId="1" applyNumberFormat="1" applyFont="1" applyFill="1" applyBorder="1" applyAlignment="1" applyProtection="1">
      <alignment horizontal="left" vertical="center" wrapText="1"/>
      <protection locked="0"/>
    </xf>
    <xf numFmtId="0" fontId="11" fillId="4" borderId="16" xfId="1" applyNumberFormat="1" applyFont="1" applyFill="1" applyBorder="1" applyAlignment="1" applyProtection="1">
      <alignment horizontal="left" vertical="center" wrapText="1"/>
      <protection locked="0"/>
    </xf>
    <xf numFmtId="0" fontId="11" fillId="4" borderId="26" xfId="1" applyNumberFormat="1" applyFont="1" applyFill="1" applyBorder="1" applyAlignment="1" applyProtection="1">
      <alignment horizontal="left" vertical="center" wrapText="1"/>
      <protection locked="0"/>
    </xf>
    <xf numFmtId="0" fontId="13" fillId="2" borderId="6"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8" fillId="0" borderId="36" xfId="0" applyFont="1" applyBorder="1" applyAlignment="1">
      <alignment horizontal="left" vertical="center" wrapText="1"/>
    </xf>
    <xf numFmtId="0" fontId="8" fillId="0" borderId="14" xfId="0" applyFont="1" applyBorder="1" applyAlignment="1">
      <alignment horizontal="left" vertical="center" wrapText="1"/>
    </xf>
    <xf numFmtId="0" fontId="8" fillId="0" borderId="18" xfId="0" applyFont="1" applyBorder="1" applyAlignment="1">
      <alignment horizontal="left" vertical="center" wrapText="1"/>
    </xf>
    <xf numFmtId="0" fontId="8" fillId="0" borderId="38"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37"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39" xfId="1" applyNumberFormat="1" applyFont="1" applyFill="1" applyBorder="1" applyAlignment="1" applyProtection="1">
      <alignment horizontal="left" vertical="center" wrapText="1"/>
      <protection locked="0"/>
    </xf>
    <xf numFmtId="0" fontId="8" fillId="2" borderId="0" xfId="0" applyFont="1" applyFill="1" applyAlignment="1">
      <alignment horizontal="left" vertical="top"/>
    </xf>
    <xf numFmtId="0" fontId="10" fillId="2" borderId="0" xfId="0" applyFont="1" applyFill="1" applyAlignment="1">
      <alignment vertical="top"/>
    </xf>
    <xf numFmtId="0" fontId="8" fillId="0" borderId="6" xfId="0" applyFont="1" applyBorder="1" applyAlignment="1">
      <alignment horizontal="left" vertical="center" wrapText="1"/>
    </xf>
    <xf numFmtId="0" fontId="8" fillId="0" borderId="20" xfId="0" applyFont="1" applyBorder="1" applyAlignment="1">
      <alignment horizontal="left" vertical="center" wrapText="1"/>
    </xf>
    <xf numFmtId="15" fontId="12" fillId="7" borderId="17" xfId="0" applyNumberFormat="1"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20" xfId="0" applyFont="1" applyFill="1" applyBorder="1" applyAlignment="1">
      <alignment horizontal="center"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12" fillId="2" borderId="32" xfId="0" applyFont="1" applyFill="1" applyBorder="1" applyAlignment="1">
      <alignment vertical="center" wrapText="1"/>
    </xf>
    <xf numFmtId="0" fontId="12" fillId="2" borderId="13" xfId="0" applyFont="1" applyFill="1" applyBorder="1" applyAlignment="1">
      <alignment vertical="center" wrapText="1"/>
    </xf>
    <xf numFmtId="0" fontId="12" fillId="2" borderId="33" xfId="0" applyFont="1" applyFill="1" applyBorder="1" applyAlignment="1">
      <alignment vertical="center" wrapText="1"/>
    </xf>
    <xf numFmtId="0" fontId="12" fillId="2" borderId="34" xfId="0" applyFont="1" applyFill="1" applyBorder="1" applyAlignment="1">
      <alignment vertical="center" wrapText="1"/>
    </xf>
    <xf numFmtId="0" fontId="8" fillId="2" borderId="13" xfId="0" applyFont="1" applyFill="1" applyBorder="1" applyAlignment="1">
      <alignment vertical="center" wrapText="1"/>
    </xf>
    <xf numFmtId="0" fontId="8" fillId="2" borderId="24" xfId="0" applyFont="1" applyFill="1" applyBorder="1" applyAlignment="1">
      <alignment vertical="center" wrapText="1"/>
    </xf>
    <xf numFmtId="0" fontId="8" fillId="2" borderId="34" xfId="0" applyFont="1" applyFill="1" applyBorder="1" applyAlignment="1">
      <alignment vertical="center" wrapText="1"/>
    </xf>
    <xf numFmtId="0" fontId="8" fillId="2" borderId="35" xfId="0" applyFont="1" applyFill="1" applyBorder="1" applyAlignment="1">
      <alignment vertical="center" wrapText="1"/>
    </xf>
    <xf numFmtId="0" fontId="7" fillId="3" borderId="3" xfId="0" applyFont="1" applyFill="1" applyBorder="1" applyAlignment="1">
      <alignment horizontal="center" vertical="top"/>
    </xf>
    <xf numFmtId="0" fontId="7" fillId="3" borderId="11" xfId="0" applyFont="1" applyFill="1" applyBorder="1" applyAlignment="1">
      <alignment horizontal="center" vertical="top"/>
    </xf>
    <xf numFmtId="0" fontId="7" fillId="3" borderId="5" xfId="0" applyFont="1" applyFill="1" applyBorder="1" applyAlignment="1">
      <alignment horizontal="center" vertical="top"/>
    </xf>
    <xf numFmtId="0" fontId="7" fillId="3" borderId="6" xfId="0" applyFont="1" applyFill="1" applyBorder="1" applyAlignment="1">
      <alignment horizontal="center" vertical="top"/>
    </xf>
    <xf numFmtId="0" fontId="7" fillId="3" borderId="0" xfId="0" applyFont="1" applyFill="1" applyAlignment="1">
      <alignment horizontal="center" vertical="top"/>
    </xf>
    <xf numFmtId="0" fontId="7" fillId="3" borderId="4" xfId="0" applyFont="1" applyFill="1" applyBorder="1" applyAlignment="1">
      <alignment horizontal="center" vertical="top"/>
    </xf>
    <xf numFmtId="0" fontId="7" fillId="3" borderId="7" xfId="0" applyFont="1" applyFill="1" applyBorder="1" applyAlignment="1">
      <alignment horizontal="center" vertical="top"/>
    </xf>
    <xf numFmtId="0" fontId="7" fillId="3" borderId="10" xfId="0" applyFont="1" applyFill="1" applyBorder="1" applyAlignment="1">
      <alignment horizontal="center" vertical="top"/>
    </xf>
    <xf numFmtId="0" fontId="7" fillId="3" borderId="8" xfId="0" applyFont="1" applyFill="1" applyBorder="1" applyAlignment="1">
      <alignment horizontal="center" vertical="top"/>
    </xf>
    <xf numFmtId="0" fontId="21" fillId="2" borderId="6" xfId="0" applyFont="1" applyFill="1" applyBorder="1" applyAlignment="1" applyProtection="1">
      <alignment horizontal="left" vertical="top" wrapText="1"/>
      <protection locked="0"/>
    </xf>
    <xf numFmtId="0" fontId="21" fillId="2" borderId="0" xfId="0" applyFont="1" applyFill="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12" fillId="7" borderId="17"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12" fillId="7" borderId="39" xfId="0" applyFont="1" applyFill="1" applyBorder="1" applyAlignment="1">
      <alignment horizontal="center" vertical="center" wrapText="1"/>
    </xf>
    <xf numFmtId="0" fontId="9" fillId="2" borderId="32" xfId="0" applyFont="1" applyFill="1" applyBorder="1" applyAlignment="1">
      <alignment horizontal="center" vertical="center"/>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7" fillId="3" borderId="6" xfId="0" applyFont="1" applyFill="1" applyBorder="1" applyAlignment="1">
      <alignment horizontal="left" wrapText="1"/>
    </xf>
    <xf numFmtId="0" fontId="7" fillId="3" borderId="0" xfId="0" applyFont="1" applyFill="1" applyAlignment="1">
      <alignment horizontal="left" wrapText="1"/>
    </xf>
    <xf numFmtId="0" fontId="7" fillId="3" borderId="4" xfId="0" applyFont="1" applyFill="1" applyBorder="1" applyAlignment="1">
      <alignment horizontal="left" wrapText="1"/>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2" fillId="6" borderId="6" xfId="0" applyFont="1" applyFill="1" applyBorder="1" applyAlignment="1">
      <alignment horizontal="center" vertical="top"/>
    </xf>
    <xf numFmtId="0" fontId="12" fillId="6" borderId="0" xfId="0" applyFont="1" applyFill="1" applyAlignment="1">
      <alignment horizontal="center" vertical="top"/>
    </xf>
    <xf numFmtId="0" fontId="12" fillId="6" borderId="4" xfId="0" applyFont="1" applyFill="1" applyBorder="1" applyAlignment="1">
      <alignment horizontal="center" vertical="top"/>
    </xf>
    <xf numFmtId="0" fontId="12" fillId="6" borderId="3" xfId="0" applyFont="1" applyFill="1" applyBorder="1" applyAlignment="1">
      <alignment horizontal="center" vertical="top"/>
    </xf>
    <xf numFmtId="0" fontId="12" fillId="6" borderId="11" xfId="0" applyFont="1" applyFill="1" applyBorder="1" applyAlignment="1">
      <alignment horizontal="center" vertical="top"/>
    </xf>
    <xf numFmtId="0" fontId="12" fillId="6" borderId="5" xfId="0" applyFont="1" applyFill="1" applyBorder="1" applyAlignment="1">
      <alignment horizontal="center" vertical="top"/>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8" fillId="7" borderId="15" xfId="0" applyFont="1" applyFill="1" applyBorder="1" applyAlignment="1">
      <alignment horizontal="left" vertical="top" wrapText="1"/>
    </xf>
    <xf numFmtId="0" fontId="8" fillId="7" borderId="29" xfId="0" applyFont="1" applyFill="1" applyBorder="1" applyAlignment="1">
      <alignment horizontal="left" vertical="top" wrapText="1"/>
    </xf>
    <xf numFmtId="0" fontId="8" fillId="7" borderId="16" xfId="0" applyFont="1" applyFill="1" applyBorder="1" applyAlignment="1">
      <alignment horizontal="left" vertical="top" wrapText="1"/>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11" fillId="4" borderId="13" xfId="1" applyNumberFormat="1" applyFont="1" applyFill="1" applyBorder="1" applyAlignment="1" applyProtection="1">
      <alignment horizontal="left" vertical="top" wrapText="1"/>
      <protection locked="0"/>
    </xf>
    <xf numFmtId="0" fontId="11" fillId="4" borderId="34" xfId="1" applyNumberFormat="1" applyFont="1" applyFill="1" applyBorder="1" applyAlignment="1" applyProtection="1">
      <alignment horizontal="left" vertical="top" wrapText="1"/>
      <protection locked="0"/>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37"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27" xfId="0" applyFont="1" applyFill="1" applyBorder="1" applyAlignment="1">
      <alignment horizontal="left" vertical="top" wrapText="1"/>
    </xf>
    <xf numFmtId="0" fontId="8" fillId="2" borderId="28" xfId="0" applyFont="1" applyFill="1" applyBorder="1" applyAlignment="1">
      <alignment horizontal="left" vertical="top" wrapText="1"/>
    </xf>
    <xf numFmtId="0" fontId="8" fillId="2" borderId="31" xfId="0" applyFont="1" applyFill="1" applyBorder="1" applyAlignment="1">
      <alignment horizontal="left" vertical="top" wrapText="1"/>
    </xf>
    <xf numFmtId="0" fontId="8" fillId="2" borderId="56" xfId="0" applyFont="1" applyFill="1" applyBorder="1" applyAlignment="1">
      <alignment horizontal="left" vertical="top" wrapText="1"/>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39" xfId="1" applyNumberFormat="1" applyFont="1" applyFill="1" applyBorder="1" applyAlignment="1" applyProtection="1">
      <alignment horizontal="left" vertical="top" wrapText="1"/>
      <protection locked="0"/>
    </xf>
    <xf numFmtId="0" fontId="9" fillId="7" borderId="51"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7" fillId="3" borderId="3" xfId="0" applyFont="1" applyFill="1" applyBorder="1" applyAlignment="1">
      <alignment horizontal="left" wrapText="1"/>
    </xf>
    <xf numFmtId="0" fontId="7" fillId="3" borderId="11" xfId="0" applyFont="1" applyFill="1" applyBorder="1" applyAlignment="1">
      <alignment horizontal="left" wrapText="1"/>
    </xf>
    <xf numFmtId="0" fontId="7" fillId="3" borderId="5" xfId="0" applyFont="1" applyFill="1" applyBorder="1" applyAlignment="1">
      <alignment horizontal="left" wrapText="1"/>
    </xf>
    <xf numFmtId="0" fontId="12" fillId="2" borderId="32"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8" fillId="2" borderId="32" xfId="0" applyFont="1" applyFill="1" applyBorder="1" applyAlignment="1">
      <alignment horizontal="left" vertical="top" wrapText="1"/>
    </xf>
    <xf numFmtId="0" fontId="8" fillId="2" borderId="13" xfId="0" applyFont="1" applyFill="1" applyBorder="1" applyAlignment="1">
      <alignment horizontal="left" vertical="top" wrapTex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8" fillId="2" borderId="53" xfId="0" applyFont="1" applyFill="1" applyBorder="1" applyAlignment="1">
      <alignment horizontal="right" vertical="center" indent="1"/>
    </xf>
    <xf numFmtId="0" fontId="8" fillId="2" borderId="43" xfId="0" applyFont="1" applyFill="1" applyBorder="1" applyAlignment="1">
      <alignment horizontal="right" vertical="center" indent="1"/>
    </xf>
    <xf numFmtId="0" fontId="8" fillId="2" borderId="51" xfId="0" applyFont="1" applyFill="1" applyBorder="1" applyAlignment="1">
      <alignment horizontal="right" vertical="center" indent="1"/>
    </xf>
    <xf numFmtId="0" fontId="8" fillId="2" borderId="40" xfId="0" applyFont="1" applyFill="1" applyBorder="1" applyAlignment="1">
      <alignment horizontal="right" vertical="center" indent="1"/>
    </xf>
    <xf numFmtId="0" fontId="8" fillId="2" borderId="52" xfId="0" applyFont="1" applyFill="1" applyBorder="1" applyAlignment="1">
      <alignment horizontal="right" vertical="center" indent="1"/>
    </xf>
    <xf numFmtId="0" fontId="8" fillId="2" borderId="44" xfId="0" applyFont="1" applyFill="1" applyBorder="1" applyAlignment="1">
      <alignment horizontal="right" vertical="center" indent="1"/>
    </xf>
    <xf numFmtId="165" fontId="11" fillId="5" borderId="15"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49" fontId="8" fillId="4" borderId="0" xfId="0" applyNumberFormat="1" applyFont="1" applyFill="1" applyAlignment="1">
      <alignment horizontal="left" vertical="center"/>
    </xf>
    <xf numFmtId="165" fontId="11" fillId="4" borderId="15" xfId="2" applyNumberFormat="1" applyFont="1" applyFill="1" applyBorder="1" applyAlignment="1" applyProtection="1">
      <alignment vertical="center"/>
      <protection locked="0"/>
    </xf>
    <xf numFmtId="165" fontId="11" fillId="4" borderId="16" xfId="2" applyNumberFormat="1" applyFont="1" applyFill="1" applyBorder="1" applyAlignment="1" applyProtection="1">
      <alignment vertical="center"/>
      <protection locked="0"/>
    </xf>
    <xf numFmtId="0" fontId="8" fillId="2" borderId="36"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8"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0" fontId="8" fillId="2" borderId="47" xfId="0" applyFont="1" applyFill="1" applyBorder="1" applyAlignment="1">
      <alignment horizontal="left" vertical="center" wrapText="1" indent="1"/>
    </xf>
    <xf numFmtId="0" fontId="8" fillId="2" borderId="41"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8" fillId="2" borderId="49" xfId="0" applyFont="1" applyFill="1" applyBorder="1" applyAlignment="1">
      <alignment horizontal="left" vertical="center" wrapText="1" indent="1"/>
    </xf>
    <xf numFmtId="0" fontId="8" fillId="2" borderId="42" xfId="0" applyFont="1" applyFill="1" applyBorder="1" applyAlignment="1">
      <alignment horizontal="left" vertical="center" wrapText="1" inden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65" fontId="11" fillId="5" borderId="24" xfId="2" applyNumberFormat="1" applyFont="1" applyFill="1" applyBorder="1" applyAlignment="1" applyProtection="1">
      <alignment vertical="center"/>
    </xf>
    <xf numFmtId="0" fontId="9" fillId="7" borderId="25"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7" borderId="26" xfId="0" applyFont="1" applyFill="1" applyBorder="1" applyAlignment="1">
      <alignment horizontal="center" vertical="center" wrapText="1"/>
    </xf>
    <xf numFmtId="1" fontId="11" fillId="4" borderId="15" xfId="2" applyNumberFormat="1" applyFont="1" applyFill="1" applyBorder="1" applyAlignment="1" applyProtection="1">
      <alignment horizontal="right" vertical="center"/>
      <protection locked="0"/>
    </xf>
    <xf numFmtId="1" fontId="11" fillId="4" borderId="16" xfId="2" applyNumberFormat="1" applyFont="1" applyFill="1" applyBorder="1" applyAlignment="1" applyProtection="1">
      <alignment horizontal="right" vertical="center"/>
      <protection locked="0"/>
    </xf>
    <xf numFmtId="0" fontId="12" fillId="7" borderId="13" xfId="0" applyFont="1" applyFill="1" applyBorder="1" applyAlignment="1">
      <alignment horizontal="center" vertical="top" wrapText="1"/>
    </xf>
    <xf numFmtId="0" fontId="8" fillId="2" borderId="45" xfId="0" applyFont="1" applyFill="1" applyBorder="1" applyAlignment="1">
      <alignment horizontal="left" vertical="top" wrapText="1"/>
    </xf>
    <xf numFmtId="0" fontId="8" fillId="2" borderId="46" xfId="0" applyFont="1" applyFill="1" applyBorder="1" applyAlignment="1">
      <alignment horizontal="left" vertical="top" wrapText="1"/>
    </xf>
    <xf numFmtId="0" fontId="8" fillId="2" borderId="40" xfId="0" applyFont="1" applyFill="1" applyBorder="1" applyAlignment="1">
      <alignment horizontal="left" vertical="top" wrapText="1"/>
    </xf>
    <xf numFmtId="1" fontId="11" fillId="5" borderId="17" xfId="1" applyNumberFormat="1" applyFont="1" applyFill="1" applyBorder="1" applyAlignment="1" applyProtection="1">
      <alignment vertical="center" wrapText="1"/>
    </xf>
    <xf numFmtId="1" fontId="11" fillId="5" borderId="14" xfId="1" applyNumberFormat="1" applyFont="1" applyFill="1" applyBorder="1" applyAlignment="1" applyProtection="1">
      <alignment vertical="center" wrapText="1"/>
    </xf>
    <xf numFmtId="1" fontId="11" fillId="5" borderId="18" xfId="1" applyNumberFormat="1" applyFont="1" applyFill="1" applyBorder="1" applyAlignment="1" applyProtection="1">
      <alignment vertical="center" wrapText="1"/>
    </xf>
    <xf numFmtId="1" fontId="11" fillId="5" borderId="21" xfId="1" applyNumberFormat="1" applyFont="1" applyFill="1" applyBorder="1" applyAlignment="1" applyProtection="1">
      <alignment vertical="center" wrapText="1"/>
    </xf>
    <xf numFmtId="1" fontId="11" fillId="5" borderId="22" xfId="1" applyNumberFormat="1" applyFont="1" applyFill="1" applyBorder="1" applyAlignment="1" applyProtection="1">
      <alignment vertical="center" wrapText="1"/>
    </xf>
    <xf numFmtId="1" fontId="11" fillId="5" borderId="23" xfId="1" applyNumberFormat="1" applyFont="1" applyFill="1" applyBorder="1" applyAlignment="1" applyProtection="1">
      <alignment vertical="center" wrapText="1"/>
    </xf>
    <xf numFmtId="166" fontId="27" fillId="10" borderId="10" xfId="0" applyNumberFormat="1" applyFont="1" applyFill="1" applyBorder="1" applyAlignment="1">
      <alignment horizontal="center"/>
    </xf>
  </cellXfs>
  <cellStyles count="4">
    <cellStyle name="Comma" xfId="2" builtinId="3"/>
    <cellStyle name="Comma 15 10" xfId="1" xr:uid="{144EF839-2C7D-414D-AA0E-B046310C202D}"/>
    <cellStyle name="Comma 2" xfId="3" xr:uid="{FF59BF00-3B77-4D52-8B75-059E605A993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374650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2660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778344AA-8DAC-4617-BB61-60D3D28AB938}"/>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631825</xdr:colOff>
      <xdr:row>2</xdr:row>
      <xdr:rowOff>111126</xdr:rowOff>
    </xdr:to>
    <xdr:pic>
      <xdr:nvPicPr>
        <xdr:cNvPr id="5" name="Picture 4">
          <a:extLst>
            <a:ext uri="{FF2B5EF4-FFF2-40B4-BE49-F238E27FC236}">
              <a16:creationId xmlns:a16="http://schemas.microsoft.com/office/drawing/2014/main" id="{CAD0B791-678F-43D4-A702-F8E4CF3286B4}"/>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3512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DC0C73E3-9C5E-4E96-A9F3-E466A038263C}"/>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631825</xdr:colOff>
      <xdr:row>2</xdr:row>
      <xdr:rowOff>111126</xdr:rowOff>
    </xdr:to>
    <xdr:pic>
      <xdr:nvPicPr>
        <xdr:cNvPr id="5" name="Picture 4">
          <a:extLst>
            <a:ext uri="{FF2B5EF4-FFF2-40B4-BE49-F238E27FC236}">
              <a16:creationId xmlns:a16="http://schemas.microsoft.com/office/drawing/2014/main" id="{0E22C8F5-1613-4B4A-809F-26765C1A7C42}"/>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3512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631825</xdr:colOff>
      <xdr:row>2</xdr:row>
      <xdr:rowOff>111126</xdr:rowOff>
    </xdr:to>
    <xdr:pic>
      <xdr:nvPicPr>
        <xdr:cNvPr id="5" name="Picture 4">
          <a:extLst>
            <a:ext uri="{FF2B5EF4-FFF2-40B4-BE49-F238E27FC236}">
              <a16:creationId xmlns:a16="http://schemas.microsoft.com/office/drawing/2014/main" id="{E6BDB6BD-504C-4198-B75C-5654C383CA93}"/>
            </a:ext>
          </a:extLst>
        </xdr:cNvPr>
        <xdr:cNvPicPr>
          <a:picLocks noChangeAspect="1"/>
        </xdr:cNvPicPr>
      </xdr:nvPicPr>
      <xdr:blipFill rotWithShape="1">
        <a:blip xmlns:r="http://schemas.openxmlformats.org/officeDocument/2006/relationships" r:embed="rId2"/>
        <a:srcRect l="2122" t="11760" r="2122" b="10205"/>
        <a:stretch/>
      </xdr:blipFill>
      <xdr:spPr>
        <a:xfrm>
          <a:off x="9131300" y="0"/>
          <a:ext cx="163512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330213B7-8123-4DCE-9577-A4E15C17BF85}"/>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631825</xdr:colOff>
      <xdr:row>2</xdr:row>
      <xdr:rowOff>111126</xdr:rowOff>
    </xdr:to>
    <xdr:pic>
      <xdr:nvPicPr>
        <xdr:cNvPr id="2" name="Picture 1">
          <a:extLst>
            <a:ext uri="{FF2B5EF4-FFF2-40B4-BE49-F238E27FC236}">
              <a16:creationId xmlns:a16="http://schemas.microsoft.com/office/drawing/2014/main" id="{387F4DEA-BB25-469E-AB69-62D007BBCE73}"/>
            </a:ext>
          </a:extLst>
        </xdr:cNvPr>
        <xdr:cNvPicPr>
          <a:picLocks noChangeAspect="1"/>
        </xdr:cNvPicPr>
      </xdr:nvPicPr>
      <xdr:blipFill rotWithShape="1">
        <a:blip xmlns:r="http://schemas.openxmlformats.org/officeDocument/2006/relationships" r:embed="rId1"/>
        <a:srcRect l="2122" t="11760" r="2122" b="10205"/>
        <a:stretch/>
      </xdr:blipFill>
      <xdr:spPr>
        <a:xfrm>
          <a:off x="9131300" y="0"/>
          <a:ext cx="1635125" cy="46672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7"/>
  <sheetViews>
    <sheetView showGridLines="0" topLeftCell="A7" workbookViewId="0">
      <selection activeCell="B16" sqref="B16:C16"/>
    </sheetView>
  </sheetViews>
  <sheetFormatPr defaultColWidth="9.109375" defaultRowHeight="14.4" x14ac:dyDescent="0.3"/>
  <cols>
    <col min="1" max="1" width="24.44140625" style="55" bestFit="1" customWidth="1"/>
    <col min="2" max="2" width="20.5546875" style="46" bestFit="1" customWidth="1"/>
    <col min="3" max="3" width="22.109375" style="46" bestFit="1" customWidth="1"/>
    <col min="4" max="4" width="12.44140625" style="46" bestFit="1" customWidth="1"/>
    <col min="5" max="16384" width="9.109375" style="46"/>
  </cols>
  <sheetData>
    <row r="1" spans="1:6" s="82" customFormat="1" x14ac:dyDescent="0.3">
      <c r="A1" s="82" t="s">
        <v>137</v>
      </c>
      <c r="B1" s="82" t="s">
        <v>60</v>
      </c>
      <c r="C1" s="82" t="s">
        <v>61</v>
      </c>
      <c r="F1" s="82" t="s">
        <v>62</v>
      </c>
    </row>
    <row r="2" spans="1:6" x14ac:dyDescent="0.3">
      <c r="A2" s="55" t="s">
        <v>63</v>
      </c>
      <c r="B2" s="46" t="s">
        <v>303</v>
      </c>
      <c r="C2" s="46" t="str">
        <f>B2</f>
        <v>RR-2025-009</v>
      </c>
      <c r="F2" s="46" t="s">
        <v>159</v>
      </c>
    </row>
    <row r="3" spans="1:6" x14ac:dyDescent="0.3">
      <c r="A3" s="55" t="s">
        <v>64</v>
      </c>
      <c r="B3" s="38" t="s">
        <v>304</v>
      </c>
      <c r="C3" s="38" t="s">
        <v>305</v>
      </c>
      <c r="F3" s="46" t="s">
        <v>157</v>
      </c>
    </row>
    <row r="4" spans="1:6" x14ac:dyDescent="0.3">
      <c r="A4" s="55" t="s">
        <v>125</v>
      </c>
      <c r="B4" s="46" t="s">
        <v>278</v>
      </c>
      <c r="C4" s="46" t="s">
        <v>266</v>
      </c>
      <c r="F4" s="46" t="s">
        <v>158</v>
      </c>
    </row>
    <row r="5" spans="1:6" ht="43.2" x14ac:dyDescent="0.3">
      <c r="A5" s="56" t="s">
        <v>270</v>
      </c>
      <c r="B5" s="46" t="s">
        <v>306</v>
      </c>
      <c r="C5" s="46" t="s">
        <v>307</v>
      </c>
      <c r="D5" s="46" t="s">
        <v>265</v>
      </c>
    </row>
    <row r="6" spans="1:6" x14ac:dyDescent="0.3">
      <c r="A6" s="57" t="s">
        <v>193</v>
      </c>
      <c r="B6" s="58">
        <v>2023</v>
      </c>
      <c r="C6" s="58">
        <f>B6</f>
        <v>2023</v>
      </c>
      <c r="F6" s="83" t="s">
        <v>232</v>
      </c>
    </row>
    <row r="7" spans="1:6" x14ac:dyDescent="0.3">
      <c r="A7" s="57" t="s">
        <v>194</v>
      </c>
      <c r="B7" s="76" t="s">
        <v>251</v>
      </c>
      <c r="C7" s="86" t="s">
        <v>252</v>
      </c>
      <c r="F7" s="46" t="s">
        <v>267</v>
      </c>
    </row>
    <row r="8" spans="1:6" x14ac:dyDescent="0.3">
      <c r="A8" s="57" t="s">
        <v>195</v>
      </c>
      <c r="B8" s="58">
        <v>2025</v>
      </c>
      <c r="C8" s="58">
        <f>B8</f>
        <v>2025</v>
      </c>
      <c r="F8" s="46" t="s">
        <v>268</v>
      </c>
    </row>
    <row r="9" spans="1:6" x14ac:dyDescent="0.3">
      <c r="A9" s="55" t="s">
        <v>161</v>
      </c>
      <c r="B9" s="38" t="s">
        <v>253</v>
      </c>
      <c r="C9" s="38" t="s">
        <v>277</v>
      </c>
      <c r="F9" s="84" t="s">
        <v>233</v>
      </c>
    </row>
    <row r="10" spans="1:6" x14ac:dyDescent="0.3">
      <c r="A10" s="55" t="s">
        <v>162</v>
      </c>
      <c r="B10" s="38" t="s">
        <v>308</v>
      </c>
      <c r="C10" s="38" t="s">
        <v>309</v>
      </c>
    </row>
    <row r="11" spans="1:6" x14ac:dyDescent="0.3">
      <c r="A11" s="55" t="s">
        <v>65</v>
      </c>
      <c r="B11" s="77" t="s">
        <v>310</v>
      </c>
      <c r="C11" s="76" t="s">
        <v>311</v>
      </c>
    </row>
    <row r="13" spans="1:6" x14ac:dyDescent="0.3">
      <c r="A13" s="55" t="s">
        <v>196</v>
      </c>
      <c r="B13" s="46" t="s">
        <v>312</v>
      </c>
      <c r="C13" s="46" t="s">
        <v>313</v>
      </c>
      <c r="D13" s="46" t="s">
        <v>314</v>
      </c>
    </row>
    <row r="14" spans="1:6" x14ac:dyDescent="0.3">
      <c r="A14" s="55" t="s">
        <v>197</v>
      </c>
      <c r="B14" s="46" t="s">
        <v>315</v>
      </c>
      <c r="C14" s="46" t="s">
        <v>316</v>
      </c>
      <c r="D14" s="46" t="s">
        <v>317</v>
      </c>
    </row>
    <row r="16" spans="1:6" x14ac:dyDescent="0.3">
      <c r="A16" s="55" t="s">
        <v>68</v>
      </c>
      <c r="B16" s="38" t="s">
        <v>325</v>
      </c>
      <c r="C16" s="38" t="s">
        <v>326</v>
      </c>
    </row>
    <row r="17" spans="1:4" x14ac:dyDescent="0.3">
      <c r="A17" s="100" t="s">
        <v>279</v>
      </c>
      <c r="B17" s="38" t="s">
        <v>318</v>
      </c>
      <c r="C17" s="38" t="s">
        <v>319</v>
      </c>
    </row>
    <row r="19" spans="1:4" x14ac:dyDescent="0.3">
      <c r="A19" s="55" t="s">
        <v>69</v>
      </c>
      <c r="B19" s="59"/>
      <c r="C19" s="59"/>
    </row>
    <row r="20" spans="1:4" x14ac:dyDescent="0.3">
      <c r="A20" s="55" t="s">
        <v>70</v>
      </c>
      <c r="B20" s="76" t="s">
        <v>320</v>
      </c>
      <c r="C20" s="76" t="str">
        <f>+B20</f>
        <v>1109.00.10.00       1109.00.20.00</v>
      </c>
    </row>
    <row r="21" spans="1:4" x14ac:dyDescent="0.3">
      <c r="A21" s="55" t="s">
        <v>71</v>
      </c>
      <c r="B21" s="59"/>
    </row>
    <row r="23" spans="1:4" x14ac:dyDescent="0.3">
      <c r="A23" s="55" t="s">
        <v>198</v>
      </c>
      <c r="B23" s="38" t="s">
        <v>321</v>
      </c>
      <c r="C23" s="38" t="s">
        <v>321</v>
      </c>
    </row>
    <row r="24" spans="1:4" x14ac:dyDescent="0.3">
      <c r="A24" s="55" t="s">
        <v>199</v>
      </c>
      <c r="B24" s="38" t="s">
        <v>322</v>
      </c>
      <c r="C24" s="38" t="s">
        <v>322</v>
      </c>
    </row>
    <row r="26" spans="1:4" x14ac:dyDescent="0.3">
      <c r="A26" s="55" t="s">
        <v>236</v>
      </c>
      <c r="B26" s="46" t="s">
        <v>237</v>
      </c>
      <c r="C26" s="46" t="s">
        <v>239</v>
      </c>
      <c r="D26" s="55" t="str">
        <f>IF(Intro!$G$21="English",B26,C26)</f>
        <v>Oui</v>
      </c>
    </row>
    <row r="27" spans="1:4" x14ac:dyDescent="0.3">
      <c r="B27" s="46" t="s">
        <v>238</v>
      </c>
      <c r="C27" s="46" t="s">
        <v>240</v>
      </c>
      <c r="D27" s="55" t="str">
        <f>IF(Intro!$G$21="English",B27,C27)</f>
        <v>Non</v>
      </c>
    </row>
  </sheetData>
  <sheetProtection algorithmName="SHA-512" hashValue="cE17HD6U1MwxhSbKj+vvUNkKcHTtR8ho7ezWk5Lk3cmpUJUlye3CEhIXkYosiUwNKoaa6l/W6/hpD21s583leA==" saltValue="j7URwDfyiOsBXS9z4YS5Iw==" spinCount="100000" sheet="1" objects="1" scenarios="1" selectLockedCells="1"/>
  <phoneticPr fontId="15" type="noConversion"/>
  <dataValidations count="2">
    <dataValidation type="list" allowBlank="1" showInputMessage="1" showErrorMessage="1" sqref="B4" xr:uid="{C8A4D559-9D0C-4F61-B62C-89E348785C89}">
      <formula1>"dumping, dumping and the subsidizing"</formula1>
    </dataValidation>
    <dataValidation type="list" allowBlank="1" showInputMessage="1" showErrorMessage="1" sqref="C4" xr:uid="{3C2CC915-4DF8-48D1-A2E0-6615A61BABAE}">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A495A-E773-4441-95A0-E78F29F76290}">
  <sheetPr>
    <tabColor theme="8" tint="-0.499984740745262"/>
  </sheetPr>
  <dimension ref="B1:N29"/>
  <sheetViews>
    <sheetView workbookViewId="0">
      <selection activeCell="M22" sqref="M22"/>
    </sheetView>
  </sheetViews>
  <sheetFormatPr defaultColWidth="9.109375" defaultRowHeight="14.4" x14ac:dyDescent="0.3"/>
  <cols>
    <col min="2" max="2" width="3.44140625" customWidth="1"/>
    <col min="3" max="3" width="25.44140625" customWidth="1"/>
    <col min="4" max="4" width="21.6640625" hidden="1" customWidth="1"/>
    <col min="5" max="7" width="10.5546875" customWidth="1"/>
    <col min="8" max="8" width="12.88671875" customWidth="1"/>
    <col min="9" max="9" width="11.6640625" customWidth="1"/>
    <col min="10" max="10" width="1.88671875" customWidth="1"/>
    <col min="11" max="11" width="44.5546875" bestFit="1" customWidth="1"/>
    <col min="12" max="12" width="4.44140625" customWidth="1"/>
    <col min="14" max="14" width="23.5546875" style="168" bestFit="1" customWidth="1"/>
  </cols>
  <sheetData>
    <row r="1" spans="2:12" ht="15" thickBot="1" x14ac:dyDescent="0.35"/>
    <row r="2" spans="2:12" x14ac:dyDescent="0.3">
      <c r="B2" s="134"/>
      <c r="C2" s="135"/>
      <c r="D2" s="135"/>
      <c r="E2" s="135"/>
      <c r="F2" s="135"/>
      <c r="G2" s="135"/>
      <c r="H2" s="135"/>
      <c r="I2" s="135"/>
      <c r="J2" s="135"/>
      <c r="K2" s="135"/>
      <c r="L2" s="136"/>
    </row>
    <row r="3" spans="2:12" x14ac:dyDescent="0.3">
      <c r="B3" s="137"/>
      <c r="C3" s="138"/>
      <c r="D3" s="138"/>
      <c r="E3" s="139"/>
      <c r="F3" s="139"/>
      <c r="G3" s="139"/>
      <c r="H3" s="139"/>
      <c r="I3" s="139"/>
      <c r="J3" s="139"/>
      <c r="K3" s="139"/>
      <c r="L3" s="140"/>
    </row>
    <row r="4" spans="2:12" x14ac:dyDescent="0.3">
      <c r="B4" s="137"/>
      <c r="C4" s="141">
        <f>Intro!E63</f>
        <v>0</v>
      </c>
      <c r="D4" s="141"/>
      <c r="E4" s="139"/>
      <c r="F4" s="139"/>
      <c r="G4" s="139"/>
      <c r="H4" s="139"/>
      <c r="I4" s="139"/>
      <c r="J4" s="139"/>
      <c r="K4" s="139"/>
      <c r="L4" s="140"/>
    </row>
    <row r="5" spans="2:12" x14ac:dyDescent="0.3">
      <c r="B5" s="137"/>
      <c r="C5" s="142"/>
      <c r="D5" s="142"/>
      <c r="E5" s="143"/>
      <c r="F5" s="143"/>
      <c r="G5" s="143"/>
      <c r="H5" s="431" t="s">
        <v>348</v>
      </c>
      <c r="I5" s="431"/>
      <c r="J5" s="144"/>
      <c r="K5" s="144"/>
      <c r="L5" s="140"/>
    </row>
    <row r="6" spans="2:12" x14ac:dyDescent="0.3">
      <c r="B6" s="137"/>
      <c r="C6" s="145"/>
      <c r="D6" s="145"/>
      <c r="E6" s="146">
        <v>2023</v>
      </c>
      <c r="F6" s="146">
        <v>2024</v>
      </c>
      <c r="G6" s="146">
        <v>2025</v>
      </c>
      <c r="H6" s="146">
        <v>2025</v>
      </c>
      <c r="I6" s="146">
        <v>2026</v>
      </c>
      <c r="J6" s="146"/>
      <c r="K6" s="146"/>
      <c r="L6" s="140"/>
    </row>
    <row r="7" spans="2:12" x14ac:dyDescent="0.3">
      <c r="B7" s="137"/>
      <c r="C7" s="139"/>
      <c r="D7" s="139"/>
      <c r="E7" s="139"/>
      <c r="F7" s="139"/>
      <c r="G7" s="139"/>
      <c r="H7" s="139"/>
      <c r="I7" s="139"/>
      <c r="J7" s="139"/>
      <c r="K7" s="139"/>
      <c r="L7" s="140"/>
    </row>
    <row r="8" spans="2:12" x14ac:dyDescent="0.3">
      <c r="B8" s="147"/>
      <c r="C8" s="148" t="s">
        <v>327</v>
      </c>
      <c r="D8" s="148" t="s">
        <v>328</v>
      </c>
      <c r="E8" s="149">
        <f>'Pro 1'!G22</f>
        <v>0</v>
      </c>
      <c r="F8" s="149">
        <f>'Pro 1'!H22</f>
        <v>0</v>
      </c>
      <c r="G8" s="149">
        <f>'Pro 1'!I22</f>
        <v>0</v>
      </c>
      <c r="H8" s="149">
        <f>'Pro 1'!J22</f>
        <v>0</v>
      </c>
      <c r="I8" s="149">
        <f>'Pro 1'!K22</f>
        <v>0</v>
      </c>
      <c r="J8" s="150"/>
      <c r="K8" s="148" t="str">
        <f>D8</f>
        <v>Capacité pratique des usines (tonnes)</v>
      </c>
      <c r="L8" s="151"/>
    </row>
    <row r="9" spans="2:12" x14ac:dyDescent="0.3">
      <c r="B9" s="147"/>
      <c r="C9" s="139"/>
      <c r="D9" s="139"/>
      <c r="E9" s="152"/>
      <c r="F9" s="152"/>
      <c r="G9" s="152"/>
      <c r="H9" s="152"/>
      <c r="I9" s="152"/>
      <c r="J9" s="152"/>
      <c r="K9" s="139"/>
      <c r="L9" s="151"/>
    </row>
    <row r="10" spans="2:12" x14ac:dyDescent="0.3">
      <c r="B10" s="137"/>
      <c r="C10" s="148" t="s">
        <v>329</v>
      </c>
      <c r="D10" s="148" t="s">
        <v>329</v>
      </c>
      <c r="E10" s="152"/>
      <c r="F10" s="152"/>
      <c r="G10" s="152"/>
      <c r="H10" s="152"/>
      <c r="I10" s="152"/>
      <c r="J10" s="152"/>
      <c r="K10" s="148" t="str">
        <f t="shared" ref="K10:K28" si="0">D10</f>
        <v>Production (tonnes)</v>
      </c>
      <c r="L10" s="140"/>
    </row>
    <row r="11" spans="2:12" x14ac:dyDescent="0.3">
      <c r="B11" s="137"/>
      <c r="C11" s="153" t="s">
        <v>349</v>
      </c>
      <c r="D11" s="153" t="s">
        <v>350</v>
      </c>
      <c r="E11" s="149">
        <f>'Pro 1'!G19</f>
        <v>0</v>
      </c>
      <c r="F11" s="149">
        <f>'Pro 1'!H19</f>
        <v>0</v>
      </c>
      <c r="G11" s="149">
        <f>'Pro 1'!I19</f>
        <v>0</v>
      </c>
      <c r="H11" s="149">
        <f>'Pro 1'!J19</f>
        <v>0</v>
      </c>
      <c r="I11" s="149">
        <f>'Pro 1'!K19</f>
        <v>0</v>
      </c>
      <c r="J11" s="150"/>
      <c r="K11" s="153" t="str">
        <f t="shared" si="0"/>
        <v>Marchandises en cause</v>
      </c>
      <c r="L11" s="140"/>
    </row>
    <row r="12" spans="2:12" hidden="1" x14ac:dyDescent="0.3">
      <c r="B12" s="137"/>
      <c r="C12" s="153"/>
      <c r="D12" s="153"/>
      <c r="E12" s="149"/>
      <c r="F12" s="149"/>
      <c r="G12" s="149"/>
      <c r="H12" s="149"/>
      <c r="I12" s="149"/>
      <c r="J12" s="150"/>
      <c r="K12" s="153"/>
      <c r="L12" s="140"/>
    </row>
    <row r="13" spans="2:12" ht="25.5" customHeight="1" x14ac:dyDescent="0.3">
      <c r="B13" s="137"/>
      <c r="C13" s="154" t="s">
        <v>330</v>
      </c>
      <c r="D13" s="154" t="s">
        <v>331</v>
      </c>
      <c r="E13" s="149">
        <f>'Pro 1'!G20</f>
        <v>0</v>
      </c>
      <c r="F13" s="149">
        <f>'Pro 1'!H20</f>
        <v>0</v>
      </c>
      <c r="G13" s="149">
        <f>'Pro 1'!I20</f>
        <v>0</v>
      </c>
      <c r="H13" s="149">
        <f>'Pro 1'!J20</f>
        <v>0</v>
      </c>
      <c r="I13" s="149">
        <f>'Pro 1'!K20</f>
        <v>0</v>
      </c>
      <c r="J13" s="150"/>
      <c r="K13" s="154" t="str">
        <f t="shared" si="0"/>
        <v>Autres marchandises produites sur le même équipement</v>
      </c>
      <c r="L13" s="140"/>
    </row>
    <row r="14" spans="2:12" x14ac:dyDescent="0.3">
      <c r="B14" s="137"/>
      <c r="C14" s="155" t="s">
        <v>332</v>
      </c>
      <c r="D14" s="155" t="s">
        <v>332</v>
      </c>
      <c r="E14" s="156">
        <f>SUM(E11:E13)</f>
        <v>0</v>
      </c>
      <c r="F14" s="156">
        <f t="shared" ref="F14:I14" si="1">SUM(F11:F13)</f>
        <v>0</v>
      </c>
      <c r="G14" s="156">
        <f t="shared" si="1"/>
        <v>0</v>
      </c>
      <c r="H14" s="156">
        <f t="shared" si="1"/>
        <v>0</v>
      </c>
      <c r="I14" s="156">
        <f t="shared" si="1"/>
        <v>0</v>
      </c>
      <c r="J14" s="150"/>
      <c r="K14" s="155" t="str">
        <f t="shared" si="0"/>
        <v>Total - Production</v>
      </c>
      <c r="L14" s="140"/>
    </row>
    <row r="15" spans="2:12" x14ac:dyDescent="0.3">
      <c r="B15" s="137"/>
      <c r="C15" s="153"/>
      <c r="D15" s="153"/>
      <c r="E15" s="139"/>
      <c r="F15" s="139"/>
      <c r="G15" s="139"/>
      <c r="H15" s="139"/>
      <c r="I15" s="139"/>
      <c r="J15" s="139"/>
      <c r="K15" s="153"/>
      <c r="L15" s="140"/>
    </row>
    <row r="16" spans="2:12" x14ac:dyDescent="0.3">
      <c r="B16" s="137"/>
      <c r="C16" s="148" t="s">
        <v>333</v>
      </c>
      <c r="D16" s="148" t="s">
        <v>334</v>
      </c>
      <c r="E16" s="139"/>
      <c r="F16" s="139"/>
      <c r="G16" s="139"/>
      <c r="H16" s="139"/>
      <c r="I16" s="139"/>
      <c r="J16" s="139"/>
      <c r="K16" s="148" t="str">
        <f t="shared" si="0"/>
        <v>Taux d'utilisation (%)</v>
      </c>
      <c r="L16" s="140"/>
    </row>
    <row r="17" spans="2:12" x14ac:dyDescent="0.3">
      <c r="B17" s="137"/>
      <c r="C17" s="153" t="str">
        <f>C11</f>
        <v>Subject goods</v>
      </c>
      <c r="D17" s="153" t="str">
        <f>D11</f>
        <v>Marchandises en cause</v>
      </c>
      <c r="E17" s="157">
        <f>IF(ISERROR(E11/E$8*100),0,(E11/E$8*100))</f>
        <v>0</v>
      </c>
      <c r="F17" s="157">
        <f t="shared" ref="F17:I20" si="2">IF(ISERROR(F11/F$8*100),0,(F11/F$8*100))</f>
        <v>0</v>
      </c>
      <c r="G17" s="157">
        <f t="shared" si="2"/>
        <v>0</v>
      </c>
      <c r="H17" s="157">
        <f t="shared" si="2"/>
        <v>0</v>
      </c>
      <c r="I17" s="157">
        <f t="shared" si="2"/>
        <v>0</v>
      </c>
      <c r="J17" s="150"/>
      <c r="K17" s="153" t="str">
        <f t="shared" si="0"/>
        <v>Marchandises en cause</v>
      </c>
      <c r="L17" s="140"/>
    </row>
    <row r="18" spans="2:12" hidden="1" x14ac:dyDescent="0.3">
      <c r="B18" s="137"/>
      <c r="C18" s="153"/>
      <c r="D18" s="153"/>
      <c r="E18" s="157"/>
      <c r="F18" s="157"/>
      <c r="G18" s="157"/>
      <c r="H18" s="157"/>
      <c r="I18" s="157"/>
      <c r="J18" s="150"/>
      <c r="K18" s="153"/>
      <c r="L18" s="140"/>
    </row>
    <row r="19" spans="2:12" ht="25.5" customHeight="1" x14ac:dyDescent="0.3">
      <c r="B19" s="137"/>
      <c r="C19" s="154" t="str">
        <f t="shared" ref="C19:D19" si="3">C13</f>
        <v>Other goods produced on the same equipment</v>
      </c>
      <c r="D19" s="154" t="str">
        <f t="shared" si="3"/>
        <v>Autres marchandises produites sur le même équipement</v>
      </c>
      <c r="E19" s="158">
        <f>IF(ISERROR(E13/E$8*100),0,(E13/E$8*100))</f>
        <v>0</v>
      </c>
      <c r="F19" s="158">
        <f t="shared" si="2"/>
        <v>0</v>
      </c>
      <c r="G19" s="158">
        <f t="shared" si="2"/>
        <v>0</v>
      </c>
      <c r="H19" s="158">
        <f t="shared" si="2"/>
        <v>0</v>
      </c>
      <c r="I19" s="158">
        <f t="shared" si="2"/>
        <v>0</v>
      </c>
      <c r="J19" s="150"/>
      <c r="K19" s="154" t="str">
        <f t="shared" si="0"/>
        <v>Autres marchandises produites sur le même équipement</v>
      </c>
      <c r="L19" s="140"/>
    </row>
    <row r="20" spans="2:12" ht="12.75" customHeight="1" x14ac:dyDescent="0.3">
      <c r="B20" s="137"/>
      <c r="C20" s="159" t="s">
        <v>335</v>
      </c>
      <c r="D20" s="159" t="s">
        <v>336</v>
      </c>
      <c r="E20" s="157">
        <f>IF(ISERROR(E14/E$8*100),0,(E14/E$8*100))</f>
        <v>0</v>
      </c>
      <c r="F20" s="157">
        <f t="shared" si="2"/>
        <v>0</v>
      </c>
      <c r="G20" s="157">
        <f t="shared" si="2"/>
        <v>0</v>
      </c>
      <c r="H20" s="157">
        <f t="shared" si="2"/>
        <v>0</v>
      </c>
      <c r="I20" s="157">
        <f t="shared" si="2"/>
        <v>0</v>
      </c>
      <c r="J20" s="150"/>
      <c r="K20" s="159" t="str">
        <f t="shared" si="0"/>
        <v>Total - Taux d'utilisation (%)</v>
      </c>
      <c r="L20" s="140"/>
    </row>
    <row r="21" spans="2:12" x14ac:dyDescent="0.3">
      <c r="B21" s="160"/>
      <c r="C21" s="161"/>
      <c r="D21" s="161"/>
      <c r="E21" s="139"/>
      <c r="F21" s="139"/>
      <c r="G21" s="139"/>
      <c r="H21" s="139"/>
      <c r="I21" s="139"/>
      <c r="J21" s="139"/>
      <c r="K21" s="161"/>
      <c r="L21" s="140"/>
    </row>
    <row r="22" spans="2:12" x14ac:dyDescent="0.3">
      <c r="B22" s="160"/>
      <c r="C22" s="148" t="s">
        <v>337</v>
      </c>
      <c r="D22" s="148" t="s">
        <v>338</v>
      </c>
      <c r="E22" s="149">
        <f>'Pro 2'!G40</f>
        <v>0</v>
      </c>
      <c r="F22" s="149">
        <f>'Pro 2'!H40</f>
        <v>0</v>
      </c>
      <c r="G22" s="149">
        <f>'Pro 2'!I40</f>
        <v>0</v>
      </c>
      <c r="H22" s="149">
        <f>'Pro 2'!J40</f>
        <v>0</v>
      </c>
      <c r="I22" s="149">
        <f>'Pro 2'!K40</f>
        <v>0</v>
      </c>
      <c r="J22" s="150"/>
      <c r="K22" s="148" t="str">
        <f t="shared" si="0"/>
        <v>Ventes nationales (tonnes)</v>
      </c>
      <c r="L22" s="140"/>
    </row>
    <row r="23" spans="2:12" x14ac:dyDescent="0.3">
      <c r="B23" s="160"/>
      <c r="C23" s="162"/>
      <c r="D23" s="162"/>
      <c r="E23" s="139"/>
      <c r="F23" s="139"/>
      <c r="G23" s="139"/>
      <c r="H23" s="139"/>
      <c r="I23" s="139"/>
      <c r="J23" s="139"/>
      <c r="K23" s="162"/>
      <c r="L23" s="140"/>
    </row>
    <row r="24" spans="2:12" x14ac:dyDescent="0.3">
      <c r="B24" s="160"/>
      <c r="C24" s="148" t="s">
        <v>339</v>
      </c>
      <c r="D24" s="148" t="s">
        <v>340</v>
      </c>
      <c r="E24" s="150"/>
      <c r="F24" s="150"/>
      <c r="G24" s="150"/>
      <c r="H24" s="150"/>
      <c r="I24" s="150"/>
      <c r="J24" s="150"/>
      <c r="K24" s="148" t="str">
        <f t="shared" si="0"/>
        <v>Ventes à l'exportation  (tonnes)</v>
      </c>
      <c r="L24" s="140"/>
    </row>
    <row r="25" spans="2:12" x14ac:dyDescent="0.3">
      <c r="B25" s="160"/>
      <c r="C25" s="163" t="s">
        <v>341</v>
      </c>
      <c r="D25" s="163" t="s">
        <v>341</v>
      </c>
      <c r="E25" s="149">
        <f>'Pro 2'!G43</f>
        <v>0</v>
      </c>
      <c r="F25" s="149">
        <f>'Pro 2'!H43</f>
        <v>0</v>
      </c>
      <c r="G25" s="149">
        <f>'Pro 2'!I43</f>
        <v>0</v>
      </c>
      <c r="H25" s="149">
        <f>'Pro 2'!J43</f>
        <v>0</v>
      </c>
      <c r="I25" s="149">
        <f>'Pro 2'!K43</f>
        <v>0</v>
      </c>
      <c r="J25" s="150"/>
      <c r="K25" s="163" t="str">
        <f t="shared" si="0"/>
        <v>Canada</v>
      </c>
      <c r="L25" s="140"/>
    </row>
    <row r="26" spans="2:12" x14ac:dyDescent="0.3">
      <c r="B26" s="160"/>
      <c r="C26" s="163" t="s">
        <v>342</v>
      </c>
      <c r="D26" s="163" t="s">
        <v>343</v>
      </c>
      <c r="E26" s="149">
        <f>'Pro 2'!G46</f>
        <v>0</v>
      </c>
      <c r="F26" s="149">
        <f>'Pro 2'!H46</f>
        <v>0</v>
      </c>
      <c r="G26" s="149">
        <f>'Pro 2'!I46</f>
        <v>0</v>
      </c>
      <c r="H26" s="149">
        <f>'Pro 2'!J46</f>
        <v>0</v>
      </c>
      <c r="I26" s="149">
        <f>'Pro 2'!K46</f>
        <v>0</v>
      </c>
      <c r="J26" s="150"/>
      <c r="K26" s="163" t="str">
        <f t="shared" si="0"/>
        <v xml:space="preserve">États-Unis </v>
      </c>
      <c r="L26" s="140"/>
    </row>
    <row r="27" spans="2:12" x14ac:dyDescent="0.3">
      <c r="B27" s="160"/>
      <c r="C27" s="163" t="s">
        <v>344</v>
      </c>
      <c r="D27" s="163" t="s">
        <v>345</v>
      </c>
      <c r="E27" s="149">
        <f>'Pro 2'!G49</f>
        <v>0</v>
      </c>
      <c r="F27" s="149">
        <f>'Pro 2'!H49</f>
        <v>0</v>
      </c>
      <c r="G27" s="149">
        <f>'Pro 2'!I49</f>
        <v>0</v>
      </c>
      <c r="H27" s="149">
        <f>'Pro 2'!J49</f>
        <v>0</v>
      </c>
      <c r="I27" s="149">
        <f>'Pro 2'!K49</f>
        <v>0</v>
      </c>
      <c r="J27" s="150"/>
      <c r="K27" s="163" t="str">
        <f>D27</f>
        <v>Autres pays</v>
      </c>
      <c r="L27" s="140"/>
    </row>
    <row r="28" spans="2:12" x14ac:dyDescent="0.3">
      <c r="B28" s="160"/>
      <c r="C28" s="155" t="s">
        <v>346</v>
      </c>
      <c r="D28" s="155" t="s">
        <v>347</v>
      </c>
      <c r="E28" s="156">
        <f>SUM(E25:E27)</f>
        <v>0</v>
      </c>
      <c r="F28" s="156">
        <f t="shared" ref="F28:I28" si="4">SUM(F25:F27)</f>
        <v>0</v>
      </c>
      <c r="G28" s="156">
        <f t="shared" si="4"/>
        <v>0</v>
      </c>
      <c r="H28" s="156">
        <f t="shared" si="4"/>
        <v>0</v>
      </c>
      <c r="I28" s="156">
        <f t="shared" si="4"/>
        <v>0</v>
      </c>
      <c r="J28" s="150"/>
      <c r="K28" s="155" t="str">
        <f t="shared" si="0"/>
        <v xml:space="preserve">Total - Ventes à l'exportation </v>
      </c>
      <c r="L28" s="140"/>
    </row>
    <row r="29" spans="2:12" ht="15" thickBot="1" x14ac:dyDescent="0.35">
      <c r="B29" s="164"/>
      <c r="C29" s="165"/>
      <c r="D29" s="165"/>
      <c r="E29" s="166"/>
      <c r="F29" s="166"/>
      <c r="G29" s="166"/>
      <c r="H29" s="166"/>
      <c r="I29" s="166"/>
      <c r="J29" s="166"/>
      <c r="K29" s="165"/>
      <c r="L29" s="167"/>
    </row>
  </sheetData>
  <sheetProtection algorithmName="SHA-512" hashValue="mo08b9YYQqyeOm89/En7ohA8gnXZHUqNlOA1hf6KoUe1pWXn83fhYZluvNoLSKWcq6UEVkVr7hBb06YM2Mna1A==" saltValue="Im7fEJOl78Q51xhZDLXptg==" spinCount="100000" sheet="1" objects="1" scenarios="1" selectLockedCells="1"/>
  <mergeCells count="1">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28"/>
  <sheetViews>
    <sheetView showGridLines="0" tabSelected="1" zoomScale="80" zoomScaleNormal="80" workbookViewId="0">
      <selection activeCell="G21" sqref="G21:G22"/>
    </sheetView>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23" width="9.44140625" style="54" customWidth="1"/>
    <col min="24" max="16384" width="9.44140625" style="54"/>
  </cols>
  <sheetData>
    <row r="1" spans="1:16" x14ac:dyDescent="0.3">
      <c r="O1" s="54" t="s">
        <v>269</v>
      </c>
      <c r="P1" s="54" t="s">
        <v>269</v>
      </c>
    </row>
    <row r="2" spans="1:16" x14ac:dyDescent="0.3">
      <c r="B2" s="10" t="s">
        <v>0</v>
      </c>
      <c r="C2" s="10"/>
      <c r="O2" s="9" t="s">
        <v>60</v>
      </c>
      <c r="P2" s="9" t="s">
        <v>72</v>
      </c>
    </row>
    <row r="3" spans="1:16" x14ac:dyDescent="0.3">
      <c r="B3" s="2"/>
      <c r="C3" s="2"/>
      <c r="O3" s="5"/>
      <c r="P3" s="5"/>
    </row>
    <row r="4" spans="1:16" s="5" customFormat="1" x14ac:dyDescent="0.3">
      <c r="A4" s="11"/>
      <c r="B4" s="170" t="s">
        <v>301</v>
      </c>
      <c r="C4" s="171"/>
      <c r="D4" s="171"/>
      <c r="E4" s="171"/>
      <c r="F4" s="171"/>
      <c r="G4" s="171"/>
      <c r="H4" s="171"/>
      <c r="I4" s="171"/>
      <c r="J4" s="171"/>
      <c r="K4" s="171"/>
      <c r="L4" s="172"/>
      <c r="M4" s="3"/>
      <c r="N4" s="3"/>
      <c r="O4" s="6"/>
      <c r="P4" s="6"/>
    </row>
    <row r="5" spans="1:16" s="5" customFormat="1" x14ac:dyDescent="0.3">
      <c r="A5" s="11"/>
      <c r="B5" s="173" t="str">
        <f>Variables!B2</f>
        <v>RR-2025-009</v>
      </c>
      <c r="C5" s="174"/>
      <c r="D5" s="174"/>
      <c r="E5" s="174"/>
      <c r="F5" s="174"/>
      <c r="G5" s="174"/>
      <c r="H5" s="174"/>
      <c r="I5" s="174"/>
      <c r="J5" s="174"/>
      <c r="K5" s="174"/>
      <c r="L5" s="175"/>
      <c r="M5" s="3"/>
      <c r="N5" s="3"/>
      <c r="O5" s="6"/>
      <c r="P5" s="6"/>
    </row>
    <row r="6" spans="1:16" s="6" customFormat="1" x14ac:dyDescent="0.3">
      <c r="A6" s="11"/>
      <c r="B6" s="179" t="str">
        <f>UPPER(Variables!B3&amp;" | "&amp;Variables!C3)</f>
        <v>WHEAT GLUTEN  | GLUTEN DE BLÉ</v>
      </c>
      <c r="C6" s="180"/>
      <c r="D6" s="180"/>
      <c r="E6" s="180"/>
      <c r="F6" s="180"/>
      <c r="G6" s="180"/>
      <c r="H6" s="180"/>
      <c r="I6" s="180"/>
      <c r="J6" s="180"/>
      <c r="K6" s="180"/>
      <c r="L6" s="181"/>
      <c r="O6" s="12"/>
      <c r="P6" s="12"/>
    </row>
    <row r="7" spans="1:16" s="6" customFormat="1" x14ac:dyDescent="0.3">
      <c r="A7" s="11"/>
      <c r="B7" s="13"/>
      <c r="C7" s="13"/>
      <c r="D7" s="14"/>
      <c r="E7" s="14"/>
      <c r="F7" s="14"/>
      <c r="G7" s="14"/>
      <c r="H7" s="14"/>
      <c r="I7" s="14"/>
      <c r="J7" s="14"/>
      <c r="K7" s="14"/>
      <c r="L7" s="14"/>
      <c r="O7" s="12"/>
      <c r="P7" s="12"/>
    </row>
    <row r="8" spans="1:16" s="5" customFormat="1" x14ac:dyDescent="0.3">
      <c r="A8" s="11"/>
      <c r="B8" s="176" t="s">
        <v>200</v>
      </c>
      <c r="C8" s="177"/>
      <c r="D8" s="177"/>
      <c r="E8" s="177"/>
      <c r="F8" s="177"/>
      <c r="G8" s="177"/>
      <c r="H8" s="177"/>
      <c r="I8" s="177"/>
      <c r="J8" s="177"/>
      <c r="K8" s="177"/>
      <c r="L8" s="178"/>
      <c r="M8" s="3"/>
      <c r="N8" s="3"/>
      <c r="O8" s="6"/>
      <c r="P8" s="6"/>
    </row>
    <row r="9" spans="1:16" ht="14.1" customHeight="1" x14ac:dyDescent="0.3">
      <c r="B9" s="15"/>
      <c r="C9" s="16"/>
      <c r="D9" s="17"/>
      <c r="E9" s="17"/>
      <c r="F9" s="17"/>
      <c r="G9" s="17"/>
      <c r="H9" s="17"/>
      <c r="I9" s="17"/>
      <c r="J9" s="17"/>
      <c r="K9" s="17"/>
      <c r="L9" s="18"/>
      <c r="O9" s="169" t="s">
        <v>257</v>
      </c>
      <c r="P9" s="169"/>
    </row>
    <row r="10" spans="1:16" s="25" customFormat="1" x14ac:dyDescent="0.3">
      <c r="A10" s="62"/>
      <c r="B10" s="182"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Wheat Gluten  (as defined below) originating in or exported from Australia, Austria, Belgium, France, Germany and Lithuania. Your firm's knowledge and experience would aid the Tribunal in the proper conduct of its inquiry by helping it better understand the Canadian market for Wheat Gluten . The Tribunal therefore requests a response to this questionnaire from your firm.</v>
      </c>
      <c r="C10" s="183"/>
      <c r="D10" s="183"/>
      <c r="E10" s="183"/>
      <c r="F10" s="183"/>
      <c r="G10" s="45"/>
      <c r="H10" s="184"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et le subventionnement de Gluten de blé (telles que définies ci-dessous) originaires ou exporté Australie, d'Autriche, de Belgique, de la France, de l'Allemagne et de la Lituanie. Les connaissances et l'expérience de votre entreprise aideraient le Tribunal à mener correctement son enquête en lui permettant de mieux comprendre le marché canadien de Gluten de blé. Le Tribunal demande donc à votre entreprise de répondre à ce questionnaire.</v>
      </c>
      <c r="I10" s="184"/>
      <c r="J10" s="184"/>
      <c r="K10" s="184"/>
      <c r="L10" s="185"/>
      <c r="N10" s="87"/>
      <c r="O10" s="169"/>
      <c r="P10" s="169"/>
    </row>
    <row r="11" spans="1:16" s="25" customFormat="1" x14ac:dyDescent="0.3">
      <c r="A11" s="62"/>
      <c r="B11" s="182"/>
      <c r="C11" s="183"/>
      <c r="D11" s="183"/>
      <c r="E11" s="183"/>
      <c r="F11" s="183"/>
      <c r="G11" s="45"/>
      <c r="H11" s="184"/>
      <c r="I11" s="184"/>
      <c r="J11" s="184"/>
      <c r="K11" s="184"/>
      <c r="L11" s="185"/>
      <c r="N11" s="87"/>
      <c r="O11" s="169"/>
      <c r="P11" s="169"/>
    </row>
    <row r="12" spans="1:16" s="25" customFormat="1" x14ac:dyDescent="0.3">
      <c r="A12" s="62"/>
      <c r="B12" s="182"/>
      <c r="C12" s="183"/>
      <c r="D12" s="183"/>
      <c r="E12" s="183"/>
      <c r="F12" s="183"/>
      <c r="G12" s="45"/>
      <c r="H12" s="184"/>
      <c r="I12" s="184"/>
      <c r="J12" s="184"/>
      <c r="K12" s="184"/>
      <c r="L12" s="185"/>
      <c r="N12" s="87"/>
      <c r="O12" s="169"/>
      <c r="P12" s="169"/>
    </row>
    <row r="13" spans="1:16" s="25" customFormat="1" x14ac:dyDescent="0.3">
      <c r="A13" s="62"/>
      <c r="B13" s="182"/>
      <c r="C13" s="183"/>
      <c r="D13" s="183"/>
      <c r="E13" s="183"/>
      <c r="F13" s="183"/>
      <c r="G13" s="45"/>
      <c r="H13" s="184"/>
      <c r="I13" s="184"/>
      <c r="J13" s="184"/>
      <c r="K13" s="184"/>
      <c r="L13" s="185"/>
      <c r="N13" s="87"/>
      <c r="O13" s="169"/>
      <c r="P13" s="169"/>
    </row>
    <row r="14" spans="1:16" s="25" customFormat="1" x14ac:dyDescent="0.3">
      <c r="A14" s="62"/>
      <c r="B14" s="182"/>
      <c r="C14" s="183"/>
      <c r="D14" s="183"/>
      <c r="E14" s="183"/>
      <c r="F14" s="183"/>
      <c r="G14" s="45"/>
      <c r="H14" s="184"/>
      <c r="I14" s="184"/>
      <c r="J14" s="184"/>
      <c r="K14" s="184"/>
      <c r="L14" s="185"/>
      <c r="N14" s="87"/>
      <c r="O14" s="169"/>
      <c r="P14" s="169"/>
    </row>
    <row r="15" spans="1:16" s="25" customFormat="1" x14ac:dyDescent="0.3">
      <c r="A15" s="62"/>
      <c r="B15" s="182"/>
      <c r="C15" s="183"/>
      <c r="D15" s="183"/>
      <c r="E15" s="183"/>
      <c r="F15" s="183"/>
      <c r="G15" s="45"/>
      <c r="H15" s="184"/>
      <c r="I15" s="184"/>
      <c r="J15" s="184"/>
      <c r="K15" s="184"/>
      <c r="L15" s="185"/>
      <c r="N15" s="87"/>
      <c r="O15" s="169"/>
      <c r="P15" s="169"/>
    </row>
    <row r="16" spans="1:16" s="25" customFormat="1" x14ac:dyDescent="0.3">
      <c r="A16" s="62"/>
      <c r="B16" s="182"/>
      <c r="C16" s="183"/>
      <c r="D16" s="183"/>
      <c r="E16" s="183"/>
      <c r="F16" s="183"/>
      <c r="G16" s="45"/>
      <c r="H16" s="184"/>
      <c r="I16" s="184"/>
      <c r="J16" s="184"/>
      <c r="K16" s="184"/>
      <c r="L16" s="185"/>
      <c r="N16" s="87"/>
      <c r="O16" s="169"/>
      <c r="P16" s="169"/>
    </row>
    <row r="17" spans="1:16" s="25" customFormat="1" x14ac:dyDescent="0.3">
      <c r="A17" s="62"/>
      <c r="B17" s="72"/>
      <c r="C17" s="73"/>
      <c r="D17" s="73"/>
      <c r="E17" s="73"/>
      <c r="F17" s="73"/>
      <c r="G17" s="73"/>
      <c r="H17" s="73"/>
      <c r="I17" s="73"/>
      <c r="J17" s="73"/>
      <c r="K17" s="73"/>
      <c r="L17" s="74"/>
      <c r="O17" s="169"/>
      <c r="P17" s="169"/>
    </row>
    <row r="18" spans="1:16" s="6" customFormat="1" x14ac:dyDescent="0.3">
      <c r="A18" s="11"/>
      <c r="B18" s="13"/>
      <c r="C18" s="13"/>
      <c r="D18" s="14"/>
      <c r="E18" s="14"/>
      <c r="F18" s="14"/>
      <c r="G18" s="14"/>
      <c r="H18" s="14"/>
      <c r="I18" s="14"/>
      <c r="J18" s="14"/>
      <c r="K18" s="14"/>
      <c r="L18" s="14"/>
      <c r="O18" s="12"/>
      <c r="P18" s="12"/>
    </row>
    <row r="19" spans="1:16" s="5" customFormat="1" x14ac:dyDescent="0.3">
      <c r="A19" s="11"/>
      <c r="B19" s="176" t="s">
        <v>201</v>
      </c>
      <c r="C19" s="177"/>
      <c r="D19" s="177"/>
      <c r="E19" s="177"/>
      <c r="F19" s="177"/>
      <c r="G19" s="177"/>
      <c r="H19" s="177"/>
      <c r="I19" s="177"/>
      <c r="J19" s="177"/>
      <c r="K19" s="177"/>
      <c r="L19" s="178"/>
      <c r="M19" s="3"/>
      <c r="N19" s="3"/>
      <c r="O19" s="6"/>
      <c r="P19" s="6"/>
    </row>
    <row r="20" spans="1:16" x14ac:dyDescent="0.3">
      <c r="B20" s="15"/>
      <c r="C20" s="16"/>
      <c r="D20" s="17"/>
      <c r="E20" s="17"/>
      <c r="F20" s="17"/>
      <c r="G20" s="17"/>
      <c r="H20" s="17"/>
      <c r="I20" s="17"/>
      <c r="J20" s="17"/>
      <c r="K20" s="17"/>
      <c r="L20" s="18"/>
    </row>
    <row r="21" spans="1:16" x14ac:dyDescent="0.3">
      <c r="B21" s="200" t="s">
        <v>73</v>
      </c>
      <c r="C21" s="201"/>
      <c r="D21" s="201"/>
      <c r="E21" s="201"/>
      <c r="F21" s="201"/>
      <c r="G21" s="202" t="s">
        <v>72</v>
      </c>
      <c r="H21" s="204" t="s">
        <v>144</v>
      </c>
      <c r="I21" s="204"/>
      <c r="J21" s="204"/>
      <c r="K21" s="204"/>
      <c r="L21" s="205"/>
      <c r="O21" s="50"/>
    </row>
    <row r="22" spans="1:16" x14ac:dyDescent="0.3">
      <c r="B22" s="200"/>
      <c r="C22" s="201"/>
      <c r="D22" s="201"/>
      <c r="E22" s="201"/>
      <c r="F22" s="201"/>
      <c r="G22" s="203"/>
      <c r="H22" s="204"/>
      <c r="I22" s="204"/>
      <c r="J22" s="204"/>
      <c r="K22" s="204"/>
      <c r="L22" s="205"/>
      <c r="O22" s="50"/>
    </row>
    <row r="23" spans="1:16" s="25" customFormat="1" x14ac:dyDescent="0.3">
      <c r="A23" s="62"/>
      <c r="B23" s="72"/>
      <c r="C23" s="73"/>
      <c r="D23" s="73"/>
      <c r="E23" s="73"/>
      <c r="F23" s="73"/>
      <c r="G23" s="73"/>
      <c r="H23" s="73"/>
      <c r="I23" s="73"/>
      <c r="J23" s="73"/>
      <c r="K23" s="73"/>
      <c r="L23" s="74"/>
      <c r="O23" s="54"/>
      <c r="P23" s="54"/>
    </row>
    <row r="24" spans="1:16" s="6" customFormat="1" x14ac:dyDescent="0.3">
      <c r="A24" s="11"/>
      <c r="B24" s="13"/>
      <c r="C24" s="13"/>
      <c r="D24" s="14"/>
      <c r="E24" s="14"/>
      <c r="F24" s="14"/>
      <c r="G24" s="14"/>
      <c r="H24" s="14"/>
      <c r="I24" s="14"/>
      <c r="J24" s="14"/>
      <c r="K24" s="14"/>
      <c r="L24" s="14"/>
      <c r="O24" s="12"/>
      <c r="P24" s="12"/>
    </row>
    <row r="25" spans="1:16" s="5" customFormat="1" x14ac:dyDescent="0.3">
      <c r="A25" s="11"/>
      <c r="B25" s="197" t="str">
        <f>IF(Intro!$G$21="English",O25,P25)</f>
        <v>LA DÉFINITION "DES MARCHANDISES"</v>
      </c>
      <c r="C25" s="198" t="str">
        <f>UPPER(IF(Intro!$G$21="English",P25,Q25))</f>
        <v/>
      </c>
      <c r="D25" s="198" t="str">
        <f>UPPER(IF(Intro!$G$21="English",Q25,R25))</f>
        <v/>
      </c>
      <c r="E25" s="198" t="str">
        <f>UPPER(IF(Intro!$G$21="English",R25,S25))</f>
        <v/>
      </c>
      <c r="F25" s="198"/>
      <c r="G25" s="198" t="str">
        <f>UPPER(IF(Intro!$G$21="English",S25,T25))</f>
        <v/>
      </c>
      <c r="H25" s="198" t="str">
        <f>UPPER(IF(Intro!$G$21="English",T25,U25))</f>
        <v/>
      </c>
      <c r="I25" s="198" t="str">
        <f>UPPER(IF(Intro!$G$21="English",U25,V25))</f>
        <v/>
      </c>
      <c r="J25" s="198" t="str">
        <f>UPPER(IF(Intro!$G$21="English",V25,W25))</f>
        <v/>
      </c>
      <c r="K25" s="198" t="str">
        <f>UPPER(IF(Intro!$G$21="English",W25,X25))</f>
        <v/>
      </c>
      <c r="L25" s="199" t="str">
        <f>UPPER(IF(Intro!$G$21="English",X25,Y25))</f>
        <v/>
      </c>
      <c r="M25" s="6"/>
      <c r="N25" s="3"/>
      <c r="O25" s="6" t="s">
        <v>202</v>
      </c>
      <c r="P25" s="6" t="s">
        <v>203</v>
      </c>
    </row>
    <row r="26" spans="1:16" x14ac:dyDescent="0.3">
      <c r="B26" s="15"/>
      <c r="C26" s="16"/>
      <c r="D26" s="17"/>
      <c r="E26" s="17"/>
      <c r="F26" s="17"/>
      <c r="G26" s="17"/>
      <c r="H26" s="17"/>
      <c r="I26" s="17"/>
      <c r="J26" s="17"/>
      <c r="K26" s="17"/>
      <c r="L26" s="18"/>
    </row>
    <row r="27" spans="1:16" s="25" customFormat="1" x14ac:dyDescent="0.3">
      <c r="A27" s="62"/>
      <c r="B27" s="186" t="str">
        <f>IF(Intro!$G$21="English",O27,P27)</f>
        <v>Les références aux « marchandises » dans ce questionnaire font référence à :</v>
      </c>
      <c r="C27" s="187"/>
      <c r="D27" s="187"/>
      <c r="E27" s="187"/>
      <c r="F27" s="187"/>
      <c r="G27" s="187"/>
      <c r="H27" s="187"/>
      <c r="I27" s="187"/>
      <c r="J27" s="187"/>
      <c r="K27" s="187"/>
      <c r="L27" s="188"/>
      <c r="O27" s="54" t="s">
        <v>118</v>
      </c>
      <c r="P27" s="54" t="s">
        <v>119</v>
      </c>
    </row>
    <row r="28" spans="1:16" s="25" customFormat="1" x14ac:dyDescent="0.3">
      <c r="A28" s="62"/>
      <c r="B28" s="186"/>
      <c r="C28" s="187"/>
      <c r="D28" s="187"/>
      <c r="E28" s="187"/>
      <c r="F28" s="187"/>
      <c r="G28" s="187"/>
      <c r="H28" s="187"/>
      <c r="I28" s="187"/>
      <c r="J28" s="187"/>
      <c r="K28" s="187"/>
      <c r="L28" s="188"/>
      <c r="O28" s="54"/>
      <c r="P28" s="54"/>
    </row>
    <row r="29" spans="1:16" s="25" customFormat="1" ht="27" customHeight="1" x14ac:dyDescent="0.3">
      <c r="A29" s="62"/>
      <c r="B29" s="71"/>
      <c r="C29" s="206" t="str">
        <f>IF(Intro!$G$21="English",Variables!B16,Variables!C16)</f>
        <v>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v>
      </c>
      <c r="D29" s="207"/>
      <c r="E29" s="207"/>
      <c r="F29" s="207"/>
      <c r="G29" s="207"/>
      <c r="H29" s="207"/>
      <c r="I29" s="207"/>
      <c r="J29" s="207"/>
      <c r="K29" s="208"/>
      <c r="L29" s="52"/>
      <c r="O29" s="54"/>
      <c r="P29" s="54"/>
    </row>
    <row r="30" spans="1:16" s="25" customFormat="1" ht="27" customHeight="1" x14ac:dyDescent="0.3">
      <c r="A30" s="62"/>
      <c r="B30" s="71"/>
      <c r="C30" s="209"/>
      <c r="D30" s="210"/>
      <c r="E30" s="210"/>
      <c r="F30" s="210"/>
      <c r="G30" s="210"/>
      <c r="H30" s="210"/>
      <c r="I30" s="210"/>
      <c r="J30" s="210"/>
      <c r="K30" s="211"/>
      <c r="L30" s="52"/>
      <c r="O30" s="54"/>
      <c r="P30" s="54"/>
    </row>
    <row r="31" spans="1:16" s="25" customFormat="1" ht="27" customHeight="1" x14ac:dyDescent="0.3">
      <c r="A31" s="62"/>
      <c r="B31" s="71"/>
      <c r="C31" s="209"/>
      <c r="D31" s="210"/>
      <c r="E31" s="210"/>
      <c r="F31" s="210"/>
      <c r="G31" s="210"/>
      <c r="H31" s="210"/>
      <c r="I31" s="210"/>
      <c r="J31" s="210"/>
      <c r="K31" s="211"/>
      <c r="L31" s="52"/>
      <c r="O31" s="54"/>
      <c r="P31" s="54"/>
    </row>
    <row r="32" spans="1:16" s="25" customFormat="1" ht="27" customHeight="1" x14ac:dyDescent="0.3">
      <c r="A32" s="62"/>
      <c r="B32" s="71"/>
      <c r="C32" s="209"/>
      <c r="D32" s="210"/>
      <c r="E32" s="210"/>
      <c r="F32" s="210"/>
      <c r="G32" s="210"/>
      <c r="H32" s="210"/>
      <c r="I32" s="210"/>
      <c r="J32" s="210"/>
      <c r="K32" s="211"/>
      <c r="L32" s="52"/>
      <c r="O32" s="54"/>
      <c r="P32" s="54"/>
    </row>
    <row r="33" spans="1:16" s="25" customFormat="1" ht="27" customHeight="1" x14ac:dyDescent="0.3">
      <c r="A33" s="62"/>
      <c r="B33" s="71"/>
      <c r="C33" s="212"/>
      <c r="D33" s="213"/>
      <c r="E33" s="213"/>
      <c r="F33" s="213"/>
      <c r="G33" s="213"/>
      <c r="H33" s="213"/>
      <c r="I33" s="213"/>
      <c r="J33" s="213"/>
      <c r="K33" s="214"/>
      <c r="L33" s="52"/>
      <c r="O33" s="54"/>
      <c r="P33" s="54"/>
    </row>
    <row r="34" spans="1:16" s="25" customFormat="1" x14ac:dyDescent="0.3">
      <c r="A34" s="62"/>
      <c r="B34" s="186"/>
      <c r="C34" s="187"/>
      <c r="D34" s="187"/>
      <c r="E34" s="187"/>
      <c r="F34" s="187"/>
      <c r="G34" s="187"/>
      <c r="H34" s="187"/>
      <c r="I34" s="187"/>
      <c r="J34" s="187"/>
      <c r="K34" s="187"/>
      <c r="L34" s="188"/>
      <c r="O34" s="54"/>
      <c r="P34" s="54"/>
    </row>
    <row r="35" spans="1:16" s="25" customFormat="1" x14ac:dyDescent="0.3">
      <c r="A35" s="62"/>
      <c r="B35" s="186" t="str">
        <f>IF(Intro!$G$21="English",O35,P35)</f>
        <v>Pour obtenir des renseignements supplémentaires sur le produit, tel que les Description harmonisées des produits, veuillez consulter le lien suivant:</v>
      </c>
      <c r="C35" s="187"/>
      <c r="D35" s="187"/>
      <c r="E35" s="187"/>
      <c r="F35" s="187"/>
      <c r="G35" s="187"/>
      <c r="H35" s="187"/>
      <c r="I35" s="187"/>
      <c r="J35" s="187"/>
      <c r="K35" s="187"/>
      <c r="L35" s="188"/>
      <c r="O35" s="38" t="s">
        <v>323</v>
      </c>
      <c r="P35" s="38" t="s">
        <v>324</v>
      </c>
    </row>
    <row r="36" spans="1:16" s="25" customFormat="1" x14ac:dyDescent="0.3">
      <c r="A36" s="62"/>
      <c r="B36" s="47"/>
      <c r="C36" s="48"/>
      <c r="D36" s="48"/>
      <c r="E36" s="48"/>
      <c r="F36" s="48"/>
      <c r="G36" s="48"/>
      <c r="H36" s="48"/>
      <c r="I36" s="48"/>
      <c r="J36" s="48"/>
      <c r="K36" s="48"/>
      <c r="L36" s="49"/>
      <c r="O36" s="38"/>
      <c r="P36" s="38"/>
    </row>
    <row r="37" spans="1:16" s="25" customFormat="1" x14ac:dyDescent="0.3">
      <c r="A37" s="62"/>
      <c r="B37" s="47"/>
      <c r="C37" s="224" t="str">
        <f>IF(Intro!$G$21="English",HYPERLINK(Variables!B17),HYPERLINK(Variables!C17))</f>
        <v>https://www.cbsa-asfc.gc.ca/sima-lmsi/mif-mev/mif-mev-stats-fra.html#wg</v>
      </c>
      <c r="D37" s="224"/>
      <c r="E37" s="224"/>
      <c r="F37" s="224"/>
      <c r="G37" s="224"/>
      <c r="H37" s="224"/>
      <c r="I37" s="224"/>
      <c r="J37" s="224"/>
      <c r="K37" s="224"/>
      <c r="L37" s="49"/>
      <c r="O37" s="38"/>
      <c r="P37" s="38"/>
    </row>
    <row r="38" spans="1:16" s="25" customFormat="1" x14ac:dyDescent="0.3">
      <c r="A38" s="62"/>
      <c r="B38" s="47"/>
      <c r="C38" s="48"/>
      <c r="D38" s="48"/>
      <c r="E38" s="48"/>
      <c r="F38" s="48"/>
      <c r="G38" s="48"/>
      <c r="H38" s="48"/>
      <c r="I38" s="48"/>
      <c r="J38" s="48"/>
      <c r="K38" s="48"/>
      <c r="L38" s="49"/>
      <c r="O38" s="38"/>
      <c r="P38" s="38"/>
    </row>
    <row r="39" spans="1:16" s="25" customFormat="1" x14ac:dyDescent="0.3">
      <c r="A39" s="62"/>
      <c r="B39" s="186" t="str">
        <f>IF(Intro!$G$21="English",O39,P39)</f>
        <v>Les marchandises sont généralement classées dans le Tarif des douanes sous les numéros suivants du Système harmonisé de désignation et de codification des marchandises (SH) :</v>
      </c>
      <c r="C39" s="187"/>
      <c r="D39" s="187"/>
      <c r="E39" s="187"/>
      <c r="F39" s="187"/>
      <c r="G39" s="187"/>
      <c r="H39" s="187"/>
      <c r="I39" s="187"/>
      <c r="J39" s="187"/>
      <c r="K39" s="187"/>
      <c r="L39" s="188"/>
      <c r="O39" s="38" t="s">
        <v>290</v>
      </c>
      <c r="P39" s="38" t="s">
        <v>211</v>
      </c>
    </row>
    <row r="40" spans="1:16" s="25" customFormat="1" x14ac:dyDescent="0.3">
      <c r="A40" s="62"/>
      <c r="B40" s="47"/>
      <c r="C40" s="48"/>
      <c r="D40" s="48"/>
      <c r="E40" s="48"/>
      <c r="F40" s="48"/>
      <c r="G40" s="48"/>
      <c r="H40" s="48"/>
      <c r="I40" s="48"/>
      <c r="J40" s="48"/>
      <c r="K40" s="48"/>
      <c r="L40" s="49"/>
      <c r="O40" s="38"/>
      <c r="P40" s="38"/>
    </row>
    <row r="41" spans="1:16" s="25" customFormat="1" x14ac:dyDescent="0.3">
      <c r="A41" s="62"/>
      <c r="B41" s="47"/>
      <c r="C41" s="215" t="str">
        <f>Variables!B20</f>
        <v>1109.00.10.00       1109.00.20.00</v>
      </c>
      <c r="D41" s="216"/>
      <c r="E41" s="216"/>
      <c r="F41" s="216"/>
      <c r="G41" s="216"/>
      <c r="H41" s="216"/>
      <c r="I41" s="216"/>
      <c r="J41" s="216"/>
      <c r="K41" s="217"/>
      <c r="L41" s="49"/>
      <c r="O41" s="38"/>
      <c r="P41" s="38"/>
    </row>
    <row r="42" spans="1:16" s="25" customFormat="1" x14ac:dyDescent="0.3">
      <c r="A42" s="62"/>
      <c r="B42" s="47"/>
      <c r="C42" s="218"/>
      <c r="D42" s="219"/>
      <c r="E42" s="219"/>
      <c r="F42" s="219"/>
      <c r="G42" s="219"/>
      <c r="H42" s="219"/>
      <c r="I42" s="219"/>
      <c r="J42" s="219"/>
      <c r="K42" s="220"/>
      <c r="L42" s="49"/>
      <c r="O42" s="38"/>
      <c r="P42" s="38"/>
    </row>
    <row r="43" spans="1:16" s="25" customFormat="1" x14ac:dyDescent="0.3">
      <c r="A43" s="62"/>
      <c r="B43" s="47"/>
      <c r="C43" s="218"/>
      <c r="D43" s="219"/>
      <c r="E43" s="219"/>
      <c r="F43" s="219"/>
      <c r="G43" s="219"/>
      <c r="H43" s="219"/>
      <c r="I43" s="219"/>
      <c r="J43" s="219"/>
      <c r="K43" s="220"/>
      <c r="L43" s="49"/>
      <c r="O43" s="38"/>
      <c r="P43" s="38"/>
    </row>
    <row r="44" spans="1:16" s="25" customFormat="1" x14ac:dyDescent="0.3">
      <c r="A44" s="62"/>
      <c r="B44" s="47"/>
      <c r="C44" s="221"/>
      <c r="D44" s="222"/>
      <c r="E44" s="222"/>
      <c r="F44" s="222"/>
      <c r="G44" s="222"/>
      <c r="H44" s="222"/>
      <c r="I44" s="222"/>
      <c r="J44" s="222"/>
      <c r="K44" s="223"/>
      <c r="L44" s="49"/>
      <c r="O44" s="38"/>
      <c r="P44" s="38"/>
    </row>
    <row r="45" spans="1:16" s="25" customFormat="1" x14ac:dyDescent="0.3">
      <c r="A45" s="62"/>
      <c r="B45" s="72"/>
      <c r="C45" s="73"/>
      <c r="D45" s="73"/>
      <c r="E45" s="73"/>
      <c r="F45" s="73"/>
      <c r="G45" s="73"/>
      <c r="H45" s="73"/>
      <c r="I45" s="73"/>
      <c r="J45" s="73"/>
      <c r="K45" s="73"/>
      <c r="L45" s="74"/>
      <c r="O45" s="54"/>
      <c r="P45" s="54"/>
    </row>
    <row r="46" spans="1:16" s="6" customFormat="1" x14ac:dyDescent="0.3">
      <c r="A46" s="11"/>
      <c r="B46" s="13"/>
      <c r="C46" s="13"/>
      <c r="D46" s="14"/>
      <c r="E46" s="14"/>
      <c r="F46" s="14"/>
      <c r="G46" s="14"/>
      <c r="H46" s="14"/>
      <c r="I46" s="14"/>
      <c r="J46" s="14"/>
      <c r="K46" s="14"/>
      <c r="L46" s="14"/>
      <c r="O46" s="12"/>
      <c r="P46" s="12"/>
    </row>
    <row r="47" spans="1:16" s="5" customFormat="1" x14ac:dyDescent="0.3">
      <c r="A47" s="11"/>
      <c r="B47" s="176" t="str">
        <f>IF(Intro!$G$21="English",O47,P47)</f>
        <v>DEVEZ-VOUS REMPLIR CE QUESTIONNAIRE?</v>
      </c>
      <c r="C47" s="177"/>
      <c r="D47" s="177"/>
      <c r="E47" s="177"/>
      <c r="F47" s="177"/>
      <c r="G47" s="177"/>
      <c r="H47" s="177"/>
      <c r="I47" s="177"/>
      <c r="J47" s="177"/>
      <c r="K47" s="177"/>
      <c r="L47" s="178"/>
      <c r="M47" s="3"/>
      <c r="N47" s="3"/>
      <c r="O47" s="54" t="s">
        <v>204</v>
      </c>
      <c r="P47" s="54" t="s">
        <v>249</v>
      </c>
    </row>
    <row r="48" spans="1:16" x14ac:dyDescent="0.3">
      <c r="B48" s="15"/>
      <c r="C48" s="16"/>
      <c r="D48" s="17"/>
      <c r="E48" s="17"/>
      <c r="F48" s="17"/>
      <c r="G48" s="17"/>
      <c r="H48" s="17"/>
      <c r="I48" s="17"/>
      <c r="J48" s="17"/>
      <c r="K48" s="17"/>
      <c r="L48" s="18"/>
    </row>
    <row r="49" spans="1:16" s="25" customFormat="1" x14ac:dyDescent="0.3">
      <c r="A49" s="62"/>
      <c r="B49" s="186" t="str">
        <f>IF(Intro!$G$21="English",O49,P49)</f>
        <v>Votre entreprise a-t-elle produit les marchandises à tout moment depuis le 1er janvier 2023?</v>
      </c>
      <c r="C49" s="187"/>
      <c r="D49" s="187"/>
      <c r="E49" s="187"/>
      <c r="F49" s="187"/>
      <c r="G49" s="187"/>
      <c r="H49" s="187"/>
      <c r="I49" s="187"/>
      <c r="J49" s="187"/>
      <c r="K49" s="187"/>
      <c r="L49" s="188"/>
      <c r="O49" s="50" t="str">
        <f>"Has your firm produced the goods at any time since January 1, "&amp;Variables!B6&amp;"?"</f>
        <v>Has your firm produced the goods at any time since January 1, 2023?</v>
      </c>
      <c r="P49" s="54" t="str">
        <f>"Votre entreprise a-t-elle produit les marchandises à tout moment depuis le 1er janvier "&amp;Variables!B6&amp;"?"</f>
        <v>Votre entreprise a-t-elle produit les marchandises à tout moment depuis le 1er janvier 2023?</v>
      </c>
    </row>
    <row r="50" spans="1:16" s="25" customFormat="1" x14ac:dyDescent="0.3">
      <c r="A50" s="62"/>
      <c r="B50" s="71"/>
      <c r="C50" s="63"/>
      <c r="D50" s="63"/>
      <c r="E50" s="63"/>
      <c r="F50" s="63"/>
      <c r="G50" s="63"/>
      <c r="H50" s="63"/>
      <c r="I50" s="63"/>
      <c r="J50" s="63"/>
      <c r="K50" s="63"/>
      <c r="L50" s="64"/>
      <c r="O50" s="54" t="s">
        <v>132</v>
      </c>
      <c r="P50" s="54" t="s">
        <v>255</v>
      </c>
    </row>
    <row r="51" spans="1:16" x14ac:dyDescent="0.3">
      <c r="B51" s="245" t="str">
        <f>IF(Intro!$G$21="English",O50,P50)</f>
        <v>Sélectionnez oui ou non</v>
      </c>
      <c r="C51" s="246"/>
      <c r="D51" s="195"/>
      <c r="E51" s="189" t="str">
        <f>IF(D51="Yes",O51,IF(D51="Oui",P51,IF(D51="No",O52,IF(D51="Non",P52,""))))</f>
        <v/>
      </c>
      <c r="F51" s="190"/>
      <c r="G51" s="190"/>
      <c r="H51" s="190"/>
      <c r="I51" s="190"/>
      <c r="J51" s="190"/>
      <c r="K51" s="191"/>
      <c r="L51" s="64"/>
      <c r="O51" s="54" t="str">
        <f>"Complete all tabs in this questionnaire and submit it by "&amp;Variables!B11&amp;"."</f>
        <v>Complete all tabs in this questionnaire and submit it by August 21, 2026.</v>
      </c>
      <c r="P51" s="54" t="str">
        <f>"Remplissez tous les onglets de ce questionnaire et soumettez-le avant le "&amp;Variables!C11&amp;"."</f>
        <v>Remplissez tous les onglets de ce questionnaire et soumettez-le avant le 21 août 2026.</v>
      </c>
    </row>
    <row r="52" spans="1:16" x14ac:dyDescent="0.3">
      <c r="B52" s="245"/>
      <c r="C52" s="246"/>
      <c r="D52" s="196"/>
      <c r="E52" s="192"/>
      <c r="F52" s="193"/>
      <c r="G52" s="193"/>
      <c r="H52" s="193"/>
      <c r="I52" s="193"/>
      <c r="J52" s="193"/>
      <c r="K52" s="194"/>
      <c r="L52" s="64"/>
      <c r="O52" s="54" t="str">
        <f>"Complete this tab only and submit it by "&amp;Variables!B11&amp;"."</f>
        <v>Complete this tab only and submit it by August 21, 2026.</v>
      </c>
      <c r="P52" s="54" t="str">
        <f>"Remplissez cet onglet uniquement et soumettez-le avant le "&amp;Variables!C11&amp;"."</f>
        <v>Remplissez cet onglet uniquement et soumettez-le avant le 21 août 2026.</v>
      </c>
    </row>
    <row r="53" spans="1:16" s="25" customFormat="1" x14ac:dyDescent="0.3">
      <c r="A53" s="62"/>
      <c r="B53" s="72"/>
      <c r="C53" s="73"/>
      <c r="D53" s="73"/>
      <c r="E53" s="73"/>
      <c r="F53" s="73"/>
      <c r="G53" s="73"/>
      <c r="H53" s="73"/>
      <c r="I53" s="73"/>
      <c r="J53" s="73"/>
      <c r="K53" s="73"/>
      <c r="L53" s="74"/>
      <c r="O53" s="54"/>
      <c r="P53" s="54"/>
    </row>
    <row r="54" spans="1:16" s="6" customFormat="1" x14ac:dyDescent="0.3">
      <c r="A54" s="11"/>
      <c r="B54" s="13"/>
      <c r="C54" s="13"/>
      <c r="D54" s="14"/>
      <c r="E54" s="14"/>
      <c r="F54" s="14"/>
      <c r="G54" s="14"/>
      <c r="H54" s="14"/>
      <c r="I54" s="14"/>
      <c r="J54" s="14"/>
      <c r="K54" s="14"/>
      <c r="L54" s="14"/>
      <c r="O54" s="12"/>
      <c r="P54" s="12"/>
    </row>
    <row r="55" spans="1:16" s="5" customFormat="1" x14ac:dyDescent="0.3">
      <c r="A55" s="11"/>
      <c r="B55" s="176" t="str">
        <f>IF(Intro!$G$21="English",O55,P55)</f>
        <v>DATE D'ÉCHÉANCE DU QUESTIONNAIRE</v>
      </c>
      <c r="C55" s="177"/>
      <c r="D55" s="177"/>
      <c r="E55" s="177"/>
      <c r="F55" s="177"/>
      <c r="G55" s="177"/>
      <c r="H55" s="177"/>
      <c r="I55" s="177"/>
      <c r="J55" s="177"/>
      <c r="K55" s="177"/>
      <c r="L55" s="178"/>
      <c r="M55" s="6"/>
      <c r="N55" s="3"/>
      <c r="O55" s="6" t="s">
        <v>1</v>
      </c>
      <c r="P55" s="6" t="s">
        <v>2</v>
      </c>
    </row>
    <row r="56" spans="1:16" x14ac:dyDescent="0.3">
      <c r="B56" s="19"/>
      <c r="C56" s="20"/>
      <c r="D56" s="21"/>
      <c r="E56" s="21"/>
      <c r="F56" s="21"/>
      <c r="G56" s="21"/>
      <c r="H56" s="21"/>
      <c r="I56" s="21"/>
      <c r="J56" s="21"/>
      <c r="K56" s="21"/>
      <c r="L56" s="22"/>
    </row>
    <row r="57" spans="1:16" s="25" customFormat="1" x14ac:dyDescent="0.3">
      <c r="A57" s="62"/>
      <c r="B57" s="71"/>
      <c r="D57" s="239" t="str">
        <f>IF(Intro!$G$21="English",O57,P57)</f>
        <v>21 août 2026</v>
      </c>
      <c r="E57" s="240"/>
      <c r="F57" s="240"/>
      <c r="G57" s="240"/>
      <c r="H57" s="240"/>
      <c r="I57" s="240"/>
      <c r="J57" s="241"/>
      <c r="K57" s="21"/>
      <c r="L57" s="65"/>
      <c r="O57" s="32" t="str">
        <f>Variables!B11</f>
        <v>August 21, 2026</v>
      </c>
      <c r="P57" s="32" t="str">
        <f>Variables!C11</f>
        <v>21 août 2026</v>
      </c>
    </row>
    <row r="58" spans="1:16" s="25" customFormat="1" x14ac:dyDescent="0.3">
      <c r="A58" s="62"/>
      <c r="B58" s="71"/>
      <c r="D58" s="242"/>
      <c r="E58" s="243"/>
      <c r="F58" s="243"/>
      <c r="G58" s="243"/>
      <c r="H58" s="243"/>
      <c r="I58" s="243"/>
      <c r="J58" s="244"/>
      <c r="K58" s="21"/>
      <c r="L58" s="65"/>
      <c r="O58" s="32"/>
      <c r="P58" s="32"/>
    </row>
    <row r="59" spans="1:16" s="25" customFormat="1" x14ac:dyDescent="0.3">
      <c r="A59" s="62"/>
      <c r="B59" s="72"/>
      <c r="C59" s="73"/>
      <c r="D59" s="73"/>
      <c r="E59" s="73"/>
      <c r="F59" s="73"/>
      <c r="G59" s="73"/>
      <c r="H59" s="73"/>
      <c r="I59" s="73"/>
      <c r="J59" s="73"/>
      <c r="K59" s="73"/>
      <c r="L59" s="74"/>
      <c r="O59" s="54"/>
      <c r="P59" s="54"/>
    </row>
    <row r="60" spans="1:16" s="6" customFormat="1" x14ac:dyDescent="0.3">
      <c r="A60" s="11"/>
      <c r="B60" s="13"/>
      <c r="C60" s="13"/>
      <c r="D60" s="14"/>
      <c r="E60" s="14"/>
      <c r="F60" s="14"/>
      <c r="G60" s="14"/>
      <c r="H60" s="14"/>
      <c r="I60" s="14"/>
      <c r="J60" s="14"/>
      <c r="K60" s="14"/>
      <c r="L60" s="14"/>
      <c r="O60" s="12"/>
      <c r="P60" s="12"/>
    </row>
    <row r="61" spans="1:16" x14ac:dyDescent="0.3">
      <c r="B61" s="176" t="str">
        <f>IF(Intro!$G$21="English",O61,P61)</f>
        <v>RENSEIGNEMENTS SUR L’ENTREPRISE</v>
      </c>
      <c r="C61" s="177"/>
      <c r="D61" s="177"/>
      <c r="E61" s="177"/>
      <c r="F61" s="177"/>
      <c r="G61" s="177"/>
      <c r="H61" s="177"/>
      <c r="I61" s="177"/>
      <c r="J61" s="177"/>
      <c r="K61" s="177"/>
      <c r="L61" s="178"/>
      <c r="M61" s="25"/>
      <c r="O61" s="54" t="s">
        <v>7</v>
      </c>
      <c r="P61" s="54" t="s">
        <v>8</v>
      </c>
    </row>
    <row r="62" spans="1:16" x14ac:dyDescent="0.3">
      <c r="B62" s="15"/>
      <c r="C62" s="16"/>
      <c r="D62" s="17"/>
      <c r="E62" s="17"/>
      <c r="F62" s="17"/>
      <c r="G62" s="17"/>
      <c r="H62" s="17"/>
      <c r="I62" s="17"/>
      <c r="J62" s="17"/>
      <c r="K62" s="17"/>
      <c r="L62" s="18"/>
    </row>
    <row r="63" spans="1:16" x14ac:dyDescent="0.3">
      <c r="B63" s="225" t="str">
        <f>IF(Intro!$G$21="English",O63,P63)</f>
        <v>Dénomination sociale (en français et en anglais, le cas échéant)</v>
      </c>
      <c r="C63" s="226"/>
      <c r="D63" s="226"/>
      <c r="E63" s="229"/>
      <c r="F63" s="229"/>
      <c r="G63" s="229"/>
      <c r="H63" s="229"/>
      <c r="I63" s="229"/>
      <c r="J63" s="229"/>
      <c r="K63" s="229"/>
      <c r="L63" s="230"/>
      <c r="O63" s="50" t="s">
        <v>142</v>
      </c>
      <c r="P63" s="54" t="s">
        <v>143</v>
      </c>
    </row>
    <row r="64" spans="1:16" x14ac:dyDescent="0.3">
      <c r="B64" s="225"/>
      <c r="C64" s="226"/>
      <c r="D64" s="226"/>
      <c r="E64" s="229"/>
      <c r="F64" s="229"/>
      <c r="G64" s="229"/>
      <c r="H64" s="229"/>
      <c r="I64" s="229"/>
      <c r="J64" s="229"/>
      <c r="K64" s="229"/>
      <c r="L64" s="230"/>
      <c r="O64" s="50"/>
    </row>
    <row r="65" spans="1:16" x14ac:dyDescent="0.3">
      <c r="B65" s="225" t="str">
        <f>IF(Intro!$G$21="English",O65,P65)</f>
        <v>Adresse de l'entreprise</v>
      </c>
      <c r="C65" s="226"/>
      <c r="D65" s="226"/>
      <c r="E65" s="229"/>
      <c r="F65" s="229"/>
      <c r="G65" s="229"/>
      <c r="H65" s="229"/>
      <c r="I65" s="229"/>
      <c r="J65" s="229"/>
      <c r="K65" s="229"/>
      <c r="L65" s="230"/>
      <c r="O65" s="50" t="s">
        <v>9</v>
      </c>
      <c r="P65" s="54" t="s">
        <v>10</v>
      </c>
    </row>
    <row r="66" spans="1:16" x14ac:dyDescent="0.3">
      <c r="B66" s="225"/>
      <c r="C66" s="226"/>
      <c r="D66" s="226"/>
      <c r="E66" s="229"/>
      <c r="F66" s="229"/>
      <c r="G66" s="229"/>
      <c r="H66" s="229"/>
      <c r="I66" s="229"/>
      <c r="J66" s="229"/>
      <c r="K66" s="229"/>
      <c r="L66" s="230"/>
      <c r="O66" s="50"/>
    </row>
    <row r="67" spans="1:16" x14ac:dyDescent="0.3">
      <c r="B67" s="225" t="str">
        <f>IF(Intro!$G$21="English",O67,P67)</f>
        <v>Adresse du site Web</v>
      </c>
      <c r="C67" s="226"/>
      <c r="D67" s="226"/>
      <c r="E67" s="229"/>
      <c r="F67" s="229"/>
      <c r="G67" s="229"/>
      <c r="H67" s="229"/>
      <c r="I67" s="229"/>
      <c r="J67" s="229"/>
      <c r="K67" s="229"/>
      <c r="L67" s="230"/>
      <c r="O67" s="50" t="s">
        <v>11</v>
      </c>
      <c r="P67" s="54" t="s">
        <v>12</v>
      </c>
    </row>
    <row r="68" spans="1:16" x14ac:dyDescent="0.3">
      <c r="B68" s="225"/>
      <c r="C68" s="226"/>
      <c r="D68" s="226"/>
      <c r="E68" s="229"/>
      <c r="F68" s="229"/>
      <c r="G68" s="229"/>
      <c r="H68" s="229"/>
      <c r="I68" s="229"/>
      <c r="J68" s="229"/>
      <c r="K68" s="229"/>
      <c r="L68" s="230"/>
      <c r="O68" s="50"/>
    </row>
    <row r="69" spans="1:16" x14ac:dyDescent="0.3">
      <c r="B69" s="19"/>
      <c r="C69" s="20"/>
      <c r="D69" s="21"/>
      <c r="E69" s="21"/>
      <c r="F69" s="21"/>
      <c r="G69" s="21"/>
      <c r="H69" s="21"/>
      <c r="I69" s="21"/>
      <c r="J69" s="21"/>
      <c r="K69" s="21"/>
      <c r="L69" s="22"/>
    </row>
    <row r="70" spans="1:16" s="25" customFormat="1" x14ac:dyDescent="0.3">
      <c r="A70" s="62"/>
      <c r="B70" s="34" t="str">
        <f>IF(Intro!$G$21="English",O70,P70)</f>
        <v xml:space="preserve">Si votre entreprise a plus d’un emplacement, d’une installation ou d’un point de vente, transmettez une réponse consolidée au questionnaire.
</v>
      </c>
      <c r="C70" s="51"/>
      <c r="D70" s="51"/>
      <c r="E70" s="51"/>
      <c r="F70" s="51"/>
      <c r="G70" s="51"/>
      <c r="H70" s="51"/>
      <c r="I70" s="51"/>
      <c r="J70" s="51"/>
      <c r="K70" s="51"/>
      <c r="L70" s="52"/>
      <c r="O70" s="54" t="s">
        <v>133</v>
      </c>
      <c r="P70" s="54" t="s">
        <v>134</v>
      </c>
    </row>
    <row r="71" spans="1:16" x14ac:dyDescent="0.3">
      <c r="B71" s="247" t="str">
        <f>IF(Intro!$G$21="English",O71,P71)</f>
        <v>Fournissez les noms et adresses des autres emplacements, installations et points de vente au Canada au nom de laquelle votre entreprise répond. </v>
      </c>
      <c r="C71" s="248"/>
      <c r="D71" s="248"/>
      <c r="E71" s="253"/>
      <c r="F71" s="253"/>
      <c r="G71" s="253"/>
      <c r="H71" s="253"/>
      <c r="I71" s="253"/>
      <c r="J71" s="253"/>
      <c r="K71" s="253"/>
      <c r="L71" s="254"/>
      <c r="M71" s="25"/>
      <c r="O71" s="274" t="s">
        <v>74</v>
      </c>
      <c r="P71" s="275" t="s">
        <v>75</v>
      </c>
    </row>
    <row r="72" spans="1:16" x14ac:dyDescent="0.3">
      <c r="B72" s="249"/>
      <c r="C72" s="250"/>
      <c r="D72" s="250"/>
      <c r="E72" s="255"/>
      <c r="F72" s="255"/>
      <c r="G72" s="255"/>
      <c r="H72" s="255"/>
      <c r="I72" s="255"/>
      <c r="J72" s="255"/>
      <c r="K72" s="255"/>
      <c r="L72" s="256"/>
      <c r="M72" s="25"/>
      <c r="O72" s="274"/>
      <c r="P72" s="275"/>
    </row>
    <row r="73" spans="1:16" x14ac:dyDescent="0.3">
      <c r="B73" s="249"/>
      <c r="C73" s="250"/>
      <c r="D73" s="250"/>
      <c r="E73" s="255"/>
      <c r="F73" s="255"/>
      <c r="G73" s="255"/>
      <c r="H73" s="255"/>
      <c r="I73" s="255"/>
      <c r="J73" s="255"/>
      <c r="K73" s="255"/>
      <c r="L73" s="256"/>
      <c r="M73" s="25"/>
      <c r="O73" s="274"/>
      <c r="P73" s="275"/>
    </row>
    <row r="74" spans="1:16" x14ac:dyDescent="0.3">
      <c r="B74" s="249"/>
      <c r="C74" s="250"/>
      <c r="D74" s="250"/>
      <c r="E74" s="255"/>
      <c r="F74" s="255"/>
      <c r="G74" s="255"/>
      <c r="H74" s="255"/>
      <c r="I74" s="255"/>
      <c r="J74" s="255"/>
      <c r="K74" s="255"/>
      <c r="L74" s="256"/>
      <c r="M74" s="25"/>
      <c r="O74" s="274"/>
      <c r="P74" s="275"/>
    </row>
    <row r="75" spans="1:16" x14ac:dyDescent="0.3">
      <c r="B75" s="249"/>
      <c r="C75" s="250"/>
      <c r="D75" s="250"/>
      <c r="E75" s="255"/>
      <c r="F75" s="255"/>
      <c r="G75" s="255"/>
      <c r="H75" s="255"/>
      <c r="I75" s="255"/>
      <c r="J75" s="255"/>
      <c r="K75" s="255"/>
      <c r="L75" s="256"/>
      <c r="M75" s="25"/>
      <c r="O75" s="274"/>
      <c r="P75" s="275"/>
    </row>
    <row r="76" spans="1:16" x14ac:dyDescent="0.3">
      <c r="B76" s="249"/>
      <c r="C76" s="250"/>
      <c r="D76" s="250"/>
      <c r="E76" s="255"/>
      <c r="F76" s="255"/>
      <c r="G76" s="255"/>
      <c r="H76" s="255"/>
      <c r="I76" s="255"/>
      <c r="J76" s="255"/>
      <c r="K76" s="255"/>
      <c r="L76" s="256"/>
      <c r="M76" s="25"/>
      <c r="O76" s="274"/>
      <c r="P76" s="275"/>
    </row>
    <row r="77" spans="1:16" x14ac:dyDescent="0.3">
      <c r="B77" s="249"/>
      <c r="C77" s="250"/>
      <c r="D77" s="250"/>
      <c r="E77" s="255"/>
      <c r="F77" s="255"/>
      <c r="G77" s="255"/>
      <c r="H77" s="255"/>
      <c r="I77" s="255"/>
      <c r="J77" s="255"/>
      <c r="K77" s="255"/>
      <c r="L77" s="256"/>
      <c r="M77" s="25"/>
      <c r="O77" s="274"/>
      <c r="P77" s="275"/>
    </row>
    <row r="78" spans="1:16" x14ac:dyDescent="0.3">
      <c r="B78" s="249"/>
      <c r="C78" s="250"/>
      <c r="D78" s="250"/>
      <c r="E78" s="255"/>
      <c r="F78" s="255"/>
      <c r="G78" s="255"/>
      <c r="H78" s="255"/>
      <c r="I78" s="255"/>
      <c r="J78" s="255"/>
      <c r="K78" s="255"/>
      <c r="L78" s="256"/>
      <c r="M78" s="25"/>
      <c r="O78" s="274"/>
      <c r="P78" s="275"/>
    </row>
    <row r="79" spans="1:16" x14ac:dyDescent="0.3">
      <c r="B79" s="249"/>
      <c r="C79" s="250"/>
      <c r="D79" s="250"/>
      <c r="E79" s="255"/>
      <c r="F79" s="255"/>
      <c r="G79" s="255"/>
      <c r="H79" s="255"/>
      <c r="I79" s="255"/>
      <c r="J79" s="255"/>
      <c r="K79" s="255"/>
      <c r="L79" s="256"/>
      <c r="M79" s="25"/>
      <c r="O79" s="274"/>
      <c r="P79" s="275"/>
    </row>
    <row r="80" spans="1:16" x14ac:dyDescent="0.3">
      <c r="B80" s="251"/>
      <c r="C80" s="252"/>
      <c r="D80" s="252"/>
      <c r="E80" s="257"/>
      <c r="F80" s="257"/>
      <c r="G80" s="257"/>
      <c r="H80" s="257"/>
      <c r="I80" s="257"/>
      <c r="J80" s="257"/>
      <c r="K80" s="257"/>
      <c r="L80" s="258"/>
      <c r="M80" s="25"/>
      <c r="O80" s="274"/>
      <c r="P80" s="275"/>
    </row>
    <row r="81" spans="1:16" s="25" customFormat="1" x14ac:dyDescent="0.3">
      <c r="A81" s="62"/>
      <c r="B81" s="72"/>
      <c r="C81" s="73"/>
      <c r="D81" s="73"/>
      <c r="E81" s="73"/>
      <c r="F81" s="73"/>
      <c r="G81" s="73"/>
      <c r="H81" s="73"/>
      <c r="I81" s="73"/>
      <c r="J81" s="73"/>
      <c r="K81" s="73"/>
      <c r="L81" s="74"/>
      <c r="O81" s="54"/>
      <c r="P81" s="54"/>
    </row>
    <row r="83" spans="1:16" s="38" customFormat="1" x14ac:dyDescent="0.3">
      <c r="A83" s="88"/>
      <c r="B83" s="170" t="str">
        <f>IF(Intro!$G$21="English",O83,P83)</f>
        <v>COORDONNÉES DE LA PERSONNE QUI A REMPLI LE QUESTIONNAIRE</v>
      </c>
      <c r="C83" s="171"/>
      <c r="D83" s="171"/>
      <c r="E83" s="171"/>
      <c r="F83" s="171"/>
      <c r="G83" s="171"/>
      <c r="H83" s="171"/>
      <c r="I83" s="171"/>
      <c r="J83" s="171"/>
      <c r="K83" s="171"/>
      <c r="L83" s="172"/>
      <c r="O83" s="38" t="s">
        <v>294</v>
      </c>
      <c r="P83" s="38" t="s">
        <v>295</v>
      </c>
    </row>
    <row r="84" spans="1:16" s="38" customFormat="1" x14ac:dyDescent="0.3">
      <c r="A84" s="88"/>
      <c r="B84" s="122"/>
      <c r="C84" s="123"/>
      <c r="D84" s="124"/>
      <c r="E84" s="124"/>
      <c r="F84" s="124"/>
      <c r="G84" s="124"/>
      <c r="H84" s="124"/>
      <c r="I84" s="124"/>
      <c r="J84" s="124"/>
      <c r="K84" s="124"/>
      <c r="L84" s="125"/>
    </row>
    <row r="85" spans="1:16" s="38" customFormat="1" x14ac:dyDescent="0.3">
      <c r="A85" s="88"/>
      <c r="B85" s="262" t="str">
        <f>IF(Intro!$G$21="English",O85,P85)</f>
        <v>Nom</v>
      </c>
      <c r="C85" s="263"/>
      <c r="D85" s="264"/>
      <c r="E85" s="268"/>
      <c r="F85" s="269"/>
      <c r="G85" s="269"/>
      <c r="H85" s="269"/>
      <c r="I85" s="269"/>
      <c r="J85" s="269"/>
      <c r="K85" s="269"/>
      <c r="L85" s="270"/>
      <c r="O85" s="126" t="s">
        <v>296</v>
      </c>
      <c r="P85" s="38" t="s">
        <v>297</v>
      </c>
    </row>
    <row r="86" spans="1:16" s="38" customFormat="1" x14ac:dyDescent="0.3">
      <c r="A86" s="88"/>
      <c r="B86" s="265"/>
      <c r="C86" s="266"/>
      <c r="D86" s="267"/>
      <c r="E86" s="271"/>
      <c r="F86" s="272"/>
      <c r="G86" s="272"/>
      <c r="H86" s="272"/>
      <c r="I86" s="272"/>
      <c r="J86" s="272"/>
      <c r="K86" s="272"/>
      <c r="L86" s="273"/>
      <c r="O86" s="126"/>
    </row>
    <row r="87" spans="1:16" s="38" customFormat="1" x14ac:dyDescent="0.3">
      <c r="A87" s="88"/>
      <c r="B87" s="262" t="str">
        <f>IF(Intro!$G$21="English",O87,P87)</f>
        <v>Titre</v>
      </c>
      <c r="C87" s="263"/>
      <c r="D87" s="264"/>
      <c r="E87" s="268"/>
      <c r="F87" s="269"/>
      <c r="G87" s="269"/>
      <c r="H87" s="269"/>
      <c r="I87" s="269"/>
      <c r="J87" s="269"/>
      <c r="K87" s="269"/>
      <c r="L87" s="270"/>
      <c r="O87" s="126" t="s">
        <v>298</v>
      </c>
      <c r="P87" s="38" t="s">
        <v>299</v>
      </c>
    </row>
    <row r="88" spans="1:16" s="38" customFormat="1" x14ac:dyDescent="0.3">
      <c r="A88" s="88"/>
      <c r="B88" s="265"/>
      <c r="C88" s="266"/>
      <c r="D88" s="267"/>
      <c r="E88" s="271"/>
      <c r="F88" s="272"/>
      <c r="G88" s="272"/>
      <c r="H88" s="272"/>
      <c r="I88" s="272"/>
      <c r="J88" s="272"/>
      <c r="K88" s="272"/>
      <c r="L88" s="273"/>
      <c r="O88" s="126"/>
    </row>
    <row r="89" spans="1:16" s="38" customFormat="1" x14ac:dyDescent="0.3">
      <c r="A89" s="88"/>
      <c r="B89" s="262" t="str">
        <f>IF(Intro!$G$21="English",O89,P89)</f>
        <v>Adresse courriel</v>
      </c>
      <c r="C89" s="263"/>
      <c r="D89" s="264"/>
      <c r="E89" s="268"/>
      <c r="F89" s="269"/>
      <c r="G89" s="269"/>
      <c r="H89" s="269"/>
      <c r="I89" s="269"/>
      <c r="J89" s="269"/>
      <c r="K89" s="269"/>
      <c r="L89" s="270"/>
      <c r="O89" s="126" t="s">
        <v>17</v>
      </c>
      <c r="P89" s="38" t="s">
        <v>300</v>
      </c>
    </row>
    <row r="90" spans="1:16" s="38" customFormat="1" x14ac:dyDescent="0.3">
      <c r="A90" s="88"/>
      <c r="B90" s="265"/>
      <c r="C90" s="266"/>
      <c r="D90" s="267"/>
      <c r="E90" s="271"/>
      <c r="F90" s="272"/>
      <c r="G90" s="272"/>
      <c r="H90" s="272"/>
      <c r="I90" s="272"/>
      <c r="J90" s="272"/>
      <c r="K90" s="272"/>
      <c r="L90" s="273"/>
      <c r="O90" s="126"/>
    </row>
    <row r="91" spans="1:16" s="38" customFormat="1" x14ac:dyDescent="0.3">
      <c r="A91" s="88"/>
      <c r="B91" s="262" t="str">
        <f>IF(Intro!$G$21="English",O91,P91)</f>
        <v>Téléphone</v>
      </c>
      <c r="C91" s="263"/>
      <c r="D91" s="264"/>
      <c r="E91" s="268"/>
      <c r="F91" s="269"/>
      <c r="G91" s="269"/>
      <c r="H91" s="269"/>
      <c r="I91" s="269"/>
      <c r="J91" s="269"/>
      <c r="K91" s="269"/>
      <c r="L91" s="270"/>
      <c r="O91" s="126" t="s">
        <v>18</v>
      </c>
      <c r="P91" s="38" t="s">
        <v>19</v>
      </c>
    </row>
    <row r="92" spans="1:16" s="38" customFormat="1" x14ac:dyDescent="0.3">
      <c r="A92" s="88"/>
      <c r="B92" s="265"/>
      <c r="C92" s="266"/>
      <c r="D92" s="267"/>
      <c r="E92" s="271"/>
      <c r="F92" s="272"/>
      <c r="G92" s="272"/>
      <c r="H92" s="272"/>
      <c r="I92" s="272"/>
      <c r="J92" s="272"/>
      <c r="K92" s="272"/>
      <c r="L92" s="273"/>
      <c r="O92" s="126"/>
    </row>
    <row r="93" spans="1:16" s="38" customFormat="1" x14ac:dyDescent="0.3">
      <c r="A93" s="88"/>
      <c r="B93" s="127"/>
      <c r="C93" s="128"/>
      <c r="D93" s="128"/>
      <c r="E93" s="128"/>
      <c r="F93" s="128"/>
      <c r="G93" s="128"/>
      <c r="H93" s="128"/>
      <c r="I93" s="128"/>
      <c r="J93" s="128"/>
      <c r="K93" s="128"/>
      <c r="L93" s="129"/>
    </row>
    <row r="94" spans="1:16" s="132" customFormat="1" x14ac:dyDescent="0.3">
      <c r="A94" s="130"/>
      <c r="B94" s="131"/>
      <c r="C94" s="131"/>
      <c r="D94" s="37"/>
      <c r="E94" s="37"/>
      <c r="F94" s="37"/>
      <c r="G94" s="37"/>
      <c r="H94" s="37"/>
      <c r="I94" s="37"/>
      <c r="J94" s="37"/>
      <c r="K94" s="37"/>
      <c r="L94" s="37"/>
      <c r="O94" s="133"/>
      <c r="P94" s="133"/>
    </row>
    <row r="95" spans="1:16" x14ac:dyDescent="0.3">
      <c r="B95" s="176" t="str">
        <f>IF(Intro!$G$21="English",O95,P95)</f>
        <v>ATTESTATION</v>
      </c>
      <c r="C95" s="177"/>
      <c r="D95" s="177"/>
      <c r="E95" s="177"/>
      <c r="F95" s="177"/>
      <c r="G95" s="177"/>
      <c r="H95" s="177"/>
      <c r="I95" s="177"/>
      <c r="J95" s="177"/>
      <c r="K95" s="177"/>
      <c r="L95" s="178"/>
      <c r="M95" s="25"/>
      <c r="O95" s="54" t="s">
        <v>5</v>
      </c>
      <c r="P95" s="54" t="s">
        <v>6</v>
      </c>
    </row>
    <row r="96" spans="1:16" x14ac:dyDescent="0.3">
      <c r="B96" s="15"/>
      <c r="C96" s="16"/>
      <c r="D96" s="17"/>
      <c r="E96" s="17"/>
      <c r="F96" s="17"/>
      <c r="G96" s="17"/>
      <c r="H96" s="17"/>
      <c r="I96" s="17"/>
      <c r="J96" s="17"/>
      <c r="K96" s="17"/>
      <c r="L96" s="18"/>
    </row>
    <row r="97" spans="1:16" s="25" customFormat="1" x14ac:dyDescent="0.3">
      <c r="A97" s="62"/>
      <c r="B97" s="186" t="str">
        <f>IF(Intro!$G$21="English",O97,P97)</f>
        <v>Le ou la soussignée déclare que, pour autant qu'il ou elle sache, les renseignements fournis aux présentes sont complets et exacts.</v>
      </c>
      <c r="C97" s="187"/>
      <c r="D97" s="187"/>
      <c r="E97" s="187"/>
      <c r="F97" s="187"/>
      <c r="G97" s="187"/>
      <c r="H97" s="187"/>
      <c r="I97" s="187"/>
      <c r="J97" s="187"/>
      <c r="K97" s="187"/>
      <c r="L97" s="188"/>
      <c r="O97" s="54" t="s">
        <v>177</v>
      </c>
      <c r="P97" s="54" t="s">
        <v>178</v>
      </c>
    </row>
    <row r="98" spans="1:16" s="25" customFormat="1" x14ac:dyDescent="0.3">
      <c r="A98" s="62"/>
      <c r="B98" s="71"/>
      <c r="C98" s="63"/>
      <c r="D98" s="63"/>
      <c r="E98" s="63"/>
      <c r="F98" s="63"/>
      <c r="G98" s="63"/>
      <c r="H98" s="63"/>
      <c r="I98" s="63"/>
      <c r="J98" s="63"/>
      <c r="K98" s="63"/>
      <c r="L98" s="64"/>
      <c r="O98" s="54"/>
      <c r="P98" s="54"/>
    </row>
    <row r="99" spans="1:16" x14ac:dyDescent="0.3">
      <c r="B99" s="225" t="str">
        <f>IF(Intro!$G$21="English",O99,P99)</f>
        <v>Nom du représentant autorisé</v>
      </c>
      <c r="C99" s="226"/>
      <c r="D99" s="226"/>
      <c r="E99" s="229"/>
      <c r="F99" s="229"/>
      <c r="G99" s="229"/>
      <c r="H99" s="229"/>
      <c r="I99" s="229"/>
      <c r="J99" s="229"/>
      <c r="K99" s="229"/>
      <c r="L99" s="230"/>
      <c r="O99" s="50" t="s">
        <v>13</v>
      </c>
      <c r="P99" s="54" t="s">
        <v>14</v>
      </c>
    </row>
    <row r="100" spans="1:16" x14ac:dyDescent="0.3">
      <c r="B100" s="225"/>
      <c r="C100" s="226"/>
      <c r="D100" s="226"/>
      <c r="E100" s="229"/>
      <c r="F100" s="229"/>
      <c r="G100" s="229"/>
      <c r="H100" s="229"/>
      <c r="I100" s="229"/>
      <c r="J100" s="229"/>
      <c r="K100" s="229"/>
      <c r="L100" s="230"/>
      <c r="O100" s="50"/>
    </row>
    <row r="101" spans="1:16" x14ac:dyDescent="0.3">
      <c r="B101" s="225" t="str">
        <f>IF(Intro!$G$21="English",O101,P101)</f>
        <v>Titre du représentant autorisé</v>
      </c>
      <c r="C101" s="226"/>
      <c r="D101" s="226"/>
      <c r="E101" s="229"/>
      <c r="F101" s="229"/>
      <c r="G101" s="229"/>
      <c r="H101" s="229"/>
      <c r="I101" s="229"/>
      <c r="J101" s="229"/>
      <c r="K101" s="229"/>
      <c r="L101" s="230"/>
      <c r="O101" s="50" t="s">
        <v>15</v>
      </c>
      <c r="P101" s="54" t="s">
        <v>16</v>
      </c>
    </row>
    <row r="102" spans="1:16" x14ac:dyDescent="0.3">
      <c r="B102" s="225"/>
      <c r="C102" s="226"/>
      <c r="D102" s="226"/>
      <c r="E102" s="229"/>
      <c r="F102" s="229"/>
      <c r="G102" s="229"/>
      <c r="H102" s="229"/>
      <c r="I102" s="229"/>
      <c r="J102" s="229"/>
      <c r="K102" s="229"/>
      <c r="L102" s="230"/>
      <c r="O102" s="50"/>
    </row>
    <row r="103" spans="1:16" x14ac:dyDescent="0.3">
      <c r="B103" s="225" t="str">
        <f>IF(Intro!$G$21="English",O103,P103)</f>
        <v>Adresse de courrier électronique</v>
      </c>
      <c r="C103" s="226"/>
      <c r="D103" s="226"/>
      <c r="E103" s="229"/>
      <c r="F103" s="229"/>
      <c r="G103" s="229"/>
      <c r="H103" s="229"/>
      <c r="I103" s="229"/>
      <c r="J103" s="229"/>
      <c r="K103" s="229"/>
      <c r="L103" s="230"/>
      <c r="O103" s="50" t="s">
        <v>17</v>
      </c>
      <c r="P103" s="54" t="s">
        <v>38</v>
      </c>
    </row>
    <row r="104" spans="1:16" x14ac:dyDescent="0.3">
      <c r="B104" s="225"/>
      <c r="C104" s="226"/>
      <c r="D104" s="226"/>
      <c r="E104" s="229"/>
      <c r="F104" s="229"/>
      <c r="G104" s="229"/>
      <c r="H104" s="229"/>
      <c r="I104" s="229"/>
      <c r="J104" s="229"/>
      <c r="K104" s="229"/>
      <c r="L104" s="230"/>
      <c r="O104" s="50"/>
    </row>
    <row r="105" spans="1:16" x14ac:dyDescent="0.3">
      <c r="B105" s="225" t="str">
        <f>IF(Intro!$G$21="English",O105,P105)</f>
        <v>Téléphone</v>
      </c>
      <c r="C105" s="226"/>
      <c r="D105" s="226"/>
      <c r="E105" s="229"/>
      <c r="F105" s="229"/>
      <c r="G105" s="229"/>
      <c r="H105" s="229"/>
      <c r="I105" s="229"/>
      <c r="J105" s="229"/>
      <c r="K105" s="229"/>
      <c r="L105" s="230"/>
      <c r="O105" s="50" t="s">
        <v>18</v>
      </c>
      <c r="P105" s="54" t="s">
        <v>19</v>
      </c>
    </row>
    <row r="106" spans="1:16" x14ac:dyDescent="0.3">
      <c r="B106" s="225"/>
      <c r="C106" s="226"/>
      <c r="D106" s="226"/>
      <c r="E106" s="229"/>
      <c r="F106" s="229"/>
      <c r="G106" s="229"/>
      <c r="H106" s="229"/>
      <c r="I106" s="229"/>
      <c r="J106" s="229"/>
      <c r="K106" s="229"/>
      <c r="L106" s="230"/>
      <c r="O106" s="50"/>
    </row>
    <row r="107" spans="1:16" x14ac:dyDescent="0.3">
      <c r="B107" s="225" t="str">
        <f>IF(Intro!$G$21="English",O107,P107)</f>
        <v>Date</v>
      </c>
      <c r="C107" s="226"/>
      <c r="D107" s="226"/>
      <c r="E107" s="229"/>
      <c r="F107" s="229"/>
      <c r="G107" s="229"/>
      <c r="H107" s="229"/>
      <c r="I107" s="229"/>
      <c r="J107" s="229"/>
      <c r="K107" s="229"/>
      <c r="L107" s="230"/>
      <c r="M107" s="25"/>
      <c r="O107" s="50" t="s">
        <v>21</v>
      </c>
      <c r="P107" s="54" t="s">
        <v>21</v>
      </c>
    </row>
    <row r="108" spans="1:16" x14ac:dyDescent="0.3">
      <c r="B108" s="225"/>
      <c r="C108" s="226"/>
      <c r="D108" s="226"/>
      <c r="E108" s="229"/>
      <c r="F108" s="229"/>
      <c r="G108" s="229"/>
      <c r="H108" s="229"/>
      <c r="I108" s="229"/>
      <c r="J108" s="229"/>
      <c r="K108" s="229"/>
      <c r="L108" s="230"/>
      <c r="M108" s="25"/>
      <c r="O108" s="50"/>
    </row>
    <row r="109" spans="1:16" s="25" customFormat="1" x14ac:dyDescent="0.3">
      <c r="A109" s="62"/>
      <c r="B109" s="71"/>
      <c r="C109" s="63"/>
      <c r="D109" s="63"/>
      <c r="E109" s="63"/>
      <c r="F109" s="63"/>
      <c r="G109" s="63"/>
      <c r="H109" s="63"/>
      <c r="I109" s="63"/>
      <c r="J109" s="63"/>
      <c r="K109" s="63"/>
      <c r="L109" s="64"/>
      <c r="O109" s="54"/>
      <c r="P109" s="54"/>
    </row>
    <row r="110" spans="1:16" ht="30" customHeight="1" x14ac:dyDescent="0.3">
      <c r="B110" s="236" t="str">
        <f>IF(Intro!$G$21="English",O110,P110)</f>
        <v>Je comprends que le fait de cocher cette case constitue ma signature juridiquement contraignante.</v>
      </c>
      <c r="C110" s="237"/>
      <c r="D110" s="237"/>
      <c r="E110" s="237"/>
      <c r="F110" s="237"/>
      <c r="G110" s="237"/>
      <c r="H110" s="238"/>
      <c r="I110" s="78"/>
      <c r="J110" s="28"/>
      <c r="K110" s="28"/>
      <c r="L110" s="29"/>
      <c r="O110" s="50" t="s">
        <v>36</v>
      </c>
      <c r="P110" s="54" t="s">
        <v>37</v>
      </c>
    </row>
    <row r="111" spans="1:16" s="25" customFormat="1" x14ac:dyDescent="0.3">
      <c r="A111" s="62"/>
      <c r="B111" s="72"/>
      <c r="C111" s="73"/>
      <c r="D111" s="73"/>
      <c r="E111" s="73"/>
      <c r="F111" s="73"/>
      <c r="G111" s="73"/>
      <c r="H111" s="73"/>
      <c r="I111" s="73"/>
      <c r="J111" s="73"/>
      <c r="K111" s="73"/>
      <c r="L111" s="74"/>
      <c r="O111" s="54"/>
      <c r="P111" s="54"/>
    </row>
    <row r="112" spans="1:16" s="6" customFormat="1" x14ac:dyDescent="0.3">
      <c r="A112" s="11"/>
      <c r="B112" s="13"/>
      <c r="C112" s="13"/>
      <c r="D112" s="14"/>
      <c r="E112" s="14"/>
      <c r="F112" s="14"/>
      <c r="G112" s="14"/>
      <c r="H112" s="14"/>
      <c r="I112" s="14"/>
      <c r="J112" s="14"/>
      <c r="K112" s="14"/>
      <c r="L112" s="14"/>
      <c r="O112" s="12"/>
      <c r="P112" s="12"/>
    </row>
    <row r="113" spans="1:16" s="5" customFormat="1" x14ac:dyDescent="0.3">
      <c r="A113" s="11"/>
      <c r="B113" s="176" t="str">
        <f>IF(Intro!$G$21="English",O113,P113)</f>
        <v>TRANSMISSION DU QUESTIONNAIRE REMPLI</v>
      </c>
      <c r="C113" s="177" t="str">
        <f>UPPER(IF(Intro!$G$21="English",P113,Q113))</f>
        <v/>
      </c>
      <c r="D113" s="177" t="str">
        <f>UPPER(IF(Intro!$G$21="English",Q113,R113))</f>
        <v/>
      </c>
      <c r="E113" s="177" t="str">
        <f>UPPER(IF(Intro!$G$21="English",R113,S113))</f>
        <v/>
      </c>
      <c r="F113" s="177"/>
      <c r="G113" s="177" t="str">
        <f>UPPER(IF(Intro!$G$21="English",S113,T113))</f>
        <v/>
      </c>
      <c r="H113" s="177" t="str">
        <f>UPPER(IF(Intro!$G$21="English",T113,U113))</f>
        <v/>
      </c>
      <c r="I113" s="177" t="str">
        <f>UPPER(IF(Intro!$G$21="English",U113,V113))</f>
        <v/>
      </c>
      <c r="J113" s="177" t="str">
        <f>UPPER(IF(Intro!$G$21="English",V113,W113))</f>
        <v/>
      </c>
      <c r="K113" s="177" t="str">
        <f>UPPER(IF(Intro!$G$21="English",W113,X113))</f>
        <v/>
      </c>
      <c r="L113" s="178" t="str">
        <f>UPPER(IF(Intro!$G$21="English",X113,Y113))</f>
        <v/>
      </c>
      <c r="M113" s="6"/>
      <c r="N113" s="3"/>
      <c r="O113" s="6" t="s">
        <v>41</v>
      </c>
      <c r="P113" s="6" t="s">
        <v>3</v>
      </c>
    </row>
    <row r="114" spans="1:16" x14ac:dyDescent="0.3">
      <c r="B114" s="15"/>
      <c r="C114" s="16"/>
      <c r="D114" s="17"/>
      <c r="E114" s="17"/>
      <c r="F114" s="17"/>
      <c r="G114" s="17"/>
      <c r="H114" s="17"/>
      <c r="I114" s="17"/>
      <c r="J114" s="17"/>
      <c r="K114" s="17"/>
      <c r="L114" s="18"/>
    </row>
    <row r="115" spans="1:16" s="25" customFormat="1" x14ac:dyDescent="0.3">
      <c r="A115" s="62"/>
      <c r="B115" s="186" t="str">
        <f>IF(Intro!$G$21="English",O115,P115)</f>
        <v>Veuillez retourner le questionnaire rempli en utilisant l’une des options suivantes :</v>
      </c>
      <c r="C115" s="187"/>
      <c r="D115" s="187"/>
      <c r="E115" s="187"/>
      <c r="F115" s="187"/>
      <c r="G115" s="187"/>
      <c r="H115" s="187"/>
      <c r="I115" s="187"/>
      <c r="J115" s="187"/>
      <c r="K115" s="187"/>
      <c r="L115" s="188"/>
      <c r="O115" s="54" t="s">
        <v>76</v>
      </c>
      <c r="P115" s="54" t="s">
        <v>4</v>
      </c>
    </row>
    <row r="116" spans="1:16" s="25" customFormat="1" x14ac:dyDescent="0.3">
      <c r="A116" s="62"/>
      <c r="B116" s="259"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16" s="260"/>
      <c r="D116" s="260"/>
      <c r="E116" s="260"/>
      <c r="F116" s="260"/>
      <c r="G116" s="260"/>
      <c r="H116" s="260"/>
      <c r="I116" s="260"/>
      <c r="J116" s="260"/>
      <c r="K116" s="260"/>
      <c r="L116" s="261"/>
      <c r="O116" s="54"/>
      <c r="P116" s="54"/>
    </row>
    <row r="117" spans="1:16" s="25" customFormat="1" x14ac:dyDescent="0.3">
      <c r="A117" s="62"/>
      <c r="B117" s="233" t="str">
        <f>IF(Intro!$G$21="English",O117,P117)</f>
        <v>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v>
      </c>
      <c r="C117" s="234"/>
      <c r="D117" s="234"/>
      <c r="E117" s="234"/>
      <c r="F117" s="234"/>
      <c r="G117" s="234"/>
      <c r="H117" s="234"/>
      <c r="I117" s="234"/>
      <c r="J117" s="234"/>
      <c r="K117" s="234"/>
      <c r="L117" s="235"/>
      <c r="O117" s="275" t="s">
        <v>181</v>
      </c>
      <c r="P117" s="275" t="s">
        <v>182</v>
      </c>
    </row>
    <row r="118" spans="1:16" s="25" customFormat="1" x14ac:dyDescent="0.3">
      <c r="A118" s="62"/>
      <c r="B118" s="233"/>
      <c r="C118" s="234"/>
      <c r="D118" s="234"/>
      <c r="E118" s="234"/>
      <c r="F118" s="234"/>
      <c r="G118" s="234"/>
      <c r="H118" s="234"/>
      <c r="I118" s="234"/>
      <c r="J118" s="234"/>
      <c r="K118" s="234"/>
      <c r="L118" s="235"/>
      <c r="O118" s="275"/>
      <c r="P118" s="275"/>
    </row>
    <row r="119" spans="1:16" s="25" customFormat="1" ht="14.25" customHeight="1" x14ac:dyDescent="0.3">
      <c r="A119" s="62"/>
      <c r="B119" s="182" t="str">
        <f>IF(Intro!$G$21="English",O119,P119)</f>
        <v>2. Par courriel à l'adresse tcce-citt@tribunal.gc.ca si vous acceptez les risques connexes et vous transmettez des renseignements qui sont ceux de votre entreprise seulement.</v>
      </c>
      <c r="C119" s="183"/>
      <c r="D119" s="183"/>
      <c r="E119" s="183"/>
      <c r="F119" s="183"/>
      <c r="G119" s="183"/>
      <c r="H119" s="183"/>
      <c r="I119" s="183"/>
      <c r="J119" s="183"/>
      <c r="K119" s="183"/>
      <c r="L119" s="232"/>
      <c r="O119" s="54" t="s">
        <v>180</v>
      </c>
      <c r="P119" s="54" t="s">
        <v>179</v>
      </c>
    </row>
    <row r="120" spans="1:16" s="25" customFormat="1" x14ac:dyDescent="0.3">
      <c r="A120" s="62"/>
      <c r="B120" s="72"/>
      <c r="C120" s="73"/>
      <c r="D120" s="73"/>
      <c r="E120" s="73"/>
      <c r="F120" s="73"/>
      <c r="G120" s="73"/>
      <c r="H120" s="73"/>
      <c r="I120" s="73"/>
      <c r="J120" s="73"/>
      <c r="K120" s="73"/>
      <c r="L120" s="74"/>
      <c r="O120" s="54"/>
      <c r="P120" s="54"/>
    </row>
    <row r="122" spans="1:16" s="5" customFormat="1" x14ac:dyDescent="0.3">
      <c r="A122" s="11"/>
      <c r="B122" s="176" t="s">
        <v>205</v>
      </c>
      <c r="C122" s="177" t="str">
        <f>UPPER(IF(Intro!$G$21="English",P122,Q122))</f>
        <v/>
      </c>
      <c r="D122" s="177" t="str">
        <f>UPPER(IF(Intro!$G$21="English",Q122,R122))</f>
        <v/>
      </c>
      <c r="E122" s="177" t="str">
        <f>UPPER(IF(Intro!$G$21="English",R122,S122))</f>
        <v/>
      </c>
      <c r="F122" s="177"/>
      <c r="G122" s="177" t="str">
        <f>UPPER(IF(Intro!$G$21="English",S122,T122))</f>
        <v/>
      </c>
      <c r="H122" s="177" t="str">
        <f>UPPER(IF(Intro!$G$21="English",T122,U122))</f>
        <v/>
      </c>
      <c r="I122" s="177" t="str">
        <f>UPPER(IF(Intro!$G$21="English",U122,V122))</f>
        <v/>
      </c>
      <c r="J122" s="177" t="str">
        <f>UPPER(IF(Intro!$G$21="English",V122,W122))</f>
        <v/>
      </c>
      <c r="K122" s="177" t="str">
        <f>UPPER(IF(Intro!$G$21="English",W122,X122))</f>
        <v/>
      </c>
      <c r="L122" s="178" t="str">
        <f>UPPER(IF(Intro!$G$21="English",X122,Y122))</f>
        <v/>
      </c>
      <c r="M122" s="6"/>
      <c r="N122" s="3"/>
      <c r="O122" s="6"/>
      <c r="P122" s="6"/>
    </row>
    <row r="123" spans="1:16" x14ac:dyDescent="0.3">
      <c r="B123" s="15"/>
      <c r="C123" s="16"/>
      <c r="D123" s="17"/>
      <c r="E123" s="17"/>
      <c r="F123" s="17"/>
      <c r="G123" s="17"/>
      <c r="H123" s="17"/>
      <c r="I123" s="17"/>
      <c r="J123" s="17"/>
      <c r="K123" s="17"/>
      <c r="L123" s="18"/>
    </row>
    <row r="124" spans="1:16" s="25" customFormat="1" x14ac:dyDescent="0.3">
      <c r="A124" s="62"/>
      <c r="B124" s="186" t="str">
        <f>IF(Intro!$G$21="English",O124,P124)</f>
        <v>Toutes les questions relatives au présent questionnaire doivent être adressées à :</v>
      </c>
      <c r="C124" s="187"/>
      <c r="D124" s="187"/>
      <c r="E124" s="187"/>
      <c r="F124" s="187"/>
      <c r="G124" s="187"/>
      <c r="H124" s="187"/>
      <c r="I124" s="187"/>
      <c r="J124" s="187"/>
      <c r="K124" s="187"/>
      <c r="L124" s="188"/>
      <c r="O124" s="54" t="s">
        <v>184</v>
      </c>
      <c r="P124" s="54" t="s">
        <v>183</v>
      </c>
    </row>
    <row r="125" spans="1:16" s="25" customFormat="1" x14ac:dyDescent="0.3">
      <c r="A125" s="62"/>
      <c r="B125" s="47"/>
      <c r="C125" s="48"/>
      <c r="D125" s="48"/>
      <c r="E125" s="48"/>
      <c r="F125" s="48"/>
      <c r="G125" s="48"/>
      <c r="H125" s="48"/>
      <c r="I125" s="48"/>
      <c r="J125" s="48"/>
      <c r="K125" s="48"/>
      <c r="L125" s="49"/>
      <c r="O125" s="54"/>
      <c r="P125" s="54"/>
    </row>
    <row r="126" spans="1:16" x14ac:dyDescent="0.3">
      <c r="B126" s="231" t="str">
        <f>Variables!B13</f>
        <v>Joseph Long</v>
      </c>
      <c r="C126" s="227"/>
      <c r="D126" s="227"/>
      <c r="E126" s="227" t="str">
        <f>Variables!C13</f>
        <v>Joseph.Long@tribunal.gc.ca</v>
      </c>
      <c r="F126" s="227"/>
      <c r="G126" s="227"/>
      <c r="H126" s="227"/>
      <c r="I126" s="227"/>
      <c r="J126" s="227" t="str">
        <f>Variables!D13</f>
        <v xml:space="preserve">(343) 597-3847 </v>
      </c>
      <c r="K126" s="227"/>
      <c r="L126" s="228"/>
      <c r="O126" s="50"/>
    </row>
    <row r="127" spans="1:16" x14ac:dyDescent="0.3">
      <c r="B127" s="231" t="str">
        <f>Variables!B14</f>
        <v>François Thivierge</v>
      </c>
      <c r="C127" s="227"/>
      <c r="D127" s="227"/>
      <c r="E127" s="227" t="str">
        <f>Variables!C14</f>
        <v>Francois.Thivierge@tribunal.gc.ca</v>
      </c>
      <c r="F127" s="227"/>
      <c r="G127" s="227"/>
      <c r="H127" s="227"/>
      <c r="I127" s="227"/>
      <c r="J127" s="227" t="str">
        <f>Variables!D14</f>
        <v>(343) 550-4453</v>
      </c>
      <c r="K127" s="227"/>
      <c r="L127" s="228"/>
      <c r="O127" s="50"/>
    </row>
    <row r="128" spans="1:16" s="25" customFormat="1" x14ac:dyDescent="0.3">
      <c r="A128" s="62"/>
      <c r="B128" s="72"/>
      <c r="C128" s="73"/>
      <c r="D128" s="73"/>
      <c r="E128" s="73"/>
      <c r="F128" s="73"/>
      <c r="G128" s="73"/>
      <c r="H128" s="73"/>
      <c r="I128" s="73"/>
      <c r="J128" s="73"/>
      <c r="K128" s="73"/>
      <c r="L128" s="74"/>
      <c r="O128" s="54"/>
      <c r="P128" s="54"/>
    </row>
  </sheetData>
  <sheetProtection algorithmName="SHA-512" hashValue="mGRibrxP6vBf7YogTrIA8Ni2sMf3gjHLbpHi5aoBQfbiZI5KoQP8AszX/0Ykjwmnixj/dZJ6bmKWTsWTHc2j8A==" saltValue="Z4rLelLsjf0T+CW+j/oQVg==" spinCount="100000" sheet="1" objects="1" scenarios="1" selectLockedCells="1"/>
  <mergeCells count="75">
    <mergeCell ref="O71:O80"/>
    <mergeCell ref="P71:P80"/>
    <mergeCell ref="O117:O118"/>
    <mergeCell ref="P117:P118"/>
    <mergeCell ref="B89:D90"/>
    <mergeCell ref="E89:L90"/>
    <mergeCell ref="B91:D92"/>
    <mergeCell ref="E91:L92"/>
    <mergeCell ref="B71:D80"/>
    <mergeCell ref="E71:L80"/>
    <mergeCell ref="B124:L124"/>
    <mergeCell ref="B122:L122"/>
    <mergeCell ref="B116:L116"/>
    <mergeCell ref="B97:L97"/>
    <mergeCell ref="B95:L95"/>
    <mergeCell ref="E107:L108"/>
    <mergeCell ref="B83:L83"/>
    <mergeCell ref="B85:D86"/>
    <mergeCell ref="E85:L86"/>
    <mergeCell ref="B87:D88"/>
    <mergeCell ref="E87:L88"/>
    <mergeCell ref="E67:L68"/>
    <mergeCell ref="B35:L35"/>
    <mergeCell ref="B49:L49"/>
    <mergeCell ref="B47:L47"/>
    <mergeCell ref="D57:J58"/>
    <mergeCell ref="B51:C52"/>
    <mergeCell ref="B55:L55"/>
    <mergeCell ref="B61:L61"/>
    <mergeCell ref="B63:D64"/>
    <mergeCell ref="E63:L64"/>
    <mergeCell ref="B65:D66"/>
    <mergeCell ref="E65:L66"/>
    <mergeCell ref="B117:L118"/>
    <mergeCell ref="E126:I126"/>
    <mergeCell ref="B110:H110"/>
    <mergeCell ref="B113:L113"/>
    <mergeCell ref="B115:L115"/>
    <mergeCell ref="B67:D68"/>
    <mergeCell ref="E127:I127"/>
    <mergeCell ref="J126:L126"/>
    <mergeCell ref="J127:L127"/>
    <mergeCell ref="B99:D100"/>
    <mergeCell ref="E99:L100"/>
    <mergeCell ref="B101:D102"/>
    <mergeCell ref="B103:D104"/>
    <mergeCell ref="B105:D106"/>
    <mergeCell ref="E101:L102"/>
    <mergeCell ref="E103:L104"/>
    <mergeCell ref="E105:L106"/>
    <mergeCell ref="B126:D126"/>
    <mergeCell ref="B127:D127"/>
    <mergeCell ref="B107:D108"/>
    <mergeCell ref="B119:L119"/>
    <mergeCell ref="B34:L34"/>
    <mergeCell ref="B28:L28"/>
    <mergeCell ref="E51:K52"/>
    <mergeCell ref="D51:D52"/>
    <mergeCell ref="B19:L19"/>
    <mergeCell ref="B25:L25"/>
    <mergeCell ref="B21:F22"/>
    <mergeCell ref="G21:G22"/>
    <mergeCell ref="B27:L27"/>
    <mergeCell ref="H21:L22"/>
    <mergeCell ref="C29:K33"/>
    <mergeCell ref="C41:K44"/>
    <mergeCell ref="C37:K37"/>
    <mergeCell ref="B39:L39"/>
    <mergeCell ref="O9:P17"/>
    <mergeCell ref="B4:L4"/>
    <mergeCell ref="B5:L5"/>
    <mergeCell ref="B8:L8"/>
    <mergeCell ref="B6:L6"/>
    <mergeCell ref="B10:F16"/>
    <mergeCell ref="H10:L16"/>
  </mergeCells>
  <dataValidations count="2">
    <dataValidation type="list" allowBlank="1" showInputMessage="1" showErrorMessage="1" sqref="I110"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0" min="1" max="11" man="1"/>
    <brk id="112" min="1" max="11" man="1"/>
  </rowBreaks>
  <ignoredErrors>
    <ignoredError sqref="B11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C3907CD-615D-4216-8841-9B1E7B6E3A64}">
          <x14:formula1>
            <xm:f>Variables!$D$26:$D$27</xm:f>
          </x14:formula1>
          <xm:sqref>D51:D52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47"/>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9" width="8.88671875" style="54" customWidth="1"/>
    <col min="20" max="16384" width="9.44140625" style="54"/>
  </cols>
  <sheetData>
    <row r="1" spans="1:17" x14ac:dyDescent="0.3">
      <c r="A1" s="8">
        <v>8</v>
      </c>
      <c r="O1" s="54" t="s">
        <v>269</v>
      </c>
      <c r="P1" s="54" t="s">
        <v>269</v>
      </c>
    </row>
    <row r="2" spans="1:17" x14ac:dyDescent="0.3">
      <c r="B2" s="10" t="s">
        <v>0</v>
      </c>
      <c r="C2" s="10"/>
      <c r="D2" s="10"/>
      <c r="O2" s="9" t="s">
        <v>60</v>
      </c>
      <c r="P2" s="9" t="s">
        <v>72</v>
      </c>
    </row>
    <row r="3" spans="1:17" x14ac:dyDescent="0.3">
      <c r="B3" s="2"/>
      <c r="C3" s="2"/>
      <c r="D3" s="2"/>
      <c r="O3" s="1"/>
      <c r="P3" s="1"/>
    </row>
    <row r="4" spans="1:17" s="5" customFormat="1" x14ac:dyDescent="0.3">
      <c r="A4" s="11"/>
      <c r="B4" s="295" t="str">
        <f>IF(Intro!$G$21="English",O4,P4)</f>
        <v>QUESTIONNAIRE À L'INTENTION DES PRODUCTEURS ÉTRANGERS</v>
      </c>
      <c r="C4" s="296"/>
      <c r="D4" s="296"/>
      <c r="E4" s="296"/>
      <c r="F4" s="296"/>
      <c r="G4" s="296"/>
      <c r="H4" s="296"/>
      <c r="I4" s="296"/>
      <c r="J4" s="296"/>
      <c r="K4" s="296"/>
      <c r="L4" s="297"/>
      <c r="M4" s="3"/>
      <c r="N4" s="3"/>
      <c r="O4" s="79" t="s">
        <v>302</v>
      </c>
      <c r="P4" s="79" t="s">
        <v>206</v>
      </c>
      <c r="Q4" s="80"/>
    </row>
    <row r="5" spans="1:17" s="5" customFormat="1" x14ac:dyDescent="0.3">
      <c r="A5" s="11"/>
      <c r="B5" s="298" t="str">
        <f>Intro!B5</f>
        <v>RR-2025-009</v>
      </c>
      <c r="C5" s="299"/>
      <c r="D5" s="299"/>
      <c r="E5" s="299"/>
      <c r="F5" s="299"/>
      <c r="G5" s="299"/>
      <c r="H5" s="299"/>
      <c r="I5" s="299"/>
      <c r="J5" s="299"/>
      <c r="K5" s="299"/>
      <c r="L5" s="300"/>
      <c r="M5" s="3"/>
      <c r="N5" s="3"/>
      <c r="O5" s="4"/>
      <c r="P5" s="4"/>
    </row>
    <row r="6" spans="1:17" s="6" customFormat="1" x14ac:dyDescent="0.3">
      <c r="A6" s="11"/>
      <c r="B6" s="301" t="str">
        <f>UPPER(IF(Intro!$G$21="English",Variables!B3,Variables!C3))</f>
        <v>GLUTEN DE BLÉ</v>
      </c>
      <c r="C6" s="302"/>
      <c r="D6" s="302"/>
      <c r="E6" s="302"/>
      <c r="F6" s="302"/>
      <c r="G6" s="302"/>
      <c r="H6" s="302"/>
      <c r="I6" s="302"/>
      <c r="J6" s="302"/>
      <c r="K6" s="302"/>
      <c r="L6" s="303"/>
      <c r="O6" s="12"/>
      <c r="P6" s="12"/>
    </row>
    <row r="7" spans="1:17" s="6" customFormat="1" x14ac:dyDescent="0.3">
      <c r="A7" s="11"/>
      <c r="B7" s="13"/>
      <c r="C7" s="13"/>
      <c r="D7" s="13"/>
      <c r="E7" s="14"/>
      <c r="F7" s="14"/>
      <c r="G7" s="14"/>
      <c r="H7" s="14"/>
      <c r="I7" s="14"/>
      <c r="J7" s="14"/>
      <c r="K7" s="14"/>
      <c r="L7" s="14"/>
      <c r="O7" s="12"/>
      <c r="P7" s="12"/>
    </row>
    <row r="8" spans="1:17" s="5" customFormat="1" x14ac:dyDescent="0.3">
      <c r="A8" s="11"/>
      <c r="B8" s="197" t="str">
        <f>IF(Intro!$G$21="English",O8,P8)</f>
        <v>APERÇU DU QUESTIONNAIRE</v>
      </c>
      <c r="C8" s="198" t="str">
        <f>UPPER(IF(Intro!$G$21="English",P8,Q8))</f>
        <v/>
      </c>
      <c r="D8" s="198"/>
      <c r="E8" s="198" t="str">
        <f>UPPER(IF(Intro!$G$21="English",Q8,R8))</f>
        <v/>
      </c>
      <c r="F8" s="198" t="str">
        <f>UPPER(IF(Intro!$G$21="English",R8,S8))</f>
        <v/>
      </c>
      <c r="G8" s="198" t="str">
        <f>UPPER(IF(Intro!$G$21="English",S8,T8))</f>
        <v/>
      </c>
      <c r="H8" s="198" t="str">
        <f>UPPER(IF(Intro!$G$21="English",T8,U8))</f>
        <v/>
      </c>
      <c r="I8" s="198" t="str">
        <f>UPPER(IF(Intro!$G$21="English",U8,V8))</f>
        <v/>
      </c>
      <c r="J8" s="198" t="str">
        <f>UPPER(IF(Intro!$G$21="English",V8,W8))</f>
        <v/>
      </c>
      <c r="K8" s="198" t="str">
        <f>UPPER(IF(Intro!$G$21="English",W8,X8))</f>
        <v/>
      </c>
      <c r="L8" s="199" t="str">
        <f>UPPER(IF(Intro!$G$21="English",X8,Y8))</f>
        <v/>
      </c>
      <c r="M8" s="6"/>
      <c r="N8" s="3"/>
      <c r="O8" s="81" t="s">
        <v>207</v>
      </c>
      <c r="P8" s="81" t="s">
        <v>208</v>
      </c>
    </row>
    <row r="9" spans="1:17" x14ac:dyDescent="0.3">
      <c r="B9" s="15"/>
      <c r="C9" s="16"/>
      <c r="D9" s="16"/>
      <c r="E9" s="17"/>
      <c r="F9" s="17"/>
      <c r="G9" s="17"/>
      <c r="H9" s="17"/>
      <c r="I9" s="17"/>
      <c r="J9" s="17"/>
      <c r="K9" s="17"/>
      <c r="L9" s="18"/>
    </row>
    <row r="10" spans="1:17" s="25" customFormat="1" x14ac:dyDescent="0.3">
      <c r="A10" s="62"/>
      <c r="B10" s="186" t="str">
        <f>IF(Intro!$G$21="English",O10,P10)</f>
        <v xml:space="preserve">Le présent questionnaire est divisé en deux parties :
</v>
      </c>
      <c r="C10" s="187"/>
      <c r="D10" s="187"/>
      <c r="E10" s="187"/>
      <c r="F10" s="187"/>
      <c r="G10" s="187"/>
      <c r="H10" s="187"/>
      <c r="I10" s="187"/>
      <c r="J10" s="187"/>
      <c r="K10" s="187"/>
      <c r="L10" s="188"/>
      <c r="O10" s="54" t="s">
        <v>77</v>
      </c>
      <c r="P10" s="54" t="s">
        <v>78</v>
      </c>
    </row>
    <row r="11" spans="1:17" s="25" customFormat="1" x14ac:dyDescent="0.3">
      <c r="A11" s="62"/>
      <c r="B11" s="47"/>
      <c r="C11" s="48"/>
      <c r="D11" s="48"/>
      <c r="E11" s="48"/>
      <c r="F11" s="48"/>
      <c r="G11" s="48"/>
      <c r="H11" s="48"/>
      <c r="I11" s="48"/>
      <c r="J11" s="48"/>
      <c r="K11" s="48"/>
      <c r="L11" s="49"/>
      <c r="O11" s="54"/>
      <c r="P11" s="54"/>
    </row>
    <row r="12" spans="1:17" s="25" customFormat="1" x14ac:dyDescent="0.3">
      <c r="A12" s="62"/>
      <c r="B12" s="186"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187"/>
      <c r="D12" s="187"/>
      <c r="E12" s="187"/>
      <c r="F12" s="187"/>
      <c r="G12" s="187"/>
      <c r="H12" s="187"/>
      <c r="I12" s="187"/>
      <c r="J12" s="187"/>
      <c r="K12" s="187"/>
      <c r="L12" s="188"/>
      <c r="O12" s="54" t="s">
        <v>79</v>
      </c>
      <c r="P12" s="54" t="s">
        <v>80</v>
      </c>
    </row>
    <row r="13" spans="1:17" s="25" customFormat="1" x14ac:dyDescent="0.3">
      <c r="A13" s="62"/>
      <c r="B13" s="186"/>
      <c r="C13" s="187"/>
      <c r="D13" s="187"/>
      <c r="E13" s="187"/>
      <c r="F13" s="187"/>
      <c r="G13" s="187"/>
      <c r="H13" s="187"/>
      <c r="I13" s="187"/>
      <c r="J13" s="187"/>
      <c r="K13" s="187"/>
      <c r="L13" s="188"/>
      <c r="O13" s="54"/>
      <c r="P13" s="54"/>
    </row>
    <row r="14" spans="1:17" s="25" customFormat="1" x14ac:dyDescent="0.3">
      <c r="A14" s="62"/>
      <c r="B14" s="47"/>
      <c r="C14" s="48"/>
      <c r="D14" s="48"/>
      <c r="E14" s="48"/>
      <c r="F14" s="48"/>
      <c r="G14" s="48"/>
      <c r="H14" s="48"/>
      <c r="I14" s="48"/>
      <c r="J14" s="48"/>
      <c r="K14" s="48"/>
      <c r="L14" s="49"/>
      <c r="O14" s="54"/>
      <c r="P14" s="54"/>
    </row>
    <row r="15" spans="1:17" s="25" customFormat="1" x14ac:dyDescent="0.3">
      <c r="A15" s="62"/>
      <c r="B15" s="186"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187"/>
      <c r="D15" s="187"/>
      <c r="E15" s="187"/>
      <c r="F15" s="187"/>
      <c r="G15" s="187"/>
      <c r="H15" s="187"/>
      <c r="I15" s="187"/>
      <c r="J15" s="187"/>
      <c r="K15" s="187"/>
      <c r="L15" s="188"/>
      <c r="O15" s="54" t="s">
        <v>81</v>
      </c>
      <c r="P15" s="54" t="s">
        <v>82</v>
      </c>
    </row>
    <row r="16" spans="1:17" s="25" customFormat="1" x14ac:dyDescent="0.3">
      <c r="A16" s="62"/>
      <c r="B16" s="186"/>
      <c r="C16" s="187"/>
      <c r="D16" s="187"/>
      <c r="E16" s="187"/>
      <c r="F16" s="187"/>
      <c r="G16" s="187"/>
      <c r="H16" s="187"/>
      <c r="I16" s="187"/>
      <c r="J16" s="187"/>
      <c r="K16" s="187"/>
      <c r="L16" s="188"/>
      <c r="O16" s="54"/>
      <c r="P16" s="54"/>
    </row>
    <row r="17" spans="1:18" s="25" customFormat="1" x14ac:dyDescent="0.3">
      <c r="A17" s="62"/>
      <c r="B17" s="72"/>
      <c r="C17" s="73"/>
      <c r="D17" s="73"/>
      <c r="E17" s="73"/>
      <c r="F17" s="73"/>
      <c r="G17" s="73"/>
      <c r="H17" s="73"/>
      <c r="I17" s="73"/>
      <c r="J17" s="73"/>
      <c r="K17" s="73"/>
      <c r="L17" s="74"/>
    </row>
    <row r="18" spans="1:18" s="6" customFormat="1" x14ac:dyDescent="0.3">
      <c r="A18" s="11"/>
      <c r="B18" s="13"/>
      <c r="C18" s="13"/>
      <c r="D18" s="13"/>
      <c r="E18" s="14"/>
      <c r="F18" s="14"/>
      <c r="G18" s="14"/>
      <c r="H18" s="14"/>
      <c r="I18" s="14"/>
      <c r="J18" s="14"/>
      <c r="K18" s="14"/>
      <c r="L18" s="14"/>
      <c r="O18" s="12"/>
      <c r="P18" s="12"/>
    </row>
    <row r="19" spans="1:18" s="5" customFormat="1" hidden="1" x14ac:dyDescent="0.3">
      <c r="A19" s="11"/>
      <c r="B19" s="197" t="str">
        <f>IF(Intro!$G$21="English",O19,P19)</f>
        <v>RENSEIGNEMENTS ADDITIONNELS SUR LE PRODUIT</v>
      </c>
      <c r="C19" s="198" t="str">
        <f>UPPER(IF(Intro!$G$21="English",P19,Q19))</f>
        <v/>
      </c>
      <c r="D19" s="198"/>
      <c r="E19" s="198" t="str">
        <f>UPPER(IF(Intro!$G$21="English",Q19,R19))</f>
        <v/>
      </c>
      <c r="F19" s="198" t="str">
        <f>UPPER(IF(Intro!$G$21="English",R19,S19))</f>
        <v/>
      </c>
      <c r="G19" s="198" t="str">
        <f>UPPER(IF(Intro!$G$21="English",S19,T19))</f>
        <v/>
      </c>
      <c r="H19" s="198" t="str">
        <f>UPPER(IF(Intro!$G$21="English",T19,U19))</f>
        <v/>
      </c>
      <c r="I19" s="198" t="str">
        <f>UPPER(IF(Intro!$G$21="English",U19,V19))</f>
        <v/>
      </c>
      <c r="J19" s="198" t="str">
        <f>UPPER(IF(Intro!$G$21="English",V19,W19))</f>
        <v/>
      </c>
      <c r="K19" s="198" t="str">
        <f>UPPER(IF(Intro!$G$21="English",W19,X19))</f>
        <v/>
      </c>
      <c r="L19" s="199" t="str">
        <f>UPPER(IF(Intro!$G$21="English",X19,Y19))</f>
        <v/>
      </c>
      <c r="M19" s="6"/>
      <c r="N19" s="3"/>
      <c r="O19" s="79" t="s">
        <v>209</v>
      </c>
      <c r="P19" s="79" t="s">
        <v>210</v>
      </c>
    </row>
    <row r="20" spans="1:18" hidden="1" x14ac:dyDescent="0.3">
      <c r="B20" s="15"/>
      <c r="C20" s="16"/>
      <c r="D20" s="16"/>
      <c r="E20" s="17"/>
      <c r="F20" s="17"/>
      <c r="G20" s="17"/>
      <c r="H20" s="17"/>
      <c r="I20" s="17"/>
      <c r="J20" s="17"/>
      <c r="K20" s="17"/>
      <c r="L20" s="18"/>
    </row>
    <row r="21" spans="1:18" s="25" customFormat="1" ht="14.1" hidden="1" customHeight="1" x14ac:dyDescent="0.3">
      <c r="A21" s="62"/>
      <c r="B21" s="304" t="str">
        <f>IF(Intro!$G$21="English",HYPERLINK(Variables!B17),HYPERLINK(Variables!C17))</f>
        <v>https://www.cbsa-asfc.gc.ca/sima-lmsi/mif-mev/mif-mev-stats-fra.html#wg</v>
      </c>
      <c r="C21" s="305"/>
      <c r="D21" s="305"/>
      <c r="E21" s="305"/>
      <c r="F21" s="305"/>
      <c r="G21" s="305"/>
      <c r="H21" s="305"/>
      <c r="I21" s="305"/>
      <c r="J21" s="305"/>
      <c r="K21" s="305"/>
      <c r="L21" s="306"/>
      <c r="O21" s="54"/>
      <c r="P21" s="54"/>
    </row>
    <row r="22" spans="1:18" s="25" customFormat="1" hidden="1" x14ac:dyDescent="0.3">
      <c r="A22" s="62"/>
      <c r="B22" s="72"/>
      <c r="C22" s="73"/>
      <c r="D22" s="73"/>
      <c r="E22" s="73"/>
      <c r="F22" s="73"/>
      <c r="G22" s="73"/>
      <c r="H22" s="73"/>
      <c r="I22" s="73"/>
      <c r="J22" s="73"/>
      <c r="K22" s="73"/>
      <c r="L22" s="74"/>
    </row>
    <row r="23" spans="1:18" s="6" customFormat="1" hidden="1" x14ac:dyDescent="0.3">
      <c r="A23" s="11"/>
      <c r="B23" s="13"/>
      <c r="C23" s="13"/>
      <c r="D23" s="13"/>
      <c r="E23" s="14"/>
      <c r="F23" s="14"/>
      <c r="G23" s="14"/>
      <c r="H23" s="14"/>
      <c r="I23" s="14"/>
      <c r="J23" s="14"/>
      <c r="K23" s="14"/>
      <c r="L23" s="14"/>
      <c r="O23" s="12"/>
      <c r="P23" s="12"/>
    </row>
    <row r="24" spans="1:18" s="5" customFormat="1" hidden="1" x14ac:dyDescent="0.3">
      <c r="A24" s="11"/>
      <c r="B24" s="197" t="str">
        <f>IF(Intro!$G$21="English",O24,P24)</f>
        <v>TARIF DES DOUANES</v>
      </c>
      <c r="C24" s="198" t="str">
        <f>UPPER(IF(Intro!$G$21="English",P24,Q24))</f>
        <v/>
      </c>
      <c r="D24" s="198"/>
      <c r="E24" s="198" t="str">
        <f>UPPER(IF(Intro!$G$21="English",Q24,R24))</f>
        <v/>
      </c>
      <c r="F24" s="198" t="str">
        <f>UPPER(IF(Intro!$G$21="English",R24,S24))</f>
        <v/>
      </c>
      <c r="G24" s="198" t="str">
        <f>UPPER(IF(Intro!$G$21="English",S24,T24))</f>
        <v/>
      </c>
      <c r="H24" s="198" t="str">
        <f>UPPER(IF(Intro!$G$21="English",T24,U24))</f>
        <v/>
      </c>
      <c r="I24" s="198" t="str">
        <f>UPPER(IF(Intro!$G$21="English",U24,V24))</f>
        <v/>
      </c>
      <c r="J24" s="198" t="str">
        <f>UPPER(IF(Intro!$G$21="English",V24,W24))</f>
        <v/>
      </c>
      <c r="K24" s="198" t="str">
        <f>UPPER(IF(Intro!$G$21="English",W24,X24))</f>
        <v/>
      </c>
      <c r="L24" s="199" t="str">
        <f>UPPER(IF(Intro!$G$21="English",X24,Y24))</f>
        <v/>
      </c>
      <c r="M24" s="6"/>
      <c r="N24" s="3"/>
      <c r="O24" s="4" t="s">
        <v>39</v>
      </c>
      <c r="P24" s="4" t="s">
        <v>40</v>
      </c>
    </row>
    <row r="25" spans="1:18" hidden="1" x14ac:dyDescent="0.3">
      <c r="B25" s="15"/>
      <c r="C25" s="16"/>
      <c r="D25" s="16"/>
      <c r="E25" s="17"/>
      <c r="F25" s="17"/>
      <c r="G25" s="17"/>
      <c r="H25" s="17"/>
      <c r="I25" s="17"/>
      <c r="J25" s="17"/>
      <c r="K25" s="17"/>
      <c r="L25" s="18"/>
    </row>
    <row r="26" spans="1:18" s="25" customFormat="1" hidden="1" x14ac:dyDescent="0.3">
      <c r="A26" s="62"/>
      <c r="B26" s="182" t="str">
        <f>IF(Intro!$G$21="English",O26,P26)</f>
        <v>Les marchandises sont généralement classées dans le Tarif des douanes sous les numéros suivants du Système harmonisé de désignation et de codification des marchandises (SH) :</v>
      </c>
      <c r="C26" s="183"/>
      <c r="D26" s="183"/>
      <c r="E26" s="183"/>
      <c r="F26" s="183"/>
      <c r="G26" s="183"/>
      <c r="H26" s="183"/>
      <c r="I26" s="183"/>
      <c r="J26" s="183"/>
      <c r="K26" s="183"/>
      <c r="L26" s="232"/>
      <c r="O26" s="54" t="s">
        <v>290</v>
      </c>
      <c r="P26" s="54" t="s">
        <v>211</v>
      </c>
    </row>
    <row r="27" spans="1:18" s="38" customFormat="1" hidden="1" x14ac:dyDescent="0.3">
      <c r="A27" s="88"/>
      <c r="B27" s="60"/>
      <c r="C27" s="89"/>
      <c r="D27" s="89"/>
      <c r="E27" s="89"/>
      <c r="F27" s="89"/>
      <c r="G27" s="89"/>
      <c r="H27" s="89"/>
      <c r="I27" s="89"/>
      <c r="J27" s="89"/>
      <c r="K27" s="89"/>
      <c r="L27" s="90"/>
      <c r="R27" s="54"/>
    </row>
    <row r="28" spans="1:18" s="46" customFormat="1" hidden="1" x14ac:dyDescent="0.3">
      <c r="A28" s="91"/>
      <c r="B28" s="276"/>
      <c r="C28" s="277"/>
      <c r="D28" s="278" t="str">
        <f>Variables!B20</f>
        <v>1109.00.10.00       1109.00.20.00</v>
      </c>
      <c r="E28" s="279"/>
      <c r="F28" s="279"/>
      <c r="G28" s="279"/>
      <c r="H28" s="279"/>
      <c r="I28" s="279"/>
      <c r="J28" s="280"/>
      <c r="K28" s="89"/>
      <c r="L28" s="90"/>
      <c r="O28" s="38" t="str">
        <f>"Prior to "&amp;Variables!B19&amp;":"</f>
        <v>Prior to :</v>
      </c>
      <c r="P28" s="38" t="str">
        <f>"Avant le "&amp;Variables!C19&amp;" :"</f>
        <v>Avant le  :</v>
      </c>
      <c r="R28" s="25"/>
    </row>
    <row r="29" spans="1:18" s="46" customFormat="1" hidden="1" x14ac:dyDescent="0.3">
      <c r="A29" s="91"/>
      <c r="B29" s="276"/>
      <c r="C29" s="277"/>
      <c r="D29" s="281"/>
      <c r="E29" s="282"/>
      <c r="F29" s="282"/>
      <c r="G29" s="282"/>
      <c r="H29" s="282"/>
      <c r="I29" s="282"/>
      <c r="J29" s="283"/>
      <c r="K29" s="89"/>
      <c r="L29" s="90"/>
      <c r="O29" s="38"/>
      <c r="P29" s="38"/>
      <c r="R29" s="25"/>
    </row>
    <row r="30" spans="1:18" s="46" customFormat="1" hidden="1" x14ac:dyDescent="0.3">
      <c r="A30" s="91"/>
      <c r="B30" s="276"/>
      <c r="C30" s="277"/>
      <c r="D30" s="281"/>
      <c r="E30" s="282"/>
      <c r="F30" s="282"/>
      <c r="G30" s="282"/>
      <c r="H30" s="282"/>
      <c r="I30" s="282"/>
      <c r="J30" s="283"/>
      <c r="K30" s="89"/>
      <c r="L30" s="90"/>
      <c r="P30" s="38"/>
      <c r="R30" s="25"/>
    </row>
    <row r="31" spans="1:18" s="46" customFormat="1" hidden="1" x14ac:dyDescent="0.3">
      <c r="A31" s="91"/>
      <c r="B31" s="276"/>
      <c r="C31" s="277"/>
      <c r="D31" s="284"/>
      <c r="E31" s="285"/>
      <c r="F31" s="285"/>
      <c r="G31" s="285"/>
      <c r="H31" s="285"/>
      <c r="I31" s="285"/>
      <c r="J31" s="286"/>
      <c r="K31" s="89"/>
      <c r="L31" s="90"/>
      <c r="O31" s="38"/>
      <c r="P31" s="38"/>
      <c r="R31" s="25"/>
    </row>
    <row r="32" spans="1:18" s="38" customFormat="1" hidden="1" x14ac:dyDescent="0.3">
      <c r="A32" s="88"/>
      <c r="B32" s="60"/>
      <c r="C32" s="89"/>
      <c r="D32" s="89"/>
      <c r="E32" s="89"/>
      <c r="F32" s="89"/>
      <c r="G32" s="89"/>
      <c r="H32" s="89"/>
      <c r="I32" s="89"/>
      <c r="J32" s="89"/>
      <c r="K32" s="89"/>
      <c r="L32" s="90"/>
      <c r="R32" s="54"/>
    </row>
    <row r="33" spans="1:18" s="46" customFormat="1" hidden="1" x14ac:dyDescent="0.3">
      <c r="A33" s="91"/>
      <c r="B33" s="276" t="str">
        <f>IF(Intro!G21="English",O33,P33)</f>
        <v>À partir du  :</v>
      </c>
      <c r="C33" s="277"/>
      <c r="D33" s="278">
        <f>Variables!B21</f>
        <v>0</v>
      </c>
      <c r="E33" s="279"/>
      <c r="F33" s="279"/>
      <c r="G33" s="279"/>
      <c r="H33" s="279"/>
      <c r="I33" s="279"/>
      <c r="J33" s="280"/>
      <c r="K33" s="89"/>
      <c r="L33" s="90"/>
      <c r="O33" s="38" t="str">
        <f>"Beginning "&amp;Variables!B19&amp;":"</f>
        <v>Beginning :</v>
      </c>
      <c r="P33" s="38" t="str">
        <f>"À partir du "&amp;Variables!C19&amp;" :"</f>
        <v>À partir du  :</v>
      </c>
      <c r="R33" s="25"/>
    </row>
    <row r="34" spans="1:18" s="46" customFormat="1" hidden="1" x14ac:dyDescent="0.3">
      <c r="A34" s="91"/>
      <c r="B34" s="276"/>
      <c r="C34" s="277"/>
      <c r="D34" s="281"/>
      <c r="E34" s="282"/>
      <c r="F34" s="282"/>
      <c r="G34" s="282"/>
      <c r="H34" s="282"/>
      <c r="I34" s="282"/>
      <c r="J34" s="283"/>
      <c r="K34" s="89"/>
      <c r="L34" s="90"/>
      <c r="O34" s="38"/>
      <c r="P34" s="92"/>
      <c r="R34" s="25"/>
    </row>
    <row r="35" spans="1:18" s="46" customFormat="1" hidden="1" x14ac:dyDescent="0.3">
      <c r="A35" s="91"/>
      <c r="B35" s="276"/>
      <c r="C35" s="277"/>
      <c r="D35" s="281"/>
      <c r="E35" s="282"/>
      <c r="F35" s="282"/>
      <c r="G35" s="282"/>
      <c r="H35" s="282"/>
      <c r="I35" s="282"/>
      <c r="J35" s="283"/>
      <c r="K35" s="89"/>
      <c r="L35" s="90"/>
      <c r="O35" s="93"/>
      <c r="P35" s="92"/>
      <c r="R35" s="25"/>
    </row>
    <row r="36" spans="1:18" s="46" customFormat="1" hidden="1" x14ac:dyDescent="0.3">
      <c r="A36" s="91"/>
      <c r="B36" s="276"/>
      <c r="C36" s="277"/>
      <c r="D36" s="284"/>
      <c r="E36" s="285"/>
      <c r="F36" s="285"/>
      <c r="G36" s="285"/>
      <c r="H36" s="285"/>
      <c r="I36" s="285"/>
      <c r="J36" s="286"/>
      <c r="K36" s="89"/>
      <c r="L36" s="90"/>
      <c r="O36" s="93"/>
      <c r="P36" s="92"/>
      <c r="R36" s="25"/>
    </row>
    <row r="37" spans="1:18" s="25" customFormat="1" hidden="1" x14ac:dyDescent="0.3">
      <c r="A37" s="62"/>
      <c r="B37" s="72"/>
      <c r="C37" s="73"/>
      <c r="D37" s="73"/>
      <c r="E37" s="73"/>
      <c r="F37" s="73"/>
      <c r="G37" s="73"/>
      <c r="H37" s="73"/>
      <c r="I37" s="73"/>
      <c r="J37" s="73"/>
      <c r="K37" s="73"/>
      <c r="L37" s="74"/>
    </row>
    <row r="38" spans="1:18" s="6" customFormat="1" x14ac:dyDescent="0.3">
      <c r="A38" s="11"/>
      <c r="B38" s="13"/>
      <c r="C38" s="13"/>
      <c r="D38" s="13"/>
      <c r="E38" s="14"/>
      <c r="F38" s="14"/>
      <c r="G38" s="14"/>
      <c r="H38" s="14"/>
      <c r="I38" s="14"/>
      <c r="J38" s="14"/>
      <c r="K38" s="14"/>
      <c r="L38" s="14"/>
      <c r="O38" s="12"/>
      <c r="P38" s="12"/>
    </row>
    <row r="39" spans="1:18" s="5" customFormat="1" x14ac:dyDescent="0.3">
      <c r="A39" s="11"/>
      <c r="B39" s="197" t="str">
        <f>IF(Intro!$G$21="English",O39,P39)</f>
        <v>GLOSSAIRE</v>
      </c>
      <c r="C39" s="198" t="s">
        <v>140</v>
      </c>
      <c r="D39" s="198"/>
      <c r="E39" s="198" t="s">
        <v>141</v>
      </c>
      <c r="F39" s="198" t="s">
        <v>141</v>
      </c>
      <c r="G39" s="198" t="s">
        <v>141</v>
      </c>
      <c r="H39" s="198" t="s">
        <v>141</v>
      </c>
      <c r="I39" s="198" t="s">
        <v>141</v>
      </c>
      <c r="J39" s="198" t="s">
        <v>141</v>
      </c>
      <c r="K39" s="198" t="s">
        <v>141</v>
      </c>
      <c r="L39" s="199" t="s">
        <v>141</v>
      </c>
      <c r="M39" s="6"/>
      <c r="N39" s="3"/>
      <c r="O39" s="6" t="s">
        <v>212</v>
      </c>
      <c r="P39" s="6" t="s">
        <v>140</v>
      </c>
    </row>
    <row r="40" spans="1:18" s="25" customFormat="1" x14ac:dyDescent="0.3">
      <c r="A40" s="62"/>
      <c r="B40" s="287" t="str">
        <f>IF(Intro!$G$21="English",O40,P40)</f>
        <v xml:space="preserve">La capacité pratique des usines
</v>
      </c>
      <c r="C40" s="288"/>
      <c r="D40" s="291" t="str">
        <f>IF(Intro!$G$21="English",O41,P41)</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40" s="291"/>
      <c r="F40" s="291"/>
      <c r="G40" s="291"/>
      <c r="H40" s="291"/>
      <c r="I40" s="291"/>
      <c r="J40" s="291"/>
      <c r="K40" s="291"/>
      <c r="L40" s="292"/>
      <c r="O40" s="54" t="s">
        <v>135</v>
      </c>
      <c r="P40" s="54" t="s">
        <v>136</v>
      </c>
    </row>
    <row r="41" spans="1:18" s="25" customFormat="1" x14ac:dyDescent="0.3">
      <c r="A41" s="62"/>
      <c r="B41" s="287"/>
      <c r="C41" s="288"/>
      <c r="D41" s="291"/>
      <c r="E41" s="291"/>
      <c r="F41" s="291"/>
      <c r="G41" s="291"/>
      <c r="H41" s="291"/>
      <c r="I41" s="291"/>
      <c r="J41" s="291"/>
      <c r="K41" s="291"/>
      <c r="L41" s="292"/>
      <c r="O41" s="54" t="s">
        <v>190</v>
      </c>
      <c r="P41" s="54" t="s">
        <v>256</v>
      </c>
      <c r="Q41" s="54"/>
      <c r="R41" s="54"/>
    </row>
    <row r="42" spans="1:18" x14ac:dyDescent="0.3">
      <c r="B42" s="287"/>
      <c r="C42" s="288"/>
      <c r="D42" s="291"/>
      <c r="E42" s="291"/>
      <c r="F42" s="291"/>
      <c r="G42" s="291"/>
      <c r="H42" s="291"/>
      <c r="I42" s="291"/>
      <c r="J42" s="291"/>
      <c r="K42" s="291"/>
      <c r="L42" s="292"/>
    </row>
    <row r="43" spans="1:18" x14ac:dyDescent="0.3">
      <c r="B43" s="287"/>
      <c r="C43" s="288"/>
      <c r="D43" s="291"/>
      <c r="E43" s="291"/>
      <c r="F43" s="291"/>
      <c r="G43" s="291"/>
      <c r="H43" s="291"/>
      <c r="I43" s="291"/>
      <c r="J43" s="291"/>
      <c r="K43" s="291"/>
      <c r="L43" s="292"/>
    </row>
    <row r="44" spans="1:18" s="25" customFormat="1" x14ac:dyDescent="0.3">
      <c r="A44" s="62"/>
      <c r="B44" s="287" t="str">
        <f>IF(Intro!$G$21="English",O44,P44)</f>
        <v>Entreprises affiliées</v>
      </c>
      <c r="C44" s="288"/>
      <c r="D44" s="291" t="str">
        <f>IF(Intro!$G$21="English",O45,P45)</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44" s="291"/>
      <c r="F44" s="291"/>
      <c r="G44" s="291"/>
      <c r="H44" s="291"/>
      <c r="I44" s="291"/>
      <c r="J44" s="291"/>
      <c r="K44" s="291"/>
      <c r="L44" s="292"/>
      <c r="O44" s="54" t="s">
        <v>191</v>
      </c>
      <c r="P44" s="54" t="s">
        <v>192</v>
      </c>
      <c r="Q44" s="54"/>
      <c r="R44" s="54"/>
    </row>
    <row r="45" spans="1:18" s="25" customFormat="1" x14ac:dyDescent="0.3">
      <c r="A45" s="62"/>
      <c r="B45" s="287"/>
      <c r="C45" s="288"/>
      <c r="D45" s="291"/>
      <c r="E45" s="291"/>
      <c r="F45" s="291"/>
      <c r="G45" s="291"/>
      <c r="H45" s="291"/>
      <c r="I45" s="291"/>
      <c r="J45" s="291"/>
      <c r="K45" s="291"/>
      <c r="L45" s="292"/>
      <c r="O45" s="54" t="s">
        <v>188</v>
      </c>
      <c r="P45" s="54" t="s">
        <v>189</v>
      </c>
      <c r="Q45" s="54"/>
      <c r="R45" s="54"/>
    </row>
    <row r="46" spans="1:18" s="25" customFormat="1" x14ac:dyDescent="0.3">
      <c r="A46" s="62"/>
      <c r="B46" s="287"/>
      <c r="C46" s="288"/>
      <c r="D46" s="291"/>
      <c r="E46" s="291"/>
      <c r="F46" s="291"/>
      <c r="G46" s="291"/>
      <c r="H46" s="291"/>
      <c r="I46" s="291"/>
      <c r="J46" s="291"/>
      <c r="K46" s="291"/>
      <c r="L46" s="292"/>
      <c r="O46" s="54"/>
      <c r="P46" s="54"/>
      <c r="Q46" s="54"/>
      <c r="R46" s="54"/>
    </row>
    <row r="47" spans="1:18" s="25" customFormat="1" x14ac:dyDescent="0.3">
      <c r="A47" s="62"/>
      <c r="B47" s="289"/>
      <c r="C47" s="290"/>
      <c r="D47" s="293"/>
      <c r="E47" s="293"/>
      <c r="F47" s="293"/>
      <c r="G47" s="293"/>
      <c r="H47" s="293"/>
      <c r="I47" s="293"/>
      <c r="J47" s="293"/>
      <c r="K47" s="293"/>
      <c r="L47" s="294"/>
      <c r="O47" s="54"/>
      <c r="P47" s="54"/>
      <c r="Q47" s="54"/>
      <c r="R47" s="54"/>
    </row>
  </sheetData>
  <sheetProtection algorithmName="SHA-512" hashValue="OHqVpXnYZv5faXa0io5R5H9qVRbldxeD8fbky4MWjqI2cyLOhCbI4p7H419gQn8o3EO/O2kz41hc518L14BlFw==" saltValue="mam4/+fNS0JG/9X3y5MZzQ==" spinCount="100000" sheet="1" objects="1" scenarios="1" selectLockedCells="1"/>
  <mergeCells count="20">
    <mergeCell ref="B19:L19"/>
    <mergeCell ref="B26:L26"/>
    <mergeCell ref="B24:L24"/>
    <mergeCell ref="B28:C31"/>
    <mergeCell ref="D28:J31"/>
    <mergeCell ref="B21:L21"/>
    <mergeCell ref="B4:L4"/>
    <mergeCell ref="B5:L5"/>
    <mergeCell ref="B6:L6"/>
    <mergeCell ref="B12:L13"/>
    <mergeCell ref="B15:L16"/>
    <mergeCell ref="B8:L8"/>
    <mergeCell ref="B10:L10"/>
    <mergeCell ref="B33:C36"/>
    <mergeCell ref="D33:J36"/>
    <mergeCell ref="B44:C47"/>
    <mergeCell ref="B40:C43"/>
    <mergeCell ref="D44:L47"/>
    <mergeCell ref="D40:L43"/>
    <mergeCell ref="B39:L39"/>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55"/>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11.5546875" style="54" customWidth="1"/>
    <col min="18" max="16384" width="9.44140625" style="54"/>
  </cols>
  <sheetData>
    <row r="1" spans="1:17" x14ac:dyDescent="0.3">
      <c r="O1" s="54" t="s">
        <v>269</v>
      </c>
      <c r="P1" s="54" t="s">
        <v>269</v>
      </c>
    </row>
    <row r="2" spans="1:17" x14ac:dyDescent="0.3">
      <c r="B2" s="10" t="s">
        <v>0</v>
      </c>
      <c r="C2" s="10"/>
      <c r="D2" s="10"/>
      <c r="O2" s="9" t="s">
        <v>60</v>
      </c>
      <c r="P2" s="9" t="s">
        <v>72</v>
      </c>
    </row>
    <row r="3" spans="1:17" x14ac:dyDescent="0.3">
      <c r="B3" s="2"/>
      <c r="C3" s="2"/>
      <c r="D3" s="2"/>
      <c r="O3" s="5"/>
      <c r="P3" s="5"/>
    </row>
    <row r="4" spans="1:17" s="5" customFormat="1" x14ac:dyDescent="0.3">
      <c r="A4" s="11"/>
      <c r="B4" s="170" t="str">
        <f>Info!B4</f>
        <v>QUESTIONNAIRE À L'INTENTION DES PRODUCTEURS ÉTRANGERS</v>
      </c>
      <c r="C4" s="171"/>
      <c r="D4" s="171"/>
      <c r="E4" s="171"/>
      <c r="F4" s="171"/>
      <c r="G4" s="171"/>
      <c r="H4" s="171"/>
      <c r="I4" s="171"/>
      <c r="J4" s="171"/>
      <c r="K4" s="171"/>
      <c r="L4" s="172"/>
      <c r="M4" s="3"/>
      <c r="N4" s="3"/>
      <c r="O4" s="169" t="s">
        <v>257</v>
      </c>
      <c r="P4" s="169"/>
    </row>
    <row r="5" spans="1:17" s="5" customFormat="1" x14ac:dyDescent="0.3">
      <c r="A5" s="11"/>
      <c r="B5" s="173" t="str">
        <f>Info!B5</f>
        <v>RR-2025-009</v>
      </c>
      <c r="C5" s="174"/>
      <c r="D5" s="174"/>
      <c r="E5" s="174"/>
      <c r="F5" s="174"/>
      <c r="G5" s="174"/>
      <c r="H5" s="174"/>
      <c r="I5" s="174"/>
      <c r="J5" s="174"/>
      <c r="K5" s="174"/>
      <c r="L5" s="175"/>
      <c r="M5" s="3"/>
      <c r="N5" s="3"/>
      <c r="O5" s="169"/>
      <c r="P5" s="169"/>
    </row>
    <row r="6" spans="1:17" s="6" customFormat="1" x14ac:dyDescent="0.3">
      <c r="A6" s="11"/>
      <c r="B6" s="173" t="str">
        <f>Info!B6</f>
        <v>GLUTEN DE BLÉ</v>
      </c>
      <c r="C6" s="174"/>
      <c r="D6" s="174"/>
      <c r="E6" s="174"/>
      <c r="F6" s="174"/>
      <c r="G6" s="174"/>
      <c r="H6" s="174"/>
      <c r="I6" s="174"/>
      <c r="J6" s="174"/>
      <c r="K6" s="174"/>
      <c r="L6" s="175"/>
      <c r="O6" s="169"/>
      <c r="P6" s="169"/>
    </row>
    <row r="7" spans="1:17" s="6" customFormat="1" x14ac:dyDescent="0.3">
      <c r="A7" s="11"/>
      <c r="B7" s="317"/>
      <c r="C7" s="318"/>
      <c r="D7" s="318"/>
      <c r="E7" s="318"/>
      <c r="F7" s="318"/>
      <c r="G7" s="318"/>
      <c r="H7" s="318"/>
      <c r="I7" s="318"/>
      <c r="J7" s="318"/>
      <c r="K7" s="318"/>
      <c r="L7" s="319"/>
      <c r="O7" s="169"/>
      <c r="P7" s="169"/>
    </row>
    <row r="8" spans="1:17" s="6" customFormat="1" ht="14.25" customHeight="1" x14ac:dyDescent="0.3">
      <c r="A8" s="11"/>
      <c r="B8" s="326" t="str">
        <f>IF(Intro!$G$21="English",O8,P8)</f>
        <v>Les marchandises dans les questions suivantes font référence au Gluten de blé comme défini dans la description du produit de l'onglet Intro.</v>
      </c>
      <c r="C8" s="327"/>
      <c r="D8" s="327"/>
      <c r="E8" s="327"/>
      <c r="F8" s="327"/>
      <c r="G8" s="327"/>
      <c r="H8" s="327"/>
      <c r="I8" s="327"/>
      <c r="J8" s="327"/>
      <c r="K8" s="327"/>
      <c r="L8" s="328"/>
      <c r="O8" s="12" t="str">
        <f>"The goods in the following questions refer to "&amp;Variables!B3&amp;" as defined in the product description on the Intro tab."</f>
        <v>The goods in the following questions refer to Wheat Gluten  as defined in the product description on the Intro tab.</v>
      </c>
      <c r="P8" s="12" t="str">
        <f>"Les marchandises dans les questions suivantes font référence au "&amp;Variables!C3&amp; " comme défini dans la description du produit de l'onglet Intro."</f>
        <v>Les marchandises dans les questions suivantes font référence au Gluten de blé comme défini dans la description du produit de l'onglet Intro.</v>
      </c>
    </row>
    <row r="9" spans="1:17" s="6" customFormat="1" x14ac:dyDescent="0.3">
      <c r="A9" s="11"/>
      <c r="B9" s="311" t="str">
        <f>IF(Intro!$G$21="English",O9,P9)</f>
        <v>Des informations sur le produit et un glossaire de termes sont disponibles dans l'onglet Info.</v>
      </c>
      <c r="C9" s="312"/>
      <c r="D9" s="312"/>
      <c r="E9" s="312"/>
      <c r="F9" s="312"/>
      <c r="G9" s="312"/>
      <c r="H9" s="312"/>
      <c r="I9" s="312"/>
      <c r="J9" s="312"/>
      <c r="K9" s="312"/>
      <c r="L9" s="313"/>
      <c r="O9" s="12" t="s">
        <v>185</v>
      </c>
      <c r="P9" s="6" t="s">
        <v>83</v>
      </c>
    </row>
    <row r="10" spans="1:17" s="6" customFormat="1" x14ac:dyDescent="0.3">
      <c r="A10" s="11"/>
      <c r="B10" s="314" t="str">
        <f>IF(Intro!$G$21="English",O10,P10)</f>
        <v>Utilisez l'onglet AddPub si vous avez besoin de plus d'espace.</v>
      </c>
      <c r="C10" s="315"/>
      <c r="D10" s="315"/>
      <c r="E10" s="315"/>
      <c r="F10" s="315"/>
      <c r="G10" s="315"/>
      <c r="H10" s="315"/>
      <c r="I10" s="315"/>
      <c r="J10" s="315"/>
      <c r="K10" s="315"/>
      <c r="L10" s="316"/>
      <c r="O10" s="12" t="s">
        <v>186</v>
      </c>
      <c r="P10" s="12" t="s">
        <v>84</v>
      </c>
    </row>
    <row r="11" spans="1:17" s="6" customFormat="1" x14ac:dyDescent="0.3">
      <c r="A11" s="11"/>
      <c r="B11" s="13"/>
      <c r="C11" s="13"/>
      <c r="D11" s="13"/>
      <c r="E11" s="14"/>
      <c r="F11" s="14"/>
      <c r="G11" s="14"/>
      <c r="H11" s="14"/>
      <c r="I11" s="14"/>
      <c r="J11" s="14"/>
      <c r="K11" s="14"/>
      <c r="L11" s="14"/>
      <c r="O11" s="12"/>
      <c r="P11" s="12"/>
    </row>
    <row r="12" spans="1:17" x14ac:dyDescent="0.3">
      <c r="B12" s="176" t="str">
        <f>IF(Intro!$G$21="English",O12,P12)</f>
        <v>INFORMATIONS GÉNÉRALES SUR L'ENTREPRISE</v>
      </c>
      <c r="C12" s="177"/>
      <c r="D12" s="177"/>
      <c r="E12" s="177"/>
      <c r="F12" s="177"/>
      <c r="G12" s="177"/>
      <c r="H12" s="177"/>
      <c r="I12" s="177"/>
      <c r="J12" s="177"/>
      <c r="K12" s="177"/>
      <c r="L12" s="178"/>
      <c r="M12" s="25"/>
      <c r="O12" s="79" t="s">
        <v>213</v>
      </c>
      <c r="P12" s="79" t="s">
        <v>214</v>
      </c>
    </row>
    <row r="13" spans="1:17" x14ac:dyDescent="0.3">
      <c r="B13" s="323" t="s">
        <v>22</v>
      </c>
      <c r="C13" s="324"/>
      <c r="D13" s="324"/>
      <c r="E13" s="324"/>
      <c r="F13" s="324"/>
      <c r="G13" s="324"/>
      <c r="H13" s="324"/>
      <c r="I13" s="324"/>
      <c r="J13" s="324"/>
      <c r="K13" s="324"/>
      <c r="L13" s="325"/>
    </row>
    <row r="14" spans="1:17" x14ac:dyDescent="0.3">
      <c r="B14" s="15"/>
      <c r="C14" s="16"/>
      <c r="D14" s="16"/>
      <c r="E14" s="17"/>
      <c r="F14" s="17"/>
      <c r="G14" s="17"/>
      <c r="H14" s="17"/>
      <c r="I14" s="17"/>
      <c r="J14" s="17"/>
      <c r="K14" s="17"/>
      <c r="L14" s="18"/>
    </row>
    <row r="15" spans="1:17" x14ac:dyDescent="0.3">
      <c r="B15" s="186" t="str">
        <f>IF(Intro!$G$21="English",O15,P15)</f>
        <v>Donnez un bref historique de votre entreprise, en insistant plus particulièrement sur les activités entourant les marchandises.</v>
      </c>
      <c r="C15" s="187"/>
      <c r="D15" s="187"/>
      <c r="E15" s="187"/>
      <c r="F15" s="187"/>
      <c r="G15" s="187"/>
      <c r="H15" s="187"/>
      <c r="I15" s="187"/>
      <c r="J15" s="187"/>
      <c r="K15" s="187"/>
      <c r="L15" s="188"/>
      <c r="O15" s="50" t="s">
        <v>42</v>
      </c>
      <c r="P15" s="54" t="s">
        <v>43</v>
      </c>
    </row>
    <row r="16" spans="1:17" s="25" customFormat="1" x14ac:dyDescent="0.3">
      <c r="A16" s="62"/>
      <c r="B16" s="71"/>
      <c r="C16" s="63"/>
      <c r="D16" s="63"/>
      <c r="E16" s="63"/>
      <c r="F16" s="63"/>
      <c r="G16" s="63"/>
      <c r="H16" s="63"/>
      <c r="I16" s="63"/>
      <c r="J16" s="63"/>
      <c r="K16" s="63"/>
      <c r="L16" s="64"/>
      <c r="O16" s="54"/>
      <c r="P16" s="54"/>
      <c r="Q16" s="54"/>
    </row>
    <row r="17" spans="1:17" s="9" customFormat="1" x14ac:dyDescent="0.3">
      <c r="A17" s="8"/>
      <c r="B17" s="338"/>
      <c r="C17" s="339"/>
      <c r="D17" s="339"/>
      <c r="E17" s="339"/>
      <c r="F17" s="339"/>
      <c r="G17" s="339"/>
      <c r="H17" s="339"/>
      <c r="I17" s="339"/>
      <c r="J17" s="339"/>
      <c r="K17" s="339"/>
      <c r="L17" s="340"/>
      <c r="M17" s="25"/>
    </row>
    <row r="18" spans="1:17" s="9" customFormat="1" x14ac:dyDescent="0.3">
      <c r="A18" s="8"/>
      <c r="B18" s="338"/>
      <c r="C18" s="339"/>
      <c r="D18" s="339"/>
      <c r="E18" s="339"/>
      <c r="F18" s="339"/>
      <c r="G18" s="339"/>
      <c r="H18" s="339"/>
      <c r="I18" s="339"/>
      <c r="J18" s="339"/>
      <c r="K18" s="339"/>
      <c r="L18" s="340"/>
      <c r="M18" s="25"/>
    </row>
    <row r="19" spans="1:17" s="9" customFormat="1" x14ac:dyDescent="0.3">
      <c r="A19" s="8"/>
      <c r="B19" s="338"/>
      <c r="C19" s="339"/>
      <c r="D19" s="339"/>
      <c r="E19" s="339"/>
      <c r="F19" s="339"/>
      <c r="G19" s="339"/>
      <c r="H19" s="339"/>
      <c r="I19" s="339"/>
      <c r="J19" s="339"/>
      <c r="K19" s="339"/>
      <c r="L19" s="340"/>
      <c r="M19" s="25"/>
    </row>
    <row r="20" spans="1:17" s="9" customFormat="1" x14ac:dyDescent="0.3">
      <c r="A20" s="8"/>
      <c r="B20" s="338"/>
      <c r="C20" s="339"/>
      <c r="D20" s="339"/>
      <c r="E20" s="339"/>
      <c r="F20" s="339"/>
      <c r="G20" s="339"/>
      <c r="H20" s="339"/>
      <c r="I20" s="339"/>
      <c r="J20" s="339"/>
      <c r="K20" s="339"/>
      <c r="L20" s="340"/>
      <c r="M20" s="25"/>
    </row>
    <row r="21" spans="1:17" s="9" customFormat="1" x14ac:dyDescent="0.3">
      <c r="A21" s="8"/>
      <c r="B21" s="338"/>
      <c r="C21" s="339"/>
      <c r="D21" s="339"/>
      <c r="E21" s="339"/>
      <c r="F21" s="339"/>
      <c r="G21" s="339"/>
      <c r="H21" s="339"/>
      <c r="I21" s="339"/>
      <c r="J21" s="339"/>
      <c r="K21" s="339"/>
      <c r="L21" s="340"/>
      <c r="M21" s="25"/>
    </row>
    <row r="22" spans="1:17" s="9" customFormat="1" x14ac:dyDescent="0.3">
      <c r="A22" s="8"/>
      <c r="B22" s="338"/>
      <c r="C22" s="339"/>
      <c r="D22" s="339"/>
      <c r="E22" s="339"/>
      <c r="F22" s="339"/>
      <c r="G22" s="339"/>
      <c r="H22" s="339"/>
      <c r="I22" s="339"/>
      <c r="J22" s="339"/>
      <c r="K22" s="339"/>
      <c r="L22" s="340"/>
      <c r="M22" s="25"/>
    </row>
    <row r="23" spans="1:17" s="9" customFormat="1" x14ac:dyDescent="0.3">
      <c r="A23" s="8"/>
      <c r="B23" s="338"/>
      <c r="C23" s="339"/>
      <c r="D23" s="339"/>
      <c r="E23" s="339"/>
      <c r="F23" s="339"/>
      <c r="G23" s="339"/>
      <c r="H23" s="339"/>
      <c r="I23" s="339"/>
      <c r="J23" s="339"/>
      <c r="K23" s="339"/>
      <c r="L23" s="340"/>
      <c r="M23" s="25"/>
    </row>
    <row r="24" spans="1:17" s="9" customFormat="1" x14ac:dyDescent="0.3">
      <c r="A24" s="8"/>
      <c r="B24" s="338"/>
      <c r="C24" s="339"/>
      <c r="D24" s="339"/>
      <c r="E24" s="339"/>
      <c r="F24" s="339"/>
      <c r="G24" s="339"/>
      <c r="H24" s="339"/>
      <c r="I24" s="339"/>
      <c r="J24" s="339"/>
      <c r="K24" s="339"/>
      <c r="L24" s="340"/>
      <c r="M24" s="25"/>
    </row>
    <row r="25" spans="1:17" s="25" customFormat="1" x14ac:dyDescent="0.3">
      <c r="A25" s="62"/>
      <c r="B25" s="72"/>
      <c r="C25" s="73"/>
      <c r="D25" s="73"/>
      <c r="E25" s="73"/>
      <c r="F25" s="73"/>
      <c r="G25" s="73"/>
      <c r="H25" s="73"/>
      <c r="I25" s="73"/>
      <c r="J25" s="73"/>
      <c r="K25" s="73"/>
      <c r="L25" s="74"/>
      <c r="O25" s="54"/>
      <c r="P25" s="54"/>
      <c r="Q25" s="54"/>
    </row>
    <row r="26" spans="1:17" x14ac:dyDescent="0.3">
      <c r="B26" s="320" t="s">
        <v>23</v>
      </c>
      <c r="C26" s="321"/>
      <c r="D26" s="321"/>
      <c r="E26" s="321"/>
      <c r="F26" s="321"/>
      <c r="G26" s="321"/>
      <c r="H26" s="321"/>
      <c r="I26" s="321"/>
      <c r="J26" s="321"/>
      <c r="K26" s="321"/>
      <c r="L26" s="322"/>
    </row>
    <row r="27" spans="1:17" x14ac:dyDescent="0.3">
      <c r="B27" s="15"/>
      <c r="C27" s="16"/>
      <c r="D27" s="16"/>
      <c r="E27" s="17"/>
      <c r="F27" s="17"/>
      <c r="G27" s="17"/>
      <c r="H27" s="17"/>
      <c r="I27" s="17"/>
      <c r="J27" s="17"/>
      <c r="K27" s="17"/>
      <c r="L27" s="18"/>
    </row>
    <row r="28" spans="1:17" x14ac:dyDescent="0.3">
      <c r="B28" s="182" t="str">
        <f>IF(Intro!$G$21="English",O28,P28)</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c r="C28" s="183"/>
      <c r="D28" s="183"/>
      <c r="E28" s="183"/>
      <c r="F28" s="183"/>
      <c r="G28" s="183"/>
      <c r="H28" s="183"/>
      <c r="I28" s="183"/>
      <c r="J28" s="183"/>
      <c r="K28" s="183"/>
      <c r="L28" s="232"/>
      <c r="O28" s="274"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275"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3">
      <c r="B29" s="182"/>
      <c r="C29" s="183"/>
      <c r="D29" s="183"/>
      <c r="E29" s="183"/>
      <c r="F29" s="183"/>
      <c r="G29" s="183"/>
      <c r="H29" s="183"/>
      <c r="I29" s="183"/>
      <c r="J29" s="183"/>
      <c r="K29" s="183"/>
      <c r="L29" s="232"/>
      <c r="O29" s="274"/>
      <c r="P29" s="275"/>
    </row>
    <row r="30" spans="1:17" s="25" customFormat="1" x14ac:dyDescent="0.3">
      <c r="A30" s="62"/>
      <c r="B30" s="71"/>
      <c r="C30" s="63"/>
      <c r="D30" s="63"/>
      <c r="E30" s="63"/>
      <c r="F30" s="63"/>
      <c r="G30" s="63"/>
      <c r="H30" s="63"/>
      <c r="I30" s="63"/>
      <c r="J30" s="63"/>
      <c r="K30" s="63"/>
      <c r="L30" s="64"/>
      <c r="O30" s="54"/>
      <c r="P30" s="54"/>
      <c r="Q30" s="54"/>
    </row>
    <row r="31" spans="1:17" s="9" customFormat="1" x14ac:dyDescent="0.3">
      <c r="A31" s="8"/>
      <c r="B31" s="338"/>
      <c r="C31" s="339"/>
      <c r="D31" s="339"/>
      <c r="E31" s="339"/>
      <c r="F31" s="339"/>
      <c r="G31" s="339"/>
      <c r="H31" s="339"/>
      <c r="I31" s="339"/>
      <c r="J31" s="339"/>
      <c r="K31" s="339"/>
      <c r="L31" s="340"/>
      <c r="M31" s="25"/>
    </row>
    <row r="32" spans="1:17" s="9" customFormat="1" x14ac:dyDescent="0.3">
      <c r="A32" s="8"/>
      <c r="B32" s="338"/>
      <c r="C32" s="339"/>
      <c r="D32" s="339"/>
      <c r="E32" s="339"/>
      <c r="F32" s="339"/>
      <c r="G32" s="339"/>
      <c r="H32" s="339"/>
      <c r="I32" s="339"/>
      <c r="J32" s="339"/>
      <c r="K32" s="339"/>
      <c r="L32" s="340"/>
      <c r="M32" s="25"/>
    </row>
    <row r="33" spans="1:17" s="9" customFormat="1" x14ac:dyDescent="0.3">
      <c r="A33" s="8"/>
      <c r="B33" s="338"/>
      <c r="C33" s="339"/>
      <c r="D33" s="339"/>
      <c r="E33" s="339"/>
      <c r="F33" s="339"/>
      <c r="G33" s="339"/>
      <c r="H33" s="339"/>
      <c r="I33" s="339"/>
      <c r="J33" s="339"/>
      <c r="K33" s="339"/>
      <c r="L33" s="340"/>
      <c r="M33" s="25"/>
    </row>
    <row r="34" spans="1:17" s="9" customFormat="1" x14ac:dyDescent="0.3">
      <c r="A34" s="8"/>
      <c r="B34" s="338"/>
      <c r="C34" s="339"/>
      <c r="D34" s="339"/>
      <c r="E34" s="339"/>
      <c r="F34" s="339"/>
      <c r="G34" s="339"/>
      <c r="H34" s="339"/>
      <c r="I34" s="339"/>
      <c r="J34" s="339"/>
      <c r="K34" s="339"/>
      <c r="L34" s="340"/>
      <c r="M34" s="25"/>
    </row>
    <row r="35" spans="1:17" s="9" customFormat="1" x14ac:dyDescent="0.3">
      <c r="A35" s="8"/>
      <c r="B35" s="338"/>
      <c r="C35" s="339"/>
      <c r="D35" s="339"/>
      <c r="E35" s="339"/>
      <c r="F35" s="339"/>
      <c r="G35" s="339"/>
      <c r="H35" s="339"/>
      <c r="I35" s="339"/>
      <c r="J35" s="339"/>
      <c r="K35" s="339"/>
      <c r="L35" s="340"/>
      <c r="M35" s="25"/>
    </row>
    <row r="36" spans="1:17" s="9" customFormat="1" x14ac:dyDescent="0.3">
      <c r="A36" s="8"/>
      <c r="B36" s="338"/>
      <c r="C36" s="339"/>
      <c r="D36" s="339"/>
      <c r="E36" s="339"/>
      <c r="F36" s="339"/>
      <c r="G36" s="339"/>
      <c r="H36" s="339"/>
      <c r="I36" s="339"/>
      <c r="J36" s="339"/>
      <c r="K36" s="339"/>
      <c r="L36" s="340"/>
      <c r="M36" s="25"/>
    </row>
    <row r="37" spans="1:17" s="9" customFormat="1" x14ac:dyDescent="0.3">
      <c r="A37" s="8"/>
      <c r="B37" s="338"/>
      <c r="C37" s="339"/>
      <c r="D37" s="339"/>
      <c r="E37" s="339"/>
      <c r="F37" s="339"/>
      <c r="G37" s="339"/>
      <c r="H37" s="339"/>
      <c r="I37" s="339"/>
      <c r="J37" s="339"/>
      <c r="K37" s="339"/>
      <c r="L37" s="340"/>
      <c r="M37" s="25"/>
    </row>
    <row r="38" spans="1:17" s="9" customFormat="1" x14ac:dyDescent="0.3">
      <c r="A38" s="8"/>
      <c r="B38" s="338"/>
      <c r="C38" s="339"/>
      <c r="D38" s="339"/>
      <c r="E38" s="339"/>
      <c r="F38" s="339"/>
      <c r="G38" s="339"/>
      <c r="H38" s="339"/>
      <c r="I38" s="339"/>
      <c r="J38" s="339"/>
      <c r="K38" s="339"/>
      <c r="L38" s="340"/>
      <c r="M38" s="25"/>
    </row>
    <row r="39" spans="1:17" s="25" customFormat="1" x14ac:dyDescent="0.3">
      <c r="A39" s="62"/>
      <c r="B39" s="72"/>
      <c r="C39" s="73"/>
      <c r="D39" s="73"/>
      <c r="E39" s="73"/>
      <c r="F39" s="73"/>
      <c r="G39" s="73"/>
      <c r="H39" s="73"/>
      <c r="I39" s="73"/>
      <c r="J39" s="73"/>
      <c r="K39" s="73"/>
      <c r="L39" s="74"/>
      <c r="O39" s="54"/>
      <c r="P39" s="54"/>
      <c r="Q39" s="54"/>
    </row>
    <row r="40" spans="1:17" s="9" customFormat="1" x14ac:dyDescent="0.3">
      <c r="A40" s="8"/>
      <c r="B40" s="320" t="s">
        <v>24</v>
      </c>
      <c r="C40" s="321"/>
      <c r="D40" s="321"/>
      <c r="E40" s="321"/>
      <c r="F40" s="321"/>
      <c r="G40" s="321"/>
      <c r="H40" s="321"/>
      <c r="I40" s="321"/>
      <c r="J40" s="321"/>
      <c r="K40" s="321"/>
      <c r="L40" s="322"/>
      <c r="M40" s="70"/>
    </row>
    <row r="41" spans="1:17" s="25" customFormat="1" x14ac:dyDescent="0.3">
      <c r="A41" s="62"/>
      <c r="B41" s="71"/>
      <c r="C41" s="63"/>
      <c r="D41" s="63"/>
      <c r="E41" s="63"/>
      <c r="F41" s="63"/>
      <c r="G41" s="63"/>
      <c r="H41" s="63"/>
      <c r="I41" s="63"/>
      <c r="J41" s="63"/>
      <c r="K41" s="63"/>
      <c r="L41" s="64"/>
      <c r="O41" s="54"/>
      <c r="P41" s="54"/>
      <c r="Q41" s="54"/>
    </row>
    <row r="42" spans="1:17" s="25" customFormat="1" x14ac:dyDescent="0.3">
      <c r="A42" s="62"/>
      <c r="B42" s="182" t="str">
        <f>IF(Intro!$G$21="English",O42,P42)</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2" s="183"/>
      <c r="D42" s="183"/>
      <c r="E42" s="183"/>
      <c r="F42" s="183"/>
      <c r="G42" s="183"/>
      <c r="H42" s="183"/>
      <c r="I42" s="183"/>
      <c r="J42" s="183"/>
      <c r="K42" s="183"/>
      <c r="L42" s="232"/>
      <c r="O42" s="38" t="s">
        <v>292</v>
      </c>
      <c r="P42" s="38" t="s">
        <v>293</v>
      </c>
      <c r="Q42" s="54"/>
    </row>
    <row r="43" spans="1:17" s="25" customFormat="1" x14ac:dyDescent="0.3">
      <c r="A43" s="62"/>
      <c r="B43" s="182"/>
      <c r="C43" s="183"/>
      <c r="D43" s="183"/>
      <c r="E43" s="183"/>
      <c r="F43" s="183"/>
      <c r="G43" s="183"/>
      <c r="H43" s="183"/>
      <c r="I43" s="183"/>
      <c r="J43" s="183"/>
      <c r="K43" s="183"/>
      <c r="L43" s="232"/>
      <c r="O43" s="38"/>
      <c r="P43" s="38"/>
      <c r="Q43" s="54"/>
    </row>
    <row r="44" spans="1:17" s="25" customFormat="1" x14ac:dyDescent="0.3">
      <c r="A44" s="62"/>
      <c r="B44" s="182"/>
      <c r="C44" s="183"/>
      <c r="D44" s="183"/>
      <c r="E44" s="183"/>
      <c r="F44" s="183"/>
      <c r="G44" s="183"/>
      <c r="H44" s="183"/>
      <c r="I44" s="183"/>
      <c r="J44" s="183"/>
      <c r="K44" s="183"/>
      <c r="L44" s="232"/>
      <c r="O44" s="54"/>
      <c r="P44" s="54"/>
      <c r="Q44" s="54"/>
    </row>
    <row r="45" spans="1:17" s="25" customFormat="1" x14ac:dyDescent="0.3">
      <c r="A45" s="62"/>
      <c r="B45" s="182"/>
      <c r="C45" s="183"/>
      <c r="D45" s="183"/>
      <c r="E45" s="183"/>
      <c r="F45" s="183"/>
      <c r="G45" s="183"/>
      <c r="H45" s="183"/>
      <c r="I45" s="183"/>
      <c r="J45" s="183"/>
      <c r="K45" s="183"/>
      <c r="L45" s="232"/>
      <c r="O45" s="54"/>
      <c r="P45" s="54"/>
      <c r="Q45" s="54"/>
    </row>
    <row r="46" spans="1:17" s="25" customFormat="1" x14ac:dyDescent="0.3">
      <c r="A46" s="62"/>
      <c r="B46" s="71"/>
      <c r="C46" s="63"/>
      <c r="D46" s="63"/>
      <c r="E46" s="63"/>
      <c r="F46" s="63"/>
      <c r="G46" s="63"/>
      <c r="H46" s="63"/>
      <c r="I46" s="63"/>
      <c r="J46" s="63"/>
      <c r="K46" s="63"/>
      <c r="L46" s="64"/>
      <c r="O46" s="54"/>
      <c r="P46" s="54"/>
      <c r="Q46" s="54"/>
    </row>
    <row r="47" spans="1:17" x14ac:dyDescent="0.3">
      <c r="B47" s="35"/>
      <c r="C47" s="307" t="str">
        <f>IF(Intro!$G$21="English",O49,P49)</f>
        <v xml:space="preserve">Dénomination sociale de l'entreprise </v>
      </c>
      <c r="D47" s="280"/>
      <c r="E47" s="307" t="str">
        <f>IF(Intro!$G$21="English",O51,P51)</f>
        <v>Adresse de l'entreprise</v>
      </c>
      <c r="F47" s="280"/>
      <c r="G47" s="307" t="str">
        <f>IF(Intro!$G$21="English",O53,P53)</f>
        <v>Type d'affiliation</v>
      </c>
      <c r="H47" s="279"/>
      <c r="I47" s="280"/>
      <c r="J47" s="307" t="str">
        <f>IF(Intro!$G$21="English",O55,P55)</f>
        <v>Rôle dans l'industrie</v>
      </c>
      <c r="K47" s="279"/>
      <c r="L47" s="308"/>
      <c r="O47" s="50"/>
    </row>
    <row r="48" spans="1:17" x14ac:dyDescent="0.3">
      <c r="B48" s="35"/>
      <c r="C48" s="284"/>
      <c r="D48" s="286"/>
      <c r="E48" s="284"/>
      <c r="F48" s="286"/>
      <c r="G48" s="284"/>
      <c r="H48" s="285"/>
      <c r="I48" s="286"/>
      <c r="J48" s="284"/>
      <c r="K48" s="285"/>
      <c r="L48" s="309"/>
      <c r="O48" s="50"/>
    </row>
    <row r="49" spans="2:16" x14ac:dyDescent="0.3">
      <c r="B49" s="310">
        <v>1</v>
      </c>
      <c r="C49" s="229"/>
      <c r="D49" s="229"/>
      <c r="E49" s="229"/>
      <c r="F49" s="229"/>
      <c r="G49" s="229"/>
      <c r="H49" s="229"/>
      <c r="I49" s="229"/>
      <c r="J49" s="229"/>
      <c r="K49" s="229"/>
      <c r="L49" s="230"/>
      <c r="O49" s="54" t="s">
        <v>44</v>
      </c>
      <c r="P49" s="54" t="s">
        <v>46</v>
      </c>
    </row>
    <row r="50" spans="2:16" x14ac:dyDescent="0.3">
      <c r="B50" s="310"/>
      <c r="C50" s="229"/>
      <c r="D50" s="229"/>
      <c r="E50" s="229"/>
      <c r="F50" s="229"/>
      <c r="G50" s="229"/>
      <c r="H50" s="229"/>
      <c r="I50" s="229"/>
      <c r="J50" s="229"/>
      <c r="K50" s="229"/>
      <c r="L50" s="230"/>
    </row>
    <row r="51" spans="2:16" x14ac:dyDescent="0.3">
      <c r="B51" s="310">
        <v>2</v>
      </c>
      <c r="C51" s="229"/>
      <c r="D51" s="229"/>
      <c r="E51" s="229"/>
      <c r="F51" s="229"/>
      <c r="G51" s="229"/>
      <c r="H51" s="229"/>
      <c r="I51" s="229"/>
      <c r="J51" s="229"/>
      <c r="K51" s="229"/>
      <c r="L51" s="230"/>
      <c r="O51" s="54" t="s">
        <v>9</v>
      </c>
      <c r="P51" s="54" t="s">
        <v>10</v>
      </c>
    </row>
    <row r="52" spans="2:16" x14ac:dyDescent="0.3">
      <c r="B52" s="310"/>
      <c r="C52" s="229"/>
      <c r="D52" s="229"/>
      <c r="E52" s="229"/>
      <c r="F52" s="229"/>
      <c r="G52" s="229"/>
      <c r="H52" s="229"/>
      <c r="I52" s="229"/>
      <c r="J52" s="229"/>
      <c r="K52" s="229"/>
      <c r="L52" s="230"/>
    </row>
    <row r="53" spans="2:16" x14ac:dyDescent="0.3">
      <c r="B53" s="310">
        <v>3</v>
      </c>
      <c r="C53" s="229"/>
      <c r="D53" s="229"/>
      <c r="E53" s="229"/>
      <c r="F53" s="229"/>
      <c r="G53" s="229"/>
      <c r="H53" s="229"/>
      <c r="I53" s="229"/>
      <c r="J53" s="229"/>
      <c r="K53" s="229"/>
      <c r="L53" s="230"/>
      <c r="O53" s="54" t="s">
        <v>145</v>
      </c>
      <c r="P53" s="54" t="s">
        <v>254</v>
      </c>
    </row>
    <row r="54" spans="2:16" x14ac:dyDescent="0.3">
      <c r="B54" s="310"/>
      <c r="C54" s="229"/>
      <c r="D54" s="229"/>
      <c r="E54" s="229"/>
      <c r="F54" s="229"/>
      <c r="G54" s="229"/>
      <c r="H54" s="229"/>
      <c r="I54" s="229"/>
      <c r="J54" s="229"/>
      <c r="K54" s="229"/>
      <c r="L54" s="230"/>
    </row>
    <row r="55" spans="2:16" x14ac:dyDescent="0.3">
      <c r="B55" s="310">
        <v>4</v>
      </c>
      <c r="C55" s="229"/>
      <c r="D55" s="229"/>
      <c r="E55" s="229"/>
      <c r="F55" s="229"/>
      <c r="G55" s="229"/>
      <c r="H55" s="229"/>
      <c r="I55" s="229"/>
      <c r="J55" s="229"/>
      <c r="K55" s="229"/>
      <c r="L55" s="230"/>
      <c r="O55" s="54" t="s">
        <v>45</v>
      </c>
      <c r="P55" s="54" t="s">
        <v>47</v>
      </c>
    </row>
    <row r="56" spans="2:16" x14ac:dyDescent="0.3">
      <c r="B56" s="310"/>
      <c r="C56" s="229"/>
      <c r="D56" s="229"/>
      <c r="E56" s="229"/>
      <c r="F56" s="229"/>
      <c r="G56" s="229"/>
      <c r="H56" s="229"/>
      <c r="I56" s="229"/>
      <c r="J56" s="229"/>
      <c r="K56" s="229"/>
      <c r="L56" s="230"/>
    </row>
    <row r="57" spans="2:16" x14ac:dyDescent="0.3">
      <c r="B57" s="310">
        <v>5</v>
      </c>
      <c r="C57" s="229"/>
      <c r="D57" s="229"/>
      <c r="E57" s="229"/>
      <c r="F57" s="229"/>
      <c r="G57" s="229"/>
      <c r="H57" s="229"/>
      <c r="I57" s="229"/>
      <c r="J57" s="229"/>
      <c r="K57" s="229"/>
      <c r="L57" s="230"/>
      <c r="O57" s="54" t="s">
        <v>44</v>
      </c>
      <c r="P57" s="54" t="s">
        <v>46</v>
      </c>
    </row>
    <row r="58" spans="2:16" x14ac:dyDescent="0.3">
      <c r="B58" s="310"/>
      <c r="C58" s="229"/>
      <c r="D58" s="229"/>
      <c r="E58" s="229"/>
      <c r="F58" s="229"/>
      <c r="G58" s="229"/>
      <c r="H58" s="229"/>
      <c r="I58" s="229"/>
      <c r="J58" s="229"/>
      <c r="K58" s="229"/>
      <c r="L58" s="230"/>
    </row>
    <row r="59" spans="2:16" x14ac:dyDescent="0.3">
      <c r="B59" s="310">
        <v>6</v>
      </c>
      <c r="C59" s="229"/>
      <c r="D59" s="229"/>
      <c r="E59" s="229"/>
      <c r="F59" s="229"/>
      <c r="G59" s="229"/>
      <c r="H59" s="229"/>
      <c r="I59" s="229"/>
      <c r="J59" s="229"/>
      <c r="K59" s="229"/>
      <c r="L59" s="230"/>
      <c r="O59" s="54" t="s">
        <v>9</v>
      </c>
      <c r="P59" s="54" t="s">
        <v>10</v>
      </c>
    </row>
    <row r="60" spans="2:16" x14ac:dyDescent="0.3">
      <c r="B60" s="310"/>
      <c r="C60" s="229"/>
      <c r="D60" s="229"/>
      <c r="E60" s="229"/>
      <c r="F60" s="229"/>
      <c r="G60" s="229"/>
      <c r="H60" s="229"/>
      <c r="I60" s="229"/>
      <c r="J60" s="229"/>
      <c r="K60" s="229"/>
      <c r="L60" s="230"/>
    </row>
    <row r="61" spans="2:16" x14ac:dyDescent="0.3">
      <c r="B61" s="310">
        <v>7</v>
      </c>
      <c r="C61" s="229"/>
      <c r="D61" s="229"/>
      <c r="E61" s="229"/>
      <c r="F61" s="229"/>
      <c r="G61" s="229"/>
      <c r="H61" s="229"/>
      <c r="I61" s="229"/>
      <c r="J61" s="229"/>
      <c r="K61" s="229"/>
      <c r="L61" s="230"/>
      <c r="O61" s="54" t="s">
        <v>145</v>
      </c>
      <c r="P61" s="54" t="s">
        <v>254</v>
      </c>
    </row>
    <row r="62" spans="2:16" x14ac:dyDescent="0.3">
      <c r="B62" s="310"/>
      <c r="C62" s="229"/>
      <c r="D62" s="229"/>
      <c r="E62" s="229"/>
      <c r="F62" s="229"/>
      <c r="G62" s="229"/>
      <c r="H62" s="229"/>
      <c r="I62" s="229"/>
      <c r="J62" s="229"/>
      <c r="K62" s="229"/>
      <c r="L62" s="230"/>
    </row>
    <row r="63" spans="2:16" x14ac:dyDescent="0.3">
      <c r="B63" s="310">
        <v>8</v>
      </c>
      <c r="C63" s="229"/>
      <c r="D63" s="229"/>
      <c r="E63" s="229"/>
      <c r="F63" s="229"/>
      <c r="G63" s="229"/>
      <c r="H63" s="229"/>
      <c r="I63" s="229"/>
      <c r="J63" s="229"/>
      <c r="K63" s="229"/>
      <c r="L63" s="230"/>
      <c r="O63" s="54" t="s">
        <v>45</v>
      </c>
      <c r="P63" s="54" t="s">
        <v>47</v>
      </c>
    </row>
    <row r="64" spans="2:16" x14ac:dyDescent="0.3">
      <c r="B64" s="310"/>
      <c r="C64" s="229"/>
      <c r="D64" s="229"/>
      <c r="E64" s="229"/>
      <c r="F64" s="229"/>
      <c r="G64" s="229"/>
      <c r="H64" s="229"/>
      <c r="I64" s="229"/>
      <c r="J64" s="229"/>
      <c r="K64" s="229"/>
      <c r="L64" s="230"/>
    </row>
    <row r="65" spans="1:17" x14ac:dyDescent="0.3">
      <c r="B65" s="310">
        <v>9</v>
      </c>
      <c r="C65" s="229"/>
      <c r="D65" s="229"/>
      <c r="E65" s="229"/>
      <c r="F65" s="229"/>
      <c r="G65" s="229"/>
      <c r="H65" s="229"/>
      <c r="I65" s="229"/>
      <c r="J65" s="229"/>
      <c r="K65" s="229"/>
      <c r="L65" s="230"/>
      <c r="O65" s="54" t="s">
        <v>145</v>
      </c>
      <c r="P65" s="54" t="s">
        <v>254</v>
      </c>
    </row>
    <row r="66" spans="1:17" x14ac:dyDescent="0.3">
      <c r="B66" s="310"/>
      <c r="C66" s="229"/>
      <c r="D66" s="229"/>
      <c r="E66" s="229"/>
      <c r="F66" s="229"/>
      <c r="G66" s="229"/>
      <c r="H66" s="229"/>
      <c r="I66" s="229"/>
      <c r="J66" s="229"/>
      <c r="K66" s="229"/>
      <c r="L66" s="230"/>
    </row>
    <row r="67" spans="1:17" x14ac:dyDescent="0.3">
      <c r="B67" s="310">
        <v>10</v>
      </c>
      <c r="C67" s="229"/>
      <c r="D67" s="229"/>
      <c r="E67" s="229"/>
      <c r="F67" s="229"/>
      <c r="G67" s="229"/>
      <c r="H67" s="229"/>
      <c r="I67" s="229"/>
      <c r="J67" s="229"/>
      <c r="K67" s="229"/>
      <c r="L67" s="230"/>
      <c r="O67" s="54" t="s">
        <v>45</v>
      </c>
      <c r="P67" s="54" t="s">
        <v>47</v>
      </c>
    </row>
    <row r="68" spans="1:17" x14ac:dyDescent="0.3">
      <c r="B68" s="310"/>
      <c r="C68" s="229"/>
      <c r="D68" s="229"/>
      <c r="E68" s="229"/>
      <c r="F68" s="229"/>
      <c r="G68" s="229"/>
      <c r="H68" s="229"/>
      <c r="I68" s="229"/>
      <c r="J68" s="229"/>
      <c r="K68" s="229"/>
      <c r="L68" s="230"/>
    </row>
    <row r="69" spans="1:17" s="25" customFormat="1" x14ac:dyDescent="0.3">
      <c r="A69" s="62"/>
      <c r="B69" s="72"/>
      <c r="C69" s="73"/>
      <c r="D69" s="73"/>
      <c r="E69" s="73"/>
      <c r="F69" s="73"/>
      <c r="G69" s="73"/>
      <c r="H69" s="73"/>
      <c r="I69" s="73"/>
      <c r="J69" s="73"/>
      <c r="K69" s="73"/>
      <c r="L69" s="74"/>
      <c r="O69" s="54"/>
      <c r="P69" s="54"/>
      <c r="Q69" s="54"/>
    </row>
    <row r="70" spans="1:17" s="6" customFormat="1" x14ac:dyDescent="0.3">
      <c r="A70" s="11"/>
      <c r="B70" s="13"/>
      <c r="C70" s="13"/>
      <c r="D70" s="13"/>
      <c r="E70" s="14"/>
      <c r="F70" s="14"/>
      <c r="G70" s="14"/>
      <c r="H70" s="14"/>
      <c r="I70" s="14"/>
      <c r="J70" s="14"/>
      <c r="K70" s="14"/>
      <c r="L70" s="14"/>
      <c r="O70" s="12"/>
      <c r="P70" s="12"/>
    </row>
    <row r="71" spans="1:17" x14ac:dyDescent="0.3">
      <c r="B71" s="176" t="s">
        <v>215</v>
      </c>
      <c r="C71" s="177"/>
      <c r="D71" s="177"/>
      <c r="E71" s="177"/>
      <c r="F71" s="177"/>
      <c r="G71" s="177"/>
      <c r="H71" s="177"/>
      <c r="I71" s="177"/>
      <c r="J71" s="177"/>
      <c r="K71" s="177"/>
      <c r="L71" s="178"/>
      <c r="M71" s="25"/>
    </row>
    <row r="72" spans="1:17" s="9" customFormat="1" x14ac:dyDescent="0.3">
      <c r="A72" s="8"/>
      <c r="B72" s="332" t="s">
        <v>25</v>
      </c>
      <c r="C72" s="333"/>
      <c r="D72" s="333"/>
      <c r="E72" s="333"/>
      <c r="F72" s="333"/>
      <c r="G72" s="333"/>
      <c r="H72" s="333"/>
      <c r="I72" s="333"/>
      <c r="J72" s="333"/>
      <c r="K72" s="333"/>
      <c r="L72" s="334"/>
      <c r="M72" s="70"/>
    </row>
    <row r="73" spans="1:17" s="25" customFormat="1" x14ac:dyDescent="0.3">
      <c r="A73" s="62"/>
      <c r="B73" s="71"/>
      <c r="C73" s="63"/>
      <c r="D73" s="63"/>
      <c r="E73" s="63"/>
      <c r="F73" s="63"/>
      <c r="G73" s="63"/>
      <c r="H73" s="63"/>
      <c r="I73" s="63"/>
      <c r="J73" s="63"/>
      <c r="K73" s="63"/>
      <c r="L73" s="64"/>
      <c r="O73" s="54"/>
      <c r="P73" s="54"/>
      <c r="Q73" s="54"/>
    </row>
    <row r="74" spans="1:17" s="25" customFormat="1" x14ac:dyDescent="0.3">
      <c r="A74" s="62"/>
      <c r="B74" s="329" t="str">
        <f>IF(Intro!$G$21="English",O74,P74)</f>
        <v>Fournissez les informations suivantes concernant la production de toutes les marchandises de votre entreprise aux pays sujets (Australie, d'Autriche, de Belgique, de la France, de l'Allemagne et de la Lituanie).</v>
      </c>
      <c r="C74" s="330"/>
      <c r="D74" s="330"/>
      <c r="E74" s="330"/>
      <c r="F74" s="330"/>
      <c r="G74" s="330"/>
      <c r="H74" s="330"/>
      <c r="I74" s="330"/>
      <c r="J74" s="330"/>
      <c r="K74" s="330"/>
      <c r="L74" s="331"/>
      <c r="O74" s="54" t="str">
        <f>"Provide the following information about the production of all of your firm's goods in "&amp;Variables!B5&amp;"."</f>
        <v>Provide the following information about the production of all of your firm's goods in Australia, Austria, Belgium, France, Germany and Lithuania.</v>
      </c>
      <c r="P74" s="54" t="str">
        <f>"Fournissez les informations suivantes concernant la production de toutes les marchandises de votre entreprise aux pays sujets ("&amp;Variables!C5&amp;")."</f>
        <v>Fournissez les informations suivantes concernant la production de toutes les marchandises de votre entreprise aux pays sujets (Australie, d'Autriche, de Belgique, de la France, de l'Allemagne et de la Lituanie).</v>
      </c>
      <c r="Q74" s="54"/>
    </row>
    <row r="75" spans="1:17" s="25" customFormat="1" x14ac:dyDescent="0.3">
      <c r="A75" s="62"/>
      <c r="B75" s="71"/>
      <c r="C75" s="63"/>
      <c r="D75" s="63"/>
      <c r="E75" s="63"/>
      <c r="F75" s="63"/>
      <c r="G75" s="63"/>
      <c r="H75" s="63"/>
      <c r="I75" s="63"/>
      <c r="J75" s="63"/>
      <c r="K75" s="63"/>
      <c r="L75" s="64"/>
      <c r="O75" s="54"/>
      <c r="P75" s="54"/>
      <c r="Q75" s="54"/>
    </row>
    <row r="76" spans="1:17" x14ac:dyDescent="0.3">
      <c r="B76" s="43"/>
      <c r="C76" s="341" t="str">
        <f>IF(Intro!$G$21="English",O76,P76)</f>
        <v xml:space="preserve">Dénomination sociale et emplacement de l'établissement </v>
      </c>
      <c r="D76" s="341"/>
      <c r="E76" s="341" t="str">
        <f>IF(Intro!$G$21="English",O82,P82)</f>
        <v>Expliquez si cette installation produit les marchandises destinées au marché canadien et/ou à d'autres marchés d'exportation.</v>
      </c>
      <c r="F76" s="341"/>
      <c r="G76" s="341" t="str">
        <f>IF(Intro!$G$21="English",O92,P92)</f>
        <v>Description et spécifications des marchandises produites</v>
      </c>
      <c r="H76" s="341"/>
      <c r="I76" s="341" t="str">
        <f>IF(Intro!$G$21="English",O102,P102)</f>
        <v>Si cette installation ne produit pas les marchandises, quelles modifications seraient nécessaires pour pouvoir produire les marchandises?</v>
      </c>
      <c r="J76" s="341"/>
      <c r="K76" s="341" t="str">
        <f>IF(Intro!$G$21="English",O112,P112)</f>
        <v>Quels autres produits, le cas échéant, pourraient être fabriqués à l’aide du même outillage utilisé pour la production des marchandises?</v>
      </c>
      <c r="L76" s="341"/>
      <c r="O76" s="54" t="s">
        <v>48</v>
      </c>
      <c r="P76" s="54" t="s">
        <v>49</v>
      </c>
    </row>
    <row r="77" spans="1:17" x14ac:dyDescent="0.3">
      <c r="B77" s="43"/>
      <c r="C77" s="342"/>
      <c r="D77" s="342"/>
      <c r="E77" s="342"/>
      <c r="F77" s="342"/>
      <c r="G77" s="342"/>
      <c r="H77" s="342"/>
      <c r="I77" s="342"/>
      <c r="J77" s="342"/>
      <c r="K77" s="342"/>
      <c r="L77" s="342"/>
    </row>
    <row r="78" spans="1:17" x14ac:dyDescent="0.3">
      <c r="B78" s="43"/>
      <c r="C78" s="342"/>
      <c r="D78" s="342"/>
      <c r="E78" s="342"/>
      <c r="F78" s="342"/>
      <c r="G78" s="342"/>
      <c r="H78" s="342"/>
      <c r="I78" s="342"/>
      <c r="J78" s="342"/>
      <c r="K78" s="342"/>
      <c r="L78" s="342"/>
    </row>
    <row r="79" spans="1:17" x14ac:dyDescent="0.3">
      <c r="B79" s="43"/>
      <c r="C79" s="342"/>
      <c r="D79" s="342"/>
      <c r="E79" s="342"/>
      <c r="F79" s="342"/>
      <c r="G79" s="342"/>
      <c r="H79" s="342"/>
      <c r="I79" s="342"/>
      <c r="J79" s="342"/>
      <c r="K79" s="342"/>
      <c r="L79" s="342"/>
    </row>
    <row r="80" spans="1:17" x14ac:dyDescent="0.3">
      <c r="B80" s="43"/>
      <c r="C80" s="342"/>
      <c r="D80" s="342"/>
      <c r="E80" s="342"/>
      <c r="F80" s="342"/>
      <c r="G80" s="342"/>
      <c r="H80" s="342"/>
      <c r="I80" s="342"/>
      <c r="J80" s="342"/>
      <c r="K80" s="342"/>
      <c r="L80" s="342"/>
    </row>
    <row r="81" spans="2:16" x14ac:dyDescent="0.3">
      <c r="B81" s="43"/>
      <c r="C81" s="343"/>
      <c r="D81" s="343"/>
      <c r="E81" s="343"/>
      <c r="F81" s="343"/>
      <c r="G81" s="343"/>
      <c r="H81" s="343"/>
      <c r="I81" s="343"/>
      <c r="J81" s="343"/>
      <c r="K81" s="343"/>
      <c r="L81" s="343"/>
    </row>
    <row r="82" spans="2:16" x14ac:dyDescent="0.3">
      <c r="B82" s="310">
        <v>1</v>
      </c>
      <c r="C82" s="344"/>
      <c r="D82" s="344"/>
      <c r="E82" s="229"/>
      <c r="F82" s="229"/>
      <c r="G82" s="229"/>
      <c r="H82" s="229"/>
      <c r="I82" s="229"/>
      <c r="J82" s="229"/>
      <c r="K82" s="229"/>
      <c r="L82" s="229"/>
      <c r="O82" s="54" t="s">
        <v>146</v>
      </c>
      <c r="P82" s="54" t="s">
        <v>147</v>
      </c>
    </row>
    <row r="83" spans="2:16" x14ac:dyDescent="0.3">
      <c r="B83" s="310"/>
      <c r="C83" s="344"/>
      <c r="D83" s="344"/>
      <c r="E83" s="229"/>
      <c r="F83" s="229"/>
      <c r="G83" s="229"/>
      <c r="H83" s="229"/>
      <c r="I83" s="229"/>
      <c r="J83" s="229"/>
      <c r="K83" s="229"/>
      <c r="L83" s="229"/>
    </row>
    <row r="84" spans="2:16" x14ac:dyDescent="0.3">
      <c r="B84" s="310"/>
      <c r="C84" s="344"/>
      <c r="D84" s="344"/>
      <c r="E84" s="229"/>
      <c r="F84" s="229"/>
      <c r="G84" s="229"/>
      <c r="H84" s="229"/>
      <c r="I84" s="229"/>
      <c r="J84" s="229"/>
      <c r="K84" s="229"/>
      <c r="L84" s="229"/>
    </row>
    <row r="85" spans="2:16" x14ac:dyDescent="0.3">
      <c r="B85" s="310"/>
      <c r="C85" s="344"/>
      <c r="D85" s="344"/>
      <c r="E85" s="229"/>
      <c r="F85" s="229"/>
      <c r="G85" s="229"/>
      <c r="H85" s="229"/>
      <c r="I85" s="229"/>
      <c r="J85" s="229"/>
      <c r="K85" s="229"/>
      <c r="L85" s="229"/>
    </row>
    <row r="86" spans="2:16" x14ac:dyDescent="0.3">
      <c r="B86" s="310"/>
      <c r="C86" s="344"/>
      <c r="D86" s="344"/>
      <c r="E86" s="229"/>
      <c r="F86" s="229"/>
      <c r="G86" s="229"/>
      <c r="H86" s="229"/>
      <c r="I86" s="229"/>
      <c r="J86" s="229"/>
      <c r="K86" s="229"/>
      <c r="L86" s="229"/>
    </row>
    <row r="87" spans="2:16" x14ac:dyDescent="0.3">
      <c r="B87" s="310"/>
      <c r="C87" s="344"/>
      <c r="D87" s="344"/>
      <c r="E87" s="229"/>
      <c r="F87" s="229"/>
      <c r="G87" s="229"/>
      <c r="H87" s="229"/>
      <c r="I87" s="229"/>
      <c r="J87" s="229"/>
      <c r="K87" s="229"/>
      <c r="L87" s="229"/>
    </row>
    <row r="88" spans="2:16" x14ac:dyDescent="0.3">
      <c r="B88" s="310"/>
      <c r="C88" s="344"/>
      <c r="D88" s="344"/>
      <c r="E88" s="229"/>
      <c r="F88" s="229"/>
      <c r="G88" s="229"/>
      <c r="H88" s="229"/>
      <c r="I88" s="229"/>
      <c r="J88" s="229"/>
      <c r="K88" s="229"/>
      <c r="L88" s="229"/>
    </row>
    <row r="89" spans="2:16" x14ac:dyDescent="0.3">
      <c r="B89" s="310"/>
      <c r="C89" s="344"/>
      <c r="D89" s="344"/>
      <c r="E89" s="229"/>
      <c r="F89" s="229"/>
      <c r="G89" s="229"/>
      <c r="H89" s="229"/>
      <c r="I89" s="229"/>
      <c r="J89" s="229"/>
      <c r="K89" s="229"/>
      <c r="L89" s="229"/>
    </row>
    <row r="90" spans="2:16" x14ac:dyDescent="0.3">
      <c r="B90" s="310"/>
      <c r="C90" s="344"/>
      <c r="D90" s="344"/>
      <c r="E90" s="229"/>
      <c r="F90" s="229"/>
      <c r="G90" s="229"/>
      <c r="H90" s="229"/>
      <c r="I90" s="229"/>
      <c r="J90" s="229"/>
      <c r="K90" s="229"/>
      <c r="L90" s="229"/>
    </row>
    <row r="91" spans="2:16" x14ac:dyDescent="0.3">
      <c r="B91" s="310"/>
      <c r="C91" s="344"/>
      <c r="D91" s="344"/>
      <c r="E91" s="229"/>
      <c r="F91" s="229"/>
      <c r="G91" s="229"/>
      <c r="H91" s="229"/>
      <c r="I91" s="229"/>
      <c r="J91" s="229"/>
      <c r="K91" s="229"/>
      <c r="L91" s="229"/>
    </row>
    <row r="92" spans="2:16" x14ac:dyDescent="0.3">
      <c r="B92" s="310">
        <v>2</v>
      </c>
      <c r="C92" s="344"/>
      <c r="D92" s="344"/>
      <c r="E92" s="229"/>
      <c r="F92" s="229"/>
      <c r="G92" s="229"/>
      <c r="H92" s="229"/>
      <c r="I92" s="229"/>
      <c r="J92" s="229"/>
      <c r="K92" s="229"/>
      <c r="L92" s="229"/>
      <c r="O92" s="54" t="s">
        <v>120</v>
      </c>
      <c r="P92" s="54" t="s">
        <v>121</v>
      </c>
    </row>
    <row r="93" spans="2:16" x14ac:dyDescent="0.3">
      <c r="B93" s="310"/>
      <c r="C93" s="344"/>
      <c r="D93" s="344"/>
      <c r="E93" s="229"/>
      <c r="F93" s="229"/>
      <c r="G93" s="229"/>
      <c r="H93" s="229"/>
      <c r="I93" s="229"/>
      <c r="J93" s="229"/>
      <c r="K93" s="229"/>
      <c r="L93" s="229"/>
    </row>
    <row r="94" spans="2:16" x14ac:dyDescent="0.3">
      <c r="B94" s="310"/>
      <c r="C94" s="344"/>
      <c r="D94" s="344"/>
      <c r="E94" s="229"/>
      <c r="F94" s="229"/>
      <c r="G94" s="229"/>
      <c r="H94" s="229"/>
      <c r="I94" s="229"/>
      <c r="J94" s="229"/>
      <c r="K94" s="229"/>
      <c r="L94" s="229"/>
    </row>
    <row r="95" spans="2:16" x14ac:dyDescent="0.3">
      <c r="B95" s="310"/>
      <c r="C95" s="344"/>
      <c r="D95" s="344"/>
      <c r="E95" s="229"/>
      <c r="F95" s="229"/>
      <c r="G95" s="229"/>
      <c r="H95" s="229"/>
      <c r="I95" s="229"/>
      <c r="J95" s="229"/>
      <c r="K95" s="229"/>
      <c r="L95" s="229"/>
    </row>
    <row r="96" spans="2:16" x14ac:dyDescent="0.3">
      <c r="B96" s="310"/>
      <c r="C96" s="344"/>
      <c r="D96" s="344"/>
      <c r="E96" s="229"/>
      <c r="F96" s="229"/>
      <c r="G96" s="229"/>
      <c r="H96" s="229"/>
      <c r="I96" s="229"/>
      <c r="J96" s="229"/>
      <c r="K96" s="229"/>
      <c r="L96" s="229"/>
    </row>
    <row r="97" spans="2:16" x14ac:dyDescent="0.3">
      <c r="B97" s="310"/>
      <c r="C97" s="344"/>
      <c r="D97" s="344"/>
      <c r="E97" s="229"/>
      <c r="F97" s="229"/>
      <c r="G97" s="229"/>
      <c r="H97" s="229"/>
      <c r="I97" s="229"/>
      <c r="J97" s="229"/>
      <c r="K97" s="229"/>
      <c r="L97" s="229"/>
    </row>
    <row r="98" spans="2:16" x14ac:dyDescent="0.3">
      <c r="B98" s="310"/>
      <c r="C98" s="344"/>
      <c r="D98" s="344"/>
      <c r="E98" s="229"/>
      <c r="F98" s="229"/>
      <c r="G98" s="229"/>
      <c r="H98" s="229"/>
      <c r="I98" s="229"/>
      <c r="J98" s="229"/>
      <c r="K98" s="229"/>
      <c r="L98" s="229"/>
    </row>
    <row r="99" spans="2:16" x14ac:dyDescent="0.3">
      <c r="B99" s="310"/>
      <c r="C99" s="344"/>
      <c r="D99" s="344"/>
      <c r="E99" s="229"/>
      <c r="F99" s="229"/>
      <c r="G99" s="229"/>
      <c r="H99" s="229"/>
      <c r="I99" s="229"/>
      <c r="J99" s="229"/>
      <c r="K99" s="229"/>
      <c r="L99" s="229"/>
    </row>
    <row r="100" spans="2:16" x14ac:dyDescent="0.3">
      <c r="B100" s="310"/>
      <c r="C100" s="344"/>
      <c r="D100" s="344"/>
      <c r="E100" s="229"/>
      <c r="F100" s="229"/>
      <c r="G100" s="229"/>
      <c r="H100" s="229"/>
      <c r="I100" s="229"/>
      <c r="J100" s="229"/>
      <c r="K100" s="229"/>
      <c r="L100" s="229"/>
    </row>
    <row r="101" spans="2:16" x14ac:dyDescent="0.3">
      <c r="B101" s="310"/>
      <c r="C101" s="344"/>
      <c r="D101" s="344"/>
      <c r="E101" s="229"/>
      <c r="F101" s="229"/>
      <c r="G101" s="229"/>
      <c r="H101" s="229"/>
      <c r="I101" s="229"/>
      <c r="J101" s="229"/>
      <c r="K101" s="229"/>
      <c r="L101" s="229"/>
    </row>
    <row r="102" spans="2:16" x14ac:dyDescent="0.3">
      <c r="B102" s="310">
        <v>3</v>
      </c>
      <c r="C102" s="344"/>
      <c r="D102" s="344"/>
      <c r="E102" s="229"/>
      <c r="F102" s="229"/>
      <c r="G102" s="229"/>
      <c r="H102" s="229"/>
      <c r="I102" s="229"/>
      <c r="J102" s="229"/>
      <c r="K102" s="229"/>
      <c r="L102" s="229"/>
      <c r="O102" s="54" t="s">
        <v>123</v>
      </c>
      <c r="P102" s="54" t="s">
        <v>122</v>
      </c>
    </row>
    <row r="103" spans="2:16" x14ac:dyDescent="0.3">
      <c r="B103" s="310"/>
      <c r="C103" s="344"/>
      <c r="D103" s="344"/>
      <c r="E103" s="229"/>
      <c r="F103" s="229"/>
      <c r="G103" s="229"/>
      <c r="H103" s="229"/>
      <c r="I103" s="229"/>
      <c r="J103" s="229"/>
      <c r="K103" s="229"/>
      <c r="L103" s="229"/>
    </row>
    <row r="104" spans="2:16" x14ac:dyDescent="0.3">
      <c r="B104" s="310"/>
      <c r="C104" s="344"/>
      <c r="D104" s="344"/>
      <c r="E104" s="229"/>
      <c r="F104" s="229"/>
      <c r="G104" s="229"/>
      <c r="H104" s="229"/>
      <c r="I104" s="229"/>
      <c r="J104" s="229"/>
      <c r="K104" s="229"/>
      <c r="L104" s="229"/>
    </row>
    <row r="105" spans="2:16" x14ac:dyDescent="0.3">
      <c r="B105" s="310"/>
      <c r="C105" s="344"/>
      <c r="D105" s="344"/>
      <c r="E105" s="229"/>
      <c r="F105" s="229"/>
      <c r="G105" s="229"/>
      <c r="H105" s="229"/>
      <c r="I105" s="229"/>
      <c r="J105" s="229"/>
      <c r="K105" s="229"/>
      <c r="L105" s="229"/>
    </row>
    <row r="106" spans="2:16" x14ac:dyDescent="0.3">
      <c r="B106" s="310"/>
      <c r="C106" s="344"/>
      <c r="D106" s="344"/>
      <c r="E106" s="229"/>
      <c r="F106" s="229"/>
      <c r="G106" s="229"/>
      <c r="H106" s="229"/>
      <c r="I106" s="229"/>
      <c r="J106" s="229"/>
      <c r="K106" s="229"/>
      <c r="L106" s="229"/>
    </row>
    <row r="107" spans="2:16" x14ac:dyDescent="0.3">
      <c r="B107" s="310"/>
      <c r="C107" s="344"/>
      <c r="D107" s="344"/>
      <c r="E107" s="229"/>
      <c r="F107" s="229"/>
      <c r="G107" s="229"/>
      <c r="H107" s="229"/>
      <c r="I107" s="229"/>
      <c r="J107" s="229"/>
      <c r="K107" s="229"/>
      <c r="L107" s="229"/>
    </row>
    <row r="108" spans="2:16" x14ac:dyDescent="0.3">
      <c r="B108" s="310"/>
      <c r="C108" s="344"/>
      <c r="D108" s="344"/>
      <c r="E108" s="229"/>
      <c r="F108" s="229"/>
      <c r="G108" s="229"/>
      <c r="H108" s="229"/>
      <c r="I108" s="229"/>
      <c r="J108" s="229"/>
      <c r="K108" s="229"/>
      <c r="L108" s="229"/>
    </row>
    <row r="109" spans="2:16" x14ac:dyDescent="0.3">
      <c r="B109" s="310"/>
      <c r="C109" s="344"/>
      <c r="D109" s="344"/>
      <c r="E109" s="229"/>
      <c r="F109" s="229"/>
      <c r="G109" s="229"/>
      <c r="H109" s="229"/>
      <c r="I109" s="229"/>
      <c r="J109" s="229"/>
      <c r="K109" s="229"/>
      <c r="L109" s="229"/>
    </row>
    <row r="110" spans="2:16" x14ac:dyDescent="0.3">
      <c r="B110" s="310"/>
      <c r="C110" s="344"/>
      <c r="D110" s="344"/>
      <c r="E110" s="229"/>
      <c r="F110" s="229"/>
      <c r="G110" s="229"/>
      <c r="H110" s="229"/>
      <c r="I110" s="229"/>
      <c r="J110" s="229"/>
      <c r="K110" s="229"/>
      <c r="L110" s="229"/>
    </row>
    <row r="111" spans="2:16" x14ac:dyDescent="0.3">
      <c r="B111" s="310"/>
      <c r="C111" s="344"/>
      <c r="D111" s="344"/>
      <c r="E111" s="229"/>
      <c r="F111" s="229"/>
      <c r="G111" s="229"/>
      <c r="H111" s="229"/>
      <c r="I111" s="229"/>
      <c r="J111" s="229"/>
      <c r="K111" s="229"/>
      <c r="L111" s="229"/>
    </row>
    <row r="112" spans="2:16" x14ac:dyDescent="0.3">
      <c r="B112" s="310">
        <v>4</v>
      </c>
      <c r="C112" s="344"/>
      <c r="D112" s="344"/>
      <c r="E112" s="229"/>
      <c r="F112" s="229"/>
      <c r="G112" s="229"/>
      <c r="H112" s="229"/>
      <c r="I112" s="229"/>
      <c r="J112" s="229"/>
      <c r="K112" s="229"/>
      <c r="L112" s="229"/>
      <c r="O112" s="54" t="s">
        <v>28</v>
      </c>
      <c r="P112" s="54" t="s">
        <v>29</v>
      </c>
    </row>
    <row r="113" spans="2:12" x14ac:dyDescent="0.3">
      <c r="B113" s="310"/>
      <c r="C113" s="344"/>
      <c r="D113" s="344"/>
      <c r="E113" s="229"/>
      <c r="F113" s="229"/>
      <c r="G113" s="229"/>
      <c r="H113" s="229"/>
      <c r="I113" s="229"/>
      <c r="J113" s="229"/>
      <c r="K113" s="229"/>
      <c r="L113" s="229"/>
    </row>
    <row r="114" spans="2:12" x14ac:dyDescent="0.3">
      <c r="B114" s="310"/>
      <c r="C114" s="344"/>
      <c r="D114" s="344"/>
      <c r="E114" s="229"/>
      <c r="F114" s="229"/>
      <c r="G114" s="229"/>
      <c r="H114" s="229"/>
      <c r="I114" s="229"/>
      <c r="J114" s="229"/>
      <c r="K114" s="229"/>
      <c r="L114" s="229"/>
    </row>
    <row r="115" spans="2:12" x14ac:dyDescent="0.3">
      <c r="B115" s="310"/>
      <c r="C115" s="344"/>
      <c r="D115" s="344"/>
      <c r="E115" s="229"/>
      <c r="F115" s="229"/>
      <c r="G115" s="229"/>
      <c r="H115" s="229"/>
      <c r="I115" s="229"/>
      <c r="J115" s="229"/>
      <c r="K115" s="229"/>
      <c r="L115" s="229"/>
    </row>
    <row r="116" spans="2:12" x14ac:dyDescent="0.3">
      <c r="B116" s="310"/>
      <c r="C116" s="344"/>
      <c r="D116" s="344"/>
      <c r="E116" s="229"/>
      <c r="F116" s="229"/>
      <c r="G116" s="229"/>
      <c r="H116" s="229"/>
      <c r="I116" s="229"/>
      <c r="J116" s="229"/>
      <c r="K116" s="229"/>
      <c r="L116" s="229"/>
    </row>
    <row r="117" spans="2:12" x14ac:dyDescent="0.3">
      <c r="B117" s="310"/>
      <c r="C117" s="344"/>
      <c r="D117" s="344"/>
      <c r="E117" s="229"/>
      <c r="F117" s="229"/>
      <c r="G117" s="229"/>
      <c r="H117" s="229"/>
      <c r="I117" s="229"/>
      <c r="J117" s="229"/>
      <c r="K117" s="229"/>
      <c r="L117" s="229"/>
    </row>
    <row r="118" spans="2:12" x14ac:dyDescent="0.3">
      <c r="B118" s="310"/>
      <c r="C118" s="344"/>
      <c r="D118" s="344"/>
      <c r="E118" s="229"/>
      <c r="F118" s="229"/>
      <c r="G118" s="229"/>
      <c r="H118" s="229"/>
      <c r="I118" s="229"/>
      <c r="J118" s="229"/>
      <c r="K118" s="229"/>
      <c r="L118" s="229"/>
    </row>
    <row r="119" spans="2:12" x14ac:dyDescent="0.3">
      <c r="B119" s="310"/>
      <c r="C119" s="344"/>
      <c r="D119" s="344"/>
      <c r="E119" s="229"/>
      <c r="F119" s="229"/>
      <c r="G119" s="229"/>
      <c r="H119" s="229"/>
      <c r="I119" s="229"/>
      <c r="J119" s="229"/>
      <c r="K119" s="229"/>
      <c r="L119" s="229"/>
    </row>
    <row r="120" spans="2:12" x14ac:dyDescent="0.3">
      <c r="B120" s="310"/>
      <c r="C120" s="344"/>
      <c r="D120" s="344"/>
      <c r="E120" s="229"/>
      <c r="F120" s="229"/>
      <c r="G120" s="229"/>
      <c r="H120" s="229"/>
      <c r="I120" s="229"/>
      <c r="J120" s="229"/>
      <c r="K120" s="229"/>
      <c r="L120" s="229"/>
    </row>
    <row r="121" spans="2:12" x14ac:dyDescent="0.3">
      <c r="B121" s="310"/>
      <c r="C121" s="344"/>
      <c r="D121" s="344"/>
      <c r="E121" s="229"/>
      <c r="F121" s="229"/>
      <c r="G121" s="229"/>
      <c r="H121" s="229"/>
      <c r="I121" s="229"/>
      <c r="J121" s="229"/>
      <c r="K121" s="229"/>
      <c r="L121" s="229"/>
    </row>
    <row r="122" spans="2:12" x14ac:dyDescent="0.3">
      <c r="B122" s="310">
        <v>5</v>
      </c>
      <c r="C122" s="344"/>
      <c r="D122" s="344"/>
      <c r="E122" s="229"/>
      <c r="F122" s="229"/>
      <c r="G122" s="229"/>
      <c r="H122" s="229"/>
      <c r="I122" s="229"/>
      <c r="J122" s="229"/>
      <c r="K122" s="229"/>
      <c r="L122" s="229"/>
    </row>
    <row r="123" spans="2:12" x14ac:dyDescent="0.3">
      <c r="B123" s="310"/>
      <c r="C123" s="344"/>
      <c r="D123" s="344"/>
      <c r="E123" s="229"/>
      <c r="F123" s="229"/>
      <c r="G123" s="229"/>
      <c r="H123" s="229"/>
      <c r="I123" s="229"/>
      <c r="J123" s="229"/>
      <c r="K123" s="229"/>
      <c r="L123" s="229"/>
    </row>
    <row r="124" spans="2:12" x14ac:dyDescent="0.3">
      <c r="B124" s="310"/>
      <c r="C124" s="344"/>
      <c r="D124" s="344"/>
      <c r="E124" s="229"/>
      <c r="F124" s="229"/>
      <c r="G124" s="229"/>
      <c r="H124" s="229"/>
      <c r="I124" s="229"/>
      <c r="J124" s="229"/>
      <c r="K124" s="229"/>
      <c r="L124" s="229"/>
    </row>
    <row r="125" spans="2:12" x14ac:dyDescent="0.3">
      <c r="B125" s="310"/>
      <c r="C125" s="344"/>
      <c r="D125" s="344"/>
      <c r="E125" s="229"/>
      <c r="F125" s="229"/>
      <c r="G125" s="229"/>
      <c r="H125" s="229"/>
      <c r="I125" s="229"/>
      <c r="J125" s="229"/>
      <c r="K125" s="229"/>
      <c r="L125" s="229"/>
    </row>
    <row r="126" spans="2:12" x14ac:dyDescent="0.3">
      <c r="B126" s="310"/>
      <c r="C126" s="344"/>
      <c r="D126" s="344"/>
      <c r="E126" s="229"/>
      <c r="F126" s="229"/>
      <c r="G126" s="229"/>
      <c r="H126" s="229"/>
      <c r="I126" s="229"/>
      <c r="J126" s="229"/>
      <c r="K126" s="229"/>
      <c r="L126" s="229"/>
    </row>
    <row r="127" spans="2:12" x14ac:dyDescent="0.3">
      <c r="B127" s="310"/>
      <c r="C127" s="344"/>
      <c r="D127" s="344"/>
      <c r="E127" s="229"/>
      <c r="F127" s="229"/>
      <c r="G127" s="229"/>
      <c r="H127" s="229"/>
      <c r="I127" s="229"/>
      <c r="J127" s="229"/>
      <c r="K127" s="229"/>
      <c r="L127" s="229"/>
    </row>
    <row r="128" spans="2:12" x14ac:dyDescent="0.3">
      <c r="B128" s="310"/>
      <c r="C128" s="344"/>
      <c r="D128" s="344"/>
      <c r="E128" s="229"/>
      <c r="F128" s="229"/>
      <c r="G128" s="229"/>
      <c r="H128" s="229"/>
      <c r="I128" s="229"/>
      <c r="J128" s="229"/>
      <c r="K128" s="229"/>
      <c r="L128" s="229"/>
    </row>
    <row r="129" spans="2:12" x14ac:dyDescent="0.3">
      <c r="B129" s="310"/>
      <c r="C129" s="344"/>
      <c r="D129" s="344"/>
      <c r="E129" s="229"/>
      <c r="F129" s="229"/>
      <c r="G129" s="229"/>
      <c r="H129" s="229"/>
      <c r="I129" s="229"/>
      <c r="J129" s="229"/>
      <c r="K129" s="229"/>
      <c r="L129" s="229"/>
    </row>
    <row r="130" spans="2:12" x14ac:dyDescent="0.3">
      <c r="B130" s="310"/>
      <c r="C130" s="344"/>
      <c r="D130" s="344"/>
      <c r="E130" s="229"/>
      <c r="F130" s="229"/>
      <c r="G130" s="229"/>
      <c r="H130" s="229"/>
      <c r="I130" s="229"/>
      <c r="J130" s="229"/>
      <c r="K130" s="229"/>
      <c r="L130" s="229"/>
    </row>
    <row r="131" spans="2:12" x14ac:dyDescent="0.3">
      <c r="B131" s="310"/>
      <c r="C131" s="344"/>
      <c r="D131" s="344"/>
      <c r="E131" s="229"/>
      <c r="F131" s="229"/>
      <c r="G131" s="229"/>
      <c r="H131" s="229"/>
      <c r="I131" s="229"/>
      <c r="J131" s="229"/>
      <c r="K131" s="229"/>
      <c r="L131" s="229"/>
    </row>
    <row r="132" spans="2:12" x14ac:dyDescent="0.3">
      <c r="B132" s="310">
        <v>6</v>
      </c>
      <c r="C132" s="344"/>
      <c r="D132" s="344"/>
      <c r="E132" s="229"/>
      <c r="F132" s="229"/>
      <c r="G132" s="229"/>
      <c r="H132" s="229"/>
      <c r="I132" s="229"/>
      <c r="J132" s="229"/>
      <c r="K132" s="229"/>
      <c r="L132" s="229"/>
    </row>
    <row r="133" spans="2:12" x14ac:dyDescent="0.3">
      <c r="B133" s="310"/>
      <c r="C133" s="344"/>
      <c r="D133" s="344"/>
      <c r="E133" s="229"/>
      <c r="F133" s="229"/>
      <c r="G133" s="229"/>
      <c r="H133" s="229"/>
      <c r="I133" s="229"/>
      <c r="J133" s="229"/>
      <c r="K133" s="229"/>
      <c r="L133" s="229"/>
    </row>
    <row r="134" spans="2:12" x14ac:dyDescent="0.3">
      <c r="B134" s="310"/>
      <c r="C134" s="344"/>
      <c r="D134" s="344"/>
      <c r="E134" s="229"/>
      <c r="F134" s="229"/>
      <c r="G134" s="229"/>
      <c r="H134" s="229"/>
      <c r="I134" s="229"/>
      <c r="J134" s="229"/>
      <c r="K134" s="229"/>
      <c r="L134" s="229"/>
    </row>
    <row r="135" spans="2:12" x14ac:dyDescent="0.3">
      <c r="B135" s="310"/>
      <c r="C135" s="344"/>
      <c r="D135" s="344"/>
      <c r="E135" s="229"/>
      <c r="F135" s="229"/>
      <c r="G135" s="229"/>
      <c r="H135" s="229"/>
      <c r="I135" s="229"/>
      <c r="J135" s="229"/>
      <c r="K135" s="229"/>
      <c r="L135" s="229"/>
    </row>
    <row r="136" spans="2:12" x14ac:dyDescent="0.3">
      <c r="B136" s="310"/>
      <c r="C136" s="344"/>
      <c r="D136" s="344"/>
      <c r="E136" s="229"/>
      <c r="F136" s="229"/>
      <c r="G136" s="229"/>
      <c r="H136" s="229"/>
      <c r="I136" s="229"/>
      <c r="J136" s="229"/>
      <c r="K136" s="229"/>
      <c r="L136" s="229"/>
    </row>
    <row r="137" spans="2:12" x14ac:dyDescent="0.3">
      <c r="B137" s="310"/>
      <c r="C137" s="344"/>
      <c r="D137" s="344"/>
      <c r="E137" s="229"/>
      <c r="F137" s="229"/>
      <c r="G137" s="229"/>
      <c r="H137" s="229"/>
      <c r="I137" s="229"/>
      <c r="J137" s="229"/>
      <c r="K137" s="229"/>
      <c r="L137" s="229"/>
    </row>
    <row r="138" spans="2:12" x14ac:dyDescent="0.3">
      <c r="B138" s="310"/>
      <c r="C138" s="344"/>
      <c r="D138" s="344"/>
      <c r="E138" s="229"/>
      <c r="F138" s="229"/>
      <c r="G138" s="229"/>
      <c r="H138" s="229"/>
      <c r="I138" s="229"/>
      <c r="J138" s="229"/>
      <c r="K138" s="229"/>
      <c r="L138" s="229"/>
    </row>
    <row r="139" spans="2:12" x14ac:dyDescent="0.3">
      <c r="B139" s="310"/>
      <c r="C139" s="344"/>
      <c r="D139" s="344"/>
      <c r="E139" s="229"/>
      <c r="F139" s="229"/>
      <c r="G139" s="229"/>
      <c r="H139" s="229"/>
      <c r="I139" s="229"/>
      <c r="J139" s="229"/>
      <c r="K139" s="229"/>
      <c r="L139" s="229"/>
    </row>
    <row r="140" spans="2:12" x14ac:dyDescent="0.3">
      <c r="B140" s="310"/>
      <c r="C140" s="344"/>
      <c r="D140" s="344"/>
      <c r="E140" s="229"/>
      <c r="F140" s="229"/>
      <c r="G140" s="229"/>
      <c r="H140" s="229"/>
      <c r="I140" s="229"/>
      <c r="J140" s="229"/>
      <c r="K140" s="229"/>
      <c r="L140" s="229"/>
    </row>
    <row r="141" spans="2:12" x14ac:dyDescent="0.3">
      <c r="B141" s="310"/>
      <c r="C141" s="344"/>
      <c r="D141" s="344"/>
      <c r="E141" s="229"/>
      <c r="F141" s="229"/>
      <c r="G141" s="229"/>
      <c r="H141" s="229"/>
      <c r="I141" s="229"/>
      <c r="J141" s="229"/>
      <c r="K141" s="229"/>
      <c r="L141" s="229"/>
    </row>
    <row r="142" spans="2:12" x14ac:dyDescent="0.3">
      <c r="B142" s="310">
        <v>7</v>
      </c>
      <c r="C142" s="344"/>
      <c r="D142" s="344"/>
      <c r="E142" s="229"/>
      <c r="F142" s="229"/>
      <c r="G142" s="229"/>
      <c r="H142" s="229"/>
      <c r="I142" s="229"/>
      <c r="J142" s="229"/>
      <c r="K142" s="229"/>
      <c r="L142" s="229"/>
    </row>
    <row r="143" spans="2:12" x14ac:dyDescent="0.3">
      <c r="B143" s="310"/>
      <c r="C143" s="344"/>
      <c r="D143" s="344"/>
      <c r="E143" s="229"/>
      <c r="F143" s="229"/>
      <c r="G143" s="229"/>
      <c r="H143" s="229"/>
      <c r="I143" s="229"/>
      <c r="J143" s="229"/>
      <c r="K143" s="229"/>
      <c r="L143" s="229"/>
    </row>
    <row r="144" spans="2:12" x14ac:dyDescent="0.3">
      <c r="B144" s="310"/>
      <c r="C144" s="344"/>
      <c r="D144" s="344"/>
      <c r="E144" s="229"/>
      <c r="F144" s="229"/>
      <c r="G144" s="229"/>
      <c r="H144" s="229"/>
      <c r="I144" s="229"/>
      <c r="J144" s="229"/>
      <c r="K144" s="229"/>
      <c r="L144" s="229"/>
    </row>
    <row r="145" spans="2:12" x14ac:dyDescent="0.3">
      <c r="B145" s="310"/>
      <c r="C145" s="344"/>
      <c r="D145" s="344"/>
      <c r="E145" s="229"/>
      <c r="F145" s="229"/>
      <c r="G145" s="229"/>
      <c r="H145" s="229"/>
      <c r="I145" s="229"/>
      <c r="J145" s="229"/>
      <c r="K145" s="229"/>
      <c r="L145" s="229"/>
    </row>
    <row r="146" spans="2:12" x14ac:dyDescent="0.3">
      <c r="B146" s="310"/>
      <c r="C146" s="344"/>
      <c r="D146" s="344"/>
      <c r="E146" s="229"/>
      <c r="F146" s="229"/>
      <c r="G146" s="229"/>
      <c r="H146" s="229"/>
      <c r="I146" s="229"/>
      <c r="J146" s="229"/>
      <c r="K146" s="229"/>
      <c r="L146" s="229"/>
    </row>
    <row r="147" spans="2:12" x14ac:dyDescent="0.3">
      <c r="B147" s="310"/>
      <c r="C147" s="344"/>
      <c r="D147" s="344"/>
      <c r="E147" s="229"/>
      <c r="F147" s="229"/>
      <c r="G147" s="229"/>
      <c r="H147" s="229"/>
      <c r="I147" s="229"/>
      <c r="J147" s="229"/>
      <c r="K147" s="229"/>
      <c r="L147" s="229"/>
    </row>
    <row r="148" spans="2:12" x14ac:dyDescent="0.3">
      <c r="B148" s="310"/>
      <c r="C148" s="344"/>
      <c r="D148" s="344"/>
      <c r="E148" s="229"/>
      <c r="F148" s="229"/>
      <c r="G148" s="229"/>
      <c r="H148" s="229"/>
      <c r="I148" s="229"/>
      <c r="J148" s="229"/>
      <c r="K148" s="229"/>
      <c r="L148" s="229"/>
    </row>
    <row r="149" spans="2:12" x14ac:dyDescent="0.3">
      <c r="B149" s="310"/>
      <c r="C149" s="344"/>
      <c r="D149" s="344"/>
      <c r="E149" s="229"/>
      <c r="F149" s="229"/>
      <c r="G149" s="229"/>
      <c r="H149" s="229"/>
      <c r="I149" s="229"/>
      <c r="J149" s="229"/>
      <c r="K149" s="229"/>
      <c r="L149" s="229"/>
    </row>
    <row r="150" spans="2:12" x14ac:dyDescent="0.3">
      <c r="B150" s="310"/>
      <c r="C150" s="344"/>
      <c r="D150" s="344"/>
      <c r="E150" s="229"/>
      <c r="F150" s="229"/>
      <c r="G150" s="229"/>
      <c r="H150" s="229"/>
      <c r="I150" s="229"/>
      <c r="J150" s="229"/>
      <c r="K150" s="229"/>
      <c r="L150" s="229"/>
    </row>
    <row r="151" spans="2:12" x14ac:dyDescent="0.3">
      <c r="B151" s="310"/>
      <c r="C151" s="344"/>
      <c r="D151" s="344"/>
      <c r="E151" s="229"/>
      <c r="F151" s="229"/>
      <c r="G151" s="229"/>
      <c r="H151" s="229"/>
      <c r="I151" s="229"/>
      <c r="J151" s="229"/>
      <c r="K151" s="229"/>
      <c r="L151" s="229"/>
    </row>
    <row r="152" spans="2:12" x14ac:dyDescent="0.3">
      <c r="B152" s="310">
        <v>8</v>
      </c>
      <c r="C152" s="344"/>
      <c r="D152" s="344"/>
      <c r="E152" s="229"/>
      <c r="F152" s="229"/>
      <c r="G152" s="229"/>
      <c r="H152" s="229"/>
      <c r="I152" s="229"/>
      <c r="J152" s="229"/>
      <c r="K152" s="229"/>
      <c r="L152" s="229"/>
    </row>
    <row r="153" spans="2:12" x14ac:dyDescent="0.3">
      <c r="B153" s="310"/>
      <c r="C153" s="344"/>
      <c r="D153" s="344"/>
      <c r="E153" s="229"/>
      <c r="F153" s="229"/>
      <c r="G153" s="229"/>
      <c r="H153" s="229"/>
      <c r="I153" s="229"/>
      <c r="J153" s="229"/>
      <c r="K153" s="229"/>
      <c r="L153" s="229"/>
    </row>
    <row r="154" spans="2:12" x14ac:dyDescent="0.3">
      <c r="B154" s="310"/>
      <c r="C154" s="344"/>
      <c r="D154" s="344"/>
      <c r="E154" s="229"/>
      <c r="F154" s="229"/>
      <c r="G154" s="229"/>
      <c r="H154" s="229"/>
      <c r="I154" s="229"/>
      <c r="J154" s="229"/>
      <c r="K154" s="229"/>
      <c r="L154" s="229"/>
    </row>
    <row r="155" spans="2:12" x14ac:dyDescent="0.3">
      <c r="B155" s="310"/>
      <c r="C155" s="344"/>
      <c r="D155" s="344"/>
      <c r="E155" s="229"/>
      <c r="F155" s="229"/>
      <c r="G155" s="229"/>
      <c r="H155" s="229"/>
      <c r="I155" s="229"/>
      <c r="J155" s="229"/>
      <c r="K155" s="229"/>
      <c r="L155" s="229"/>
    </row>
    <row r="156" spans="2:12" x14ac:dyDescent="0.3">
      <c r="B156" s="310"/>
      <c r="C156" s="344"/>
      <c r="D156" s="344"/>
      <c r="E156" s="229"/>
      <c r="F156" s="229"/>
      <c r="G156" s="229"/>
      <c r="H156" s="229"/>
      <c r="I156" s="229"/>
      <c r="J156" s="229"/>
      <c r="K156" s="229"/>
      <c r="L156" s="229"/>
    </row>
    <row r="157" spans="2:12" x14ac:dyDescent="0.3">
      <c r="B157" s="310"/>
      <c r="C157" s="344"/>
      <c r="D157" s="344"/>
      <c r="E157" s="229"/>
      <c r="F157" s="229"/>
      <c r="G157" s="229"/>
      <c r="H157" s="229"/>
      <c r="I157" s="229"/>
      <c r="J157" s="229"/>
      <c r="K157" s="229"/>
      <c r="L157" s="229"/>
    </row>
    <row r="158" spans="2:12" x14ac:dyDescent="0.3">
      <c r="B158" s="310"/>
      <c r="C158" s="344"/>
      <c r="D158" s="344"/>
      <c r="E158" s="229"/>
      <c r="F158" s="229"/>
      <c r="G158" s="229"/>
      <c r="H158" s="229"/>
      <c r="I158" s="229"/>
      <c r="J158" s="229"/>
      <c r="K158" s="229"/>
      <c r="L158" s="229"/>
    </row>
    <row r="159" spans="2:12" x14ac:dyDescent="0.3">
      <c r="B159" s="310"/>
      <c r="C159" s="344"/>
      <c r="D159" s="344"/>
      <c r="E159" s="229"/>
      <c r="F159" s="229"/>
      <c r="G159" s="229"/>
      <c r="H159" s="229"/>
      <c r="I159" s="229"/>
      <c r="J159" s="229"/>
      <c r="K159" s="229"/>
      <c r="L159" s="229"/>
    </row>
    <row r="160" spans="2:12" x14ac:dyDescent="0.3">
      <c r="B160" s="310"/>
      <c r="C160" s="344"/>
      <c r="D160" s="344"/>
      <c r="E160" s="229"/>
      <c r="F160" s="229"/>
      <c r="G160" s="229"/>
      <c r="H160" s="229"/>
      <c r="I160" s="229"/>
      <c r="J160" s="229"/>
      <c r="K160" s="229"/>
      <c r="L160" s="229"/>
    </row>
    <row r="161" spans="2:12" x14ac:dyDescent="0.3">
      <c r="B161" s="310"/>
      <c r="C161" s="344"/>
      <c r="D161" s="344"/>
      <c r="E161" s="229"/>
      <c r="F161" s="229"/>
      <c r="G161" s="229"/>
      <c r="H161" s="229"/>
      <c r="I161" s="229"/>
      <c r="J161" s="229"/>
      <c r="K161" s="229"/>
      <c r="L161" s="229"/>
    </row>
    <row r="162" spans="2:12" x14ac:dyDescent="0.3">
      <c r="B162" s="310">
        <v>9</v>
      </c>
      <c r="C162" s="344"/>
      <c r="D162" s="344"/>
      <c r="E162" s="229"/>
      <c r="F162" s="229"/>
      <c r="G162" s="229"/>
      <c r="H162" s="229"/>
      <c r="I162" s="229"/>
      <c r="J162" s="229"/>
      <c r="K162" s="229"/>
      <c r="L162" s="229"/>
    </row>
    <row r="163" spans="2:12" x14ac:dyDescent="0.3">
      <c r="B163" s="310"/>
      <c r="C163" s="344"/>
      <c r="D163" s="344"/>
      <c r="E163" s="229"/>
      <c r="F163" s="229"/>
      <c r="G163" s="229"/>
      <c r="H163" s="229"/>
      <c r="I163" s="229"/>
      <c r="J163" s="229"/>
      <c r="K163" s="229"/>
      <c r="L163" s="229"/>
    </row>
    <row r="164" spans="2:12" x14ac:dyDescent="0.3">
      <c r="B164" s="310"/>
      <c r="C164" s="344"/>
      <c r="D164" s="344"/>
      <c r="E164" s="229"/>
      <c r="F164" s="229"/>
      <c r="G164" s="229"/>
      <c r="H164" s="229"/>
      <c r="I164" s="229"/>
      <c r="J164" s="229"/>
      <c r="K164" s="229"/>
      <c r="L164" s="229"/>
    </row>
    <row r="165" spans="2:12" x14ac:dyDescent="0.3">
      <c r="B165" s="310"/>
      <c r="C165" s="344"/>
      <c r="D165" s="344"/>
      <c r="E165" s="229"/>
      <c r="F165" s="229"/>
      <c r="G165" s="229"/>
      <c r="H165" s="229"/>
      <c r="I165" s="229"/>
      <c r="J165" s="229"/>
      <c r="K165" s="229"/>
      <c r="L165" s="229"/>
    </row>
    <row r="166" spans="2:12" x14ac:dyDescent="0.3">
      <c r="B166" s="310"/>
      <c r="C166" s="344"/>
      <c r="D166" s="344"/>
      <c r="E166" s="229"/>
      <c r="F166" s="229"/>
      <c r="G166" s="229"/>
      <c r="H166" s="229"/>
      <c r="I166" s="229"/>
      <c r="J166" s="229"/>
      <c r="K166" s="229"/>
      <c r="L166" s="229"/>
    </row>
    <row r="167" spans="2:12" x14ac:dyDescent="0.3">
      <c r="B167" s="310"/>
      <c r="C167" s="344"/>
      <c r="D167" s="344"/>
      <c r="E167" s="229"/>
      <c r="F167" s="229"/>
      <c r="G167" s="229"/>
      <c r="H167" s="229"/>
      <c r="I167" s="229"/>
      <c r="J167" s="229"/>
      <c r="K167" s="229"/>
      <c r="L167" s="229"/>
    </row>
    <row r="168" spans="2:12" x14ac:dyDescent="0.3">
      <c r="B168" s="310"/>
      <c r="C168" s="344"/>
      <c r="D168" s="344"/>
      <c r="E168" s="229"/>
      <c r="F168" s="229"/>
      <c r="G168" s="229"/>
      <c r="H168" s="229"/>
      <c r="I168" s="229"/>
      <c r="J168" s="229"/>
      <c r="K168" s="229"/>
      <c r="L168" s="229"/>
    </row>
    <row r="169" spans="2:12" x14ac:dyDescent="0.3">
      <c r="B169" s="310"/>
      <c r="C169" s="344"/>
      <c r="D169" s="344"/>
      <c r="E169" s="229"/>
      <c r="F169" s="229"/>
      <c r="G169" s="229"/>
      <c r="H169" s="229"/>
      <c r="I169" s="229"/>
      <c r="J169" s="229"/>
      <c r="K169" s="229"/>
      <c r="L169" s="229"/>
    </row>
    <row r="170" spans="2:12" x14ac:dyDescent="0.3">
      <c r="B170" s="310"/>
      <c r="C170" s="344"/>
      <c r="D170" s="344"/>
      <c r="E170" s="229"/>
      <c r="F170" s="229"/>
      <c r="G170" s="229"/>
      <c r="H170" s="229"/>
      <c r="I170" s="229"/>
      <c r="J170" s="229"/>
      <c r="K170" s="229"/>
      <c r="L170" s="229"/>
    </row>
    <row r="171" spans="2:12" x14ac:dyDescent="0.3">
      <c r="B171" s="310"/>
      <c r="C171" s="344"/>
      <c r="D171" s="344"/>
      <c r="E171" s="229"/>
      <c r="F171" s="229"/>
      <c r="G171" s="229"/>
      <c r="H171" s="229"/>
      <c r="I171" s="229"/>
      <c r="J171" s="229"/>
      <c r="K171" s="229"/>
      <c r="L171" s="229"/>
    </row>
    <row r="172" spans="2:12" x14ac:dyDescent="0.3">
      <c r="B172" s="310">
        <v>10</v>
      </c>
      <c r="C172" s="344"/>
      <c r="D172" s="344"/>
      <c r="E172" s="229"/>
      <c r="F172" s="229"/>
      <c r="G172" s="229"/>
      <c r="H172" s="229"/>
      <c r="I172" s="229"/>
      <c r="J172" s="229"/>
      <c r="K172" s="229"/>
      <c r="L172" s="229"/>
    </row>
    <row r="173" spans="2:12" x14ac:dyDescent="0.3">
      <c r="B173" s="310"/>
      <c r="C173" s="344"/>
      <c r="D173" s="344"/>
      <c r="E173" s="229"/>
      <c r="F173" s="229"/>
      <c r="G173" s="229"/>
      <c r="H173" s="229"/>
      <c r="I173" s="229"/>
      <c r="J173" s="229"/>
      <c r="K173" s="229"/>
      <c r="L173" s="229"/>
    </row>
    <row r="174" spans="2:12" x14ac:dyDescent="0.3">
      <c r="B174" s="310"/>
      <c r="C174" s="344"/>
      <c r="D174" s="344"/>
      <c r="E174" s="229"/>
      <c r="F174" s="229"/>
      <c r="G174" s="229"/>
      <c r="H174" s="229"/>
      <c r="I174" s="229"/>
      <c r="J174" s="229"/>
      <c r="K174" s="229"/>
      <c r="L174" s="229"/>
    </row>
    <row r="175" spans="2:12" x14ac:dyDescent="0.3">
      <c r="B175" s="310"/>
      <c r="C175" s="344"/>
      <c r="D175" s="344"/>
      <c r="E175" s="229"/>
      <c r="F175" s="229"/>
      <c r="G175" s="229"/>
      <c r="H175" s="229"/>
      <c r="I175" s="229"/>
      <c r="J175" s="229"/>
      <c r="K175" s="229"/>
      <c r="L175" s="229"/>
    </row>
    <row r="176" spans="2:12" x14ac:dyDescent="0.3">
      <c r="B176" s="310"/>
      <c r="C176" s="344"/>
      <c r="D176" s="344"/>
      <c r="E176" s="229"/>
      <c r="F176" s="229"/>
      <c r="G176" s="229"/>
      <c r="H176" s="229"/>
      <c r="I176" s="229"/>
      <c r="J176" s="229"/>
      <c r="K176" s="229"/>
      <c r="L176" s="229"/>
    </row>
    <row r="177" spans="1:17" x14ac:dyDescent="0.3">
      <c r="B177" s="310"/>
      <c r="C177" s="344"/>
      <c r="D177" s="344"/>
      <c r="E177" s="229"/>
      <c r="F177" s="229"/>
      <c r="G177" s="229"/>
      <c r="H177" s="229"/>
      <c r="I177" s="229"/>
      <c r="J177" s="229"/>
      <c r="K177" s="229"/>
      <c r="L177" s="229"/>
    </row>
    <row r="178" spans="1:17" x14ac:dyDescent="0.3">
      <c r="B178" s="310"/>
      <c r="C178" s="344"/>
      <c r="D178" s="344"/>
      <c r="E178" s="229"/>
      <c r="F178" s="229"/>
      <c r="G178" s="229"/>
      <c r="H178" s="229"/>
      <c r="I178" s="229"/>
      <c r="J178" s="229"/>
      <c r="K178" s="229"/>
      <c r="L178" s="229"/>
    </row>
    <row r="179" spans="1:17" x14ac:dyDescent="0.3">
      <c r="B179" s="310"/>
      <c r="C179" s="344"/>
      <c r="D179" s="344"/>
      <c r="E179" s="229"/>
      <c r="F179" s="229"/>
      <c r="G179" s="229"/>
      <c r="H179" s="229"/>
      <c r="I179" s="229"/>
      <c r="J179" s="229"/>
      <c r="K179" s="229"/>
      <c r="L179" s="229"/>
    </row>
    <row r="180" spans="1:17" x14ac:dyDescent="0.3">
      <c r="B180" s="310"/>
      <c r="C180" s="344"/>
      <c r="D180" s="344"/>
      <c r="E180" s="229"/>
      <c r="F180" s="229"/>
      <c r="G180" s="229"/>
      <c r="H180" s="229"/>
      <c r="I180" s="229"/>
      <c r="J180" s="229"/>
      <c r="K180" s="229"/>
      <c r="L180" s="229"/>
    </row>
    <row r="181" spans="1:17" x14ac:dyDescent="0.3">
      <c r="B181" s="310"/>
      <c r="C181" s="344"/>
      <c r="D181" s="344"/>
      <c r="E181" s="229"/>
      <c r="F181" s="229"/>
      <c r="G181" s="229"/>
      <c r="H181" s="229"/>
      <c r="I181" s="229"/>
      <c r="J181" s="229"/>
      <c r="K181" s="229"/>
      <c r="L181" s="229"/>
    </row>
    <row r="182" spans="1:17" s="25" customFormat="1" x14ac:dyDescent="0.3">
      <c r="A182" s="62"/>
      <c r="B182" s="72"/>
      <c r="C182" s="73"/>
      <c r="D182" s="73"/>
      <c r="E182" s="73"/>
      <c r="F182" s="73"/>
      <c r="G182" s="73"/>
      <c r="H182" s="73"/>
      <c r="I182" s="73"/>
      <c r="J182" s="73"/>
      <c r="K182" s="73"/>
      <c r="L182" s="74"/>
      <c r="O182" s="54"/>
      <c r="P182" s="54"/>
      <c r="Q182" s="54"/>
    </row>
    <row r="183" spans="1:17" s="9" customFormat="1" x14ac:dyDescent="0.3">
      <c r="A183" s="8"/>
      <c r="B183" s="335" t="s">
        <v>26</v>
      </c>
      <c r="C183" s="336"/>
      <c r="D183" s="336"/>
      <c r="E183" s="336"/>
      <c r="F183" s="336"/>
      <c r="G183" s="336"/>
      <c r="H183" s="336"/>
      <c r="I183" s="336"/>
      <c r="J183" s="336"/>
      <c r="K183" s="336"/>
      <c r="L183" s="337"/>
      <c r="M183" s="70"/>
    </row>
    <row r="184" spans="1:17" s="25" customFormat="1" x14ac:dyDescent="0.3">
      <c r="A184" s="62"/>
      <c r="B184" s="71"/>
      <c r="C184" s="63"/>
      <c r="D184" s="63"/>
      <c r="E184" s="63"/>
      <c r="F184" s="63"/>
      <c r="G184" s="63"/>
      <c r="H184" s="63"/>
      <c r="I184" s="63"/>
      <c r="J184" s="63"/>
      <c r="K184" s="63"/>
      <c r="L184" s="64"/>
      <c r="O184" s="54"/>
      <c r="P184" s="54"/>
      <c r="Q184" s="54"/>
    </row>
    <row r="185" spans="1:17" s="25" customFormat="1" x14ac:dyDescent="0.3">
      <c r="A185" s="62"/>
      <c r="B185" s="345" t="str">
        <f>IF(Intro!$G$21="English",O185,P185)</f>
        <v>Depuis le 1er janvier 2023, votre entreprise a-t-elle fermé de façon permanente ou cédé des installations ou de ses éléments d'actif touchant la production des marchandises? Dans l'affirmative, précisez la date, l’emplacement et les motifs de telles mesures.</v>
      </c>
      <c r="C185" s="346"/>
      <c r="D185" s="346"/>
      <c r="E185" s="346"/>
      <c r="F185" s="346"/>
      <c r="G185" s="346"/>
      <c r="H185" s="346"/>
      <c r="I185" s="346"/>
      <c r="J185" s="346"/>
      <c r="K185" s="346"/>
      <c r="L185" s="347"/>
      <c r="O185" s="275"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85" s="275"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c r="Q185" s="54"/>
    </row>
    <row r="186" spans="1:17" s="25" customFormat="1" x14ac:dyDescent="0.3">
      <c r="A186" s="62"/>
      <c r="B186" s="345"/>
      <c r="C186" s="346"/>
      <c r="D186" s="346"/>
      <c r="E186" s="346"/>
      <c r="F186" s="346"/>
      <c r="G186" s="346"/>
      <c r="H186" s="346"/>
      <c r="I186" s="346"/>
      <c r="J186" s="346"/>
      <c r="K186" s="346"/>
      <c r="L186" s="347"/>
      <c r="O186" s="275"/>
      <c r="P186" s="275"/>
      <c r="Q186" s="54"/>
    </row>
    <row r="187" spans="1:17" s="25" customFormat="1" x14ac:dyDescent="0.3">
      <c r="A187" s="62"/>
      <c r="B187" s="71"/>
      <c r="C187" s="63"/>
      <c r="D187" s="63"/>
      <c r="E187" s="63"/>
      <c r="F187" s="63"/>
      <c r="G187" s="63"/>
      <c r="H187" s="63"/>
      <c r="I187" s="63"/>
      <c r="J187" s="63"/>
      <c r="K187" s="63"/>
      <c r="L187" s="64"/>
      <c r="O187" s="54"/>
      <c r="P187" s="54"/>
      <c r="Q187" s="54"/>
    </row>
    <row r="188" spans="1:17" s="9" customFormat="1" x14ac:dyDescent="0.3">
      <c r="A188" s="8"/>
      <c r="B188" s="338"/>
      <c r="C188" s="339"/>
      <c r="D188" s="339"/>
      <c r="E188" s="339"/>
      <c r="F188" s="339"/>
      <c r="G188" s="339"/>
      <c r="H188" s="339"/>
      <c r="I188" s="339"/>
      <c r="J188" s="339"/>
      <c r="K188" s="339"/>
      <c r="L188" s="340"/>
      <c r="M188" s="25"/>
    </row>
    <row r="189" spans="1:17" s="9" customFormat="1" x14ac:dyDescent="0.3">
      <c r="A189" s="8"/>
      <c r="B189" s="338"/>
      <c r="C189" s="339"/>
      <c r="D189" s="339"/>
      <c r="E189" s="339"/>
      <c r="F189" s="339"/>
      <c r="G189" s="339"/>
      <c r="H189" s="339"/>
      <c r="I189" s="339"/>
      <c r="J189" s="339"/>
      <c r="K189" s="339"/>
      <c r="L189" s="340"/>
      <c r="M189" s="25"/>
    </row>
    <row r="190" spans="1:17" s="9" customFormat="1" x14ac:dyDescent="0.3">
      <c r="A190" s="8"/>
      <c r="B190" s="338"/>
      <c r="C190" s="339"/>
      <c r="D190" s="339"/>
      <c r="E190" s="339"/>
      <c r="F190" s="339"/>
      <c r="G190" s="339"/>
      <c r="H190" s="339"/>
      <c r="I190" s="339"/>
      <c r="J190" s="339"/>
      <c r="K190" s="339"/>
      <c r="L190" s="340"/>
      <c r="M190" s="25"/>
    </row>
    <row r="191" spans="1:17" s="9" customFormat="1" x14ac:dyDescent="0.3">
      <c r="A191" s="8"/>
      <c r="B191" s="338"/>
      <c r="C191" s="339"/>
      <c r="D191" s="339"/>
      <c r="E191" s="339"/>
      <c r="F191" s="339"/>
      <c r="G191" s="339"/>
      <c r="H191" s="339"/>
      <c r="I191" s="339"/>
      <c r="J191" s="339"/>
      <c r="K191" s="339"/>
      <c r="L191" s="340"/>
      <c r="M191" s="25"/>
    </row>
    <row r="192" spans="1:17" s="9" customFormat="1" x14ac:dyDescent="0.3">
      <c r="A192" s="8"/>
      <c r="B192" s="338"/>
      <c r="C192" s="339"/>
      <c r="D192" s="339"/>
      <c r="E192" s="339"/>
      <c r="F192" s="339"/>
      <c r="G192" s="339"/>
      <c r="H192" s="339"/>
      <c r="I192" s="339"/>
      <c r="J192" s="339"/>
      <c r="K192" s="339"/>
      <c r="L192" s="340"/>
      <c r="M192" s="25"/>
    </row>
    <row r="193" spans="1:17" s="9" customFormat="1" x14ac:dyDescent="0.3">
      <c r="A193" s="8"/>
      <c r="B193" s="338"/>
      <c r="C193" s="339"/>
      <c r="D193" s="339"/>
      <c r="E193" s="339"/>
      <c r="F193" s="339"/>
      <c r="G193" s="339"/>
      <c r="H193" s="339"/>
      <c r="I193" s="339"/>
      <c r="J193" s="339"/>
      <c r="K193" s="339"/>
      <c r="L193" s="340"/>
      <c r="M193" s="25"/>
    </row>
    <row r="194" spans="1:17" s="9" customFormat="1" x14ac:dyDescent="0.3">
      <c r="A194" s="8"/>
      <c r="B194" s="338"/>
      <c r="C194" s="339"/>
      <c r="D194" s="339"/>
      <c r="E194" s="339"/>
      <c r="F194" s="339"/>
      <c r="G194" s="339"/>
      <c r="H194" s="339"/>
      <c r="I194" s="339"/>
      <c r="J194" s="339"/>
      <c r="K194" s="339"/>
      <c r="L194" s="340"/>
      <c r="M194" s="25"/>
    </row>
    <row r="195" spans="1:17" s="9" customFormat="1" x14ac:dyDescent="0.3">
      <c r="A195" s="8"/>
      <c r="B195" s="338"/>
      <c r="C195" s="339"/>
      <c r="D195" s="339"/>
      <c r="E195" s="339"/>
      <c r="F195" s="339"/>
      <c r="G195" s="339"/>
      <c r="H195" s="339"/>
      <c r="I195" s="339"/>
      <c r="J195" s="339"/>
      <c r="K195" s="339"/>
      <c r="L195" s="340"/>
      <c r="M195" s="25"/>
    </row>
    <row r="196" spans="1:17" s="25" customFormat="1" x14ac:dyDescent="0.3">
      <c r="A196" s="62"/>
      <c r="B196" s="72"/>
      <c r="C196" s="73"/>
      <c r="D196" s="73"/>
      <c r="E196" s="73"/>
      <c r="F196" s="73"/>
      <c r="G196" s="73"/>
      <c r="H196" s="73"/>
      <c r="I196" s="73"/>
      <c r="J196" s="73"/>
      <c r="K196" s="73"/>
      <c r="L196" s="74"/>
      <c r="O196" s="54"/>
      <c r="P196" s="54"/>
      <c r="Q196" s="54"/>
    </row>
    <row r="197" spans="1:17" s="9" customFormat="1" x14ac:dyDescent="0.3">
      <c r="A197" s="8"/>
      <c r="B197" s="335" t="s">
        <v>27</v>
      </c>
      <c r="C197" s="336"/>
      <c r="D197" s="336"/>
      <c r="E197" s="336"/>
      <c r="F197" s="336"/>
      <c r="G197" s="336"/>
      <c r="H197" s="336"/>
      <c r="I197" s="336"/>
      <c r="J197" s="336"/>
      <c r="K197" s="336"/>
      <c r="L197" s="337"/>
      <c r="M197" s="70"/>
    </row>
    <row r="198" spans="1:17" s="25" customFormat="1" x14ac:dyDescent="0.3">
      <c r="A198" s="62"/>
      <c r="B198" s="71"/>
      <c r="C198" s="63"/>
      <c r="D198" s="63"/>
      <c r="E198" s="63"/>
      <c r="F198" s="63"/>
      <c r="G198" s="63"/>
      <c r="H198" s="63"/>
      <c r="I198" s="63"/>
      <c r="J198" s="63"/>
      <c r="K198" s="63"/>
      <c r="L198" s="64"/>
      <c r="O198" s="54"/>
      <c r="P198" s="54"/>
      <c r="Q198" s="54"/>
    </row>
    <row r="199" spans="1:17" s="25" customFormat="1" x14ac:dyDescent="0.3">
      <c r="A199" s="62"/>
      <c r="B199" s="329" t="str">
        <f>IF(Intro!$G$21="English",O199,P199)</f>
        <v>Décrivez les processus de production de votre entreprise pour les marchandises et fournissez des organigrammes illustrant les processus.</v>
      </c>
      <c r="C199" s="330"/>
      <c r="D199" s="330"/>
      <c r="E199" s="330"/>
      <c r="F199" s="330"/>
      <c r="G199" s="330"/>
      <c r="H199" s="330"/>
      <c r="I199" s="330"/>
      <c r="J199" s="330"/>
      <c r="K199" s="330"/>
      <c r="L199" s="331"/>
      <c r="O199" s="54" t="s">
        <v>138</v>
      </c>
      <c r="P199" s="54" t="s">
        <v>139</v>
      </c>
      <c r="Q199" s="54"/>
    </row>
    <row r="200" spans="1:17" s="25" customFormat="1" x14ac:dyDescent="0.3">
      <c r="A200" s="62"/>
      <c r="B200" s="71"/>
      <c r="C200" s="63"/>
      <c r="D200" s="63"/>
      <c r="E200" s="63"/>
      <c r="F200" s="63"/>
      <c r="G200" s="63"/>
      <c r="H200" s="63"/>
      <c r="I200" s="63"/>
      <c r="J200" s="63"/>
      <c r="K200" s="63"/>
      <c r="L200" s="64"/>
      <c r="O200" s="54"/>
      <c r="P200" s="54"/>
      <c r="Q200" s="54"/>
    </row>
    <row r="201" spans="1:17" s="9" customFormat="1" x14ac:dyDescent="0.3">
      <c r="A201" s="8"/>
      <c r="B201" s="338"/>
      <c r="C201" s="339"/>
      <c r="D201" s="339"/>
      <c r="E201" s="339"/>
      <c r="F201" s="339"/>
      <c r="G201" s="339"/>
      <c r="H201" s="339"/>
      <c r="I201" s="339"/>
      <c r="J201" s="339"/>
      <c r="K201" s="339"/>
      <c r="L201" s="340"/>
      <c r="M201" s="25"/>
    </row>
    <row r="202" spans="1:17" s="9" customFormat="1" x14ac:dyDescent="0.3">
      <c r="A202" s="8"/>
      <c r="B202" s="338"/>
      <c r="C202" s="339"/>
      <c r="D202" s="339"/>
      <c r="E202" s="339"/>
      <c r="F202" s="339"/>
      <c r="G202" s="339"/>
      <c r="H202" s="339"/>
      <c r="I202" s="339"/>
      <c r="J202" s="339"/>
      <c r="K202" s="339"/>
      <c r="L202" s="340"/>
      <c r="M202" s="25"/>
    </row>
    <row r="203" spans="1:17" s="9" customFormat="1" x14ac:dyDescent="0.3">
      <c r="A203" s="8"/>
      <c r="B203" s="338"/>
      <c r="C203" s="339"/>
      <c r="D203" s="339"/>
      <c r="E203" s="339"/>
      <c r="F203" s="339"/>
      <c r="G203" s="339"/>
      <c r="H203" s="339"/>
      <c r="I203" s="339"/>
      <c r="J203" s="339"/>
      <c r="K203" s="339"/>
      <c r="L203" s="340"/>
      <c r="M203" s="25"/>
    </row>
    <row r="204" spans="1:17" s="9" customFormat="1" x14ac:dyDescent="0.3">
      <c r="A204" s="8"/>
      <c r="B204" s="338"/>
      <c r="C204" s="339"/>
      <c r="D204" s="339"/>
      <c r="E204" s="339"/>
      <c r="F204" s="339"/>
      <c r="G204" s="339"/>
      <c r="H204" s="339"/>
      <c r="I204" s="339"/>
      <c r="J204" s="339"/>
      <c r="K204" s="339"/>
      <c r="L204" s="340"/>
      <c r="M204" s="25"/>
    </row>
    <row r="205" spans="1:17" s="9" customFormat="1" x14ac:dyDescent="0.3">
      <c r="A205" s="8"/>
      <c r="B205" s="338"/>
      <c r="C205" s="339"/>
      <c r="D205" s="339"/>
      <c r="E205" s="339"/>
      <c r="F205" s="339"/>
      <c r="G205" s="339"/>
      <c r="H205" s="339"/>
      <c r="I205" s="339"/>
      <c r="J205" s="339"/>
      <c r="K205" s="339"/>
      <c r="L205" s="340"/>
      <c r="M205" s="25"/>
    </row>
    <row r="206" spans="1:17" s="9" customFormat="1" x14ac:dyDescent="0.3">
      <c r="A206" s="8"/>
      <c r="B206" s="338"/>
      <c r="C206" s="339"/>
      <c r="D206" s="339"/>
      <c r="E206" s="339"/>
      <c r="F206" s="339"/>
      <c r="G206" s="339"/>
      <c r="H206" s="339"/>
      <c r="I206" s="339"/>
      <c r="J206" s="339"/>
      <c r="K206" s="339"/>
      <c r="L206" s="340"/>
      <c r="M206" s="25"/>
    </row>
    <row r="207" spans="1:17" s="9" customFormat="1" x14ac:dyDescent="0.3">
      <c r="A207" s="8"/>
      <c r="B207" s="338"/>
      <c r="C207" s="339"/>
      <c r="D207" s="339"/>
      <c r="E207" s="339"/>
      <c r="F207" s="339"/>
      <c r="G207" s="339"/>
      <c r="H207" s="339"/>
      <c r="I207" s="339"/>
      <c r="J207" s="339"/>
      <c r="K207" s="339"/>
      <c r="L207" s="340"/>
      <c r="M207" s="25"/>
    </row>
    <row r="208" spans="1:17" s="9" customFormat="1" x14ac:dyDescent="0.3">
      <c r="A208" s="8"/>
      <c r="B208" s="338"/>
      <c r="C208" s="339"/>
      <c r="D208" s="339"/>
      <c r="E208" s="339"/>
      <c r="F208" s="339"/>
      <c r="G208" s="339"/>
      <c r="H208" s="339"/>
      <c r="I208" s="339"/>
      <c r="J208" s="339"/>
      <c r="K208" s="339"/>
      <c r="L208" s="340"/>
      <c r="M208" s="25"/>
    </row>
    <row r="209" spans="1:17" s="25" customFormat="1" x14ac:dyDescent="0.3">
      <c r="A209" s="62"/>
      <c r="B209" s="72"/>
      <c r="C209" s="73"/>
      <c r="D209" s="73"/>
      <c r="E209" s="73"/>
      <c r="F209" s="73"/>
      <c r="G209" s="73"/>
      <c r="H209" s="73"/>
      <c r="I209" s="73"/>
      <c r="J209" s="73"/>
      <c r="K209" s="73"/>
      <c r="L209" s="74"/>
      <c r="O209" s="54"/>
      <c r="P209" s="54"/>
      <c r="Q209" s="54"/>
    </row>
    <row r="211" spans="1:17" x14ac:dyDescent="0.3">
      <c r="B211" s="197" t="str">
        <f>IF(Intro!$G$21="English",O211,P211)</f>
        <v>VENTES</v>
      </c>
      <c r="C211" s="198"/>
      <c r="D211" s="198"/>
      <c r="E211" s="198"/>
      <c r="F211" s="198"/>
      <c r="G211" s="198"/>
      <c r="H211" s="198"/>
      <c r="I211" s="198"/>
      <c r="J211" s="198"/>
      <c r="K211" s="198"/>
      <c r="L211" s="199"/>
      <c r="M211" s="25"/>
      <c r="O211" s="54" t="s">
        <v>216</v>
      </c>
      <c r="P211" s="54" t="s">
        <v>217</v>
      </c>
    </row>
    <row r="212" spans="1:17" s="9" customFormat="1" x14ac:dyDescent="0.3">
      <c r="A212" s="8"/>
      <c r="B212" s="332" t="s">
        <v>30</v>
      </c>
      <c r="C212" s="333"/>
      <c r="D212" s="333"/>
      <c r="E212" s="333"/>
      <c r="F212" s="333"/>
      <c r="G212" s="333"/>
      <c r="H212" s="333"/>
      <c r="I212" s="333"/>
      <c r="J212" s="333"/>
      <c r="K212" s="333"/>
      <c r="L212" s="334"/>
      <c r="M212" s="70"/>
    </row>
    <row r="213" spans="1:17" s="25" customFormat="1" x14ac:dyDescent="0.3">
      <c r="A213" s="62"/>
      <c r="B213" s="71"/>
      <c r="C213" s="63"/>
      <c r="D213" s="63"/>
      <c r="E213" s="63"/>
      <c r="F213" s="63"/>
      <c r="G213" s="63"/>
      <c r="H213" s="63"/>
      <c r="I213" s="63"/>
      <c r="J213" s="63"/>
      <c r="K213" s="63"/>
      <c r="L213" s="64"/>
      <c r="O213" s="54"/>
      <c r="P213" s="54"/>
      <c r="Q213" s="54"/>
    </row>
    <row r="214" spans="1:17" s="25" customFormat="1" x14ac:dyDescent="0.3">
      <c r="A214" s="62"/>
      <c r="B214" s="329" t="str">
        <f>IF(Intro!$G$21="English",O214,P214)</f>
        <v>Comment votre entreprise favorise-t-elle les ventes des marchandises sur le marché canadien? Vos méthodes ont-elles changées depuis le 1er janvier 2023?</v>
      </c>
      <c r="C214" s="330"/>
      <c r="D214" s="330"/>
      <c r="E214" s="330"/>
      <c r="F214" s="330"/>
      <c r="G214" s="330"/>
      <c r="H214" s="330"/>
      <c r="I214" s="330"/>
      <c r="J214" s="330"/>
      <c r="K214" s="330"/>
      <c r="L214" s="331"/>
      <c r="O214" s="54" t="str">
        <f>"How does your firm promote sales of the goods in the Canadian market? Have these methods changed since January 1, "&amp;Variables!B6&amp;"?"</f>
        <v>How does your firm promote sales of the goods in the Canadian market? Have these methods changed since January 1, 2023?</v>
      </c>
      <c r="P214" s="54"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14" s="54"/>
    </row>
    <row r="215" spans="1:17" s="25" customFormat="1" x14ac:dyDescent="0.3">
      <c r="A215" s="62"/>
      <c r="B215" s="71"/>
      <c r="C215" s="63"/>
      <c r="D215" s="63"/>
      <c r="E215" s="63"/>
      <c r="F215" s="63"/>
      <c r="G215" s="63"/>
      <c r="H215" s="63"/>
      <c r="I215" s="63"/>
      <c r="J215" s="63"/>
      <c r="K215" s="63"/>
      <c r="L215" s="64"/>
      <c r="O215" s="54"/>
      <c r="P215" s="54"/>
      <c r="Q215" s="54"/>
    </row>
    <row r="216" spans="1:17" s="9" customFormat="1" x14ac:dyDescent="0.3">
      <c r="A216" s="8"/>
      <c r="B216" s="338"/>
      <c r="C216" s="339"/>
      <c r="D216" s="339"/>
      <c r="E216" s="339"/>
      <c r="F216" s="339"/>
      <c r="G216" s="339"/>
      <c r="H216" s="339"/>
      <c r="I216" s="339"/>
      <c r="J216" s="339"/>
      <c r="K216" s="339"/>
      <c r="L216" s="340"/>
      <c r="M216" s="25"/>
    </row>
    <row r="217" spans="1:17" s="9" customFormat="1" x14ac:dyDescent="0.3">
      <c r="A217" s="8"/>
      <c r="B217" s="338"/>
      <c r="C217" s="339"/>
      <c r="D217" s="339"/>
      <c r="E217" s="339"/>
      <c r="F217" s="339"/>
      <c r="G217" s="339"/>
      <c r="H217" s="339"/>
      <c r="I217" s="339"/>
      <c r="J217" s="339"/>
      <c r="K217" s="339"/>
      <c r="L217" s="340"/>
      <c r="M217" s="25"/>
    </row>
    <row r="218" spans="1:17" s="9" customFormat="1" x14ac:dyDescent="0.3">
      <c r="A218" s="8"/>
      <c r="B218" s="338"/>
      <c r="C218" s="339"/>
      <c r="D218" s="339"/>
      <c r="E218" s="339"/>
      <c r="F218" s="339"/>
      <c r="G218" s="339"/>
      <c r="H218" s="339"/>
      <c r="I218" s="339"/>
      <c r="J218" s="339"/>
      <c r="K218" s="339"/>
      <c r="L218" s="340"/>
      <c r="M218" s="25"/>
    </row>
    <row r="219" spans="1:17" s="9" customFormat="1" x14ac:dyDescent="0.3">
      <c r="A219" s="8"/>
      <c r="B219" s="338"/>
      <c r="C219" s="339"/>
      <c r="D219" s="339"/>
      <c r="E219" s="339"/>
      <c r="F219" s="339"/>
      <c r="G219" s="339"/>
      <c r="H219" s="339"/>
      <c r="I219" s="339"/>
      <c r="J219" s="339"/>
      <c r="K219" s="339"/>
      <c r="L219" s="340"/>
      <c r="M219" s="25"/>
    </row>
    <row r="220" spans="1:17" s="9" customFormat="1" x14ac:dyDescent="0.3">
      <c r="A220" s="8"/>
      <c r="B220" s="338"/>
      <c r="C220" s="339"/>
      <c r="D220" s="339"/>
      <c r="E220" s="339"/>
      <c r="F220" s="339"/>
      <c r="G220" s="339"/>
      <c r="H220" s="339"/>
      <c r="I220" s="339"/>
      <c r="J220" s="339"/>
      <c r="K220" s="339"/>
      <c r="L220" s="340"/>
      <c r="M220" s="25"/>
    </row>
    <row r="221" spans="1:17" s="9" customFormat="1" x14ac:dyDescent="0.3">
      <c r="A221" s="8"/>
      <c r="B221" s="338"/>
      <c r="C221" s="339"/>
      <c r="D221" s="339"/>
      <c r="E221" s="339"/>
      <c r="F221" s="339"/>
      <c r="G221" s="339"/>
      <c r="H221" s="339"/>
      <c r="I221" s="339"/>
      <c r="J221" s="339"/>
      <c r="K221" s="339"/>
      <c r="L221" s="340"/>
      <c r="M221" s="25"/>
    </row>
    <row r="222" spans="1:17" s="9" customFormat="1" x14ac:dyDescent="0.3">
      <c r="A222" s="8"/>
      <c r="B222" s="338"/>
      <c r="C222" s="339"/>
      <c r="D222" s="339"/>
      <c r="E222" s="339"/>
      <c r="F222" s="339"/>
      <c r="G222" s="339"/>
      <c r="H222" s="339"/>
      <c r="I222" s="339"/>
      <c r="J222" s="339"/>
      <c r="K222" s="339"/>
      <c r="L222" s="340"/>
      <c r="M222" s="25"/>
    </row>
    <row r="223" spans="1:17" s="9" customFormat="1" x14ac:dyDescent="0.3">
      <c r="A223" s="8"/>
      <c r="B223" s="338"/>
      <c r="C223" s="339"/>
      <c r="D223" s="339"/>
      <c r="E223" s="339"/>
      <c r="F223" s="339"/>
      <c r="G223" s="339"/>
      <c r="H223" s="339"/>
      <c r="I223" s="339"/>
      <c r="J223" s="339"/>
      <c r="K223" s="339"/>
      <c r="L223" s="340"/>
      <c r="M223" s="25"/>
    </row>
    <row r="224" spans="1:17" s="25" customFormat="1" x14ac:dyDescent="0.3">
      <c r="A224" s="62"/>
      <c r="B224" s="72"/>
      <c r="C224" s="73"/>
      <c r="D224" s="73"/>
      <c r="E224" s="73"/>
      <c r="F224" s="73"/>
      <c r="G224" s="73"/>
      <c r="H224" s="73"/>
      <c r="I224" s="73"/>
      <c r="J224" s="73"/>
      <c r="K224" s="73"/>
      <c r="L224" s="74"/>
      <c r="O224" s="54"/>
      <c r="P224" s="54"/>
      <c r="Q224" s="54"/>
    </row>
    <row r="226" spans="1:17" x14ac:dyDescent="0.3">
      <c r="B226" s="197" t="str">
        <f>IF(Intro!$G$21="English",O226,P226)</f>
        <v>MARCHÉS</v>
      </c>
      <c r="C226" s="198"/>
      <c r="D226" s="198"/>
      <c r="E226" s="198"/>
      <c r="F226" s="198"/>
      <c r="G226" s="198"/>
      <c r="H226" s="198"/>
      <c r="I226" s="198"/>
      <c r="J226" s="198"/>
      <c r="K226" s="198"/>
      <c r="L226" s="199"/>
      <c r="M226" s="25"/>
      <c r="O226" s="80" t="s">
        <v>218</v>
      </c>
      <c r="P226" s="80" t="s">
        <v>219</v>
      </c>
    </row>
    <row r="227" spans="1:17" x14ac:dyDescent="0.3">
      <c r="B227" s="332" t="s">
        <v>31</v>
      </c>
      <c r="C227" s="333"/>
      <c r="D227" s="333"/>
      <c r="E227" s="333"/>
      <c r="F227" s="333"/>
      <c r="G227" s="333"/>
      <c r="H227" s="333"/>
      <c r="I227" s="333"/>
      <c r="J227" s="333"/>
      <c r="K227" s="333"/>
      <c r="L227" s="334"/>
    </row>
    <row r="228" spans="1:17" x14ac:dyDescent="0.3">
      <c r="B228" s="15"/>
      <c r="C228" s="16"/>
      <c r="D228" s="16"/>
      <c r="E228" s="17"/>
      <c r="F228" s="17"/>
      <c r="G228" s="17"/>
      <c r="H228" s="17"/>
      <c r="I228" s="17"/>
      <c r="J228" s="17"/>
      <c r="K228" s="17"/>
      <c r="L228" s="18"/>
    </row>
    <row r="229" spans="1:17" x14ac:dyDescent="0.3">
      <c r="B229" s="182" t="str">
        <f>IF(Intro!$G$21="English",O229,P229)</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c r="C229" s="183"/>
      <c r="D229" s="183"/>
      <c r="E229" s="183"/>
      <c r="F229" s="183"/>
      <c r="G229" s="183"/>
      <c r="H229" s="183"/>
      <c r="I229" s="183"/>
      <c r="J229" s="183"/>
      <c r="K229" s="183"/>
      <c r="L229" s="232"/>
      <c r="O229" s="50"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29" s="54"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30" spans="1:17" x14ac:dyDescent="0.3">
      <c r="B230" s="182"/>
      <c r="C230" s="183"/>
      <c r="D230" s="183"/>
      <c r="E230" s="183"/>
      <c r="F230" s="183"/>
      <c r="G230" s="183"/>
      <c r="H230" s="183"/>
      <c r="I230" s="183"/>
      <c r="J230" s="183"/>
      <c r="K230" s="183"/>
      <c r="L230" s="232"/>
      <c r="O230" s="50"/>
    </row>
    <row r="231" spans="1:17" s="25" customFormat="1" x14ac:dyDescent="0.3">
      <c r="A231" s="62"/>
      <c r="B231" s="71"/>
      <c r="C231" s="63"/>
      <c r="D231" s="63"/>
      <c r="E231" s="63"/>
      <c r="F231" s="63"/>
      <c r="G231" s="63"/>
      <c r="H231" s="63"/>
      <c r="I231" s="63"/>
      <c r="J231" s="63"/>
      <c r="K231" s="63"/>
      <c r="L231" s="64"/>
      <c r="O231" s="54"/>
      <c r="P231" s="54"/>
      <c r="Q231" s="54"/>
    </row>
    <row r="232" spans="1:17" s="9" customFormat="1" x14ac:dyDescent="0.3">
      <c r="A232" s="8"/>
      <c r="B232" s="338"/>
      <c r="C232" s="339"/>
      <c r="D232" s="339"/>
      <c r="E232" s="339"/>
      <c r="F232" s="339"/>
      <c r="G232" s="339"/>
      <c r="H232" s="339"/>
      <c r="I232" s="339"/>
      <c r="J232" s="339"/>
      <c r="K232" s="339"/>
      <c r="L232" s="340"/>
      <c r="M232" s="25"/>
    </row>
    <row r="233" spans="1:17" s="9" customFormat="1" x14ac:dyDescent="0.3">
      <c r="A233" s="8"/>
      <c r="B233" s="338"/>
      <c r="C233" s="339"/>
      <c r="D233" s="339"/>
      <c r="E233" s="339"/>
      <c r="F233" s="339"/>
      <c r="G233" s="339"/>
      <c r="H233" s="339"/>
      <c r="I233" s="339"/>
      <c r="J233" s="339"/>
      <c r="K233" s="339"/>
      <c r="L233" s="340"/>
      <c r="M233" s="25"/>
    </row>
    <row r="234" spans="1:17" s="9" customFormat="1" x14ac:dyDescent="0.3">
      <c r="A234" s="8"/>
      <c r="B234" s="338"/>
      <c r="C234" s="339"/>
      <c r="D234" s="339"/>
      <c r="E234" s="339"/>
      <c r="F234" s="339"/>
      <c r="G234" s="339"/>
      <c r="H234" s="339"/>
      <c r="I234" s="339"/>
      <c r="J234" s="339"/>
      <c r="K234" s="339"/>
      <c r="L234" s="340"/>
      <c r="M234" s="25"/>
    </row>
    <row r="235" spans="1:17" s="9" customFormat="1" x14ac:dyDescent="0.3">
      <c r="A235" s="8"/>
      <c r="B235" s="338"/>
      <c r="C235" s="339"/>
      <c r="D235" s="339"/>
      <c r="E235" s="339"/>
      <c r="F235" s="339"/>
      <c r="G235" s="339"/>
      <c r="H235" s="339"/>
      <c r="I235" s="339"/>
      <c r="J235" s="339"/>
      <c r="K235" s="339"/>
      <c r="L235" s="340"/>
      <c r="M235" s="25"/>
    </row>
    <row r="236" spans="1:17" s="9" customFormat="1" x14ac:dyDescent="0.3">
      <c r="A236" s="8"/>
      <c r="B236" s="338"/>
      <c r="C236" s="339"/>
      <c r="D236" s="339"/>
      <c r="E236" s="339"/>
      <c r="F236" s="339"/>
      <c r="G236" s="339"/>
      <c r="H236" s="339"/>
      <c r="I236" s="339"/>
      <c r="J236" s="339"/>
      <c r="K236" s="339"/>
      <c r="L236" s="340"/>
      <c r="M236" s="25"/>
    </row>
    <row r="237" spans="1:17" s="9" customFormat="1" x14ac:dyDescent="0.3">
      <c r="A237" s="8"/>
      <c r="B237" s="338"/>
      <c r="C237" s="339"/>
      <c r="D237" s="339"/>
      <c r="E237" s="339"/>
      <c r="F237" s="339"/>
      <c r="G237" s="339"/>
      <c r="H237" s="339"/>
      <c r="I237" s="339"/>
      <c r="J237" s="339"/>
      <c r="K237" s="339"/>
      <c r="L237" s="340"/>
      <c r="M237" s="25"/>
    </row>
    <row r="238" spans="1:17" s="9" customFormat="1" x14ac:dyDescent="0.3">
      <c r="A238" s="8"/>
      <c r="B238" s="338"/>
      <c r="C238" s="339"/>
      <c r="D238" s="339"/>
      <c r="E238" s="339"/>
      <c r="F238" s="339"/>
      <c r="G238" s="339"/>
      <c r="H238" s="339"/>
      <c r="I238" s="339"/>
      <c r="J238" s="339"/>
      <c r="K238" s="339"/>
      <c r="L238" s="340"/>
      <c r="M238" s="25"/>
    </row>
    <row r="239" spans="1:17" s="9" customFormat="1" x14ac:dyDescent="0.3">
      <c r="A239" s="8"/>
      <c r="B239" s="338"/>
      <c r="C239" s="339"/>
      <c r="D239" s="339"/>
      <c r="E239" s="339"/>
      <c r="F239" s="339"/>
      <c r="G239" s="339"/>
      <c r="H239" s="339"/>
      <c r="I239" s="339"/>
      <c r="J239" s="339"/>
      <c r="K239" s="339"/>
      <c r="L239" s="340"/>
      <c r="M239" s="25"/>
    </row>
    <row r="240" spans="1:17" s="25" customFormat="1" x14ac:dyDescent="0.3">
      <c r="A240" s="62"/>
      <c r="B240" s="72"/>
      <c r="C240" s="73"/>
      <c r="D240" s="73"/>
      <c r="E240" s="73"/>
      <c r="F240" s="73"/>
      <c r="G240" s="73"/>
      <c r="H240" s="73"/>
      <c r="I240" s="73"/>
      <c r="J240" s="73"/>
      <c r="K240" s="73"/>
      <c r="L240" s="74"/>
      <c r="O240" s="54"/>
      <c r="P240" s="54"/>
      <c r="Q240" s="54"/>
    </row>
    <row r="241" spans="1:17" x14ac:dyDescent="0.3">
      <c r="B241" s="335" t="s">
        <v>32</v>
      </c>
      <c r="C241" s="336"/>
      <c r="D241" s="336"/>
      <c r="E241" s="336"/>
      <c r="F241" s="336"/>
      <c r="G241" s="336"/>
      <c r="H241" s="336"/>
      <c r="I241" s="336"/>
      <c r="J241" s="336"/>
      <c r="K241" s="336"/>
      <c r="L241" s="337"/>
    </row>
    <row r="242" spans="1:17" x14ac:dyDescent="0.3">
      <c r="B242" s="15"/>
      <c r="C242" s="16"/>
      <c r="D242" s="16"/>
      <c r="E242" s="17"/>
      <c r="F242" s="17"/>
      <c r="G242" s="17"/>
      <c r="H242" s="17"/>
      <c r="I242" s="17"/>
      <c r="J242" s="17"/>
      <c r="K242" s="17"/>
      <c r="L242" s="18"/>
    </row>
    <row r="243" spans="1:17" x14ac:dyDescent="0.3">
      <c r="B243" s="182" t="str">
        <f>IF(Intro!$G$21="English",O243,P243)</f>
        <v>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 Expliquez les effets possibles sur ces perspectives si les conclusions ou l'ordonnance étai(en)t maintenue(s) ou annulée(s). Fournissez des documents, ou les noms de documents, tels que des études ou des articles dans des revues spécialisées, qui appuient la déclaration de votre entreprise.</v>
      </c>
      <c r="C243" s="183"/>
      <c r="D243" s="183"/>
      <c r="E243" s="183"/>
      <c r="F243" s="183"/>
      <c r="G243" s="183"/>
      <c r="H243" s="183"/>
      <c r="I243" s="183"/>
      <c r="J243" s="183"/>
      <c r="K243" s="183"/>
      <c r="L243" s="232"/>
      <c r="O243" s="50" t="s">
        <v>187</v>
      </c>
      <c r="P243" s="54" t="s">
        <v>260</v>
      </c>
    </row>
    <row r="244" spans="1:17" x14ac:dyDescent="0.3">
      <c r="B244" s="182"/>
      <c r="C244" s="183"/>
      <c r="D244" s="183"/>
      <c r="E244" s="183"/>
      <c r="F244" s="183"/>
      <c r="G244" s="183"/>
      <c r="H244" s="183"/>
      <c r="I244" s="183"/>
      <c r="J244" s="183"/>
      <c r="K244" s="183"/>
      <c r="L244" s="232"/>
      <c r="O244" s="50"/>
    </row>
    <row r="245" spans="1:17" x14ac:dyDescent="0.3">
      <c r="B245" s="182"/>
      <c r="C245" s="183"/>
      <c r="D245" s="183"/>
      <c r="E245" s="183"/>
      <c r="F245" s="183"/>
      <c r="G245" s="183"/>
      <c r="H245" s="183"/>
      <c r="I245" s="183"/>
      <c r="J245" s="183"/>
      <c r="K245" s="183"/>
      <c r="L245" s="232"/>
      <c r="O245" s="50"/>
    </row>
    <row r="246" spans="1:17" s="25" customFormat="1" x14ac:dyDescent="0.3">
      <c r="A246" s="62"/>
      <c r="B246" s="71"/>
      <c r="C246" s="63"/>
      <c r="D246" s="63"/>
      <c r="E246" s="63"/>
      <c r="F246" s="63"/>
      <c r="G246" s="63"/>
      <c r="H246" s="63"/>
      <c r="I246" s="63"/>
      <c r="J246" s="63"/>
      <c r="K246" s="63"/>
      <c r="L246" s="64"/>
      <c r="O246" s="54"/>
      <c r="P246" s="54"/>
      <c r="Q246" s="54"/>
    </row>
    <row r="247" spans="1:17" s="9" customFormat="1" x14ac:dyDescent="0.3">
      <c r="A247" s="8"/>
      <c r="B247" s="338"/>
      <c r="C247" s="339"/>
      <c r="D247" s="339"/>
      <c r="E247" s="339"/>
      <c r="F247" s="339"/>
      <c r="G247" s="339"/>
      <c r="H247" s="339"/>
      <c r="I247" s="339"/>
      <c r="J247" s="339"/>
      <c r="K247" s="339"/>
      <c r="L247" s="340"/>
      <c r="M247" s="25"/>
    </row>
    <row r="248" spans="1:17" s="9" customFormat="1" x14ac:dyDescent="0.3">
      <c r="A248" s="8"/>
      <c r="B248" s="338"/>
      <c r="C248" s="339"/>
      <c r="D248" s="339"/>
      <c r="E248" s="339"/>
      <c r="F248" s="339"/>
      <c r="G248" s="339"/>
      <c r="H248" s="339"/>
      <c r="I248" s="339"/>
      <c r="J248" s="339"/>
      <c r="K248" s="339"/>
      <c r="L248" s="340"/>
      <c r="M248" s="25"/>
    </row>
    <row r="249" spans="1:17" s="9" customFormat="1" x14ac:dyDescent="0.3">
      <c r="A249" s="8"/>
      <c r="B249" s="338"/>
      <c r="C249" s="339"/>
      <c r="D249" s="339"/>
      <c r="E249" s="339"/>
      <c r="F249" s="339"/>
      <c r="G249" s="339"/>
      <c r="H249" s="339"/>
      <c r="I249" s="339"/>
      <c r="J249" s="339"/>
      <c r="K249" s="339"/>
      <c r="L249" s="340"/>
      <c r="M249" s="25"/>
    </row>
    <row r="250" spans="1:17" s="9" customFormat="1" x14ac:dyDescent="0.3">
      <c r="A250" s="8"/>
      <c r="B250" s="338"/>
      <c r="C250" s="339"/>
      <c r="D250" s="339"/>
      <c r="E250" s="339"/>
      <c r="F250" s="339"/>
      <c r="G250" s="339"/>
      <c r="H250" s="339"/>
      <c r="I250" s="339"/>
      <c r="J250" s="339"/>
      <c r="K250" s="339"/>
      <c r="L250" s="340"/>
      <c r="M250" s="25"/>
    </row>
    <row r="251" spans="1:17" s="9" customFormat="1" x14ac:dyDescent="0.3">
      <c r="A251" s="8"/>
      <c r="B251" s="338"/>
      <c r="C251" s="339"/>
      <c r="D251" s="339"/>
      <c r="E251" s="339"/>
      <c r="F251" s="339"/>
      <c r="G251" s="339"/>
      <c r="H251" s="339"/>
      <c r="I251" s="339"/>
      <c r="J251" s="339"/>
      <c r="K251" s="339"/>
      <c r="L251" s="340"/>
      <c r="M251" s="25"/>
    </row>
    <row r="252" spans="1:17" s="9" customFormat="1" x14ac:dyDescent="0.3">
      <c r="A252" s="8"/>
      <c r="B252" s="338"/>
      <c r="C252" s="339"/>
      <c r="D252" s="339"/>
      <c r="E252" s="339"/>
      <c r="F252" s="339"/>
      <c r="G252" s="339"/>
      <c r="H252" s="339"/>
      <c r="I252" s="339"/>
      <c r="J252" s="339"/>
      <c r="K252" s="339"/>
      <c r="L252" s="340"/>
      <c r="M252" s="25"/>
    </row>
    <row r="253" spans="1:17" s="9" customFormat="1" x14ac:dyDescent="0.3">
      <c r="A253" s="8"/>
      <c r="B253" s="338"/>
      <c r="C253" s="339"/>
      <c r="D253" s="339"/>
      <c r="E253" s="339"/>
      <c r="F253" s="339"/>
      <c r="G253" s="339"/>
      <c r="H253" s="339"/>
      <c r="I253" s="339"/>
      <c r="J253" s="339"/>
      <c r="K253" s="339"/>
      <c r="L253" s="340"/>
      <c r="M253" s="25"/>
    </row>
    <row r="254" spans="1:17" s="9" customFormat="1" x14ac:dyDescent="0.3">
      <c r="A254" s="8"/>
      <c r="B254" s="338"/>
      <c r="C254" s="339"/>
      <c r="D254" s="339"/>
      <c r="E254" s="339"/>
      <c r="F254" s="339"/>
      <c r="G254" s="339"/>
      <c r="H254" s="339"/>
      <c r="I254" s="339"/>
      <c r="J254" s="339"/>
      <c r="K254" s="339"/>
      <c r="L254" s="340"/>
      <c r="M254" s="25"/>
    </row>
    <row r="255" spans="1:17" s="25" customFormat="1" x14ac:dyDescent="0.3">
      <c r="A255" s="62"/>
      <c r="B255" s="72"/>
      <c r="C255" s="73"/>
      <c r="D255" s="73"/>
      <c r="E255" s="73"/>
      <c r="F255" s="73"/>
      <c r="G255" s="73"/>
      <c r="H255" s="73"/>
      <c r="I255" s="73"/>
      <c r="J255" s="73"/>
      <c r="K255" s="73"/>
      <c r="L255" s="74"/>
      <c r="O255" s="54"/>
      <c r="P255" s="54"/>
      <c r="Q255" s="54"/>
    </row>
  </sheetData>
  <sheetProtection algorithmName="SHA-512" hashValue="OcLRvLjpPfrYBqDvRuFnk7tCtSiZD3xiCLMF7vjFqoWBp68zAS0RB0O4I+WQJAdQR0ULiyKrXVO0VggfepOB7w==" saltValue="TrZafu5oOpTef4E5JgnV0w==" spinCount="100000" sheet="1" objects="1" scenarios="1" selectLockedCells="1"/>
  <mergeCells count="160">
    <mergeCell ref="O4:P7"/>
    <mergeCell ref="B188:L195"/>
    <mergeCell ref="O185:O186"/>
    <mergeCell ref="P185:P186"/>
    <mergeCell ref="O28:O29"/>
    <mergeCell ref="P28:P29"/>
    <mergeCell ref="B172:B181"/>
    <mergeCell ref="C172:D181"/>
    <mergeCell ref="E172:F181"/>
    <mergeCell ref="G172:H181"/>
    <mergeCell ref="I172:J181"/>
    <mergeCell ref="K172:L181"/>
    <mergeCell ref="B132:B141"/>
    <mergeCell ref="C132:D141"/>
    <mergeCell ref="E132:F141"/>
    <mergeCell ref="G132:H141"/>
    <mergeCell ref="I132:J141"/>
    <mergeCell ref="K132:L141"/>
    <mergeCell ref="B142:B151"/>
    <mergeCell ref="C142:D151"/>
    <mergeCell ref="E142:F151"/>
    <mergeCell ref="G142:H151"/>
    <mergeCell ref="I142:J151"/>
    <mergeCell ref="B183:L183"/>
    <mergeCell ref="B185:L186"/>
    <mergeCell ref="B152:B161"/>
    <mergeCell ref="C152:D161"/>
    <mergeCell ref="E152:F161"/>
    <mergeCell ref="G152:H161"/>
    <mergeCell ref="I152:J161"/>
    <mergeCell ref="K152:L161"/>
    <mergeCell ref="B162:B171"/>
    <mergeCell ref="C162:D171"/>
    <mergeCell ref="E162:F171"/>
    <mergeCell ref="G162:H171"/>
    <mergeCell ref="I162:J171"/>
    <mergeCell ref="K162:L171"/>
    <mergeCell ref="K142:L151"/>
    <mergeCell ref="B112:B121"/>
    <mergeCell ref="C112:D121"/>
    <mergeCell ref="E112:F121"/>
    <mergeCell ref="G112:H121"/>
    <mergeCell ref="I112:J121"/>
    <mergeCell ref="K112:L121"/>
    <mergeCell ref="B122:B131"/>
    <mergeCell ref="C122:D131"/>
    <mergeCell ref="E122:F131"/>
    <mergeCell ref="G122:H131"/>
    <mergeCell ref="I122:J131"/>
    <mergeCell ref="K122:L131"/>
    <mergeCell ref="B92:B101"/>
    <mergeCell ref="C92:D101"/>
    <mergeCell ref="E92:F101"/>
    <mergeCell ref="G92:H101"/>
    <mergeCell ref="I92:J101"/>
    <mergeCell ref="K92:L101"/>
    <mergeCell ref="B102:B111"/>
    <mergeCell ref="C102:D111"/>
    <mergeCell ref="E102:F111"/>
    <mergeCell ref="G102:H111"/>
    <mergeCell ref="I102:J111"/>
    <mergeCell ref="K102:L111"/>
    <mergeCell ref="B67:B68"/>
    <mergeCell ref="C67:D68"/>
    <mergeCell ref="E67:F68"/>
    <mergeCell ref="G67:I68"/>
    <mergeCell ref="J67:L68"/>
    <mergeCell ref="G76:H81"/>
    <mergeCell ref="I76:J81"/>
    <mergeCell ref="K76:L81"/>
    <mergeCell ref="B82:B91"/>
    <mergeCell ref="C82:D91"/>
    <mergeCell ref="E82:F91"/>
    <mergeCell ref="G82:H91"/>
    <mergeCell ref="I82:J91"/>
    <mergeCell ref="K82:L91"/>
    <mergeCell ref="C76:D81"/>
    <mergeCell ref="E76:F81"/>
    <mergeCell ref="B74:L74"/>
    <mergeCell ref="B71:L71"/>
    <mergeCell ref="B72:L72"/>
    <mergeCell ref="B63:B64"/>
    <mergeCell ref="C63:D64"/>
    <mergeCell ref="E63:F64"/>
    <mergeCell ref="G63:I64"/>
    <mergeCell ref="J63:L64"/>
    <mergeCell ref="B65:B66"/>
    <mergeCell ref="C65:D66"/>
    <mergeCell ref="E65:F66"/>
    <mergeCell ref="G65:I66"/>
    <mergeCell ref="J65:L66"/>
    <mergeCell ref="B59:B60"/>
    <mergeCell ref="C59:D60"/>
    <mergeCell ref="E59:F60"/>
    <mergeCell ref="G59:I60"/>
    <mergeCell ref="J59:L60"/>
    <mergeCell ref="B61:B62"/>
    <mergeCell ref="C61:D62"/>
    <mergeCell ref="E61:F62"/>
    <mergeCell ref="G61:I62"/>
    <mergeCell ref="J61:L62"/>
    <mergeCell ref="B247:L254"/>
    <mergeCell ref="B17:L24"/>
    <mergeCell ref="B31:L38"/>
    <mergeCell ref="B49:B50"/>
    <mergeCell ref="C49:D50"/>
    <mergeCell ref="E49:F50"/>
    <mergeCell ref="G49:I50"/>
    <mergeCell ref="J49:L50"/>
    <mergeCell ref="B51:B52"/>
    <mergeCell ref="C51:D52"/>
    <mergeCell ref="E51:F52"/>
    <mergeCell ref="G51:I52"/>
    <mergeCell ref="J51:L52"/>
    <mergeCell ref="B42:L45"/>
    <mergeCell ref="B28:L29"/>
    <mergeCell ref="B53:B54"/>
    <mergeCell ref="C53:D54"/>
    <mergeCell ref="E53:F54"/>
    <mergeCell ref="G53:I54"/>
    <mergeCell ref="J53:L54"/>
    <mergeCell ref="B55:B56"/>
    <mergeCell ref="C55:D56"/>
    <mergeCell ref="E55:F56"/>
    <mergeCell ref="G55:I56"/>
    <mergeCell ref="B199:L199"/>
    <mergeCell ref="B212:L212"/>
    <mergeCell ref="B226:L226"/>
    <mergeCell ref="B227:L227"/>
    <mergeCell ref="B197:L197"/>
    <mergeCell ref="B211:L211"/>
    <mergeCell ref="B243:L245"/>
    <mergeCell ref="B201:L208"/>
    <mergeCell ref="B216:L223"/>
    <mergeCell ref="B232:L239"/>
    <mergeCell ref="B214:L214"/>
    <mergeCell ref="B229:L230"/>
    <mergeCell ref="B241:L241"/>
    <mergeCell ref="B9:L9"/>
    <mergeCell ref="B10:L10"/>
    <mergeCell ref="B4:L4"/>
    <mergeCell ref="B5:L5"/>
    <mergeCell ref="B7:L7"/>
    <mergeCell ref="B6:L6"/>
    <mergeCell ref="B26:L26"/>
    <mergeCell ref="B40:L40"/>
    <mergeCell ref="B15:L15"/>
    <mergeCell ref="B12:L12"/>
    <mergeCell ref="B13:L13"/>
    <mergeCell ref="B8:L8"/>
    <mergeCell ref="C47:D48"/>
    <mergeCell ref="E47:F48"/>
    <mergeCell ref="G47:I48"/>
    <mergeCell ref="J47:L48"/>
    <mergeCell ref="J55:L56"/>
    <mergeCell ref="B57:B58"/>
    <mergeCell ref="C57:D58"/>
    <mergeCell ref="E57:F58"/>
    <mergeCell ref="G57:I58"/>
    <mergeCell ref="J57:L58"/>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1:L201 B216:L216 B232:L232 B17:L20 B188:L188 B190:L192 B203:L205 B218:L220 B247:L250 B31:L31 B234:L236 B33:L35"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0" min="1" max="11" man="1"/>
    <brk id="131" min="1" max="11" man="1"/>
    <brk id="19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6">
    <tabColor rgb="FF00B0F0"/>
    <pageSetUpPr fitToPage="1"/>
  </sheetPr>
  <dimension ref="A1:P62"/>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11.88671875" style="54" customWidth="1"/>
    <col min="18" max="16384" width="9.44140625" style="54"/>
  </cols>
  <sheetData>
    <row r="1" spans="1:16" ht="14.25" customHeight="1" x14ac:dyDescent="0.3">
      <c r="O1" s="54" t="s">
        <v>269</v>
      </c>
      <c r="P1" s="54" t="s">
        <v>269</v>
      </c>
    </row>
    <row r="2" spans="1:16" x14ac:dyDescent="0.3">
      <c r="B2" s="10" t="s">
        <v>0</v>
      </c>
      <c r="C2" s="10"/>
      <c r="D2" s="10"/>
      <c r="O2" s="9" t="s">
        <v>60</v>
      </c>
      <c r="P2" s="9" t="s">
        <v>72</v>
      </c>
    </row>
    <row r="3" spans="1:16" x14ac:dyDescent="0.3">
      <c r="B3" s="2"/>
      <c r="C3" s="2"/>
      <c r="D3" s="2"/>
      <c r="O3" s="5"/>
      <c r="P3" s="5"/>
    </row>
    <row r="4" spans="1:16" s="5" customFormat="1" x14ac:dyDescent="0.3">
      <c r="A4" s="11"/>
      <c r="B4" s="295" t="str">
        <f>Info!B4</f>
        <v>QUESTIONNAIRE À L'INTENTION DES PRODUCTEURS ÉTRANGERS</v>
      </c>
      <c r="C4" s="296"/>
      <c r="D4" s="296"/>
      <c r="E4" s="296"/>
      <c r="F4" s="296"/>
      <c r="G4" s="296"/>
      <c r="H4" s="296"/>
      <c r="I4" s="296"/>
      <c r="J4" s="296"/>
      <c r="K4" s="296"/>
      <c r="L4" s="297"/>
      <c r="M4" s="7"/>
      <c r="N4" s="7"/>
      <c r="O4" s="6"/>
      <c r="P4" s="6"/>
    </row>
    <row r="5" spans="1:16" s="5" customFormat="1" x14ac:dyDescent="0.3">
      <c r="A5" s="11"/>
      <c r="B5" s="298" t="str">
        <f>Info!B5</f>
        <v>RR-2025-009</v>
      </c>
      <c r="C5" s="299"/>
      <c r="D5" s="299"/>
      <c r="E5" s="299"/>
      <c r="F5" s="299"/>
      <c r="G5" s="299"/>
      <c r="H5" s="299"/>
      <c r="I5" s="299"/>
      <c r="J5" s="299"/>
      <c r="K5" s="299"/>
      <c r="L5" s="300"/>
      <c r="M5" s="7"/>
      <c r="N5" s="7"/>
      <c r="O5" s="6"/>
      <c r="P5" s="6"/>
    </row>
    <row r="6" spans="1:16" s="6" customFormat="1" ht="14.1" customHeight="1" x14ac:dyDescent="0.3">
      <c r="A6" s="11"/>
      <c r="B6" s="301" t="str">
        <f>Info!B6</f>
        <v>GLUTEN DE BLÉ</v>
      </c>
      <c r="C6" s="302"/>
      <c r="D6" s="302"/>
      <c r="E6" s="302"/>
      <c r="F6" s="302"/>
      <c r="G6" s="302"/>
      <c r="H6" s="302"/>
      <c r="I6" s="302"/>
      <c r="J6" s="302"/>
      <c r="K6" s="302"/>
      <c r="L6" s="303"/>
      <c r="O6" s="12"/>
      <c r="P6" s="12"/>
    </row>
    <row r="7" spans="1:16" s="6" customFormat="1" x14ac:dyDescent="0.3">
      <c r="A7" s="11"/>
      <c r="B7" s="13"/>
      <c r="C7" s="13"/>
      <c r="D7" s="13"/>
      <c r="E7" s="14"/>
      <c r="F7" s="14"/>
      <c r="G7" s="14"/>
      <c r="H7" s="14"/>
      <c r="I7" s="14"/>
      <c r="J7" s="14"/>
      <c r="K7" s="14"/>
      <c r="L7" s="14"/>
      <c r="O7" s="12"/>
      <c r="P7" s="12"/>
    </row>
    <row r="8" spans="1:16" x14ac:dyDescent="0.3">
      <c r="B8" s="197" t="str">
        <f>UPPER(IF(Intro!$G$21="English",O8,P8))</f>
        <v>COMMENTAIRES PUBLICS</v>
      </c>
      <c r="C8" s="198"/>
      <c r="D8" s="198"/>
      <c r="E8" s="198"/>
      <c r="F8" s="198"/>
      <c r="G8" s="198"/>
      <c r="H8" s="198"/>
      <c r="I8" s="198"/>
      <c r="J8" s="198"/>
      <c r="K8" s="198"/>
      <c r="L8" s="199"/>
      <c r="O8" s="54" t="s">
        <v>50</v>
      </c>
      <c r="P8" s="54" t="s">
        <v>51</v>
      </c>
    </row>
    <row r="9" spans="1:16" x14ac:dyDescent="0.3">
      <c r="B9" s="15"/>
      <c r="C9" s="16"/>
      <c r="D9" s="16"/>
      <c r="E9" s="17"/>
      <c r="F9" s="17"/>
      <c r="G9" s="17"/>
      <c r="H9" s="17"/>
      <c r="I9" s="17"/>
      <c r="J9" s="17"/>
      <c r="K9" s="17"/>
      <c r="L9" s="18"/>
    </row>
    <row r="10" spans="1:16" x14ac:dyDescent="0.3">
      <c r="B10" s="186" t="str">
        <f>IF(Intro!$G$21="English",O10,P10)</f>
        <v>Si votre entreprise désire ajouter des commentaires concernant vos réponses, vous les inscrivez ici. Indiquez à quelle question se rapportent vos commentaires.</v>
      </c>
      <c r="C10" s="187"/>
      <c r="D10" s="187"/>
      <c r="E10" s="187"/>
      <c r="F10" s="187"/>
      <c r="G10" s="187"/>
      <c r="H10" s="187"/>
      <c r="I10" s="187"/>
      <c r="J10" s="187"/>
      <c r="K10" s="187"/>
      <c r="L10" s="188"/>
      <c r="O10" s="50" t="s">
        <v>52</v>
      </c>
      <c r="P10" s="54" t="s">
        <v>148</v>
      </c>
    </row>
    <row r="11" spans="1:16" x14ac:dyDescent="0.3">
      <c r="B11" s="47"/>
      <c r="C11" s="16"/>
      <c r="D11" s="16"/>
      <c r="E11" s="17"/>
      <c r="F11" s="17"/>
      <c r="G11" s="17"/>
      <c r="H11" s="17"/>
      <c r="I11" s="17"/>
      <c r="J11" s="17"/>
      <c r="K11" s="17"/>
      <c r="L11" s="18"/>
      <c r="O11" s="50" t="s">
        <v>263</v>
      </c>
      <c r="P11" s="50" t="s">
        <v>264</v>
      </c>
    </row>
    <row r="12" spans="1:16" ht="28.8" x14ac:dyDescent="0.3">
      <c r="A12" s="8" t="s">
        <v>160</v>
      </c>
      <c r="B12" s="47"/>
      <c r="C12" s="107" t="str">
        <f>IF(Intro!$G$21="English",O11,P11)</f>
        <v>Onglet et question</v>
      </c>
      <c r="D12" s="366" t="str">
        <f>IF(Intro!$G$21="English",O12,P12)</f>
        <v>Commentaires</v>
      </c>
      <c r="E12" s="367"/>
      <c r="F12" s="367"/>
      <c r="G12" s="367"/>
      <c r="H12" s="367"/>
      <c r="I12" s="367"/>
      <c r="J12" s="367"/>
      <c r="K12" s="367"/>
      <c r="L12" s="368"/>
      <c r="O12" s="50" t="s">
        <v>86</v>
      </c>
      <c r="P12" s="54" t="s">
        <v>87</v>
      </c>
    </row>
    <row r="13" spans="1:16" x14ac:dyDescent="0.3">
      <c r="B13" s="359" t="str">
        <f>IF(Intro!$G$21="English",O13,P13)</f>
        <v>Commentaire 1</v>
      </c>
      <c r="C13" s="348"/>
      <c r="D13" s="350"/>
      <c r="E13" s="351"/>
      <c r="F13" s="351"/>
      <c r="G13" s="351"/>
      <c r="H13" s="351"/>
      <c r="I13" s="351"/>
      <c r="J13" s="351"/>
      <c r="K13" s="351"/>
      <c r="L13" s="352"/>
      <c r="O13" s="50" t="s">
        <v>88</v>
      </c>
      <c r="P13" s="54" t="s">
        <v>89</v>
      </c>
    </row>
    <row r="14" spans="1:16" x14ac:dyDescent="0.3">
      <c r="B14" s="360"/>
      <c r="C14" s="348"/>
      <c r="D14" s="353"/>
      <c r="E14" s="354"/>
      <c r="F14" s="354"/>
      <c r="G14" s="354"/>
      <c r="H14" s="354"/>
      <c r="I14" s="354"/>
      <c r="J14" s="354"/>
      <c r="K14" s="354"/>
      <c r="L14" s="355"/>
      <c r="O14" s="50"/>
    </row>
    <row r="15" spans="1:16" x14ac:dyDescent="0.3">
      <c r="B15" s="360"/>
      <c r="C15" s="348"/>
      <c r="D15" s="353"/>
      <c r="E15" s="354"/>
      <c r="F15" s="354"/>
      <c r="G15" s="354"/>
      <c r="H15" s="354"/>
      <c r="I15" s="354"/>
      <c r="J15" s="354"/>
      <c r="K15" s="354"/>
      <c r="L15" s="355"/>
      <c r="O15" s="50"/>
    </row>
    <row r="16" spans="1:16" x14ac:dyDescent="0.3">
      <c r="B16" s="360"/>
      <c r="C16" s="348"/>
      <c r="D16" s="353"/>
      <c r="E16" s="354"/>
      <c r="F16" s="354"/>
      <c r="G16" s="354"/>
      <c r="H16" s="354"/>
      <c r="I16" s="354"/>
      <c r="J16" s="354"/>
      <c r="K16" s="354"/>
      <c r="L16" s="355"/>
      <c r="O16" s="50"/>
    </row>
    <row r="17" spans="1:16" x14ac:dyDescent="0.3">
      <c r="B17" s="360"/>
      <c r="C17" s="348"/>
      <c r="D17" s="353"/>
      <c r="E17" s="354"/>
      <c r="F17" s="354"/>
      <c r="G17" s="354"/>
      <c r="H17" s="354"/>
      <c r="I17" s="354"/>
      <c r="J17" s="354"/>
      <c r="K17" s="354"/>
      <c r="L17" s="355"/>
      <c r="O17" s="50"/>
    </row>
    <row r="18" spans="1:16" x14ac:dyDescent="0.3">
      <c r="B18" s="360"/>
      <c r="C18" s="348"/>
      <c r="D18" s="353"/>
      <c r="E18" s="354"/>
      <c r="F18" s="354"/>
      <c r="G18" s="354"/>
      <c r="H18" s="354"/>
      <c r="I18" s="354"/>
      <c r="J18" s="354"/>
      <c r="K18" s="354"/>
      <c r="L18" s="355"/>
      <c r="O18" s="50"/>
    </row>
    <row r="19" spans="1:16" x14ac:dyDescent="0.3">
      <c r="B19" s="360"/>
      <c r="C19" s="348"/>
      <c r="D19" s="353"/>
      <c r="E19" s="354"/>
      <c r="F19" s="354"/>
      <c r="G19" s="354"/>
      <c r="H19" s="354"/>
      <c r="I19" s="354"/>
      <c r="J19" s="354"/>
      <c r="K19" s="354"/>
      <c r="L19" s="355"/>
      <c r="O19" s="50"/>
    </row>
    <row r="20" spans="1:16" x14ac:dyDescent="0.3">
      <c r="B20" s="360"/>
      <c r="C20" s="348"/>
      <c r="D20" s="353"/>
      <c r="E20" s="354"/>
      <c r="F20" s="354"/>
      <c r="G20" s="354"/>
      <c r="H20" s="354"/>
      <c r="I20" s="354"/>
      <c r="J20" s="354"/>
      <c r="K20" s="354"/>
      <c r="L20" s="355"/>
      <c r="O20" s="50"/>
    </row>
    <row r="21" spans="1:16" x14ac:dyDescent="0.3">
      <c r="B21" s="360"/>
      <c r="C21" s="348"/>
      <c r="D21" s="353"/>
      <c r="E21" s="354"/>
      <c r="F21" s="354"/>
      <c r="G21" s="354"/>
      <c r="H21" s="354"/>
      <c r="I21" s="354"/>
      <c r="J21" s="354"/>
      <c r="K21" s="354"/>
      <c r="L21" s="355"/>
      <c r="O21" s="50"/>
    </row>
    <row r="22" spans="1:16" x14ac:dyDescent="0.3">
      <c r="B22" s="361"/>
      <c r="C22" s="348"/>
      <c r="D22" s="363"/>
      <c r="E22" s="364"/>
      <c r="F22" s="364"/>
      <c r="G22" s="364"/>
      <c r="H22" s="364"/>
      <c r="I22" s="364"/>
      <c r="J22" s="364"/>
      <c r="K22" s="364"/>
      <c r="L22" s="365"/>
      <c r="O22" s="50"/>
    </row>
    <row r="23" spans="1:16" x14ac:dyDescent="0.3">
      <c r="B23" s="359" t="str">
        <f>IF(Intro!$G$21="English",O23,P23)</f>
        <v>Commentaire 2</v>
      </c>
      <c r="C23" s="348"/>
      <c r="D23" s="350"/>
      <c r="E23" s="351"/>
      <c r="F23" s="351"/>
      <c r="G23" s="351"/>
      <c r="H23" s="351"/>
      <c r="I23" s="351"/>
      <c r="J23" s="351"/>
      <c r="K23" s="351"/>
      <c r="L23" s="352"/>
      <c r="O23" s="50" t="s">
        <v>90</v>
      </c>
      <c r="P23" s="54" t="s">
        <v>91</v>
      </c>
    </row>
    <row r="24" spans="1:16" x14ac:dyDescent="0.3">
      <c r="B24" s="360"/>
      <c r="C24" s="348"/>
      <c r="D24" s="353"/>
      <c r="E24" s="354"/>
      <c r="F24" s="354"/>
      <c r="G24" s="354"/>
      <c r="H24" s="354"/>
      <c r="I24" s="354"/>
      <c r="J24" s="354"/>
      <c r="K24" s="354"/>
      <c r="L24" s="355"/>
    </row>
    <row r="25" spans="1:16" x14ac:dyDescent="0.3">
      <c r="B25" s="360"/>
      <c r="C25" s="348"/>
      <c r="D25" s="353"/>
      <c r="E25" s="354"/>
      <c r="F25" s="354"/>
      <c r="G25" s="354"/>
      <c r="H25" s="354"/>
      <c r="I25" s="354"/>
      <c r="J25" s="354"/>
      <c r="K25" s="354"/>
      <c r="L25" s="355"/>
    </row>
    <row r="26" spans="1:16" x14ac:dyDescent="0.3">
      <c r="B26" s="360"/>
      <c r="C26" s="348"/>
      <c r="D26" s="353"/>
      <c r="E26" s="354"/>
      <c r="F26" s="354"/>
      <c r="G26" s="354"/>
      <c r="H26" s="354"/>
      <c r="I26" s="354"/>
      <c r="J26" s="354"/>
      <c r="K26" s="354"/>
      <c r="L26" s="355"/>
      <c r="O26" s="50"/>
    </row>
    <row r="27" spans="1:16" x14ac:dyDescent="0.3">
      <c r="B27" s="360"/>
      <c r="C27" s="348"/>
      <c r="D27" s="353"/>
      <c r="E27" s="354"/>
      <c r="F27" s="354"/>
      <c r="G27" s="354"/>
      <c r="H27" s="354"/>
      <c r="I27" s="354"/>
      <c r="J27" s="354"/>
      <c r="K27" s="354"/>
      <c r="L27" s="355"/>
      <c r="O27" s="50"/>
    </row>
    <row r="28" spans="1:16" x14ac:dyDescent="0.3">
      <c r="B28" s="360"/>
      <c r="C28" s="348"/>
      <c r="D28" s="353"/>
      <c r="E28" s="354"/>
      <c r="F28" s="354"/>
      <c r="G28" s="354"/>
      <c r="H28" s="354"/>
      <c r="I28" s="354"/>
      <c r="J28" s="354"/>
      <c r="K28" s="354"/>
      <c r="L28" s="355"/>
    </row>
    <row r="29" spans="1:16" s="27" customFormat="1" x14ac:dyDescent="0.3">
      <c r="A29" s="69"/>
      <c r="B29" s="360"/>
      <c r="C29" s="348"/>
      <c r="D29" s="353"/>
      <c r="E29" s="354"/>
      <c r="F29" s="354"/>
      <c r="G29" s="354"/>
      <c r="H29" s="354"/>
      <c r="I29" s="354"/>
      <c r="J29" s="354"/>
      <c r="K29" s="354"/>
      <c r="L29" s="355"/>
      <c r="N29" s="26"/>
    </row>
    <row r="30" spans="1:16" x14ac:dyDescent="0.3">
      <c r="B30" s="360"/>
      <c r="C30" s="348"/>
      <c r="D30" s="353"/>
      <c r="E30" s="354"/>
      <c r="F30" s="354"/>
      <c r="G30" s="354"/>
      <c r="H30" s="354"/>
      <c r="I30" s="354"/>
      <c r="J30" s="354"/>
      <c r="K30" s="354"/>
      <c r="L30" s="355"/>
    </row>
    <row r="31" spans="1:16" x14ac:dyDescent="0.3">
      <c r="B31" s="360"/>
      <c r="C31" s="348"/>
      <c r="D31" s="353"/>
      <c r="E31" s="354"/>
      <c r="F31" s="354"/>
      <c r="G31" s="354"/>
      <c r="H31" s="354"/>
      <c r="I31" s="354"/>
      <c r="J31" s="354"/>
      <c r="K31" s="354"/>
      <c r="L31" s="355"/>
    </row>
    <row r="32" spans="1:16" x14ac:dyDescent="0.3">
      <c r="B32" s="361"/>
      <c r="C32" s="348"/>
      <c r="D32" s="363"/>
      <c r="E32" s="364"/>
      <c r="F32" s="364"/>
      <c r="G32" s="364"/>
      <c r="H32" s="364"/>
      <c r="I32" s="364"/>
      <c r="J32" s="364"/>
      <c r="K32" s="364"/>
      <c r="L32" s="365"/>
    </row>
    <row r="33" spans="2:16" x14ac:dyDescent="0.3">
      <c r="B33" s="359" t="str">
        <f>IF(Intro!$G$21="English",O33,P33)</f>
        <v>Commentaire 3</v>
      </c>
      <c r="C33" s="348"/>
      <c r="D33" s="350"/>
      <c r="E33" s="351"/>
      <c r="F33" s="351"/>
      <c r="G33" s="351"/>
      <c r="H33" s="351"/>
      <c r="I33" s="351"/>
      <c r="J33" s="351"/>
      <c r="K33" s="351"/>
      <c r="L33" s="352"/>
      <c r="O33" s="50" t="s">
        <v>92</v>
      </c>
      <c r="P33" s="54" t="s">
        <v>93</v>
      </c>
    </row>
    <row r="34" spans="2:16" x14ac:dyDescent="0.3">
      <c r="B34" s="360"/>
      <c r="C34" s="348"/>
      <c r="D34" s="353"/>
      <c r="E34" s="354"/>
      <c r="F34" s="354"/>
      <c r="G34" s="354"/>
      <c r="H34" s="354"/>
      <c r="I34" s="354"/>
      <c r="J34" s="354"/>
      <c r="K34" s="354"/>
      <c r="L34" s="355"/>
    </row>
    <row r="35" spans="2:16" x14ac:dyDescent="0.3">
      <c r="B35" s="360"/>
      <c r="C35" s="348"/>
      <c r="D35" s="353"/>
      <c r="E35" s="354"/>
      <c r="F35" s="354"/>
      <c r="G35" s="354"/>
      <c r="H35" s="354"/>
      <c r="I35" s="354"/>
      <c r="J35" s="354"/>
      <c r="K35" s="354"/>
      <c r="L35" s="355"/>
    </row>
    <row r="36" spans="2:16" x14ac:dyDescent="0.3">
      <c r="B36" s="360"/>
      <c r="C36" s="348"/>
      <c r="D36" s="353"/>
      <c r="E36" s="354"/>
      <c r="F36" s="354"/>
      <c r="G36" s="354"/>
      <c r="H36" s="354"/>
      <c r="I36" s="354"/>
      <c r="J36" s="354"/>
      <c r="K36" s="354"/>
      <c r="L36" s="355"/>
    </row>
    <row r="37" spans="2:16" x14ac:dyDescent="0.3">
      <c r="B37" s="360"/>
      <c r="C37" s="348"/>
      <c r="D37" s="353"/>
      <c r="E37" s="354"/>
      <c r="F37" s="354"/>
      <c r="G37" s="354"/>
      <c r="H37" s="354"/>
      <c r="I37" s="354"/>
      <c r="J37" s="354"/>
      <c r="K37" s="354"/>
      <c r="L37" s="355"/>
      <c r="O37" s="50"/>
    </row>
    <row r="38" spans="2:16" x14ac:dyDescent="0.3">
      <c r="B38" s="360"/>
      <c r="C38" s="348"/>
      <c r="D38" s="353"/>
      <c r="E38" s="354"/>
      <c r="F38" s="354"/>
      <c r="G38" s="354"/>
      <c r="H38" s="354"/>
      <c r="I38" s="354"/>
      <c r="J38" s="354"/>
      <c r="K38" s="354"/>
      <c r="L38" s="355"/>
      <c r="O38" s="50"/>
    </row>
    <row r="39" spans="2:16" x14ac:dyDescent="0.3">
      <c r="B39" s="360"/>
      <c r="C39" s="348"/>
      <c r="D39" s="353"/>
      <c r="E39" s="354"/>
      <c r="F39" s="354"/>
      <c r="G39" s="354"/>
      <c r="H39" s="354"/>
      <c r="I39" s="354"/>
      <c r="J39" s="354"/>
      <c r="K39" s="354"/>
      <c r="L39" s="355"/>
    </row>
    <row r="40" spans="2:16" x14ac:dyDescent="0.3">
      <c r="B40" s="360"/>
      <c r="C40" s="348"/>
      <c r="D40" s="353"/>
      <c r="E40" s="354"/>
      <c r="F40" s="354"/>
      <c r="G40" s="354"/>
      <c r="H40" s="354"/>
      <c r="I40" s="354"/>
      <c r="J40" s="354"/>
      <c r="K40" s="354"/>
      <c r="L40" s="355"/>
    </row>
    <row r="41" spans="2:16" x14ac:dyDescent="0.3">
      <c r="B41" s="360"/>
      <c r="C41" s="348"/>
      <c r="D41" s="353"/>
      <c r="E41" s="354"/>
      <c r="F41" s="354"/>
      <c r="G41" s="354"/>
      <c r="H41" s="354"/>
      <c r="I41" s="354"/>
      <c r="J41" s="354"/>
      <c r="K41" s="354"/>
      <c r="L41" s="355"/>
    </row>
    <row r="42" spans="2:16" x14ac:dyDescent="0.3">
      <c r="B42" s="361"/>
      <c r="C42" s="348"/>
      <c r="D42" s="363"/>
      <c r="E42" s="364"/>
      <c r="F42" s="364"/>
      <c r="G42" s="364"/>
      <c r="H42" s="364"/>
      <c r="I42" s="364"/>
      <c r="J42" s="364"/>
      <c r="K42" s="364"/>
      <c r="L42" s="365"/>
    </row>
    <row r="43" spans="2:16" x14ac:dyDescent="0.3">
      <c r="B43" s="359" t="str">
        <f>IF(Intro!$G$21="English",O43,P43)</f>
        <v>Commentaire 4</v>
      </c>
      <c r="C43" s="348"/>
      <c r="D43" s="350"/>
      <c r="E43" s="351"/>
      <c r="F43" s="351"/>
      <c r="G43" s="351"/>
      <c r="H43" s="351"/>
      <c r="I43" s="351"/>
      <c r="J43" s="351"/>
      <c r="K43" s="351"/>
      <c r="L43" s="352"/>
      <c r="O43" s="50" t="s">
        <v>94</v>
      </c>
      <c r="P43" s="54" t="s">
        <v>95</v>
      </c>
    </row>
    <row r="44" spans="2:16" x14ac:dyDescent="0.3">
      <c r="B44" s="360"/>
      <c r="C44" s="348"/>
      <c r="D44" s="353"/>
      <c r="E44" s="354"/>
      <c r="F44" s="354"/>
      <c r="G44" s="354"/>
      <c r="H44" s="354"/>
      <c r="I44" s="354"/>
      <c r="J44" s="354"/>
      <c r="K44" s="354"/>
      <c r="L44" s="355"/>
    </row>
    <row r="45" spans="2:16" x14ac:dyDescent="0.3">
      <c r="B45" s="360"/>
      <c r="C45" s="348"/>
      <c r="D45" s="353"/>
      <c r="E45" s="354"/>
      <c r="F45" s="354"/>
      <c r="G45" s="354"/>
      <c r="H45" s="354"/>
      <c r="I45" s="354"/>
      <c r="J45" s="354"/>
      <c r="K45" s="354"/>
      <c r="L45" s="355"/>
    </row>
    <row r="46" spans="2:16" x14ac:dyDescent="0.3">
      <c r="B46" s="360"/>
      <c r="C46" s="348"/>
      <c r="D46" s="353"/>
      <c r="E46" s="354"/>
      <c r="F46" s="354"/>
      <c r="G46" s="354"/>
      <c r="H46" s="354"/>
      <c r="I46" s="354"/>
      <c r="J46" s="354"/>
      <c r="K46" s="354"/>
      <c r="L46" s="355"/>
      <c r="O46" s="50"/>
    </row>
    <row r="47" spans="2:16" x14ac:dyDescent="0.3">
      <c r="B47" s="360"/>
      <c r="C47" s="348"/>
      <c r="D47" s="353"/>
      <c r="E47" s="354"/>
      <c r="F47" s="354"/>
      <c r="G47" s="354"/>
      <c r="H47" s="354"/>
      <c r="I47" s="354"/>
      <c r="J47" s="354"/>
      <c r="K47" s="354"/>
      <c r="L47" s="355"/>
      <c r="O47" s="50"/>
    </row>
    <row r="48" spans="2:16" x14ac:dyDescent="0.3">
      <c r="B48" s="360"/>
      <c r="C48" s="348"/>
      <c r="D48" s="353"/>
      <c r="E48" s="354"/>
      <c r="F48" s="354"/>
      <c r="G48" s="354"/>
      <c r="H48" s="354"/>
      <c r="I48" s="354"/>
      <c r="J48" s="354"/>
      <c r="K48" s="354"/>
      <c r="L48" s="355"/>
    </row>
    <row r="49" spans="2:16" x14ac:dyDescent="0.3">
      <c r="B49" s="360"/>
      <c r="C49" s="348"/>
      <c r="D49" s="353"/>
      <c r="E49" s="354"/>
      <c r="F49" s="354"/>
      <c r="G49" s="354"/>
      <c r="H49" s="354"/>
      <c r="I49" s="354"/>
      <c r="J49" s="354"/>
      <c r="K49" s="354"/>
      <c r="L49" s="355"/>
    </row>
    <row r="50" spans="2:16" x14ac:dyDescent="0.3">
      <c r="B50" s="360"/>
      <c r="C50" s="348"/>
      <c r="D50" s="353"/>
      <c r="E50" s="354"/>
      <c r="F50" s="354"/>
      <c r="G50" s="354"/>
      <c r="H50" s="354"/>
      <c r="I50" s="354"/>
      <c r="J50" s="354"/>
      <c r="K50" s="354"/>
      <c r="L50" s="355"/>
    </row>
    <row r="51" spans="2:16" x14ac:dyDescent="0.3">
      <c r="B51" s="360"/>
      <c r="C51" s="348"/>
      <c r="D51" s="353"/>
      <c r="E51" s="354"/>
      <c r="F51" s="354"/>
      <c r="G51" s="354"/>
      <c r="H51" s="354"/>
      <c r="I51" s="354"/>
      <c r="J51" s="354"/>
      <c r="K51" s="354"/>
      <c r="L51" s="355"/>
    </row>
    <row r="52" spans="2:16" x14ac:dyDescent="0.3">
      <c r="B52" s="361"/>
      <c r="C52" s="348"/>
      <c r="D52" s="363"/>
      <c r="E52" s="364"/>
      <c r="F52" s="364"/>
      <c r="G52" s="364"/>
      <c r="H52" s="364"/>
      <c r="I52" s="364"/>
      <c r="J52" s="364"/>
      <c r="K52" s="364"/>
      <c r="L52" s="365"/>
    </row>
    <row r="53" spans="2:16" x14ac:dyDescent="0.3">
      <c r="B53" s="359" t="str">
        <f>IF(Intro!$G$21="English",O53,P53)</f>
        <v>Commentaire 5</v>
      </c>
      <c r="C53" s="348"/>
      <c r="D53" s="350"/>
      <c r="E53" s="351"/>
      <c r="F53" s="351"/>
      <c r="G53" s="351"/>
      <c r="H53" s="351"/>
      <c r="I53" s="351"/>
      <c r="J53" s="351"/>
      <c r="K53" s="351"/>
      <c r="L53" s="352"/>
      <c r="O53" s="50" t="s">
        <v>96</v>
      </c>
      <c r="P53" s="54" t="s">
        <v>97</v>
      </c>
    </row>
    <row r="54" spans="2:16" x14ac:dyDescent="0.3">
      <c r="B54" s="360"/>
      <c r="C54" s="348"/>
      <c r="D54" s="353"/>
      <c r="E54" s="354"/>
      <c r="F54" s="354"/>
      <c r="G54" s="354"/>
      <c r="H54" s="354"/>
      <c r="I54" s="354"/>
      <c r="J54" s="354"/>
      <c r="K54" s="354"/>
      <c r="L54" s="355"/>
    </row>
    <row r="55" spans="2:16" x14ac:dyDescent="0.3">
      <c r="B55" s="360"/>
      <c r="C55" s="348"/>
      <c r="D55" s="353"/>
      <c r="E55" s="354"/>
      <c r="F55" s="354"/>
      <c r="G55" s="354"/>
      <c r="H55" s="354"/>
      <c r="I55" s="354"/>
      <c r="J55" s="354"/>
      <c r="K55" s="354"/>
      <c r="L55" s="355"/>
    </row>
    <row r="56" spans="2:16" x14ac:dyDescent="0.3">
      <c r="B56" s="360"/>
      <c r="C56" s="348"/>
      <c r="D56" s="353"/>
      <c r="E56" s="354"/>
      <c r="F56" s="354"/>
      <c r="G56" s="354"/>
      <c r="H56" s="354"/>
      <c r="I56" s="354"/>
      <c r="J56" s="354"/>
      <c r="K56" s="354"/>
      <c r="L56" s="355"/>
      <c r="O56" s="50"/>
    </row>
    <row r="57" spans="2:16" x14ac:dyDescent="0.3">
      <c r="B57" s="360"/>
      <c r="C57" s="348"/>
      <c r="D57" s="353"/>
      <c r="E57" s="354"/>
      <c r="F57" s="354"/>
      <c r="G57" s="354"/>
      <c r="H57" s="354"/>
      <c r="I57" s="354"/>
      <c r="J57" s="354"/>
      <c r="K57" s="354"/>
      <c r="L57" s="355"/>
      <c r="O57" s="50"/>
    </row>
    <row r="58" spans="2:16" x14ac:dyDescent="0.3">
      <c r="B58" s="360"/>
      <c r="C58" s="348"/>
      <c r="D58" s="353"/>
      <c r="E58" s="354"/>
      <c r="F58" s="354"/>
      <c r="G58" s="354"/>
      <c r="H58" s="354"/>
      <c r="I58" s="354"/>
      <c r="J58" s="354"/>
      <c r="K58" s="354"/>
      <c r="L58" s="355"/>
    </row>
    <row r="59" spans="2:16" x14ac:dyDescent="0.3">
      <c r="B59" s="360"/>
      <c r="C59" s="348"/>
      <c r="D59" s="353"/>
      <c r="E59" s="354"/>
      <c r="F59" s="354"/>
      <c r="G59" s="354"/>
      <c r="H59" s="354"/>
      <c r="I59" s="354"/>
      <c r="J59" s="354"/>
      <c r="K59" s="354"/>
      <c r="L59" s="355"/>
    </row>
    <row r="60" spans="2:16" x14ac:dyDescent="0.3">
      <c r="B60" s="360"/>
      <c r="C60" s="348"/>
      <c r="D60" s="353"/>
      <c r="E60" s="354"/>
      <c r="F60" s="354"/>
      <c r="G60" s="354"/>
      <c r="H60" s="354"/>
      <c r="I60" s="354"/>
      <c r="J60" s="354"/>
      <c r="K60" s="354"/>
      <c r="L60" s="355"/>
    </row>
    <row r="61" spans="2:16" x14ac:dyDescent="0.3">
      <c r="B61" s="360"/>
      <c r="C61" s="348"/>
      <c r="D61" s="353"/>
      <c r="E61" s="354"/>
      <c r="F61" s="354"/>
      <c r="G61" s="354"/>
      <c r="H61" s="354"/>
      <c r="I61" s="354"/>
      <c r="J61" s="354"/>
      <c r="K61" s="354"/>
      <c r="L61" s="355"/>
    </row>
    <row r="62" spans="2:16" x14ac:dyDescent="0.3">
      <c r="B62" s="362"/>
      <c r="C62" s="349"/>
      <c r="D62" s="356"/>
      <c r="E62" s="357"/>
      <c r="F62" s="357"/>
      <c r="G62" s="357"/>
      <c r="H62" s="357"/>
      <c r="I62" s="357"/>
      <c r="J62" s="357"/>
      <c r="K62" s="357"/>
      <c r="L62" s="358"/>
    </row>
  </sheetData>
  <sheetProtection algorithmName="SHA-512" hashValue="tMkz/zTyhQI1oYIEHZq538ASFgypVdzgQfDJjPHCmUbdIJeCmTGYNZ7aaJYXWt5mYkrQrVJV2mxvlTOBVLoI/g==" saltValue="jd4lO/yXjCAxJRcWnknShQ==" spinCount="100000" sheet="1" objects="1" scenarios="1" selectLockedCells="1"/>
  <mergeCells count="21">
    <mergeCell ref="C13:C22"/>
    <mergeCell ref="C23:C32"/>
    <mergeCell ref="B13:B22"/>
    <mergeCell ref="B23:B32"/>
    <mergeCell ref="B4:L4"/>
    <mergeCell ref="B6:L6"/>
    <mergeCell ref="B10:L10"/>
    <mergeCell ref="B5:L5"/>
    <mergeCell ref="B8:L8"/>
    <mergeCell ref="D12:L12"/>
    <mergeCell ref="D13:L22"/>
    <mergeCell ref="D23:L32"/>
    <mergeCell ref="C33:C42"/>
    <mergeCell ref="C43:C52"/>
    <mergeCell ref="C53:C62"/>
    <mergeCell ref="D53:L62"/>
    <mergeCell ref="B33:B42"/>
    <mergeCell ref="B43:B52"/>
    <mergeCell ref="B53:B62"/>
    <mergeCell ref="D33:L42"/>
    <mergeCell ref="D43:L52"/>
  </mergeCells>
  <printOptions horizontalCentered="1"/>
  <pageMargins left="0.25" right="0.25" top="0.75" bottom="0.75" header="0.3" footer="0.3"/>
  <pageSetup scale="63" fitToHeight="0" orientation="portrait" r:id="rId1"/>
  <headerFooter>
    <oddFooter>&amp;L&amp;A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7">
    <tabColor rgb="FF92D050"/>
    <pageSetUpPr fitToPage="1"/>
  </sheetPr>
  <dimension ref="A1:P106"/>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7.88671875" style="54" customWidth="1"/>
    <col min="18" max="16384" width="9.44140625" style="54"/>
  </cols>
  <sheetData>
    <row r="1" spans="1:16" x14ac:dyDescent="0.3">
      <c r="O1" s="54" t="s">
        <v>269</v>
      </c>
      <c r="P1" s="54" t="s">
        <v>269</v>
      </c>
    </row>
    <row r="2" spans="1:16" x14ac:dyDescent="0.3">
      <c r="B2" s="10" t="str">
        <f>IF(Intro!$G$21="English",O3,P3)</f>
        <v>PROTÉGÉ</v>
      </c>
      <c r="C2" s="10"/>
      <c r="D2" s="10"/>
      <c r="O2" s="9" t="s">
        <v>60</v>
      </c>
      <c r="P2" s="9" t="s">
        <v>72</v>
      </c>
    </row>
    <row r="3" spans="1:16" x14ac:dyDescent="0.3">
      <c r="B3" s="2"/>
      <c r="C3" s="2"/>
      <c r="D3" s="2"/>
      <c r="O3" s="85" t="s">
        <v>220</v>
      </c>
      <c r="P3" s="85" t="s">
        <v>221</v>
      </c>
    </row>
    <row r="4" spans="1:16" s="5" customFormat="1" x14ac:dyDescent="0.3">
      <c r="A4" s="11"/>
      <c r="B4" s="369" t="str">
        <f>Info!B4</f>
        <v>QUESTIONNAIRE À L'INTENTION DES PRODUCTEURS ÉTRANGERS</v>
      </c>
      <c r="C4" s="369"/>
      <c r="D4" s="369"/>
      <c r="E4" s="369"/>
      <c r="F4" s="369"/>
      <c r="G4" s="369"/>
      <c r="H4" s="369"/>
      <c r="I4" s="369"/>
      <c r="J4" s="369"/>
      <c r="K4" s="369"/>
      <c r="L4" s="369"/>
      <c r="M4" s="3"/>
      <c r="N4" s="3"/>
      <c r="O4" s="4"/>
      <c r="P4" s="4"/>
    </row>
    <row r="5" spans="1:16" s="5" customFormat="1" x14ac:dyDescent="0.3">
      <c r="A5" s="11"/>
      <c r="B5" s="369" t="str">
        <f>Info!B5</f>
        <v>RR-2025-009</v>
      </c>
      <c r="C5" s="369"/>
      <c r="D5" s="369"/>
      <c r="E5" s="369"/>
      <c r="F5" s="369"/>
      <c r="G5" s="369"/>
      <c r="H5" s="369"/>
      <c r="I5" s="369"/>
      <c r="J5" s="369"/>
      <c r="K5" s="369"/>
      <c r="L5" s="369"/>
      <c r="M5" s="3"/>
      <c r="N5" s="3"/>
      <c r="O5" s="4"/>
      <c r="P5" s="4"/>
    </row>
    <row r="6" spans="1:16" s="6" customFormat="1" x14ac:dyDescent="0.3">
      <c r="A6" s="11"/>
      <c r="B6" s="369" t="str">
        <f>Info!B6</f>
        <v>GLUTEN DE BLÉ</v>
      </c>
      <c r="C6" s="369"/>
      <c r="D6" s="369"/>
      <c r="E6" s="369"/>
      <c r="F6" s="369"/>
      <c r="G6" s="369"/>
      <c r="H6" s="369"/>
      <c r="I6" s="369"/>
      <c r="J6" s="369"/>
      <c r="K6" s="369"/>
      <c r="L6" s="369"/>
      <c r="O6" s="12"/>
      <c r="P6" s="12"/>
    </row>
    <row r="7" spans="1:16" s="6" customFormat="1" x14ac:dyDescent="0.3">
      <c r="A7" s="11"/>
      <c r="B7" s="30"/>
      <c r="C7" s="30"/>
      <c r="D7" s="30"/>
      <c r="E7" s="30"/>
      <c r="F7" s="30"/>
      <c r="G7" s="30"/>
      <c r="H7" s="30"/>
      <c r="I7" s="30"/>
      <c r="J7" s="30"/>
      <c r="K7" s="30"/>
      <c r="L7" s="30"/>
      <c r="O7" s="23"/>
    </row>
    <row r="8" spans="1:16" s="6" customFormat="1" ht="14.25" customHeight="1" x14ac:dyDescent="0.3">
      <c r="A8" s="11"/>
      <c r="B8" s="371" t="str">
        <f>Public!B8</f>
        <v>Les marchandises dans les questions suivantes font référence au Gluten de blé comme défini dans la description du produit de l'onglet Intro.</v>
      </c>
      <c r="C8" s="372"/>
      <c r="D8" s="372"/>
      <c r="E8" s="372"/>
      <c r="F8" s="372"/>
      <c r="G8" s="372"/>
      <c r="H8" s="372"/>
      <c r="I8" s="372"/>
      <c r="J8" s="372"/>
      <c r="K8" s="372"/>
      <c r="L8" s="373"/>
      <c r="O8" s="12"/>
      <c r="P8" s="12"/>
    </row>
    <row r="9" spans="1:16" s="6" customFormat="1" ht="14.1" customHeight="1" x14ac:dyDescent="0.3">
      <c r="A9" s="11"/>
      <c r="B9" s="370" t="str">
        <f>Public!B9</f>
        <v>Des informations sur le produit et un glossaire de termes sont disponibles dans l'onglet Info.</v>
      </c>
      <c r="C9" s="370"/>
      <c r="D9" s="370"/>
      <c r="E9" s="370"/>
      <c r="F9" s="370"/>
      <c r="G9" s="370"/>
      <c r="H9" s="370"/>
      <c r="I9" s="370"/>
      <c r="J9" s="370"/>
      <c r="K9" s="370"/>
      <c r="L9" s="370"/>
      <c r="O9" s="12"/>
    </row>
    <row r="10" spans="1:16" s="6" customFormat="1" x14ac:dyDescent="0.3">
      <c r="A10" s="11"/>
      <c r="B10" s="370" t="str">
        <f>IF(Intro!$G$21="English",O10,P10)</f>
        <v xml:space="preserve">Utilisez l'onglet AddPro si vous avez besoin de plus d'espace.
</v>
      </c>
      <c r="C10" s="370"/>
      <c r="D10" s="370"/>
      <c r="E10" s="370"/>
      <c r="F10" s="370"/>
      <c r="G10" s="370"/>
      <c r="H10" s="370"/>
      <c r="I10" s="370"/>
      <c r="J10" s="370"/>
      <c r="K10" s="370"/>
      <c r="L10" s="370"/>
      <c r="O10" s="12" t="s">
        <v>98</v>
      </c>
      <c r="P10" s="12" t="str">
        <f>"Utilisez l'onglet AddPro si vous avez besoin de plus d'espace."&amp;CHAR(10)</f>
        <v xml:space="preserve">Utilisez l'onglet AddPro si vous avez besoin de plus d'espace.
</v>
      </c>
    </row>
    <row r="11" spans="1:16" s="6" customFormat="1" x14ac:dyDescent="0.3">
      <c r="A11" s="11"/>
      <c r="B11" s="13"/>
      <c r="C11" s="13"/>
      <c r="D11" s="13"/>
      <c r="E11" s="14"/>
      <c r="F11" s="14"/>
      <c r="G11" s="14"/>
      <c r="H11" s="14"/>
      <c r="I11" s="14"/>
      <c r="J11" s="14"/>
      <c r="K11" s="14"/>
      <c r="L11" s="14"/>
      <c r="O11" s="12"/>
      <c r="P11" s="12"/>
    </row>
    <row r="12" spans="1:16" x14ac:dyDescent="0.3">
      <c r="B12" s="197" t="str">
        <f>UPPER(IF(Intro!$G$21="English",O12,P12))</f>
        <v>PRODUCTION ET CAPACITÉ</v>
      </c>
      <c r="C12" s="198"/>
      <c r="D12" s="198"/>
      <c r="E12" s="198"/>
      <c r="F12" s="198"/>
      <c r="G12" s="198"/>
      <c r="H12" s="198"/>
      <c r="I12" s="198"/>
      <c r="J12" s="198"/>
      <c r="K12" s="198"/>
      <c r="L12" s="199"/>
      <c r="M12" s="25"/>
      <c r="O12" s="85" t="s">
        <v>222</v>
      </c>
      <c r="P12" s="85" t="s">
        <v>223</v>
      </c>
    </row>
    <row r="13" spans="1:16" x14ac:dyDescent="0.3">
      <c r="B13" s="332" t="s">
        <v>22</v>
      </c>
      <c r="C13" s="333"/>
      <c r="D13" s="333"/>
      <c r="E13" s="333"/>
      <c r="F13" s="333"/>
      <c r="G13" s="333"/>
      <c r="H13" s="333"/>
      <c r="I13" s="333"/>
      <c r="J13" s="333"/>
      <c r="K13" s="333"/>
      <c r="L13" s="334"/>
    </row>
    <row r="14" spans="1:16" x14ac:dyDescent="0.3">
      <c r="B14" s="15"/>
      <c r="C14" s="16"/>
      <c r="D14" s="16"/>
      <c r="E14" s="17"/>
      <c r="F14" s="17"/>
      <c r="G14" s="17"/>
      <c r="H14" s="17"/>
      <c r="I14" s="17"/>
      <c r="J14" s="17"/>
      <c r="K14" s="17"/>
      <c r="L14" s="18"/>
    </row>
    <row r="15" spans="1:16" ht="14.25" customHeight="1" x14ac:dyDescent="0.3">
      <c r="B15" s="186" t="str">
        <f>IF(Intro!$G$21="English",O15,P15)</f>
        <v>Remplir le tableau suivant pour la production des marchandises par votre entreprise et d'autres produits fabriqués avec le même équipement.</v>
      </c>
      <c r="C15" s="187"/>
      <c r="D15" s="187"/>
      <c r="E15" s="187"/>
      <c r="F15" s="187"/>
      <c r="G15" s="187"/>
      <c r="H15" s="187"/>
      <c r="I15" s="187"/>
      <c r="J15" s="187"/>
      <c r="K15" s="187"/>
      <c r="L15" s="188"/>
      <c r="O15" s="50" t="s">
        <v>273</v>
      </c>
      <c r="P15" s="54" t="s">
        <v>274</v>
      </c>
    </row>
    <row r="16" spans="1:16" x14ac:dyDescent="0.3">
      <c r="B16" s="47"/>
      <c r="C16" s="48"/>
      <c r="D16" s="16"/>
      <c r="E16" s="17"/>
      <c r="F16" s="17"/>
      <c r="G16" s="17"/>
      <c r="H16" s="17"/>
      <c r="I16" s="17"/>
      <c r="J16" s="17"/>
      <c r="K16" s="17"/>
      <c r="L16" s="18"/>
      <c r="O16" s="50"/>
    </row>
    <row r="17" spans="1:16" x14ac:dyDescent="0.3">
      <c r="B17" s="47"/>
      <c r="C17" s="48"/>
      <c r="F17" s="16"/>
      <c r="G17" s="379">
        <f>Variables!B6</f>
        <v>2023</v>
      </c>
      <c r="H17" s="379">
        <f>G17+1</f>
        <v>2024</v>
      </c>
      <c r="I17" s="379">
        <f>H17+1</f>
        <v>2025</v>
      </c>
      <c r="J17" s="379" t="str">
        <f>IF(Intro!$G$21="English",Variables!B9,Variables!C9)</f>
        <v>janv-juin 2025</v>
      </c>
      <c r="K17" s="379" t="str">
        <f>IF(Intro!$G$21="English",Variables!B10,Variables!C10)</f>
        <v>janv-juin 2026</v>
      </c>
      <c r="L17" s="65"/>
      <c r="O17" s="50"/>
    </row>
    <row r="18" spans="1:16" x14ac:dyDescent="0.3">
      <c r="B18" s="47"/>
      <c r="C18" s="48"/>
      <c r="F18" s="16"/>
      <c r="G18" s="380"/>
      <c r="H18" s="380"/>
      <c r="I18" s="380"/>
      <c r="J18" s="380"/>
      <c r="K18" s="380"/>
      <c r="L18" s="65"/>
      <c r="O18" s="50"/>
    </row>
    <row r="19" spans="1:16" s="25" customFormat="1" x14ac:dyDescent="0.3">
      <c r="A19" s="62"/>
      <c r="B19" s="377" t="str">
        <f>IF(Intro!$G$21="English",O19,P19)</f>
        <v>Production des marchandises</v>
      </c>
      <c r="C19" s="378"/>
      <c r="D19" s="378"/>
      <c r="E19" s="378"/>
      <c r="F19" s="41" t="str">
        <f>IF(Intro!$G$21="English",Variables!$B$23,Variables!$C$23)</f>
        <v>Tonnes</v>
      </c>
      <c r="G19" s="108"/>
      <c r="H19" s="109"/>
      <c r="I19" s="109"/>
      <c r="J19" s="109"/>
      <c r="K19" s="109"/>
      <c r="L19" s="65"/>
      <c r="O19" s="25" t="s">
        <v>271</v>
      </c>
      <c r="P19" s="25" t="s">
        <v>272</v>
      </c>
    </row>
    <row r="20" spans="1:16" s="25" customFormat="1" x14ac:dyDescent="0.3">
      <c r="A20" s="62"/>
      <c r="B20" s="377" t="str">
        <f>IF(Intro!$G$21="English",O20,P20)</f>
        <v>Production d'autres produits fabriqués avec le même équipement</v>
      </c>
      <c r="C20" s="378"/>
      <c r="D20" s="378"/>
      <c r="E20" s="378"/>
      <c r="F20" s="41" t="str">
        <f>IF(Intro!$G$21="English",Variables!$B$23,Variables!$C$23)</f>
        <v>Tonnes</v>
      </c>
      <c r="G20" s="99"/>
      <c r="H20" s="99"/>
      <c r="I20" s="99"/>
      <c r="J20" s="99"/>
      <c r="K20" s="99"/>
      <c r="L20" s="65"/>
      <c r="O20" s="25" t="s">
        <v>275</v>
      </c>
      <c r="P20" s="25" t="s">
        <v>276</v>
      </c>
    </row>
    <row r="21" spans="1:16" s="33" customFormat="1" x14ac:dyDescent="0.3">
      <c r="A21" s="75"/>
      <c r="B21" s="374" t="str">
        <f>IF(Intro!$G$21="English",O21,P21)</f>
        <v>Total</v>
      </c>
      <c r="C21" s="375"/>
      <c r="D21" s="376"/>
      <c r="E21" s="376"/>
      <c r="F21" s="42" t="str">
        <f>IF(Intro!$G$21="English",Variables!$B$23,Variables!$C$23)</f>
        <v>Tonnes</v>
      </c>
      <c r="G21" s="40">
        <f>SUM(G19:G20)</f>
        <v>0</v>
      </c>
      <c r="H21" s="40">
        <f>SUM(H19:H20)</f>
        <v>0</v>
      </c>
      <c r="I21" s="40">
        <f>SUM(I19:I20)</f>
        <v>0</v>
      </c>
      <c r="J21" s="40">
        <f>SUM(J19:J20)</f>
        <v>0</v>
      </c>
      <c r="K21" s="40">
        <f>SUM(K19:K20)</f>
        <v>0</v>
      </c>
      <c r="L21" s="65"/>
      <c r="O21" s="33" t="s">
        <v>99</v>
      </c>
      <c r="P21" s="33" t="s">
        <v>99</v>
      </c>
    </row>
    <row r="22" spans="1:16" s="25" customFormat="1" x14ac:dyDescent="0.3">
      <c r="A22" s="62"/>
      <c r="B22" s="377" t="str">
        <f>IF(Intro!$G$21="English",O22,P22)</f>
        <v>Capacité pratique des usines</v>
      </c>
      <c r="C22" s="378"/>
      <c r="D22" s="376"/>
      <c r="E22" s="376"/>
      <c r="F22" s="41" t="str">
        <f>IF(Intro!$G$21="English",Variables!$B$23,Variables!$C$23)</f>
        <v>Tonnes</v>
      </c>
      <c r="G22" s="108"/>
      <c r="H22" s="109"/>
      <c r="I22" s="109"/>
      <c r="J22" s="109"/>
      <c r="K22" s="109"/>
      <c r="L22" s="65"/>
      <c r="O22" s="25" t="s">
        <v>135</v>
      </c>
      <c r="P22" s="25" t="s">
        <v>100</v>
      </c>
    </row>
    <row r="23" spans="1:16" s="33" customFormat="1" x14ac:dyDescent="0.3">
      <c r="A23" s="75"/>
      <c r="B23" s="374" t="str">
        <f>IF(Intro!$G$21="English",O23,P23)</f>
        <v>Taux d'utilisation des capacités des marchandises</v>
      </c>
      <c r="C23" s="375"/>
      <c r="D23" s="376"/>
      <c r="E23" s="376"/>
      <c r="F23" s="42" t="s">
        <v>85</v>
      </c>
      <c r="G23" s="40" t="str">
        <f>IF(G22=0,"-",G19/G22*100)</f>
        <v>-</v>
      </c>
      <c r="H23" s="110" t="str">
        <f>IF(H22=0,"-",H19/H22*100)</f>
        <v>-</v>
      </c>
      <c r="I23" s="110" t="str">
        <f>IF(I22=0,"-",I19/I22*100)</f>
        <v>-</v>
      </c>
      <c r="J23" s="110" t="str">
        <f>IF(J22=0,"-",J19/J22*100)</f>
        <v>-</v>
      </c>
      <c r="K23" s="110" t="str">
        <f>IF(K22=0,"-",K19/K22*100)</f>
        <v>-</v>
      </c>
      <c r="L23" s="65"/>
      <c r="O23" s="33" t="s">
        <v>101</v>
      </c>
      <c r="P23" s="33" t="s">
        <v>102</v>
      </c>
    </row>
    <row r="24" spans="1:16" s="33" customFormat="1" x14ac:dyDescent="0.3">
      <c r="A24" s="75"/>
      <c r="B24" s="374" t="str">
        <f>IF(Intro!$G$21="English",O24,P24)</f>
        <v>Taux d'utilisation total des capacités</v>
      </c>
      <c r="C24" s="375"/>
      <c r="D24" s="376"/>
      <c r="E24" s="376"/>
      <c r="F24" s="42" t="s">
        <v>85</v>
      </c>
      <c r="G24" s="40" t="str">
        <f>IF(G22=0,"-",G21/G22*100)</f>
        <v>-</v>
      </c>
      <c r="H24" s="110" t="str">
        <f>IF(H22=0,"-",H21/H22*100)</f>
        <v>-</v>
      </c>
      <c r="I24" s="110" t="str">
        <f>IF(I22=0,"-",I21/I22*100)</f>
        <v>-</v>
      </c>
      <c r="J24" s="110" t="str">
        <f t="shared" ref="J24:K24" si="0">IF(J22=0,"-",J21/J22*100)</f>
        <v>-</v>
      </c>
      <c r="K24" s="110" t="str">
        <f t="shared" si="0"/>
        <v>-</v>
      </c>
      <c r="L24" s="65"/>
      <c r="O24" s="33" t="s">
        <v>103</v>
      </c>
      <c r="P24" s="33" t="s">
        <v>104</v>
      </c>
    </row>
    <row r="25" spans="1:16" s="25" customFormat="1" x14ac:dyDescent="0.3">
      <c r="A25" s="62"/>
      <c r="B25" s="72"/>
      <c r="C25" s="73"/>
      <c r="D25" s="73"/>
      <c r="E25" s="73"/>
      <c r="F25" s="73"/>
      <c r="G25" s="73"/>
      <c r="H25" s="73"/>
      <c r="I25" s="73"/>
      <c r="J25" s="73"/>
      <c r="K25" s="73"/>
      <c r="L25" s="74"/>
    </row>
    <row r="26" spans="1:16" s="9" customFormat="1" x14ac:dyDescent="0.3">
      <c r="A26" s="8"/>
      <c r="B26" s="335" t="s">
        <v>23</v>
      </c>
      <c r="C26" s="336"/>
      <c r="D26" s="336"/>
      <c r="E26" s="336"/>
      <c r="F26" s="336"/>
      <c r="G26" s="336"/>
      <c r="H26" s="336"/>
      <c r="I26" s="336"/>
      <c r="J26" s="336"/>
      <c r="K26" s="336"/>
      <c r="L26" s="337"/>
      <c r="M26" s="70"/>
    </row>
    <row r="27" spans="1:16" s="25" customFormat="1" x14ac:dyDescent="0.3">
      <c r="A27" s="62"/>
      <c r="B27" s="71"/>
      <c r="C27" s="63"/>
      <c r="D27" s="63"/>
      <c r="E27" s="63"/>
      <c r="F27" s="63"/>
      <c r="G27" s="63"/>
      <c r="H27" s="63"/>
      <c r="I27" s="63"/>
      <c r="J27" s="63"/>
      <c r="K27" s="63"/>
      <c r="L27" s="64"/>
    </row>
    <row r="28" spans="1:16" s="25" customFormat="1" x14ac:dyDescent="0.3">
      <c r="A28" s="62"/>
      <c r="B28" s="186" t="str">
        <f>IF(Intro!$G$21="English",O28,P28)</f>
        <v xml:space="preserve">Fournissez des détails sur la façon dont votre entreprise détermine la capacité pratique des usines. </v>
      </c>
      <c r="C28" s="187"/>
      <c r="D28" s="187"/>
      <c r="E28" s="187"/>
      <c r="F28" s="187"/>
      <c r="G28" s="187"/>
      <c r="H28" s="187"/>
      <c r="I28" s="187"/>
      <c r="J28" s="187"/>
      <c r="K28" s="187"/>
      <c r="L28" s="188"/>
      <c r="O28" s="25" t="s">
        <v>53</v>
      </c>
      <c r="P28" s="25" t="s">
        <v>54</v>
      </c>
    </row>
    <row r="29" spans="1:16" s="25" customFormat="1" x14ac:dyDescent="0.3">
      <c r="A29" s="62"/>
      <c r="B29" s="71"/>
      <c r="C29" s="63"/>
      <c r="D29" s="63"/>
      <c r="E29" s="63"/>
      <c r="F29" s="63"/>
      <c r="G29" s="63"/>
      <c r="H29" s="63"/>
      <c r="I29" s="63"/>
      <c r="J29" s="63"/>
      <c r="K29" s="63"/>
      <c r="L29" s="64"/>
    </row>
    <row r="30" spans="1:16" s="9" customFormat="1" x14ac:dyDescent="0.3">
      <c r="A30" s="8"/>
      <c r="B30" s="338"/>
      <c r="C30" s="339"/>
      <c r="D30" s="339"/>
      <c r="E30" s="339"/>
      <c r="F30" s="339"/>
      <c r="G30" s="339"/>
      <c r="H30" s="339"/>
      <c r="I30" s="339"/>
      <c r="J30" s="339"/>
      <c r="K30" s="339"/>
      <c r="L30" s="340"/>
      <c r="M30" s="25"/>
    </row>
    <row r="31" spans="1:16" s="9" customFormat="1" x14ac:dyDescent="0.3">
      <c r="A31" s="8"/>
      <c r="B31" s="338"/>
      <c r="C31" s="339"/>
      <c r="D31" s="339"/>
      <c r="E31" s="339"/>
      <c r="F31" s="339"/>
      <c r="G31" s="339"/>
      <c r="H31" s="339"/>
      <c r="I31" s="339"/>
      <c r="J31" s="339"/>
      <c r="K31" s="339"/>
      <c r="L31" s="340"/>
      <c r="M31" s="25"/>
    </row>
    <row r="32" spans="1:16" s="9" customFormat="1" x14ac:dyDescent="0.3">
      <c r="A32" s="8"/>
      <c r="B32" s="338"/>
      <c r="C32" s="339"/>
      <c r="D32" s="339"/>
      <c r="E32" s="339"/>
      <c r="F32" s="339"/>
      <c r="G32" s="339"/>
      <c r="H32" s="339"/>
      <c r="I32" s="339"/>
      <c r="J32" s="339"/>
      <c r="K32" s="339"/>
      <c r="L32" s="340"/>
      <c r="M32" s="25"/>
    </row>
    <row r="33" spans="1:16" s="9" customFormat="1" x14ac:dyDescent="0.3">
      <c r="A33" s="8"/>
      <c r="B33" s="338"/>
      <c r="C33" s="339"/>
      <c r="D33" s="339"/>
      <c r="E33" s="339"/>
      <c r="F33" s="339"/>
      <c r="G33" s="339"/>
      <c r="H33" s="339"/>
      <c r="I33" s="339"/>
      <c r="J33" s="339"/>
      <c r="K33" s="339"/>
      <c r="L33" s="340"/>
      <c r="M33" s="25"/>
    </row>
    <row r="34" spans="1:16" s="9" customFormat="1" x14ac:dyDescent="0.3">
      <c r="A34" s="8"/>
      <c r="B34" s="338"/>
      <c r="C34" s="339"/>
      <c r="D34" s="339"/>
      <c r="E34" s="339"/>
      <c r="F34" s="339"/>
      <c r="G34" s="339"/>
      <c r="H34" s="339"/>
      <c r="I34" s="339"/>
      <c r="J34" s="339"/>
      <c r="K34" s="339"/>
      <c r="L34" s="340"/>
      <c r="M34" s="25"/>
    </row>
    <row r="35" spans="1:16" s="9" customFormat="1" x14ac:dyDescent="0.3">
      <c r="A35" s="8"/>
      <c r="B35" s="338"/>
      <c r="C35" s="339"/>
      <c r="D35" s="339"/>
      <c r="E35" s="339"/>
      <c r="F35" s="339"/>
      <c r="G35" s="339"/>
      <c r="H35" s="339"/>
      <c r="I35" s="339"/>
      <c r="J35" s="339"/>
      <c r="K35" s="339"/>
      <c r="L35" s="340"/>
      <c r="M35" s="25"/>
    </row>
    <row r="36" spans="1:16" s="9" customFormat="1" x14ac:dyDescent="0.3">
      <c r="A36" s="8"/>
      <c r="B36" s="338"/>
      <c r="C36" s="339"/>
      <c r="D36" s="339"/>
      <c r="E36" s="339"/>
      <c r="F36" s="339"/>
      <c r="G36" s="339"/>
      <c r="H36" s="339"/>
      <c r="I36" s="339"/>
      <c r="J36" s="339"/>
      <c r="K36" s="339"/>
      <c r="L36" s="340"/>
      <c r="M36" s="25"/>
    </row>
    <row r="37" spans="1:16" s="9" customFormat="1" x14ac:dyDescent="0.3">
      <c r="A37" s="8"/>
      <c r="B37" s="338"/>
      <c r="C37" s="339"/>
      <c r="D37" s="339"/>
      <c r="E37" s="339"/>
      <c r="F37" s="339"/>
      <c r="G37" s="339"/>
      <c r="H37" s="339"/>
      <c r="I37" s="339"/>
      <c r="J37" s="339"/>
      <c r="K37" s="339"/>
      <c r="L37" s="340"/>
      <c r="M37" s="25"/>
    </row>
    <row r="38" spans="1:16" s="25" customFormat="1" x14ac:dyDescent="0.3">
      <c r="A38" s="62"/>
      <c r="B38" s="72"/>
      <c r="C38" s="73"/>
      <c r="D38" s="73"/>
      <c r="E38" s="73"/>
      <c r="F38" s="73"/>
      <c r="G38" s="73"/>
      <c r="H38" s="73"/>
      <c r="I38" s="73"/>
      <c r="J38" s="73"/>
      <c r="K38" s="73"/>
      <c r="L38" s="74"/>
    </row>
    <row r="39" spans="1:16" s="9" customFormat="1" x14ac:dyDescent="0.3">
      <c r="A39" s="8"/>
      <c r="B39" s="335" t="s">
        <v>24</v>
      </c>
      <c r="C39" s="336"/>
      <c r="D39" s="336"/>
      <c r="E39" s="336"/>
      <c r="F39" s="336"/>
      <c r="G39" s="336"/>
      <c r="H39" s="336"/>
      <c r="I39" s="336"/>
      <c r="J39" s="336"/>
      <c r="K39" s="336"/>
      <c r="L39" s="337"/>
      <c r="M39" s="70"/>
    </row>
    <row r="40" spans="1:16" s="25" customFormat="1" x14ac:dyDescent="0.3">
      <c r="A40" s="62"/>
      <c r="B40" s="71"/>
      <c r="C40" s="63"/>
      <c r="D40" s="63"/>
      <c r="E40" s="63"/>
      <c r="F40" s="63"/>
      <c r="G40" s="63"/>
      <c r="H40" s="63"/>
      <c r="I40" s="63"/>
      <c r="J40" s="63"/>
      <c r="K40" s="63"/>
      <c r="L40" s="64"/>
    </row>
    <row r="41" spans="1:16" s="25" customFormat="1" x14ac:dyDescent="0.3">
      <c r="A41" s="62"/>
      <c r="B41" s="186" t="str">
        <f>IF(Intro!$G$21="English",O41,P41)</f>
        <v>Si l'un ou l'autre des taux d'utilisation de la capacité, telle que calculée, est supérieur à 100 %, expliquez.</v>
      </c>
      <c r="C41" s="187"/>
      <c r="D41" s="187"/>
      <c r="E41" s="187"/>
      <c r="F41" s="187"/>
      <c r="G41" s="187"/>
      <c r="H41" s="187"/>
      <c r="I41" s="187"/>
      <c r="J41" s="187"/>
      <c r="K41" s="187"/>
      <c r="L41" s="188"/>
      <c r="O41" s="25" t="s">
        <v>105</v>
      </c>
      <c r="P41" s="25" t="s">
        <v>152</v>
      </c>
    </row>
    <row r="42" spans="1:16" s="25" customFormat="1" x14ac:dyDescent="0.3">
      <c r="A42" s="62"/>
      <c r="B42" s="71"/>
      <c r="C42" s="63"/>
      <c r="D42" s="63"/>
      <c r="E42" s="63"/>
      <c r="F42" s="63"/>
      <c r="G42" s="63"/>
      <c r="H42" s="63"/>
      <c r="I42" s="63"/>
      <c r="J42" s="63"/>
      <c r="K42" s="63"/>
      <c r="L42" s="64"/>
    </row>
    <row r="43" spans="1:16" s="9" customFormat="1" x14ac:dyDescent="0.3">
      <c r="A43" s="8"/>
      <c r="B43" s="338"/>
      <c r="C43" s="339"/>
      <c r="D43" s="339"/>
      <c r="E43" s="339"/>
      <c r="F43" s="339"/>
      <c r="G43" s="339"/>
      <c r="H43" s="339"/>
      <c r="I43" s="339"/>
      <c r="J43" s="339"/>
      <c r="K43" s="339"/>
      <c r="L43" s="340"/>
      <c r="M43" s="25"/>
    </row>
    <row r="44" spans="1:16" s="9" customFormat="1" x14ac:dyDescent="0.3">
      <c r="A44" s="8"/>
      <c r="B44" s="338"/>
      <c r="C44" s="339"/>
      <c r="D44" s="339"/>
      <c r="E44" s="339"/>
      <c r="F44" s="339"/>
      <c r="G44" s="339"/>
      <c r="H44" s="339"/>
      <c r="I44" s="339"/>
      <c r="J44" s="339"/>
      <c r="K44" s="339"/>
      <c r="L44" s="340"/>
      <c r="M44" s="25"/>
    </row>
    <row r="45" spans="1:16" s="9" customFormat="1" x14ac:dyDescent="0.3">
      <c r="A45" s="8"/>
      <c r="B45" s="338"/>
      <c r="C45" s="339"/>
      <c r="D45" s="339"/>
      <c r="E45" s="339"/>
      <c r="F45" s="339"/>
      <c r="G45" s="339"/>
      <c r="H45" s="339"/>
      <c r="I45" s="339"/>
      <c r="J45" s="339"/>
      <c r="K45" s="339"/>
      <c r="L45" s="340"/>
      <c r="M45" s="25"/>
    </row>
    <row r="46" spans="1:16" s="9" customFormat="1" x14ac:dyDescent="0.3">
      <c r="A46" s="8"/>
      <c r="B46" s="338"/>
      <c r="C46" s="339"/>
      <c r="D46" s="339"/>
      <c r="E46" s="339"/>
      <c r="F46" s="339"/>
      <c r="G46" s="339"/>
      <c r="H46" s="339"/>
      <c r="I46" s="339"/>
      <c r="J46" s="339"/>
      <c r="K46" s="339"/>
      <c r="L46" s="340"/>
      <c r="M46" s="25"/>
    </row>
    <row r="47" spans="1:16" s="9" customFormat="1" x14ac:dyDescent="0.3">
      <c r="A47" s="8"/>
      <c r="B47" s="338"/>
      <c r="C47" s="339"/>
      <c r="D47" s="339"/>
      <c r="E47" s="339"/>
      <c r="F47" s="339"/>
      <c r="G47" s="339"/>
      <c r="H47" s="339"/>
      <c r="I47" s="339"/>
      <c r="J47" s="339"/>
      <c r="K47" s="339"/>
      <c r="L47" s="340"/>
      <c r="M47" s="25"/>
    </row>
    <row r="48" spans="1:16" s="9" customFormat="1" x14ac:dyDescent="0.3">
      <c r="A48" s="8"/>
      <c r="B48" s="338"/>
      <c r="C48" s="339"/>
      <c r="D48" s="339"/>
      <c r="E48" s="339"/>
      <c r="F48" s="339"/>
      <c r="G48" s="339"/>
      <c r="H48" s="339"/>
      <c r="I48" s="339"/>
      <c r="J48" s="339"/>
      <c r="K48" s="339"/>
      <c r="L48" s="340"/>
      <c r="M48" s="25"/>
    </row>
    <row r="49" spans="1:16" s="9" customFormat="1" x14ac:dyDescent="0.3">
      <c r="A49" s="8"/>
      <c r="B49" s="338"/>
      <c r="C49" s="339"/>
      <c r="D49" s="339"/>
      <c r="E49" s="339"/>
      <c r="F49" s="339"/>
      <c r="G49" s="339"/>
      <c r="H49" s="339"/>
      <c r="I49" s="339"/>
      <c r="J49" s="339"/>
      <c r="K49" s="339"/>
      <c r="L49" s="340"/>
      <c r="M49" s="25"/>
    </row>
    <row r="50" spans="1:16" s="9" customFormat="1" x14ac:dyDescent="0.3">
      <c r="A50" s="8"/>
      <c r="B50" s="338"/>
      <c r="C50" s="339"/>
      <c r="D50" s="339"/>
      <c r="E50" s="339"/>
      <c r="F50" s="339"/>
      <c r="G50" s="339"/>
      <c r="H50" s="339"/>
      <c r="I50" s="339"/>
      <c r="J50" s="339"/>
      <c r="K50" s="339"/>
      <c r="L50" s="340"/>
      <c r="M50" s="25"/>
    </row>
    <row r="51" spans="1:16" s="25" customFormat="1" x14ac:dyDescent="0.3">
      <c r="A51" s="62"/>
      <c r="B51" s="72"/>
      <c r="C51" s="73"/>
      <c r="D51" s="73"/>
      <c r="E51" s="73"/>
      <c r="F51" s="73"/>
      <c r="G51" s="73"/>
      <c r="H51" s="73"/>
      <c r="I51" s="73"/>
      <c r="J51" s="73"/>
      <c r="K51" s="73"/>
      <c r="L51" s="74"/>
    </row>
    <row r="52" spans="1:16" s="9" customFormat="1" x14ac:dyDescent="0.3">
      <c r="A52" s="8"/>
      <c r="B52" s="335" t="s">
        <v>25</v>
      </c>
      <c r="C52" s="336"/>
      <c r="D52" s="336"/>
      <c r="E52" s="336"/>
      <c r="F52" s="336"/>
      <c r="G52" s="336"/>
      <c r="H52" s="336"/>
      <c r="I52" s="336"/>
      <c r="J52" s="336"/>
      <c r="K52" s="336"/>
      <c r="L52" s="337"/>
      <c r="M52" s="70"/>
    </row>
    <row r="53" spans="1:16" s="25" customFormat="1" x14ac:dyDescent="0.3">
      <c r="A53" s="62"/>
      <c r="B53" s="71"/>
      <c r="C53" s="63"/>
      <c r="D53" s="63"/>
      <c r="E53" s="63"/>
      <c r="F53" s="63"/>
      <c r="G53" s="63"/>
      <c r="H53" s="63"/>
      <c r="I53" s="63"/>
      <c r="J53" s="63"/>
      <c r="K53" s="63"/>
      <c r="L53" s="64"/>
    </row>
    <row r="54" spans="1:16" s="25" customFormat="1" x14ac:dyDescent="0.3">
      <c r="A54" s="62"/>
      <c r="B54" s="186" t="str">
        <f>IF(Intro!$G$21="English",O54,P54)</f>
        <v>Si la capacité pratique de l’usine a changé depuis le 1er janvier 2023, expliquez comment cela a été réalisé.</v>
      </c>
      <c r="C54" s="187"/>
      <c r="D54" s="187"/>
      <c r="E54" s="187"/>
      <c r="F54" s="187"/>
      <c r="G54" s="187"/>
      <c r="H54" s="187"/>
      <c r="I54" s="187"/>
      <c r="J54" s="187"/>
      <c r="K54" s="187"/>
      <c r="L54" s="188"/>
      <c r="O54" s="25" t="str">
        <f>"If practical plant capacity has changed since January 1, "&amp;Variables!$B$6&amp;", explain how this was achieved."</f>
        <v>If practical plant capacity has changed since January 1, 2023, explain how this was achieved.</v>
      </c>
      <c r="P54" s="25" t="str">
        <f>"Si la capacité pratique de l’usine a changé depuis le 1er janvier "&amp;Variables!B6&amp;", expliquez comment cela a été réalisé."</f>
        <v>Si la capacité pratique de l’usine a changé depuis le 1er janvier 2023, expliquez comment cela a été réalisé.</v>
      </c>
    </row>
    <row r="55" spans="1:16" s="25" customFormat="1" x14ac:dyDescent="0.3">
      <c r="A55" s="62"/>
      <c r="B55" s="71"/>
      <c r="C55" s="63"/>
      <c r="D55" s="63"/>
      <c r="E55" s="63"/>
      <c r="F55" s="63"/>
      <c r="G55" s="63"/>
      <c r="H55" s="63"/>
      <c r="I55" s="63"/>
      <c r="J55" s="63"/>
      <c r="K55" s="63"/>
      <c r="L55" s="64"/>
    </row>
    <row r="56" spans="1:16" s="9" customFormat="1" x14ac:dyDescent="0.3">
      <c r="A56" s="8"/>
      <c r="B56" s="338"/>
      <c r="C56" s="339"/>
      <c r="D56" s="339"/>
      <c r="E56" s="339"/>
      <c r="F56" s="339"/>
      <c r="G56" s="339"/>
      <c r="H56" s="339"/>
      <c r="I56" s="339"/>
      <c r="J56" s="339"/>
      <c r="K56" s="339"/>
      <c r="L56" s="340"/>
      <c r="M56" s="25"/>
    </row>
    <row r="57" spans="1:16" s="9" customFormat="1" x14ac:dyDescent="0.3">
      <c r="A57" s="8"/>
      <c r="B57" s="338"/>
      <c r="C57" s="339"/>
      <c r="D57" s="339"/>
      <c r="E57" s="339"/>
      <c r="F57" s="339"/>
      <c r="G57" s="339"/>
      <c r="H57" s="339"/>
      <c r="I57" s="339"/>
      <c r="J57" s="339"/>
      <c r="K57" s="339"/>
      <c r="L57" s="340"/>
      <c r="M57" s="25"/>
    </row>
    <row r="58" spans="1:16" s="9" customFormat="1" x14ac:dyDescent="0.3">
      <c r="A58" s="8"/>
      <c r="B58" s="338"/>
      <c r="C58" s="339"/>
      <c r="D58" s="339"/>
      <c r="E58" s="339"/>
      <c r="F58" s="339"/>
      <c r="G58" s="339"/>
      <c r="H58" s="339"/>
      <c r="I58" s="339"/>
      <c r="J58" s="339"/>
      <c r="K58" s="339"/>
      <c r="L58" s="340"/>
      <c r="M58" s="25"/>
    </row>
    <row r="59" spans="1:16" s="9" customFormat="1" x14ac:dyDescent="0.3">
      <c r="A59" s="8"/>
      <c r="B59" s="338"/>
      <c r="C59" s="339"/>
      <c r="D59" s="339"/>
      <c r="E59" s="339"/>
      <c r="F59" s="339"/>
      <c r="G59" s="339"/>
      <c r="H59" s="339"/>
      <c r="I59" s="339"/>
      <c r="J59" s="339"/>
      <c r="K59" s="339"/>
      <c r="L59" s="340"/>
      <c r="M59" s="25"/>
    </row>
    <row r="60" spans="1:16" s="9" customFormat="1" x14ac:dyDescent="0.3">
      <c r="A60" s="8"/>
      <c r="B60" s="338"/>
      <c r="C60" s="339"/>
      <c r="D60" s="339"/>
      <c r="E60" s="339"/>
      <c r="F60" s="339"/>
      <c r="G60" s="339"/>
      <c r="H60" s="339"/>
      <c r="I60" s="339"/>
      <c r="J60" s="339"/>
      <c r="K60" s="339"/>
      <c r="L60" s="340"/>
      <c r="M60" s="25"/>
    </row>
    <row r="61" spans="1:16" s="9" customFormat="1" x14ac:dyDescent="0.3">
      <c r="A61" s="8"/>
      <c r="B61" s="338"/>
      <c r="C61" s="339"/>
      <c r="D61" s="339"/>
      <c r="E61" s="339"/>
      <c r="F61" s="339"/>
      <c r="G61" s="339"/>
      <c r="H61" s="339"/>
      <c r="I61" s="339"/>
      <c r="J61" s="339"/>
      <c r="K61" s="339"/>
      <c r="L61" s="340"/>
      <c r="M61" s="25"/>
    </row>
    <row r="62" spans="1:16" s="9" customFormat="1" x14ac:dyDescent="0.3">
      <c r="A62" s="8"/>
      <c r="B62" s="338"/>
      <c r="C62" s="339"/>
      <c r="D62" s="339"/>
      <c r="E62" s="339"/>
      <c r="F62" s="339"/>
      <c r="G62" s="339"/>
      <c r="H62" s="339"/>
      <c r="I62" s="339"/>
      <c r="J62" s="339"/>
      <c r="K62" s="339"/>
      <c r="L62" s="340"/>
      <c r="M62" s="25"/>
    </row>
    <row r="63" spans="1:16" s="9" customFormat="1" x14ac:dyDescent="0.3">
      <c r="A63" s="8"/>
      <c r="B63" s="338"/>
      <c r="C63" s="339"/>
      <c r="D63" s="339"/>
      <c r="E63" s="339"/>
      <c r="F63" s="339"/>
      <c r="G63" s="339"/>
      <c r="H63" s="339"/>
      <c r="I63" s="339"/>
      <c r="J63" s="339"/>
      <c r="K63" s="339"/>
      <c r="L63" s="340"/>
      <c r="M63" s="25"/>
    </row>
    <row r="64" spans="1:16" s="25" customFormat="1" x14ac:dyDescent="0.3">
      <c r="A64" s="62"/>
      <c r="B64" s="72"/>
      <c r="C64" s="73"/>
      <c r="D64" s="73"/>
      <c r="E64" s="73"/>
      <c r="F64" s="73"/>
      <c r="G64" s="73"/>
      <c r="H64" s="73"/>
      <c r="I64" s="73"/>
      <c r="J64" s="73"/>
      <c r="K64" s="73"/>
      <c r="L64" s="74"/>
    </row>
    <row r="65" spans="1:16" s="9" customFormat="1" x14ac:dyDescent="0.3">
      <c r="A65" s="8"/>
      <c r="B65" s="335" t="s">
        <v>26</v>
      </c>
      <c r="C65" s="336"/>
      <c r="D65" s="336"/>
      <c r="E65" s="336"/>
      <c r="F65" s="336"/>
      <c r="G65" s="336"/>
      <c r="H65" s="336"/>
      <c r="I65" s="336"/>
      <c r="J65" s="336"/>
      <c r="K65" s="336"/>
      <c r="L65" s="337"/>
      <c r="M65" s="70"/>
    </row>
    <row r="66" spans="1:16" s="25" customFormat="1" x14ac:dyDescent="0.3">
      <c r="A66" s="62"/>
      <c r="B66" s="71"/>
      <c r="C66" s="63"/>
      <c r="D66" s="63"/>
      <c r="E66" s="63"/>
      <c r="F66" s="63"/>
      <c r="G66" s="63"/>
      <c r="H66" s="63"/>
      <c r="I66" s="63"/>
      <c r="J66" s="63"/>
      <c r="K66" s="63"/>
      <c r="L66" s="64"/>
    </row>
    <row r="67" spans="1:16" s="25" customFormat="1" x14ac:dyDescent="0.3">
      <c r="A67" s="62"/>
      <c r="B67" s="182" t="str">
        <f>IF(Intro!$G$21="English",O67,P67)</f>
        <v>Décrivez les plans de votre entreprise pour augmenter ou diminuer la capacité pratique de son usine de marchandises au cours des deux prochaines années, y compris les dates cibles, la capacité pratique cible de l'usine, les usines concernées et les raisons du changement.</v>
      </c>
      <c r="C67" s="183"/>
      <c r="D67" s="183"/>
      <c r="E67" s="183"/>
      <c r="F67" s="183"/>
      <c r="G67" s="183"/>
      <c r="H67" s="183"/>
      <c r="I67" s="183"/>
      <c r="J67" s="183"/>
      <c r="K67" s="183"/>
      <c r="L67" s="232"/>
      <c r="O67" s="25" t="s">
        <v>149</v>
      </c>
      <c r="P67" s="25" t="s">
        <v>106</v>
      </c>
    </row>
    <row r="68" spans="1:16" s="25" customFormat="1" x14ac:dyDescent="0.3">
      <c r="A68" s="62"/>
      <c r="B68" s="182"/>
      <c r="C68" s="183"/>
      <c r="D68" s="183"/>
      <c r="E68" s="183"/>
      <c r="F68" s="183"/>
      <c r="G68" s="183"/>
      <c r="H68" s="183"/>
      <c r="I68" s="183"/>
      <c r="J68" s="183"/>
      <c r="K68" s="183"/>
      <c r="L68" s="232"/>
    </row>
    <row r="69" spans="1:16" s="25" customFormat="1" x14ac:dyDescent="0.3">
      <c r="A69" s="62"/>
      <c r="B69" s="71"/>
      <c r="C69" s="63"/>
      <c r="D69" s="63"/>
      <c r="E69" s="63"/>
      <c r="F69" s="63"/>
      <c r="G69" s="63"/>
      <c r="H69" s="63"/>
      <c r="I69" s="63"/>
      <c r="J69" s="63"/>
      <c r="K69" s="63"/>
      <c r="L69" s="64"/>
    </row>
    <row r="70" spans="1:16" s="9" customFormat="1" x14ac:dyDescent="0.3">
      <c r="A70" s="8"/>
      <c r="B70" s="338"/>
      <c r="C70" s="339"/>
      <c r="D70" s="339"/>
      <c r="E70" s="339"/>
      <c r="F70" s="339"/>
      <c r="G70" s="339"/>
      <c r="H70" s="339"/>
      <c r="I70" s="339"/>
      <c r="J70" s="339"/>
      <c r="K70" s="339"/>
      <c r="L70" s="340"/>
      <c r="M70" s="25"/>
    </row>
    <row r="71" spans="1:16" s="9" customFormat="1" x14ac:dyDescent="0.3">
      <c r="A71" s="8"/>
      <c r="B71" s="338"/>
      <c r="C71" s="339"/>
      <c r="D71" s="339"/>
      <c r="E71" s="339"/>
      <c r="F71" s="339"/>
      <c r="G71" s="339"/>
      <c r="H71" s="339"/>
      <c r="I71" s="339"/>
      <c r="J71" s="339"/>
      <c r="K71" s="339"/>
      <c r="L71" s="340"/>
      <c r="M71" s="25"/>
    </row>
    <row r="72" spans="1:16" s="9" customFormat="1" x14ac:dyDescent="0.3">
      <c r="A72" s="8"/>
      <c r="B72" s="338"/>
      <c r="C72" s="339"/>
      <c r="D72" s="339"/>
      <c r="E72" s="339"/>
      <c r="F72" s="339"/>
      <c r="G72" s="339"/>
      <c r="H72" s="339"/>
      <c r="I72" s="339"/>
      <c r="J72" s="339"/>
      <c r="K72" s="339"/>
      <c r="L72" s="340"/>
      <c r="M72" s="25"/>
    </row>
    <row r="73" spans="1:16" s="9" customFormat="1" x14ac:dyDescent="0.3">
      <c r="A73" s="8"/>
      <c r="B73" s="338"/>
      <c r="C73" s="339"/>
      <c r="D73" s="339"/>
      <c r="E73" s="339"/>
      <c r="F73" s="339"/>
      <c r="G73" s="339"/>
      <c r="H73" s="339"/>
      <c r="I73" s="339"/>
      <c r="J73" s="339"/>
      <c r="K73" s="339"/>
      <c r="L73" s="340"/>
      <c r="M73" s="25"/>
    </row>
    <row r="74" spans="1:16" s="9" customFormat="1" x14ac:dyDescent="0.3">
      <c r="A74" s="8"/>
      <c r="B74" s="338"/>
      <c r="C74" s="339"/>
      <c r="D74" s="339"/>
      <c r="E74" s="339"/>
      <c r="F74" s="339"/>
      <c r="G74" s="339"/>
      <c r="H74" s="339"/>
      <c r="I74" s="339"/>
      <c r="J74" s="339"/>
      <c r="K74" s="339"/>
      <c r="L74" s="340"/>
      <c r="M74" s="25"/>
    </row>
    <row r="75" spans="1:16" s="9" customFormat="1" x14ac:dyDescent="0.3">
      <c r="A75" s="8"/>
      <c r="B75" s="338"/>
      <c r="C75" s="339"/>
      <c r="D75" s="339"/>
      <c r="E75" s="339"/>
      <c r="F75" s="339"/>
      <c r="G75" s="339"/>
      <c r="H75" s="339"/>
      <c r="I75" s="339"/>
      <c r="J75" s="339"/>
      <c r="K75" s="339"/>
      <c r="L75" s="340"/>
      <c r="M75" s="25"/>
    </row>
    <row r="76" spans="1:16" s="9" customFormat="1" x14ac:dyDescent="0.3">
      <c r="A76" s="8"/>
      <c r="B76" s="338"/>
      <c r="C76" s="339"/>
      <c r="D76" s="339"/>
      <c r="E76" s="339"/>
      <c r="F76" s="339"/>
      <c r="G76" s="339"/>
      <c r="H76" s="339"/>
      <c r="I76" s="339"/>
      <c r="J76" s="339"/>
      <c r="K76" s="339"/>
      <c r="L76" s="340"/>
      <c r="M76" s="25"/>
    </row>
    <row r="77" spans="1:16" s="9" customFormat="1" x14ac:dyDescent="0.3">
      <c r="A77" s="8"/>
      <c r="B77" s="338"/>
      <c r="C77" s="339"/>
      <c r="D77" s="339"/>
      <c r="E77" s="339"/>
      <c r="F77" s="339"/>
      <c r="G77" s="339"/>
      <c r="H77" s="339"/>
      <c r="I77" s="339"/>
      <c r="J77" s="339"/>
      <c r="K77" s="339"/>
      <c r="L77" s="340"/>
      <c r="M77" s="25"/>
    </row>
    <row r="78" spans="1:16" s="25" customFormat="1" x14ac:dyDescent="0.3">
      <c r="A78" s="62"/>
      <c r="B78" s="72"/>
      <c r="C78" s="73"/>
      <c r="D78" s="73"/>
      <c r="E78" s="73"/>
      <c r="F78" s="73"/>
      <c r="G78" s="73"/>
      <c r="H78" s="73"/>
      <c r="I78" s="73"/>
      <c r="J78" s="73"/>
      <c r="K78" s="73"/>
      <c r="L78" s="74"/>
    </row>
    <row r="79" spans="1:16" s="9" customFormat="1" x14ac:dyDescent="0.3">
      <c r="A79" s="8"/>
      <c r="B79" s="335" t="s">
        <v>27</v>
      </c>
      <c r="C79" s="336"/>
      <c r="D79" s="336"/>
      <c r="E79" s="336"/>
      <c r="F79" s="336"/>
      <c r="G79" s="336"/>
      <c r="H79" s="336"/>
      <c r="I79" s="336"/>
      <c r="J79" s="336"/>
      <c r="K79" s="336"/>
      <c r="L79" s="337"/>
      <c r="M79" s="70"/>
    </row>
    <row r="80" spans="1:16" s="25" customFormat="1" x14ac:dyDescent="0.3">
      <c r="A80" s="62"/>
      <c r="B80" s="71"/>
      <c r="C80" s="63"/>
      <c r="D80" s="63"/>
      <c r="E80" s="63"/>
      <c r="F80" s="63"/>
      <c r="G80" s="63"/>
      <c r="H80" s="63"/>
      <c r="I80" s="63"/>
      <c r="J80" s="63"/>
      <c r="K80" s="63"/>
      <c r="L80" s="64"/>
    </row>
    <row r="81" spans="1:16" s="25" customFormat="1" ht="14.25" customHeight="1" x14ac:dyDescent="0.3">
      <c r="A81" s="62"/>
      <c r="B81" s="345" t="str">
        <f>IF(Intro!$G$21="English",O81,P81)</f>
        <v>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v>
      </c>
      <c r="C81" s="346"/>
      <c r="D81" s="346"/>
      <c r="E81" s="346"/>
      <c r="F81" s="346"/>
      <c r="G81" s="346"/>
      <c r="H81" s="346"/>
      <c r="I81" s="346"/>
      <c r="J81" s="346"/>
      <c r="K81" s="346"/>
      <c r="L81" s="347"/>
      <c r="O81" s="25" t="s">
        <v>150</v>
      </c>
      <c r="P81" s="25" t="s">
        <v>107</v>
      </c>
    </row>
    <row r="82" spans="1:16" s="25" customFormat="1" x14ac:dyDescent="0.3">
      <c r="A82" s="62"/>
      <c r="B82" s="345"/>
      <c r="C82" s="346"/>
      <c r="D82" s="346"/>
      <c r="E82" s="346"/>
      <c r="F82" s="346"/>
      <c r="G82" s="346"/>
      <c r="H82" s="346"/>
      <c r="I82" s="346"/>
      <c r="J82" s="346"/>
      <c r="K82" s="346"/>
      <c r="L82" s="347"/>
    </row>
    <row r="83" spans="1:16" s="25" customFormat="1" x14ac:dyDescent="0.3">
      <c r="A83" s="62"/>
      <c r="B83" s="71"/>
      <c r="C83" s="63"/>
      <c r="D83" s="63"/>
      <c r="E83" s="63"/>
      <c r="F83" s="63"/>
      <c r="G83" s="63"/>
      <c r="H83" s="63"/>
      <c r="I83" s="63"/>
      <c r="J83" s="63"/>
      <c r="K83" s="63"/>
      <c r="L83" s="64"/>
    </row>
    <row r="84" spans="1:16" s="9" customFormat="1" x14ac:dyDescent="0.3">
      <c r="A84" s="8"/>
      <c r="B84" s="338"/>
      <c r="C84" s="339"/>
      <c r="D84" s="339"/>
      <c r="E84" s="339"/>
      <c r="F84" s="339"/>
      <c r="G84" s="339"/>
      <c r="H84" s="339"/>
      <c r="I84" s="339"/>
      <c r="J84" s="339"/>
      <c r="K84" s="339"/>
      <c r="L84" s="340"/>
      <c r="M84" s="25"/>
    </row>
    <row r="85" spans="1:16" s="9" customFormat="1" x14ac:dyDescent="0.3">
      <c r="A85" s="8"/>
      <c r="B85" s="338"/>
      <c r="C85" s="339"/>
      <c r="D85" s="339"/>
      <c r="E85" s="339"/>
      <c r="F85" s="339"/>
      <c r="G85" s="339"/>
      <c r="H85" s="339"/>
      <c r="I85" s="339"/>
      <c r="J85" s="339"/>
      <c r="K85" s="339"/>
      <c r="L85" s="340"/>
      <c r="M85" s="25"/>
    </row>
    <row r="86" spans="1:16" s="9" customFormat="1" x14ac:dyDescent="0.3">
      <c r="A86" s="8"/>
      <c r="B86" s="338"/>
      <c r="C86" s="339"/>
      <c r="D86" s="339"/>
      <c r="E86" s="339"/>
      <c r="F86" s="339"/>
      <c r="G86" s="339"/>
      <c r="H86" s="339"/>
      <c r="I86" s="339"/>
      <c r="J86" s="339"/>
      <c r="K86" s="339"/>
      <c r="L86" s="340"/>
      <c r="M86" s="25"/>
    </row>
    <row r="87" spans="1:16" s="9" customFormat="1" x14ac:dyDescent="0.3">
      <c r="A87" s="8"/>
      <c r="B87" s="338"/>
      <c r="C87" s="339"/>
      <c r="D87" s="339"/>
      <c r="E87" s="339"/>
      <c r="F87" s="339"/>
      <c r="G87" s="339"/>
      <c r="H87" s="339"/>
      <c r="I87" s="339"/>
      <c r="J87" s="339"/>
      <c r="K87" s="339"/>
      <c r="L87" s="340"/>
      <c r="M87" s="25"/>
    </row>
    <row r="88" spans="1:16" s="9" customFormat="1" x14ac:dyDescent="0.3">
      <c r="A88" s="8"/>
      <c r="B88" s="338"/>
      <c r="C88" s="339"/>
      <c r="D88" s="339"/>
      <c r="E88" s="339"/>
      <c r="F88" s="339"/>
      <c r="G88" s="339"/>
      <c r="H88" s="339"/>
      <c r="I88" s="339"/>
      <c r="J88" s="339"/>
      <c r="K88" s="339"/>
      <c r="L88" s="340"/>
      <c r="M88" s="25"/>
    </row>
    <row r="89" spans="1:16" s="9" customFormat="1" x14ac:dyDescent="0.3">
      <c r="A89" s="8"/>
      <c r="B89" s="338"/>
      <c r="C89" s="339"/>
      <c r="D89" s="339"/>
      <c r="E89" s="339"/>
      <c r="F89" s="339"/>
      <c r="G89" s="339"/>
      <c r="H89" s="339"/>
      <c r="I89" s="339"/>
      <c r="J89" s="339"/>
      <c r="K89" s="339"/>
      <c r="L89" s="340"/>
      <c r="M89" s="25"/>
    </row>
    <row r="90" spans="1:16" s="9" customFormat="1" x14ac:dyDescent="0.3">
      <c r="A90" s="8"/>
      <c r="B90" s="338"/>
      <c r="C90" s="339"/>
      <c r="D90" s="339"/>
      <c r="E90" s="339"/>
      <c r="F90" s="339"/>
      <c r="G90" s="339"/>
      <c r="H90" s="339"/>
      <c r="I90" s="339"/>
      <c r="J90" s="339"/>
      <c r="K90" s="339"/>
      <c r="L90" s="340"/>
      <c r="M90" s="25"/>
    </row>
    <row r="91" spans="1:16" s="9" customFormat="1" x14ac:dyDescent="0.3">
      <c r="A91" s="8"/>
      <c r="B91" s="338"/>
      <c r="C91" s="339"/>
      <c r="D91" s="339"/>
      <c r="E91" s="339"/>
      <c r="F91" s="339"/>
      <c r="G91" s="339"/>
      <c r="H91" s="339"/>
      <c r="I91" s="339"/>
      <c r="J91" s="339"/>
      <c r="K91" s="339"/>
      <c r="L91" s="340"/>
      <c r="M91" s="25"/>
    </row>
    <row r="92" spans="1:16" s="25" customFormat="1" x14ac:dyDescent="0.3">
      <c r="A92" s="62"/>
      <c r="B92" s="72"/>
      <c r="C92" s="73"/>
      <c r="D92" s="73"/>
      <c r="E92" s="73"/>
      <c r="F92" s="73"/>
      <c r="G92" s="73"/>
      <c r="H92" s="73"/>
      <c r="I92" s="73"/>
      <c r="J92" s="73"/>
      <c r="K92" s="73"/>
      <c r="L92" s="74"/>
    </row>
    <row r="93" spans="1:16" s="9" customFormat="1" x14ac:dyDescent="0.3">
      <c r="A93" s="8"/>
      <c r="B93" s="335" t="s">
        <v>30</v>
      </c>
      <c r="C93" s="336"/>
      <c r="D93" s="336"/>
      <c r="E93" s="336"/>
      <c r="F93" s="336"/>
      <c r="G93" s="336"/>
      <c r="H93" s="336"/>
      <c r="I93" s="336"/>
      <c r="J93" s="336"/>
      <c r="K93" s="336"/>
      <c r="L93" s="337"/>
      <c r="M93" s="70"/>
    </row>
    <row r="94" spans="1:16" s="25" customFormat="1" x14ac:dyDescent="0.3">
      <c r="A94" s="62"/>
      <c r="B94" s="71"/>
      <c r="C94" s="63"/>
      <c r="D94" s="63"/>
      <c r="E94" s="63"/>
      <c r="F94" s="63"/>
      <c r="G94" s="63"/>
      <c r="H94" s="63"/>
      <c r="I94" s="63"/>
      <c r="J94" s="63"/>
      <c r="K94" s="63"/>
      <c r="L94" s="64"/>
    </row>
    <row r="95" spans="1:16" s="25" customFormat="1" x14ac:dyDescent="0.3">
      <c r="A95" s="62"/>
      <c r="B95" s="345" t="str">
        <f>IF(Intro!$G$21="English",O95,P95)</f>
        <v>Décrivez les plans de votre entreprise visant à modifier la gamme de produits fabriqués sur le même équipement au cours des deux prochaines années. Fournissez les motifs et les hypothèses sous-tendant ces objectifs et ces stratégies.</v>
      </c>
      <c r="C95" s="346"/>
      <c r="D95" s="346"/>
      <c r="E95" s="346"/>
      <c r="F95" s="346"/>
      <c r="G95" s="346"/>
      <c r="H95" s="346"/>
      <c r="I95" s="346"/>
      <c r="J95" s="346"/>
      <c r="K95" s="346"/>
      <c r="L95" s="347"/>
      <c r="O95" s="25" t="s">
        <v>151</v>
      </c>
      <c r="P95" s="25" t="s">
        <v>108</v>
      </c>
    </row>
    <row r="96" spans="1:16" s="25" customFormat="1" x14ac:dyDescent="0.3">
      <c r="A96" s="62"/>
      <c r="B96" s="345"/>
      <c r="C96" s="346"/>
      <c r="D96" s="346"/>
      <c r="E96" s="346"/>
      <c r="F96" s="346"/>
      <c r="G96" s="346"/>
      <c r="H96" s="346"/>
      <c r="I96" s="346"/>
      <c r="J96" s="346"/>
      <c r="K96" s="346"/>
      <c r="L96" s="347"/>
    </row>
    <row r="97" spans="1:13" s="25" customFormat="1" x14ac:dyDescent="0.3">
      <c r="A97" s="62"/>
      <c r="B97" s="71"/>
      <c r="C97" s="63"/>
      <c r="D97" s="63"/>
      <c r="E97" s="63"/>
      <c r="F97" s="63"/>
      <c r="G97" s="63"/>
      <c r="H97" s="63"/>
      <c r="I97" s="63"/>
      <c r="J97" s="63"/>
      <c r="K97" s="63"/>
      <c r="L97" s="64"/>
    </row>
    <row r="98" spans="1:13" s="9" customFormat="1" x14ac:dyDescent="0.3">
      <c r="A98" s="8"/>
      <c r="B98" s="338"/>
      <c r="C98" s="339"/>
      <c r="D98" s="339"/>
      <c r="E98" s="339"/>
      <c r="F98" s="339"/>
      <c r="G98" s="339"/>
      <c r="H98" s="339"/>
      <c r="I98" s="339"/>
      <c r="J98" s="339"/>
      <c r="K98" s="339"/>
      <c r="L98" s="340"/>
      <c r="M98" s="25"/>
    </row>
    <row r="99" spans="1:13" s="9" customFormat="1" x14ac:dyDescent="0.3">
      <c r="A99" s="8"/>
      <c r="B99" s="338"/>
      <c r="C99" s="339"/>
      <c r="D99" s="339"/>
      <c r="E99" s="339"/>
      <c r="F99" s="339"/>
      <c r="G99" s="339"/>
      <c r="H99" s="339"/>
      <c r="I99" s="339"/>
      <c r="J99" s="339"/>
      <c r="K99" s="339"/>
      <c r="L99" s="340"/>
      <c r="M99" s="25"/>
    </row>
    <row r="100" spans="1:13" s="9" customFormat="1" x14ac:dyDescent="0.3">
      <c r="A100" s="8"/>
      <c r="B100" s="338"/>
      <c r="C100" s="339"/>
      <c r="D100" s="339"/>
      <c r="E100" s="339"/>
      <c r="F100" s="339"/>
      <c r="G100" s="339"/>
      <c r="H100" s="339"/>
      <c r="I100" s="339"/>
      <c r="J100" s="339"/>
      <c r="K100" s="339"/>
      <c r="L100" s="340"/>
      <c r="M100" s="25"/>
    </row>
    <row r="101" spans="1:13" s="9" customFormat="1" x14ac:dyDescent="0.3">
      <c r="A101" s="8"/>
      <c r="B101" s="338"/>
      <c r="C101" s="339"/>
      <c r="D101" s="339"/>
      <c r="E101" s="339"/>
      <c r="F101" s="339"/>
      <c r="G101" s="339"/>
      <c r="H101" s="339"/>
      <c r="I101" s="339"/>
      <c r="J101" s="339"/>
      <c r="K101" s="339"/>
      <c r="L101" s="340"/>
      <c r="M101" s="25"/>
    </row>
    <row r="102" spans="1:13" s="9" customFormat="1" x14ac:dyDescent="0.3">
      <c r="A102" s="8"/>
      <c r="B102" s="338"/>
      <c r="C102" s="339"/>
      <c r="D102" s="339"/>
      <c r="E102" s="339"/>
      <c r="F102" s="339"/>
      <c r="G102" s="339"/>
      <c r="H102" s="339"/>
      <c r="I102" s="339"/>
      <c r="J102" s="339"/>
      <c r="K102" s="339"/>
      <c r="L102" s="340"/>
      <c r="M102" s="25"/>
    </row>
    <row r="103" spans="1:13" s="9" customFormat="1" x14ac:dyDescent="0.3">
      <c r="A103" s="8"/>
      <c r="B103" s="338"/>
      <c r="C103" s="339"/>
      <c r="D103" s="339"/>
      <c r="E103" s="339"/>
      <c r="F103" s="339"/>
      <c r="G103" s="339"/>
      <c r="H103" s="339"/>
      <c r="I103" s="339"/>
      <c r="J103" s="339"/>
      <c r="K103" s="339"/>
      <c r="L103" s="340"/>
      <c r="M103" s="25"/>
    </row>
    <row r="104" spans="1:13" s="9" customFormat="1" x14ac:dyDescent="0.3">
      <c r="A104" s="8"/>
      <c r="B104" s="338"/>
      <c r="C104" s="339"/>
      <c r="D104" s="339"/>
      <c r="E104" s="339"/>
      <c r="F104" s="339"/>
      <c r="G104" s="339"/>
      <c r="H104" s="339"/>
      <c r="I104" s="339"/>
      <c r="J104" s="339"/>
      <c r="K104" s="339"/>
      <c r="L104" s="340"/>
      <c r="M104" s="25"/>
    </row>
    <row r="105" spans="1:13" s="9" customFormat="1" x14ac:dyDescent="0.3">
      <c r="A105" s="8"/>
      <c r="B105" s="338"/>
      <c r="C105" s="339"/>
      <c r="D105" s="339"/>
      <c r="E105" s="339"/>
      <c r="F105" s="339"/>
      <c r="G105" s="339"/>
      <c r="H105" s="339"/>
      <c r="I105" s="339"/>
      <c r="J105" s="339"/>
      <c r="K105" s="339"/>
      <c r="L105" s="340"/>
      <c r="M105" s="25"/>
    </row>
    <row r="106" spans="1:13" s="25" customFormat="1" x14ac:dyDescent="0.3">
      <c r="A106" s="62"/>
      <c r="B106" s="72"/>
      <c r="C106" s="73"/>
      <c r="D106" s="73"/>
      <c r="E106" s="73"/>
      <c r="F106" s="73"/>
      <c r="G106" s="73"/>
      <c r="H106" s="73"/>
      <c r="I106" s="73"/>
      <c r="J106" s="73"/>
      <c r="K106" s="73"/>
      <c r="L106" s="74"/>
    </row>
  </sheetData>
  <sheetProtection algorithmName="SHA-512" hashValue="+JErQw9zuUSkltRvGEbLoEPEbM2MJ+wuLFu6LQlb8HS+JuTJtMW3uSk1Yj/KLuvXZfVsq83Nomyj5cco84xPjg==" saltValue="3H/9u02YQpe7yz47E282hQ==" spinCount="100000" sheet="1" objects="1" scenarios="1" selectLockedCells="1"/>
  <mergeCells count="38">
    <mergeCell ref="J17:J18"/>
    <mergeCell ref="K17:K18"/>
    <mergeCell ref="B15:L15"/>
    <mergeCell ref="B19:E19"/>
    <mergeCell ref="B21:E21"/>
    <mergeCell ref="G17:G18"/>
    <mergeCell ref="H17:H18"/>
    <mergeCell ref="I17:I18"/>
    <mergeCell ref="B23:E23"/>
    <mergeCell ref="B24:E24"/>
    <mergeCell ref="B28:L28"/>
    <mergeCell ref="B20:E20"/>
    <mergeCell ref="B26:L26"/>
    <mergeCell ref="B22:E22"/>
    <mergeCell ref="B4:L4"/>
    <mergeCell ref="B13:L13"/>
    <mergeCell ref="B9:L9"/>
    <mergeCell ref="B10:L10"/>
    <mergeCell ref="B5:L5"/>
    <mergeCell ref="B6:L6"/>
    <mergeCell ref="B8:L8"/>
    <mergeCell ref="B12:L12"/>
    <mergeCell ref="B93:L93"/>
    <mergeCell ref="B98:L105"/>
    <mergeCell ref="B95:L96"/>
    <mergeCell ref="B30:L37"/>
    <mergeCell ref="B43:L50"/>
    <mergeCell ref="B56:L63"/>
    <mergeCell ref="B70:L77"/>
    <mergeCell ref="B84:L91"/>
    <mergeCell ref="B65:L65"/>
    <mergeCell ref="B67:L68"/>
    <mergeCell ref="B41:L41"/>
    <mergeCell ref="B54:L54"/>
    <mergeCell ref="B39:L39"/>
    <mergeCell ref="B52:L52"/>
    <mergeCell ref="B81:L82"/>
    <mergeCell ref="B79:L79"/>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4:L84 B70:L70 B56:L56 B30:L33 B43:L43 B86:L88 B45:L47 B58:L60 B72:L74 B98:L101" xr:uid="{3B895ACC-BC95-48CF-9B52-564CFBCF3BF6}">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3:K24 G21:K21" xr:uid="{F776B4C4-FB9F-4E6D-9659-ADBE0E6C3F5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9:K20 G22:K22" xr:uid="{B2A2681B-6B72-4833-B16C-7963DF3BF9E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6"/>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9.44140625" style="54" customWidth="1"/>
    <col min="18" max="16384" width="9.44140625" style="54"/>
  </cols>
  <sheetData>
    <row r="1" spans="1:16" x14ac:dyDescent="0.3">
      <c r="O1" s="54" t="s">
        <v>269</v>
      </c>
      <c r="P1" s="54" t="s">
        <v>269</v>
      </c>
    </row>
    <row r="2" spans="1:16" x14ac:dyDescent="0.3">
      <c r="B2" s="10" t="str">
        <f>'Pro 1'!B2</f>
        <v>PROTÉGÉ</v>
      </c>
      <c r="C2" s="10"/>
      <c r="D2" s="10"/>
      <c r="O2" s="9" t="s">
        <v>60</v>
      </c>
      <c r="P2" s="9" t="s">
        <v>72</v>
      </c>
    </row>
    <row r="3" spans="1:16" x14ac:dyDescent="0.3">
      <c r="B3" s="2"/>
      <c r="C3" s="2"/>
      <c r="D3" s="2"/>
      <c r="O3" s="5"/>
      <c r="P3" s="5"/>
    </row>
    <row r="4" spans="1:16" s="5" customFormat="1" x14ac:dyDescent="0.3">
      <c r="A4" s="11"/>
      <c r="B4" s="170" t="str">
        <f>Info!B4</f>
        <v>QUESTIONNAIRE À L'INTENTION DES PRODUCTEURS ÉTRANGERS</v>
      </c>
      <c r="C4" s="171"/>
      <c r="D4" s="171"/>
      <c r="E4" s="171"/>
      <c r="F4" s="171"/>
      <c r="G4" s="171"/>
      <c r="H4" s="171"/>
      <c r="I4" s="171"/>
      <c r="J4" s="171"/>
      <c r="K4" s="171"/>
      <c r="L4" s="172"/>
      <c r="M4" s="7"/>
      <c r="N4" s="7"/>
      <c r="O4" s="6"/>
      <c r="P4" s="6"/>
    </row>
    <row r="5" spans="1:16" s="5" customFormat="1" x14ac:dyDescent="0.3">
      <c r="A5" s="11"/>
      <c r="B5" s="173" t="str">
        <f>Info!B5</f>
        <v>RR-2025-009</v>
      </c>
      <c r="C5" s="174"/>
      <c r="D5" s="174"/>
      <c r="E5" s="174"/>
      <c r="F5" s="174"/>
      <c r="G5" s="174"/>
      <c r="H5" s="174"/>
      <c r="I5" s="174"/>
      <c r="J5" s="174"/>
      <c r="K5" s="174"/>
      <c r="L5" s="175"/>
      <c r="M5" s="7"/>
      <c r="N5" s="7"/>
      <c r="O5" s="6"/>
      <c r="P5" s="6"/>
    </row>
    <row r="6" spans="1:16" s="6" customFormat="1" x14ac:dyDescent="0.3">
      <c r="A6" s="11"/>
      <c r="B6" s="173" t="str">
        <f>Info!B6</f>
        <v>GLUTEN DE BLÉ</v>
      </c>
      <c r="C6" s="174"/>
      <c r="D6" s="174"/>
      <c r="E6" s="174"/>
      <c r="F6" s="174"/>
      <c r="G6" s="174"/>
      <c r="H6" s="174"/>
      <c r="I6" s="174"/>
      <c r="J6" s="174"/>
      <c r="K6" s="174"/>
      <c r="L6" s="175"/>
      <c r="O6" s="12"/>
      <c r="P6" s="12"/>
    </row>
    <row r="7" spans="1:16" s="6" customFormat="1" x14ac:dyDescent="0.3">
      <c r="A7" s="11"/>
      <c r="B7" s="94"/>
      <c r="C7" s="95"/>
      <c r="D7" s="95"/>
      <c r="E7" s="95"/>
      <c r="F7" s="95"/>
      <c r="G7" s="95"/>
      <c r="H7" s="95"/>
      <c r="I7" s="95"/>
      <c r="J7" s="95"/>
      <c r="K7" s="95"/>
      <c r="L7" s="96"/>
      <c r="O7" s="23"/>
    </row>
    <row r="8" spans="1:16" s="6" customFormat="1" ht="14.25" customHeight="1" x14ac:dyDescent="0.3">
      <c r="A8" s="11"/>
      <c r="B8" s="326" t="str">
        <f>Public!B8</f>
        <v>Les marchandises dans les questions suivantes font référence au Gluten de blé comme défini dans la description du produit de l'onglet Intro.</v>
      </c>
      <c r="C8" s="327"/>
      <c r="D8" s="327"/>
      <c r="E8" s="327"/>
      <c r="F8" s="327"/>
      <c r="G8" s="327"/>
      <c r="H8" s="327"/>
      <c r="I8" s="327"/>
      <c r="J8" s="327"/>
      <c r="K8" s="327"/>
      <c r="L8" s="328"/>
      <c r="O8" s="12"/>
      <c r="P8" s="12"/>
    </row>
    <row r="9" spans="1:16" s="6" customFormat="1" x14ac:dyDescent="0.3">
      <c r="A9" s="11"/>
      <c r="B9" s="311" t="str">
        <f>Public!B9</f>
        <v>Des informations sur le produit et un glossaire de termes sont disponibles dans l'onglet Info.</v>
      </c>
      <c r="C9" s="312"/>
      <c r="D9" s="312"/>
      <c r="E9" s="312"/>
      <c r="F9" s="312"/>
      <c r="G9" s="312"/>
      <c r="H9" s="312"/>
      <c r="I9" s="312"/>
      <c r="J9" s="312"/>
      <c r="K9" s="312"/>
      <c r="L9" s="313"/>
      <c r="O9" s="12"/>
    </row>
    <row r="10" spans="1:16" s="6" customFormat="1" x14ac:dyDescent="0.3">
      <c r="A10" s="11"/>
      <c r="B10" s="311" t="str">
        <f>'Pro 1'!B10</f>
        <v xml:space="preserve">Utilisez l'onglet AddPro si vous avez besoin de plus d'espace.
</v>
      </c>
      <c r="C10" s="312"/>
      <c r="D10" s="312"/>
      <c r="E10" s="312"/>
      <c r="F10" s="312"/>
      <c r="G10" s="312"/>
      <c r="H10" s="312"/>
      <c r="I10" s="312"/>
      <c r="J10" s="312"/>
      <c r="K10" s="312"/>
      <c r="L10" s="313"/>
      <c r="O10" s="12"/>
      <c r="P10" s="12"/>
    </row>
    <row r="11" spans="1:16" s="6" customFormat="1" x14ac:dyDescent="0.3">
      <c r="A11" s="11"/>
      <c r="B11" s="97"/>
      <c r="C11" s="98"/>
      <c r="D11" s="98"/>
      <c r="E11" s="95"/>
      <c r="F11" s="95"/>
      <c r="G11" s="95"/>
      <c r="H11" s="95"/>
      <c r="I11" s="95"/>
      <c r="J11" s="95"/>
      <c r="K11" s="95"/>
      <c r="L11" s="96"/>
      <c r="O11" s="12"/>
      <c r="P11" s="12"/>
    </row>
    <row r="12" spans="1:16" s="6" customFormat="1" x14ac:dyDescent="0.3">
      <c r="A12" s="11"/>
      <c r="B12" s="311" t="str">
        <f>IF(Intro!$G$21="English",O12,P12)</f>
        <v>Pour les questions de cet onglet, notez ce qui suit :</v>
      </c>
      <c r="C12" s="312"/>
      <c r="D12" s="312"/>
      <c r="E12" s="312"/>
      <c r="F12" s="312"/>
      <c r="G12" s="312"/>
      <c r="H12" s="312"/>
      <c r="I12" s="312"/>
      <c r="J12" s="312"/>
      <c r="K12" s="312"/>
      <c r="L12" s="313"/>
      <c r="O12" s="12" t="s">
        <v>109</v>
      </c>
      <c r="P12" s="12" t="s">
        <v>110</v>
      </c>
    </row>
    <row r="13" spans="1:16" s="6" customFormat="1" x14ac:dyDescent="0.3">
      <c r="A13" s="11"/>
      <c r="B13" s="311" t="str">
        <f>IF(Intro!$G$21="English",O13,P13)</f>
        <v>• Indiquez seulement les ventes effectuées à partir de la production de votre entreprise.</v>
      </c>
      <c r="C13" s="312"/>
      <c r="D13" s="312"/>
      <c r="E13" s="312"/>
      <c r="F13" s="312"/>
      <c r="G13" s="312"/>
      <c r="H13" s="312"/>
      <c r="I13" s="312"/>
      <c r="J13" s="312"/>
      <c r="K13" s="312"/>
      <c r="L13" s="313"/>
      <c r="O13" s="12" t="s">
        <v>166</v>
      </c>
      <c r="P13" s="12" t="s">
        <v>170</v>
      </c>
    </row>
    <row r="14" spans="1:16" s="6" customFormat="1" x14ac:dyDescent="0.3">
      <c r="A14" s="11"/>
      <c r="B14" s="311" t="str">
        <f>IF(Intro!$G$21="English",O14,P14)</f>
        <v>• Déclarez toutes les ventes aux entreprises associées canadiennes et étrangères.</v>
      </c>
      <c r="C14" s="312"/>
      <c r="D14" s="312"/>
      <c r="E14" s="312"/>
      <c r="F14" s="312"/>
      <c r="G14" s="312"/>
      <c r="H14" s="312"/>
      <c r="I14" s="312"/>
      <c r="J14" s="312"/>
      <c r="K14" s="312"/>
      <c r="L14" s="313"/>
      <c r="O14" s="12" t="s">
        <v>167</v>
      </c>
      <c r="P14" s="12" t="s">
        <v>171</v>
      </c>
    </row>
    <row r="15" spans="1:16" s="6" customFormat="1" x14ac:dyDescent="0.3">
      <c r="A15" s="11"/>
      <c r="B15" s="311" t="str">
        <f>IF(Intro!$G$21="English",O15,P15)</f>
        <v>• Déclarez toutes les ventes à compter de la date de l’expédition au client ou à son entrepôt.</v>
      </c>
      <c r="C15" s="312"/>
      <c r="D15" s="312"/>
      <c r="E15" s="312"/>
      <c r="F15" s="312"/>
      <c r="G15" s="312"/>
      <c r="H15" s="312"/>
      <c r="I15" s="312"/>
      <c r="J15" s="312"/>
      <c r="K15" s="312"/>
      <c r="L15" s="313"/>
      <c r="O15" s="12" t="s">
        <v>168</v>
      </c>
      <c r="P15" s="12" t="s">
        <v>172</v>
      </c>
    </row>
    <row r="16" spans="1:16" s="6" customFormat="1" x14ac:dyDescent="0.3">
      <c r="A16" s="11"/>
      <c r="B16" s="314" t="str">
        <f>IF(Intro!$G$21="English",O16,P16)</f>
        <v>• Déclarez toutes les valeurs en dollars canadiens.</v>
      </c>
      <c r="C16" s="315"/>
      <c r="D16" s="315"/>
      <c r="E16" s="315"/>
      <c r="F16" s="315"/>
      <c r="G16" s="315"/>
      <c r="H16" s="315"/>
      <c r="I16" s="315"/>
      <c r="J16" s="315"/>
      <c r="K16" s="315"/>
      <c r="L16" s="316"/>
      <c r="O16" s="12" t="s">
        <v>169</v>
      </c>
      <c r="P16" s="12" t="s">
        <v>173</v>
      </c>
    </row>
    <row r="17" spans="1:16" s="6" customFormat="1" x14ac:dyDescent="0.3">
      <c r="A17" s="11"/>
      <c r="B17" s="13"/>
      <c r="C17" s="13"/>
      <c r="D17" s="13"/>
      <c r="E17" s="14"/>
      <c r="F17" s="14"/>
      <c r="G17" s="14"/>
      <c r="H17" s="14"/>
      <c r="I17" s="14"/>
      <c r="J17" s="14"/>
      <c r="K17" s="14"/>
      <c r="L17" s="14"/>
      <c r="O17" s="12"/>
      <c r="P17" s="12"/>
    </row>
    <row r="18" spans="1:16" x14ac:dyDescent="0.3">
      <c r="B18" s="197" t="str">
        <f>IF(Intro!$G$21="English",O18,P18)</f>
        <v>VENTES ET STOCKS</v>
      </c>
      <c r="C18" s="198"/>
      <c r="D18" s="198"/>
      <c r="E18" s="198"/>
      <c r="F18" s="198"/>
      <c r="G18" s="198"/>
      <c r="H18" s="198"/>
      <c r="I18" s="198"/>
      <c r="J18" s="198"/>
      <c r="K18" s="198"/>
      <c r="L18" s="199"/>
      <c r="O18" s="80" t="s">
        <v>224</v>
      </c>
      <c r="P18" s="80" t="s">
        <v>225</v>
      </c>
    </row>
    <row r="19" spans="1:16" x14ac:dyDescent="0.3">
      <c r="B19" s="332" t="s">
        <v>22</v>
      </c>
      <c r="C19" s="333"/>
      <c r="D19" s="333"/>
      <c r="E19" s="333"/>
      <c r="F19" s="333"/>
      <c r="G19" s="333"/>
      <c r="H19" s="333"/>
      <c r="I19" s="333"/>
      <c r="J19" s="333"/>
      <c r="K19" s="333"/>
      <c r="L19" s="334"/>
    </row>
    <row r="20" spans="1:16" x14ac:dyDescent="0.3">
      <c r="B20" s="15"/>
      <c r="C20" s="16"/>
      <c r="D20" s="16"/>
      <c r="E20" s="17"/>
      <c r="F20" s="17"/>
      <c r="G20" s="17"/>
      <c r="H20" s="17"/>
      <c r="I20" s="17"/>
      <c r="J20" s="17"/>
      <c r="K20" s="17"/>
      <c r="L20" s="18"/>
    </row>
    <row r="21" spans="1:16" x14ac:dyDescent="0.3">
      <c r="B21" s="186" t="str">
        <f>IF(Intro!$G$21="English",O21,P21)</f>
        <v>Fournissez les estimations suivantes en pourcentage:</v>
      </c>
      <c r="C21" s="187"/>
      <c r="D21" s="187"/>
      <c r="E21" s="187"/>
      <c r="F21" s="187"/>
      <c r="G21" s="187"/>
      <c r="H21" s="187"/>
      <c r="I21" s="187"/>
      <c r="J21" s="187"/>
      <c r="K21" s="187"/>
      <c r="L21" s="188"/>
      <c r="O21" s="50" t="s">
        <v>55</v>
      </c>
      <c r="P21" s="54" t="s">
        <v>56</v>
      </c>
    </row>
    <row r="22" spans="1:16" x14ac:dyDescent="0.3">
      <c r="B22" s="47"/>
      <c r="C22" s="48"/>
      <c r="D22" s="16"/>
      <c r="E22" s="17"/>
      <c r="F22" s="17"/>
      <c r="G22" s="17"/>
      <c r="H22" s="17"/>
      <c r="I22" s="17"/>
      <c r="J22" s="17"/>
      <c r="K22" s="17"/>
      <c r="L22" s="18"/>
      <c r="O22" s="50"/>
    </row>
    <row r="23" spans="1:16" x14ac:dyDescent="0.3">
      <c r="B23" s="47"/>
      <c r="C23" s="48"/>
      <c r="G23" s="16"/>
      <c r="H23" s="39">
        <f>Variables!$B$6+2</f>
        <v>2025</v>
      </c>
      <c r="I23" s="25"/>
      <c r="J23" s="25"/>
      <c r="K23" s="25"/>
      <c r="L23" s="65"/>
      <c r="O23" s="50"/>
    </row>
    <row r="24" spans="1:16" x14ac:dyDescent="0.3">
      <c r="B24" s="407" t="str">
        <f>IF(Intro!$G$21="English",O24,P24)</f>
        <v>Le volume des ventes des marchandises de votre entreprise divisé par le volume des ventes totales de votre entreprise</v>
      </c>
      <c r="C24" s="408"/>
      <c r="D24" s="408"/>
      <c r="E24" s="408"/>
      <c r="F24" s="409"/>
      <c r="G24" s="413" t="s">
        <v>85</v>
      </c>
      <c r="H24" s="419"/>
      <c r="I24" s="25"/>
      <c r="J24" s="25"/>
      <c r="K24" s="25"/>
      <c r="L24" s="65"/>
      <c r="O24" s="54" t="s">
        <v>280</v>
      </c>
      <c r="P24" s="38" t="s">
        <v>285</v>
      </c>
    </row>
    <row r="25" spans="1:16" x14ac:dyDescent="0.3">
      <c r="B25" s="410"/>
      <c r="C25" s="411"/>
      <c r="D25" s="411"/>
      <c r="E25" s="411"/>
      <c r="F25" s="412"/>
      <c r="G25" s="414"/>
      <c r="H25" s="420"/>
      <c r="I25" s="25"/>
      <c r="J25" s="25"/>
      <c r="K25" s="25"/>
      <c r="L25" s="65"/>
      <c r="P25" s="38"/>
    </row>
    <row r="26" spans="1:16" x14ac:dyDescent="0.3">
      <c r="B26" s="407" t="str">
        <f>IF(Intro!$G$21="English",O26,P26)</f>
        <v>La valeur des ventes des marchandises de votre entreprise divisée par la valeur des ventes totales de votre entreprise</v>
      </c>
      <c r="C26" s="408"/>
      <c r="D26" s="408"/>
      <c r="E26" s="408"/>
      <c r="F26" s="409"/>
      <c r="G26" s="413" t="s">
        <v>85</v>
      </c>
      <c r="H26" s="419"/>
      <c r="I26" s="25"/>
      <c r="J26" s="25"/>
      <c r="K26" s="25"/>
      <c r="L26" s="65"/>
      <c r="O26" s="54" t="s">
        <v>281</v>
      </c>
      <c r="P26" s="38" t="s">
        <v>282</v>
      </c>
    </row>
    <row r="27" spans="1:16" x14ac:dyDescent="0.3">
      <c r="B27" s="410"/>
      <c r="C27" s="411"/>
      <c r="D27" s="411"/>
      <c r="E27" s="411"/>
      <c r="F27" s="412"/>
      <c r="G27" s="414"/>
      <c r="H27" s="420"/>
      <c r="I27" s="25"/>
      <c r="J27" s="25"/>
      <c r="K27" s="25"/>
      <c r="L27" s="65"/>
      <c r="P27" s="38"/>
    </row>
    <row r="28" spans="1:16" x14ac:dyDescent="0.3">
      <c r="B28" s="407" t="str">
        <f>IF(Intro!$G$21="English",O28,P28)</f>
        <v>Le volume de production des marchandises par votre entreprise divisé par le volume total de production des marchandises de votre pays</v>
      </c>
      <c r="C28" s="408"/>
      <c r="D28" s="408"/>
      <c r="E28" s="408"/>
      <c r="F28" s="409"/>
      <c r="G28" s="413" t="s">
        <v>85</v>
      </c>
      <c r="H28" s="419"/>
      <c r="I28" s="25"/>
      <c r="J28" s="25"/>
      <c r="K28" s="25"/>
      <c r="L28" s="65"/>
      <c r="O28" s="54" t="s">
        <v>283</v>
      </c>
      <c r="P28" s="38" t="s">
        <v>286</v>
      </c>
    </row>
    <row r="29" spans="1:16" x14ac:dyDescent="0.3">
      <c r="B29" s="410"/>
      <c r="C29" s="411"/>
      <c r="D29" s="411"/>
      <c r="E29" s="411"/>
      <c r="F29" s="412"/>
      <c r="G29" s="414"/>
      <c r="H29" s="420"/>
      <c r="I29" s="25"/>
      <c r="J29" s="25"/>
      <c r="K29" s="25"/>
      <c r="L29" s="65"/>
      <c r="P29" s="38"/>
    </row>
    <row r="30" spans="1:16" x14ac:dyDescent="0.3">
      <c r="B30" s="247" t="str">
        <f>IF(Intro!$G$21="English",O30,P30)</f>
        <v>Le volume total des exportations des marchandises au Canada par votre entreprise divisé par le volume total des exportations des marchandises au Canada par votre pays</v>
      </c>
      <c r="C30" s="248"/>
      <c r="D30" s="248"/>
      <c r="E30" s="248"/>
      <c r="F30" s="248"/>
      <c r="G30" s="413" t="s">
        <v>85</v>
      </c>
      <c r="H30" s="419"/>
      <c r="I30" s="25"/>
      <c r="J30" s="25"/>
      <c r="K30" s="25"/>
      <c r="L30" s="65"/>
      <c r="O30" s="54" t="s">
        <v>284</v>
      </c>
      <c r="P30" s="38" t="s">
        <v>287</v>
      </c>
    </row>
    <row r="31" spans="1:16" x14ac:dyDescent="0.3">
      <c r="B31" s="251"/>
      <c r="C31" s="252"/>
      <c r="D31" s="252"/>
      <c r="E31" s="252"/>
      <c r="F31" s="252"/>
      <c r="G31" s="414"/>
      <c r="H31" s="420"/>
      <c r="I31" s="25"/>
      <c r="J31" s="25"/>
      <c r="K31" s="25"/>
      <c r="L31" s="65"/>
    </row>
    <row r="32" spans="1:16" x14ac:dyDescent="0.3">
      <c r="B32" s="66"/>
      <c r="C32" s="67"/>
      <c r="D32" s="67"/>
      <c r="E32" s="67"/>
      <c r="F32" s="67"/>
      <c r="G32" s="67"/>
      <c r="H32" s="67"/>
      <c r="I32" s="67"/>
      <c r="J32" s="67"/>
      <c r="K32" s="67"/>
      <c r="L32" s="68"/>
    </row>
    <row r="33" spans="2:16" x14ac:dyDescent="0.3">
      <c r="B33" s="335" t="s">
        <v>23</v>
      </c>
      <c r="C33" s="336"/>
      <c r="D33" s="336"/>
      <c r="E33" s="336"/>
      <c r="F33" s="336"/>
      <c r="G33" s="336"/>
      <c r="H33" s="336"/>
      <c r="I33" s="336"/>
      <c r="J33" s="336"/>
      <c r="K33" s="336"/>
      <c r="L33" s="337"/>
    </row>
    <row r="34" spans="2:16" x14ac:dyDescent="0.3">
      <c r="B34" s="15"/>
      <c r="C34" s="16"/>
      <c r="D34" s="16"/>
      <c r="E34" s="17"/>
      <c r="F34" s="17"/>
      <c r="G34" s="17"/>
      <c r="H34" s="17"/>
      <c r="I34" s="17"/>
      <c r="J34" s="17"/>
      <c r="K34" s="17"/>
      <c r="L34" s="18"/>
    </row>
    <row r="35" spans="2:16" x14ac:dyDescent="0.3">
      <c r="B35" s="186" t="str">
        <f>IF(Intro!$G$21="English",O35,P35)</f>
        <v>Remplir le tableau suivant pour les ventes et les stocks des marchandises par votre entreprise.</v>
      </c>
      <c r="C35" s="187"/>
      <c r="D35" s="187"/>
      <c r="E35" s="187"/>
      <c r="F35" s="187"/>
      <c r="G35" s="187"/>
      <c r="H35" s="187"/>
      <c r="I35" s="187"/>
      <c r="J35" s="187"/>
      <c r="K35" s="187"/>
      <c r="L35" s="188"/>
      <c r="O35" s="50" t="s">
        <v>291</v>
      </c>
      <c r="P35" s="54" t="s">
        <v>250</v>
      </c>
    </row>
    <row r="36" spans="2:16" x14ac:dyDescent="0.3">
      <c r="B36" s="47"/>
      <c r="C36" s="48"/>
      <c r="D36" s="16"/>
      <c r="E36" s="17"/>
      <c r="F36" s="17"/>
      <c r="G36" s="17"/>
      <c r="H36" s="17"/>
      <c r="I36" s="17"/>
      <c r="J36" s="17"/>
      <c r="K36" s="17"/>
      <c r="L36" s="18"/>
      <c r="O36" s="50"/>
    </row>
    <row r="37" spans="2:16" x14ac:dyDescent="0.3">
      <c r="B37" s="47"/>
      <c r="C37" s="48"/>
      <c r="D37" s="16"/>
      <c r="F37" s="54"/>
      <c r="G37" s="379">
        <f>Variables!$B$6</f>
        <v>2023</v>
      </c>
      <c r="H37" s="379">
        <f>G37+1</f>
        <v>2024</v>
      </c>
      <c r="I37" s="379">
        <f>H37+1</f>
        <v>2025</v>
      </c>
      <c r="J37" s="379" t="str">
        <f>IF(Intro!$G$21="English",Variables!B9,Variables!C9)</f>
        <v>janv-juin 2025</v>
      </c>
      <c r="K37" s="416" t="str">
        <f>IF(Intro!$G$21="English",Variables!B10,Variables!C10)</f>
        <v>janv-juin 2026</v>
      </c>
      <c r="L37" s="61"/>
      <c r="O37" s="50"/>
    </row>
    <row r="38" spans="2:16" x14ac:dyDescent="0.3">
      <c r="B38" s="47"/>
      <c r="C38" s="48"/>
      <c r="D38" s="16"/>
      <c r="F38" s="54"/>
      <c r="G38" s="380"/>
      <c r="H38" s="380"/>
      <c r="I38" s="380"/>
      <c r="J38" s="380"/>
      <c r="K38" s="417"/>
      <c r="L38" s="61"/>
      <c r="O38" s="50"/>
    </row>
    <row r="39" spans="2:16" ht="15" customHeight="1" thickBot="1" x14ac:dyDescent="0.35">
      <c r="B39" s="402" t="str">
        <f>IF(Intro!$G$21="English",O39,P39)</f>
        <v>Stock d'ouverture</v>
      </c>
      <c r="C39" s="403"/>
      <c r="D39" s="403"/>
      <c r="E39" s="385" t="str">
        <f>IF(Intro!$G$21="English",Variables!$B$23,Variables!$C$23)</f>
        <v>Tonnes</v>
      </c>
      <c r="F39" s="386"/>
      <c r="G39" s="111"/>
      <c r="H39" s="112">
        <f>G52</f>
        <v>0</v>
      </c>
      <c r="I39" s="112">
        <f>H52</f>
        <v>0</v>
      </c>
      <c r="J39" s="112">
        <f>H52</f>
        <v>0</v>
      </c>
      <c r="K39" s="113">
        <f>I52</f>
        <v>0</v>
      </c>
      <c r="L39" s="61"/>
      <c r="O39" s="54" t="s">
        <v>111</v>
      </c>
      <c r="P39" s="54" t="s">
        <v>112</v>
      </c>
    </row>
    <row r="40" spans="2:16" ht="14.4" customHeight="1" x14ac:dyDescent="0.3">
      <c r="B40" s="398" t="str">
        <f>IF(Intro!$G$21="English",O40,P40)</f>
        <v>Ventes dans le pays de production</v>
      </c>
      <c r="C40" s="399"/>
      <c r="D40" s="399"/>
      <c r="E40" s="381" t="str">
        <f>IF(Intro!$G$21="English",Variables!$B$23,Variables!$C$23)</f>
        <v>Tonnes</v>
      </c>
      <c r="F40" s="382"/>
      <c r="G40" s="114"/>
      <c r="H40" s="115"/>
      <c r="I40" s="115"/>
      <c r="J40" s="115"/>
      <c r="K40" s="116"/>
      <c r="L40" s="61"/>
      <c r="O40" s="54" t="s">
        <v>163</v>
      </c>
      <c r="P40" s="54" t="s">
        <v>34</v>
      </c>
    </row>
    <row r="41" spans="2:16" x14ac:dyDescent="0.3">
      <c r="B41" s="400"/>
      <c r="C41" s="401"/>
      <c r="D41" s="401"/>
      <c r="E41" s="383" t="str">
        <f>IF(Intro!$G$21="English",O41,P41)</f>
        <v>à l'usine (CAD)</v>
      </c>
      <c r="F41" s="384"/>
      <c r="G41" s="117"/>
      <c r="H41" s="118"/>
      <c r="I41" s="118"/>
      <c r="J41" s="118"/>
      <c r="K41" s="119"/>
      <c r="L41" s="61"/>
      <c r="O41" s="54" t="s">
        <v>243</v>
      </c>
      <c r="P41" s="54" t="s">
        <v>244</v>
      </c>
    </row>
    <row r="42" spans="2:16" ht="15" customHeight="1" thickBot="1" x14ac:dyDescent="0.35">
      <c r="B42" s="402"/>
      <c r="C42" s="403"/>
      <c r="D42" s="403"/>
      <c r="E42" s="385" t="str">
        <f>"$ / "&amp;IF(Intro!$G$21="English",Variables!$B$24,Variables!$C$24)</f>
        <v xml:space="preserve">$ / Tonne </v>
      </c>
      <c r="F42" s="386"/>
      <c r="G42" s="120" t="str">
        <f>IF(G40=0,"-",G41/G40)</f>
        <v>-</v>
      </c>
      <c r="H42" s="112" t="str">
        <f>IF(H40=0,"-",H41/H40)</f>
        <v>-</v>
      </c>
      <c r="I42" s="112" t="str">
        <f>IF(I40=0,"-",I41/I40)</f>
        <v>-</v>
      </c>
      <c r="J42" s="112" t="str">
        <f>IF(J40=0,"-",J41/J40)</f>
        <v>-</v>
      </c>
      <c r="K42" s="113" t="str">
        <f>IF(K40=0,"-",K41/K40)</f>
        <v>-</v>
      </c>
      <c r="L42" s="61"/>
    </row>
    <row r="43" spans="2:16" ht="14.4" customHeight="1" x14ac:dyDescent="0.3">
      <c r="B43" s="398" t="str">
        <f>IF(Intro!$G$21="English",O43,P43)</f>
        <v>Ventes à l'exportation au Canada</v>
      </c>
      <c r="C43" s="399"/>
      <c r="D43" s="399"/>
      <c r="E43" s="381" t="str">
        <f>IF(Intro!$G$21="English",Variables!$B$23,Variables!$C$23)</f>
        <v>Tonnes</v>
      </c>
      <c r="F43" s="382"/>
      <c r="G43" s="114"/>
      <c r="H43" s="115"/>
      <c r="I43" s="115"/>
      <c r="J43" s="115"/>
      <c r="K43" s="116"/>
      <c r="L43" s="61"/>
      <c r="O43" s="54" t="s">
        <v>126</v>
      </c>
      <c r="P43" s="54" t="s">
        <v>127</v>
      </c>
    </row>
    <row r="44" spans="2:16" ht="14.1" customHeight="1" x14ac:dyDescent="0.3">
      <c r="B44" s="400"/>
      <c r="C44" s="401"/>
      <c r="D44" s="401"/>
      <c r="E44" s="383" t="str">
        <f>IF(Intro!$G$21="English",O44,P44)</f>
        <v>FOB pays d'exportation (CAD)</v>
      </c>
      <c r="F44" s="384"/>
      <c r="G44" s="117"/>
      <c r="H44" s="118"/>
      <c r="I44" s="118"/>
      <c r="J44" s="118"/>
      <c r="K44" s="119"/>
      <c r="L44" s="61"/>
      <c r="O44" s="54" t="s">
        <v>245</v>
      </c>
      <c r="P44" s="54" t="s">
        <v>246</v>
      </c>
    </row>
    <row r="45" spans="2:16" ht="15" customHeight="1" thickBot="1" x14ac:dyDescent="0.35">
      <c r="B45" s="402"/>
      <c r="C45" s="403"/>
      <c r="D45" s="403"/>
      <c r="E45" s="385" t="str">
        <f>"$ / "&amp;IF(Intro!$G$21="English",Variables!$B$24,Variables!$C$24)</f>
        <v xml:space="preserve">$ / Tonne </v>
      </c>
      <c r="F45" s="386"/>
      <c r="G45" s="120" t="str">
        <f>IF(G43=0,"-",G44/G43)</f>
        <v>-</v>
      </c>
      <c r="H45" s="112" t="str">
        <f>IF(H43=0,"-",H44/H43)</f>
        <v>-</v>
      </c>
      <c r="I45" s="112" t="str">
        <f>IF(I43=0,"-",I44/I43)</f>
        <v>-</v>
      </c>
      <c r="J45" s="112" t="str">
        <f>IF(J43=0,"-",J44/J43)</f>
        <v>-</v>
      </c>
      <c r="K45" s="113" t="str">
        <f>IF(K43=0,"-",K44/K43)</f>
        <v>-</v>
      </c>
      <c r="L45" s="61"/>
    </row>
    <row r="46" spans="2:16" ht="14.4" customHeight="1" x14ac:dyDescent="0.3">
      <c r="B46" s="398" t="str">
        <f>IF(Intro!$G$21="English",O46,P46)</f>
        <v xml:space="preserve">Ventes à l'exportation aux États-Unis d'Amérique </v>
      </c>
      <c r="C46" s="399"/>
      <c r="D46" s="399"/>
      <c r="E46" s="381" t="str">
        <f>IF(Intro!$G$21="English",Variables!$B$23,Variables!$C$23)</f>
        <v>Tonnes</v>
      </c>
      <c r="F46" s="382"/>
      <c r="G46" s="114"/>
      <c r="H46" s="115"/>
      <c r="I46" s="115"/>
      <c r="J46" s="115"/>
      <c r="K46" s="116"/>
      <c r="L46" s="61"/>
      <c r="O46" s="54" t="s">
        <v>234</v>
      </c>
      <c r="P46" s="54" t="s">
        <v>235</v>
      </c>
    </row>
    <row r="47" spans="2:16" ht="14.1" customHeight="1" x14ac:dyDescent="0.3">
      <c r="B47" s="400"/>
      <c r="C47" s="401"/>
      <c r="D47" s="401"/>
      <c r="E47" s="383" t="str">
        <f>E44</f>
        <v>FOB pays d'exportation (CAD)</v>
      </c>
      <c r="F47" s="384"/>
      <c r="G47" s="117"/>
      <c r="H47" s="118"/>
      <c r="I47" s="118"/>
      <c r="J47" s="118"/>
      <c r="K47" s="119"/>
      <c r="L47" s="61"/>
    </row>
    <row r="48" spans="2:16" ht="15" customHeight="1" thickBot="1" x14ac:dyDescent="0.35">
      <c r="B48" s="402"/>
      <c r="C48" s="403"/>
      <c r="D48" s="403"/>
      <c r="E48" s="385" t="str">
        <f>"$ / "&amp;IF(Intro!$G$21="English",Variables!$B$24,Variables!$C$24)</f>
        <v xml:space="preserve">$ / Tonne </v>
      </c>
      <c r="F48" s="386"/>
      <c r="G48" s="120" t="str">
        <f>IF(G46=0,"-",G47/G46)</f>
        <v>-</v>
      </c>
      <c r="H48" s="112" t="str">
        <f>IF(H46=0,"-",H47/H46)</f>
        <v>-</v>
      </c>
      <c r="I48" s="112" t="str">
        <f>IF(I46=0,"-",I47/I46)</f>
        <v>-</v>
      </c>
      <c r="J48" s="112" t="str">
        <f>IF(J46=0,"-",J47/J46)</f>
        <v>-</v>
      </c>
      <c r="K48" s="113" t="str">
        <f>IF(K46=0,"-",K47/K46)</f>
        <v>-</v>
      </c>
      <c r="L48" s="61"/>
    </row>
    <row r="49" spans="1:16" ht="14.4" customHeight="1" x14ac:dyDescent="0.3">
      <c r="B49" s="398" t="str">
        <f>IF(Intro!$G$21="English",O49,P49)</f>
        <v>Ventes à l'exportation vers tous les autres pays</v>
      </c>
      <c r="C49" s="399"/>
      <c r="D49" s="399"/>
      <c r="E49" s="381" t="str">
        <f>IF(Intro!$G$21="English",Variables!$B$23,Variables!$C$23)</f>
        <v>Tonnes</v>
      </c>
      <c r="F49" s="382"/>
      <c r="G49" s="114"/>
      <c r="H49" s="115"/>
      <c r="I49" s="115"/>
      <c r="J49" s="115"/>
      <c r="K49" s="116"/>
      <c r="L49" s="102"/>
      <c r="O49" s="54" t="s">
        <v>129</v>
      </c>
      <c r="P49" s="54" t="s">
        <v>128</v>
      </c>
    </row>
    <row r="50" spans="1:16" ht="14.1" customHeight="1" x14ac:dyDescent="0.3">
      <c r="B50" s="400"/>
      <c r="C50" s="401"/>
      <c r="D50" s="401"/>
      <c r="E50" s="383" t="str">
        <f>E44</f>
        <v>FOB pays d'exportation (CAD)</v>
      </c>
      <c r="F50" s="384"/>
      <c r="G50" s="117"/>
      <c r="H50" s="118"/>
      <c r="I50" s="118"/>
      <c r="J50" s="118"/>
      <c r="K50" s="119"/>
      <c r="L50" s="102"/>
    </row>
    <row r="51" spans="1:16" ht="15" customHeight="1" thickBot="1" x14ac:dyDescent="0.35">
      <c r="B51" s="402"/>
      <c r="C51" s="403"/>
      <c r="D51" s="403"/>
      <c r="E51" s="385" t="str">
        <f>"$ / "&amp;IF(Intro!$G$21="English",Variables!$B$24,Variables!$C$24)</f>
        <v xml:space="preserve">$ / Tonne </v>
      </c>
      <c r="F51" s="386"/>
      <c r="G51" s="120" t="str">
        <f>IF(G49=0,"-",G50/G49)</f>
        <v>-</v>
      </c>
      <c r="H51" s="112" t="str">
        <f>IF(H49=0,"-",H50/H49)</f>
        <v>-</v>
      </c>
      <c r="I51" s="112" t="str">
        <f>IF(I49=0,"-",I50/I49)</f>
        <v>-</v>
      </c>
      <c r="J51" s="112" t="str">
        <f>IF(J49=0,"-",J50/J49)</f>
        <v>-</v>
      </c>
      <c r="K51" s="113" t="str">
        <f>IF(K49=0,"-",K50/K49)</f>
        <v>-</v>
      </c>
      <c r="L51" s="102"/>
    </row>
    <row r="52" spans="1:16" ht="14.4" customHeight="1" x14ac:dyDescent="0.3">
      <c r="B52" s="398" t="str">
        <f>IF(Intro!$G$21="English",O52,P52)</f>
        <v>Stock de clôture</v>
      </c>
      <c r="C52" s="399"/>
      <c r="D52" s="399"/>
      <c r="E52" s="381" t="str">
        <f>IF(Intro!$G$21="English",Variables!$B$23,Variables!$C$23)</f>
        <v>Tonnes</v>
      </c>
      <c r="F52" s="382"/>
      <c r="G52" s="114"/>
      <c r="H52" s="115"/>
      <c r="I52" s="115"/>
      <c r="J52" s="115"/>
      <c r="K52" s="116"/>
      <c r="L52" s="61"/>
      <c r="O52" s="54" t="s">
        <v>113</v>
      </c>
      <c r="P52" s="54" t="s">
        <v>258</v>
      </c>
    </row>
    <row r="53" spans="1:16" ht="14.4" customHeight="1" x14ac:dyDescent="0.3">
      <c r="B53" s="103"/>
      <c r="C53" s="104"/>
      <c r="D53" s="104"/>
      <c r="E53" s="105"/>
      <c r="F53" s="105"/>
      <c r="G53" s="105"/>
      <c r="H53" s="105"/>
      <c r="I53" s="105"/>
      <c r="J53" s="105"/>
      <c r="K53" s="105"/>
      <c r="L53" s="61"/>
    </row>
    <row r="54" spans="1:16" ht="14.4" customHeight="1" x14ac:dyDescent="0.3">
      <c r="B54" s="182" t="str">
        <f>IF(Intro!$G$21="English",O54,P54)</f>
        <v>Précisez tous les autres pays:</v>
      </c>
      <c r="C54" s="183"/>
      <c r="D54" s="389"/>
      <c r="E54" s="389"/>
      <c r="F54" s="389"/>
      <c r="G54" s="389"/>
      <c r="H54" s="389"/>
      <c r="I54" s="389"/>
      <c r="J54" s="389"/>
      <c r="K54" s="389"/>
      <c r="L54" s="61"/>
      <c r="O54" s="54" t="s">
        <v>288</v>
      </c>
      <c r="P54" s="54" t="s">
        <v>289</v>
      </c>
    </row>
    <row r="55" spans="1:16" x14ac:dyDescent="0.3">
      <c r="B55" s="66"/>
      <c r="C55" s="67"/>
      <c r="D55" s="67"/>
      <c r="E55" s="67"/>
      <c r="F55" s="67"/>
      <c r="G55" s="67"/>
      <c r="H55" s="67"/>
      <c r="I55" s="67"/>
      <c r="J55" s="67"/>
      <c r="K55" s="67"/>
      <c r="L55" s="68"/>
    </row>
    <row r="56" spans="1:16" s="9" customFormat="1" x14ac:dyDescent="0.3">
      <c r="A56" s="8"/>
      <c r="B56" s="335" t="s">
        <v>24</v>
      </c>
      <c r="C56" s="336"/>
      <c r="D56" s="336"/>
      <c r="E56" s="336"/>
      <c r="F56" s="336"/>
      <c r="G56" s="336"/>
      <c r="H56" s="336"/>
      <c r="I56" s="336"/>
      <c r="J56" s="336"/>
      <c r="K56" s="336"/>
      <c r="L56" s="337"/>
      <c r="M56" s="70"/>
    </row>
    <row r="57" spans="1:16" x14ac:dyDescent="0.3">
      <c r="B57" s="60"/>
      <c r="L57" s="61"/>
    </row>
    <row r="58" spans="1:16" x14ac:dyDescent="0.3">
      <c r="B58" s="186" t="str">
        <f>IF(Intro!$G$21="English",O58,P58)</f>
        <v>Expliquez tous changements sur les activités d'exportation des marchandises de votre entreprise, depuis le 1er janvier 2023.</v>
      </c>
      <c r="C58" s="187"/>
      <c r="D58" s="187"/>
      <c r="E58" s="187"/>
      <c r="F58" s="187"/>
      <c r="G58" s="187"/>
      <c r="H58" s="187"/>
      <c r="I58" s="187"/>
      <c r="J58" s="187"/>
      <c r="K58" s="187"/>
      <c r="L58" s="188"/>
      <c r="O58" s="54" t="str">
        <f>"Explain any changes to your firm's export activity of the goods since January 1, "&amp;Variables!B6&amp;"."</f>
        <v>Explain any changes to your firm's export activity of the goods since January 1, 2023.</v>
      </c>
      <c r="P58" s="54"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59" spans="1:16" x14ac:dyDescent="0.3">
      <c r="B59" s="60"/>
      <c r="L59" s="61"/>
    </row>
    <row r="60" spans="1:16" s="9" customFormat="1" x14ac:dyDescent="0.3">
      <c r="A60" s="8"/>
      <c r="B60" s="338"/>
      <c r="C60" s="339"/>
      <c r="D60" s="339"/>
      <c r="E60" s="339"/>
      <c r="F60" s="339"/>
      <c r="G60" s="339"/>
      <c r="H60" s="339"/>
      <c r="I60" s="339"/>
      <c r="J60" s="339"/>
      <c r="K60" s="339"/>
      <c r="L60" s="340"/>
      <c r="M60" s="25"/>
    </row>
    <row r="61" spans="1:16" s="9" customFormat="1" x14ac:dyDescent="0.3">
      <c r="A61" s="8"/>
      <c r="B61" s="338"/>
      <c r="C61" s="339"/>
      <c r="D61" s="339"/>
      <c r="E61" s="339"/>
      <c r="F61" s="339"/>
      <c r="G61" s="339"/>
      <c r="H61" s="339"/>
      <c r="I61" s="339"/>
      <c r="J61" s="339"/>
      <c r="K61" s="339"/>
      <c r="L61" s="340"/>
      <c r="M61" s="25"/>
    </row>
    <row r="62" spans="1:16" s="9" customFormat="1" x14ac:dyDescent="0.3">
      <c r="A62" s="8"/>
      <c r="B62" s="338"/>
      <c r="C62" s="339"/>
      <c r="D62" s="339"/>
      <c r="E62" s="339"/>
      <c r="F62" s="339"/>
      <c r="G62" s="339"/>
      <c r="H62" s="339"/>
      <c r="I62" s="339"/>
      <c r="J62" s="339"/>
      <c r="K62" s="339"/>
      <c r="L62" s="340"/>
      <c r="M62" s="25"/>
    </row>
    <row r="63" spans="1:16" s="9" customFormat="1" x14ac:dyDescent="0.3">
      <c r="A63" s="8"/>
      <c r="B63" s="338"/>
      <c r="C63" s="339"/>
      <c r="D63" s="339"/>
      <c r="E63" s="339"/>
      <c r="F63" s="339"/>
      <c r="G63" s="339"/>
      <c r="H63" s="339"/>
      <c r="I63" s="339"/>
      <c r="J63" s="339"/>
      <c r="K63" s="339"/>
      <c r="L63" s="340"/>
      <c r="M63" s="25"/>
    </row>
    <row r="64" spans="1:16" s="9" customFormat="1" x14ac:dyDescent="0.3">
      <c r="A64" s="8"/>
      <c r="B64" s="338"/>
      <c r="C64" s="339"/>
      <c r="D64" s="339"/>
      <c r="E64" s="339"/>
      <c r="F64" s="339"/>
      <c r="G64" s="339"/>
      <c r="H64" s="339"/>
      <c r="I64" s="339"/>
      <c r="J64" s="339"/>
      <c r="K64" s="339"/>
      <c r="L64" s="340"/>
      <c r="M64" s="25"/>
    </row>
    <row r="65" spans="1:16" s="9" customFormat="1" x14ac:dyDescent="0.3">
      <c r="A65" s="8"/>
      <c r="B65" s="338"/>
      <c r="C65" s="339"/>
      <c r="D65" s="339"/>
      <c r="E65" s="339"/>
      <c r="F65" s="339"/>
      <c r="G65" s="339"/>
      <c r="H65" s="339"/>
      <c r="I65" s="339"/>
      <c r="J65" s="339"/>
      <c r="K65" s="339"/>
      <c r="L65" s="340"/>
      <c r="M65" s="25"/>
    </row>
    <row r="66" spans="1:16" s="9" customFormat="1" x14ac:dyDescent="0.3">
      <c r="A66" s="8"/>
      <c r="B66" s="338"/>
      <c r="C66" s="339"/>
      <c r="D66" s="339"/>
      <c r="E66" s="339"/>
      <c r="F66" s="339"/>
      <c r="G66" s="339"/>
      <c r="H66" s="339"/>
      <c r="I66" s="339"/>
      <c r="J66" s="339"/>
      <c r="K66" s="339"/>
      <c r="L66" s="340"/>
      <c r="M66" s="25"/>
    </row>
    <row r="67" spans="1:16" s="9" customFormat="1" x14ac:dyDescent="0.3">
      <c r="A67" s="8"/>
      <c r="B67" s="338"/>
      <c r="C67" s="339"/>
      <c r="D67" s="339"/>
      <c r="E67" s="339"/>
      <c r="F67" s="339"/>
      <c r="G67" s="339"/>
      <c r="H67" s="339"/>
      <c r="I67" s="339"/>
      <c r="J67" s="339"/>
      <c r="K67" s="339"/>
      <c r="L67" s="340"/>
      <c r="M67" s="25"/>
    </row>
    <row r="68" spans="1:16" x14ac:dyDescent="0.3">
      <c r="B68" s="66"/>
      <c r="C68" s="67"/>
      <c r="D68" s="67"/>
      <c r="E68" s="67"/>
      <c r="F68" s="67"/>
      <c r="G68" s="67"/>
      <c r="H68" s="67"/>
      <c r="I68" s="67"/>
      <c r="J68" s="67"/>
      <c r="K68" s="67"/>
      <c r="L68" s="68"/>
    </row>
    <row r="69" spans="1:16" s="9" customFormat="1" x14ac:dyDescent="0.3">
      <c r="A69" s="8"/>
      <c r="B69" s="335" t="s">
        <v>25</v>
      </c>
      <c r="C69" s="336"/>
      <c r="D69" s="336"/>
      <c r="E69" s="336"/>
      <c r="F69" s="336"/>
      <c r="G69" s="336"/>
      <c r="H69" s="336"/>
      <c r="I69" s="336"/>
      <c r="J69" s="336"/>
      <c r="K69" s="336"/>
      <c r="L69" s="337"/>
      <c r="M69" s="70"/>
      <c r="O69" s="54"/>
    </row>
    <row r="70" spans="1:16" x14ac:dyDescent="0.3">
      <c r="B70" s="60"/>
      <c r="L70" s="61"/>
    </row>
    <row r="71" spans="1:16" ht="14.25" customHeight="1" x14ac:dyDescent="0.3">
      <c r="B71" s="182" t="str">
        <f>IF(Intro!$G$21="English",O71,P71)</f>
        <v>En utilisant les données fournies à la question 1 sur l'onglet Pro 1 avec les données fournies à la question 2 ci-dessus, le questionnaire calcule le stock de clôture comme suit :</v>
      </c>
      <c r="C71" s="183"/>
      <c r="D71" s="183"/>
      <c r="E71" s="183"/>
      <c r="F71" s="183"/>
      <c r="G71" s="183"/>
      <c r="H71" s="183"/>
      <c r="I71" s="183"/>
      <c r="J71" s="183"/>
      <c r="K71" s="183"/>
      <c r="L71" s="232"/>
      <c r="O71" s="54" t="s">
        <v>131</v>
      </c>
      <c r="P71" s="54" t="s">
        <v>259</v>
      </c>
    </row>
    <row r="72" spans="1:16" x14ac:dyDescent="0.3">
      <c r="B72" s="60"/>
      <c r="L72" s="61"/>
    </row>
    <row r="73" spans="1:16" x14ac:dyDescent="0.3">
      <c r="B73" s="47"/>
      <c r="C73" s="48"/>
      <c r="D73" s="16"/>
      <c r="E73" s="54"/>
      <c r="G73" s="379">
        <f>Variables!$B$6</f>
        <v>2023</v>
      </c>
      <c r="H73" s="379">
        <f>G73+1</f>
        <v>2024</v>
      </c>
      <c r="I73" s="379">
        <f>H73+1</f>
        <v>2025</v>
      </c>
      <c r="J73" s="379" t="str">
        <f>J37</f>
        <v>janv-juin 2025</v>
      </c>
      <c r="K73" s="416" t="str">
        <f>K37</f>
        <v>janv-juin 2026</v>
      </c>
      <c r="L73" s="61"/>
      <c r="O73" s="50"/>
    </row>
    <row r="74" spans="1:16" x14ac:dyDescent="0.3">
      <c r="B74" s="47"/>
      <c r="C74" s="48"/>
      <c r="D74" s="16"/>
      <c r="E74" s="54"/>
      <c r="G74" s="380"/>
      <c r="H74" s="380"/>
      <c r="I74" s="380"/>
      <c r="J74" s="380"/>
      <c r="K74" s="418"/>
      <c r="L74" s="61"/>
      <c r="O74" s="50"/>
    </row>
    <row r="75" spans="1:16" x14ac:dyDescent="0.3">
      <c r="B75" s="404" t="str">
        <f>IF(Intro!$G$21="English",O75,P75)</f>
        <v>Stock de clôture</v>
      </c>
      <c r="C75" s="405"/>
      <c r="D75" s="405"/>
      <c r="E75" s="406"/>
      <c r="F75" s="101" t="str">
        <f>IF(Intro!$G$21="English",Variables!$B$23,Variables!$C$23)</f>
        <v>Tonnes</v>
      </c>
      <c r="G75" s="121">
        <f>G39+'Pro 1'!G19-G40-G43-G46-G49</f>
        <v>0</v>
      </c>
      <c r="H75" s="121">
        <f>H39+'Pro 1'!H19-H40-H43-H46-H49</f>
        <v>0</v>
      </c>
      <c r="I75" s="121">
        <f>I39+'Pro 1'!I19-I40-I43-I46-I49</f>
        <v>0</v>
      </c>
      <c r="J75" s="121">
        <f>J39+'Pro 1'!J19-J40-J43-J46-J49</f>
        <v>0</v>
      </c>
      <c r="K75" s="121">
        <f>K39+'Pro 1'!K19-K40-K43-K46-K49</f>
        <v>0</v>
      </c>
      <c r="L75" s="61"/>
      <c r="O75" s="54" t="s">
        <v>113</v>
      </c>
      <c r="P75" s="54" t="s">
        <v>258</v>
      </c>
    </row>
    <row r="76" spans="1:16" ht="14.1" customHeight="1" x14ac:dyDescent="0.3">
      <c r="B76" s="407" t="str">
        <f>IF(Intro!$G$21="English",O76,P76)</f>
        <v>Différence entre le stock de clôture à la question 2 ci-dessus et le stock de clôture calculé</v>
      </c>
      <c r="C76" s="408"/>
      <c r="D76" s="408"/>
      <c r="E76" s="409"/>
      <c r="F76" s="413" t="str">
        <f>IF(Intro!$G$21="English",Variables!$B$23,Variables!$C$23)</f>
        <v>Tonnes</v>
      </c>
      <c r="G76" s="387">
        <f>G52-G75</f>
        <v>0</v>
      </c>
      <c r="H76" s="387">
        <f>H52-H75</f>
        <v>0</v>
      </c>
      <c r="I76" s="387">
        <f>I52-I75</f>
        <v>0</v>
      </c>
      <c r="J76" s="387">
        <f>J52-J75</f>
        <v>0</v>
      </c>
      <c r="K76" s="415">
        <f>K52-K75</f>
        <v>0</v>
      </c>
      <c r="L76" s="61"/>
      <c r="O76" s="54" t="s">
        <v>153</v>
      </c>
      <c r="P76" s="54" t="s">
        <v>174</v>
      </c>
    </row>
    <row r="77" spans="1:16" x14ac:dyDescent="0.3">
      <c r="B77" s="410"/>
      <c r="C77" s="411"/>
      <c r="D77" s="411"/>
      <c r="E77" s="412"/>
      <c r="F77" s="414"/>
      <c r="G77" s="388"/>
      <c r="H77" s="388"/>
      <c r="I77" s="388"/>
      <c r="J77" s="388"/>
      <c r="K77" s="415"/>
      <c r="L77" s="61"/>
    </row>
    <row r="78" spans="1:16" x14ac:dyDescent="0.3">
      <c r="B78" s="60"/>
      <c r="L78" s="61"/>
    </row>
    <row r="79" spans="1:16" x14ac:dyDescent="0.3">
      <c r="B79" s="329" t="str">
        <f>IF(Intro!$G$21="English",O79,P79)</f>
        <v>Si le volume du stock de clôture à la question 2 ci-dessus diffère du stock de clôture calculé, donnez la raison.</v>
      </c>
      <c r="C79" s="330"/>
      <c r="D79" s="330"/>
      <c r="E79" s="330"/>
      <c r="F79" s="330"/>
      <c r="G79" s="330"/>
      <c r="H79" s="330"/>
      <c r="I79" s="330"/>
      <c r="J79" s="330"/>
      <c r="K79" s="330"/>
      <c r="L79" s="331"/>
      <c r="O79" s="24" t="s">
        <v>164</v>
      </c>
      <c r="P79" s="54" t="s">
        <v>175</v>
      </c>
    </row>
    <row r="80" spans="1:16" x14ac:dyDescent="0.3">
      <c r="B80" s="60"/>
      <c r="L80" s="61"/>
    </row>
    <row r="81" spans="1:16" s="9" customFormat="1" x14ac:dyDescent="0.3">
      <c r="A81" s="8"/>
      <c r="B81" s="338"/>
      <c r="C81" s="339"/>
      <c r="D81" s="339"/>
      <c r="E81" s="339"/>
      <c r="F81" s="339"/>
      <c r="G81" s="339"/>
      <c r="H81" s="339"/>
      <c r="I81" s="339"/>
      <c r="J81" s="339"/>
      <c r="K81" s="339"/>
      <c r="L81" s="340"/>
      <c r="M81" s="25"/>
    </row>
    <row r="82" spans="1:16" s="9" customFormat="1" x14ac:dyDescent="0.3">
      <c r="A82" s="8"/>
      <c r="B82" s="338"/>
      <c r="C82" s="339"/>
      <c r="D82" s="339"/>
      <c r="E82" s="339"/>
      <c r="F82" s="339"/>
      <c r="G82" s="339"/>
      <c r="H82" s="339"/>
      <c r="I82" s="339"/>
      <c r="J82" s="339"/>
      <c r="K82" s="339"/>
      <c r="L82" s="340"/>
      <c r="M82" s="25"/>
    </row>
    <row r="83" spans="1:16" s="9" customFormat="1" x14ac:dyDescent="0.3">
      <c r="A83" s="8"/>
      <c r="B83" s="338"/>
      <c r="C83" s="339"/>
      <c r="D83" s="339"/>
      <c r="E83" s="339"/>
      <c r="F83" s="339"/>
      <c r="G83" s="339"/>
      <c r="H83" s="339"/>
      <c r="I83" s="339"/>
      <c r="J83" s="339"/>
      <c r="K83" s="339"/>
      <c r="L83" s="340"/>
      <c r="M83" s="25"/>
    </row>
    <row r="84" spans="1:16" s="9" customFormat="1" x14ac:dyDescent="0.3">
      <c r="A84" s="8"/>
      <c r="B84" s="338"/>
      <c r="C84" s="339"/>
      <c r="D84" s="339"/>
      <c r="E84" s="339"/>
      <c r="F84" s="339"/>
      <c r="G84" s="339"/>
      <c r="H84" s="339"/>
      <c r="I84" s="339"/>
      <c r="J84" s="339"/>
      <c r="K84" s="339"/>
      <c r="L84" s="340"/>
      <c r="M84" s="25"/>
    </row>
    <row r="85" spans="1:16" s="9" customFormat="1" x14ac:dyDescent="0.3">
      <c r="A85" s="8"/>
      <c r="B85" s="338"/>
      <c r="C85" s="339"/>
      <c r="D85" s="339"/>
      <c r="E85" s="339"/>
      <c r="F85" s="339"/>
      <c r="G85" s="339"/>
      <c r="H85" s="339"/>
      <c r="I85" s="339"/>
      <c r="J85" s="339"/>
      <c r="K85" s="339"/>
      <c r="L85" s="340"/>
      <c r="M85" s="25"/>
    </row>
    <row r="86" spans="1:16" s="9" customFormat="1" x14ac:dyDescent="0.3">
      <c r="A86" s="8"/>
      <c r="B86" s="338"/>
      <c r="C86" s="339"/>
      <c r="D86" s="339"/>
      <c r="E86" s="339"/>
      <c r="F86" s="339"/>
      <c r="G86" s="339"/>
      <c r="H86" s="339"/>
      <c r="I86" s="339"/>
      <c r="J86" s="339"/>
      <c r="K86" s="339"/>
      <c r="L86" s="340"/>
      <c r="M86" s="25"/>
    </row>
    <row r="87" spans="1:16" s="9" customFormat="1" x14ac:dyDescent="0.3">
      <c r="A87" s="8"/>
      <c r="B87" s="338"/>
      <c r="C87" s="339"/>
      <c r="D87" s="339"/>
      <c r="E87" s="339"/>
      <c r="F87" s="339"/>
      <c r="G87" s="339"/>
      <c r="H87" s="339"/>
      <c r="I87" s="339"/>
      <c r="J87" s="339"/>
      <c r="K87" s="339"/>
      <c r="L87" s="340"/>
      <c r="M87" s="25"/>
    </row>
    <row r="88" spans="1:16" s="9" customFormat="1" x14ac:dyDescent="0.3">
      <c r="A88" s="8"/>
      <c r="B88" s="338"/>
      <c r="C88" s="339"/>
      <c r="D88" s="339"/>
      <c r="E88" s="339"/>
      <c r="F88" s="339"/>
      <c r="G88" s="339"/>
      <c r="H88" s="339"/>
      <c r="I88" s="339"/>
      <c r="J88" s="339"/>
      <c r="K88" s="339"/>
      <c r="L88" s="340"/>
      <c r="M88" s="25"/>
    </row>
    <row r="89" spans="1:16" x14ac:dyDescent="0.3">
      <c r="B89" s="66"/>
      <c r="C89" s="67"/>
      <c r="D89" s="67"/>
      <c r="E89" s="67"/>
      <c r="F89" s="67"/>
      <c r="G89" s="67"/>
      <c r="H89" s="67"/>
      <c r="I89" s="67"/>
      <c r="J89" s="67"/>
      <c r="K89" s="67"/>
      <c r="L89" s="68"/>
    </row>
    <row r="90" spans="1:16" s="9" customFormat="1" x14ac:dyDescent="0.3">
      <c r="A90" s="8"/>
      <c r="B90" s="335" t="s">
        <v>26</v>
      </c>
      <c r="C90" s="336"/>
      <c r="D90" s="336"/>
      <c r="E90" s="336"/>
      <c r="F90" s="336"/>
      <c r="G90" s="336"/>
      <c r="H90" s="336"/>
      <c r="I90" s="336"/>
      <c r="J90" s="336"/>
      <c r="K90" s="336"/>
      <c r="L90" s="337"/>
      <c r="M90" s="70"/>
      <c r="O90" s="54"/>
    </row>
    <row r="91" spans="1:16" x14ac:dyDescent="0.3">
      <c r="B91" s="60"/>
      <c r="L91" s="61"/>
    </row>
    <row r="92" spans="1:16" x14ac:dyDescent="0.3">
      <c r="B92" s="329" t="str">
        <f>IF(Intro!$G$21="English",O92,P92)</f>
        <v>Indiquez le volume du stock des marchandises finies produites pour le marché canadien.</v>
      </c>
      <c r="C92" s="330"/>
      <c r="D92" s="330" t="e">
        <f>IF(#REF!="English",P92,Q92)</f>
        <v>#REF!</v>
      </c>
      <c r="E92" s="330" t="e">
        <f>IF(#REF!="English",Q92,R92)</f>
        <v>#REF!</v>
      </c>
      <c r="F92" s="330" t="e">
        <f>IF(#REF!="English",R92,S92)</f>
        <v>#REF!</v>
      </c>
      <c r="G92" s="330" t="e">
        <f>IF(#REF!="English",S92,T92)</f>
        <v>#REF!</v>
      </c>
      <c r="H92" s="330" t="e">
        <f>IF(#REF!="English",T92,U92)</f>
        <v>#REF!</v>
      </c>
      <c r="I92" s="330" t="e">
        <f>IF(#REF!="English",U92,V92)</f>
        <v>#REF!</v>
      </c>
      <c r="J92" s="330" t="e">
        <f>IF(#REF!="English",V92,W92)</f>
        <v>#REF!</v>
      </c>
      <c r="K92" s="330" t="e">
        <f>IF(#REF!="English",W92,X92)</f>
        <v>#REF!</v>
      </c>
      <c r="L92" s="331" t="e">
        <f>IF(#REF!="English",X92,Y92)</f>
        <v>#REF!</v>
      </c>
      <c r="O92" s="54" t="s">
        <v>241</v>
      </c>
      <c r="P92" s="54" t="s">
        <v>242</v>
      </c>
    </row>
    <row r="93" spans="1:16" x14ac:dyDescent="0.3">
      <c r="B93" s="60"/>
      <c r="L93" s="61"/>
    </row>
    <row r="94" spans="1:16" x14ac:dyDescent="0.3">
      <c r="B94" s="47"/>
      <c r="C94" s="48"/>
      <c r="D94" s="16"/>
      <c r="G94" s="379">
        <f>Variables!$B$6</f>
        <v>2023</v>
      </c>
      <c r="H94" s="379">
        <f>G94+1</f>
        <v>2024</v>
      </c>
      <c r="I94" s="379">
        <f>H94+1</f>
        <v>2025</v>
      </c>
      <c r="J94" s="379" t="str">
        <f>J37</f>
        <v>janv-juin 2025</v>
      </c>
      <c r="K94" s="379" t="str">
        <f>K37</f>
        <v>janv-juin 2026</v>
      </c>
      <c r="L94" s="65"/>
      <c r="O94" s="50"/>
    </row>
    <row r="95" spans="1:16" x14ac:dyDescent="0.3">
      <c r="B95" s="47"/>
      <c r="C95" s="48"/>
      <c r="D95" s="16"/>
      <c r="G95" s="380"/>
      <c r="H95" s="380"/>
      <c r="I95" s="380"/>
      <c r="J95" s="380"/>
      <c r="K95" s="380"/>
      <c r="L95" s="65"/>
      <c r="O95" s="50"/>
    </row>
    <row r="96" spans="1:16" ht="14.25" customHeight="1" x14ac:dyDescent="0.3">
      <c r="B96" s="392" t="str">
        <f>IF(Intro!$G$21="English",O96,P96)</f>
        <v>Stock de clôture pour le marché canadien</v>
      </c>
      <c r="C96" s="393"/>
      <c r="D96" s="393"/>
      <c r="E96" s="394"/>
      <c r="F96" s="413" t="str">
        <f>IF(Intro!$G$21="English",Variables!$B$23,Variables!$C$23)</f>
        <v>Tonnes</v>
      </c>
      <c r="G96" s="390"/>
      <c r="H96" s="390"/>
      <c r="I96" s="390"/>
      <c r="J96" s="390"/>
      <c r="K96" s="390"/>
      <c r="L96" s="65"/>
      <c r="O96" s="54" t="s">
        <v>130</v>
      </c>
      <c r="P96" s="54" t="s">
        <v>176</v>
      </c>
    </row>
    <row r="97" spans="1:16" x14ac:dyDescent="0.3">
      <c r="B97" s="395"/>
      <c r="C97" s="396"/>
      <c r="D97" s="396"/>
      <c r="E97" s="397"/>
      <c r="F97" s="414"/>
      <c r="G97" s="391"/>
      <c r="H97" s="391"/>
      <c r="I97" s="391"/>
      <c r="J97" s="391"/>
      <c r="K97" s="391"/>
      <c r="L97" s="65"/>
    </row>
    <row r="98" spans="1:16" x14ac:dyDescent="0.3">
      <c r="B98" s="66"/>
      <c r="C98" s="67"/>
      <c r="D98" s="67"/>
      <c r="E98" s="67"/>
      <c r="F98" s="67"/>
      <c r="G98" s="67"/>
      <c r="H98" s="67"/>
      <c r="I98" s="67"/>
      <c r="J98" s="67"/>
      <c r="K98" s="67"/>
      <c r="L98" s="68"/>
    </row>
    <row r="99" spans="1:16" s="9" customFormat="1" x14ac:dyDescent="0.3">
      <c r="A99" s="8"/>
      <c r="B99" s="335" t="s">
        <v>27</v>
      </c>
      <c r="C99" s="336"/>
      <c r="D99" s="336"/>
      <c r="E99" s="336"/>
      <c r="F99" s="336"/>
      <c r="G99" s="336"/>
      <c r="H99" s="336"/>
      <c r="I99" s="336"/>
      <c r="J99" s="336"/>
      <c r="K99" s="336"/>
      <c r="L99" s="337"/>
      <c r="M99" s="70"/>
    </row>
    <row r="100" spans="1:16" s="25" customFormat="1" x14ac:dyDescent="0.3">
      <c r="A100" s="62"/>
      <c r="B100" s="71"/>
      <c r="C100" s="63"/>
      <c r="D100" s="63"/>
      <c r="E100" s="63"/>
      <c r="F100" s="63"/>
      <c r="G100" s="63"/>
      <c r="H100" s="63"/>
      <c r="I100" s="63"/>
      <c r="J100" s="63"/>
      <c r="K100" s="63"/>
      <c r="L100" s="64"/>
    </row>
    <row r="101" spans="1:16" s="25" customFormat="1" x14ac:dyDescent="0.3">
      <c r="A101" s="62"/>
      <c r="B101" s="186" t="str">
        <f>IF(Intro!$G$21="English",O101,P101)</f>
        <v>Donnez le nom et l'adresse des 10 plus importants importateurs canadiens, en terme de valeurs, à qui votre entreprise a vendu des marchandises depuis le 1er janvier 2023.</v>
      </c>
      <c r="C101" s="187"/>
      <c r="D101" s="187"/>
      <c r="E101" s="187"/>
      <c r="F101" s="187"/>
      <c r="G101" s="187"/>
      <c r="H101" s="187"/>
      <c r="I101" s="187"/>
      <c r="J101" s="187"/>
      <c r="K101" s="187"/>
      <c r="L101" s="188"/>
      <c r="O101" s="54"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1" s="38"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2" spans="1:16" s="25" customFormat="1" x14ac:dyDescent="0.3">
      <c r="A102" s="62"/>
      <c r="B102" s="71"/>
      <c r="C102" s="63"/>
      <c r="D102" s="63"/>
      <c r="E102" s="63"/>
      <c r="F102" s="63"/>
      <c r="G102" s="63"/>
      <c r="H102" s="63"/>
      <c r="I102" s="63"/>
      <c r="J102" s="63"/>
      <c r="K102" s="63"/>
      <c r="L102" s="64"/>
    </row>
    <row r="103" spans="1:16" x14ac:dyDescent="0.3">
      <c r="B103" s="35"/>
      <c r="C103" s="421" t="str">
        <f>IF(Intro!$G$21="English",O104,P104)</f>
        <v xml:space="preserve">Dénomination sociale de l'entreprise </v>
      </c>
      <c r="D103" s="421"/>
      <c r="E103" s="421"/>
      <c r="F103" s="421"/>
      <c r="G103" s="421" t="str">
        <f>IF(Intro!$G$21="English",O106,P106)</f>
        <v>Adresse de l'entreprise</v>
      </c>
      <c r="H103" s="421"/>
      <c r="I103" s="421"/>
      <c r="J103" s="421"/>
      <c r="K103" s="421"/>
      <c r="L103" s="64"/>
      <c r="O103" s="50"/>
    </row>
    <row r="104" spans="1:16" x14ac:dyDescent="0.3">
      <c r="B104" s="310">
        <v>1</v>
      </c>
      <c r="C104" s="229"/>
      <c r="D104" s="229"/>
      <c r="E104" s="229"/>
      <c r="F104" s="229"/>
      <c r="G104" s="229"/>
      <c r="H104" s="229"/>
      <c r="I104" s="229"/>
      <c r="J104" s="229"/>
      <c r="K104" s="229"/>
      <c r="L104" s="64"/>
      <c r="O104" s="54" t="s">
        <v>44</v>
      </c>
      <c r="P104" s="54" t="s">
        <v>46</v>
      </c>
    </row>
    <row r="105" spans="1:16" x14ac:dyDescent="0.3">
      <c r="B105" s="310"/>
      <c r="C105" s="229"/>
      <c r="D105" s="229"/>
      <c r="E105" s="229"/>
      <c r="F105" s="229"/>
      <c r="G105" s="229"/>
      <c r="H105" s="229"/>
      <c r="I105" s="229"/>
      <c r="J105" s="229"/>
      <c r="K105" s="229"/>
      <c r="L105" s="64"/>
    </row>
    <row r="106" spans="1:16" x14ac:dyDescent="0.3">
      <c r="B106" s="310">
        <v>2</v>
      </c>
      <c r="C106" s="229"/>
      <c r="D106" s="229"/>
      <c r="E106" s="229"/>
      <c r="F106" s="229"/>
      <c r="G106" s="229"/>
      <c r="H106" s="229"/>
      <c r="I106" s="229"/>
      <c r="J106" s="229"/>
      <c r="K106" s="229"/>
      <c r="L106" s="64"/>
      <c r="O106" s="54" t="s">
        <v>9</v>
      </c>
      <c r="P106" s="54" t="s">
        <v>10</v>
      </c>
    </row>
    <row r="107" spans="1:16" x14ac:dyDescent="0.3">
      <c r="B107" s="310"/>
      <c r="C107" s="229"/>
      <c r="D107" s="229"/>
      <c r="E107" s="229"/>
      <c r="F107" s="229"/>
      <c r="G107" s="229"/>
      <c r="H107" s="229"/>
      <c r="I107" s="229"/>
      <c r="J107" s="229"/>
      <c r="K107" s="229"/>
      <c r="L107" s="64"/>
    </row>
    <row r="108" spans="1:16" x14ac:dyDescent="0.3">
      <c r="B108" s="310">
        <v>3</v>
      </c>
      <c r="C108" s="229"/>
      <c r="D108" s="229"/>
      <c r="E108" s="229"/>
      <c r="F108" s="229"/>
      <c r="G108" s="229"/>
      <c r="H108" s="229"/>
      <c r="I108" s="229"/>
      <c r="J108" s="229"/>
      <c r="K108" s="229"/>
      <c r="L108" s="64"/>
      <c r="O108" s="54" t="s">
        <v>44</v>
      </c>
      <c r="P108" s="54" t="s">
        <v>46</v>
      </c>
    </row>
    <row r="109" spans="1:16" x14ac:dyDescent="0.3">
      <c r="B109" s="310"/>
      <c r="C109" s="229"/>
      <c r="D109" s="229"/>
      <c r="E109" s="229"/>
      <c r="F109" s="229"/>
      <c r="G109" s="229"/>
      <c r="H109" s="229"/>
      <c r="I109" s="229"/>
      <c r="J109" s="229"/>
      <c r="K109" s="229"/>
      <c r="L109" s="64"/>
    </row>
    <row r="110" spans="1:16" x14ac:dyDescent="0.3">
      <c r="B110" s="310">
        <v>4</v>
      </c>
      <c r="C110" s="229"/>
      <c r="D110" s="229"/>
      <c r="E110" s="229"/>
      <c r="F110" s="229"/>
      <c r="G110" s="229"/>
      <c r="H110" s="229"/>
      <c r="I110" s="229"/>
      <c r="J110" s="229"/>
      <c r="K110" s="229"/>
      <c r="L110" s="64"/>
      <c r="O110" s="54" t="s">
        <v>9</v>
      </c>
      <c r="P110" s="54" t="s">
        <v>10</v>
      </c>
    </row>
    <row r="111" spans="1:16" x14ac:dyDescent="0.3">
      <c r="B111" s="310"/>
      <c r="C111" s="229"/>
      <c r="D111" s="229"/>
      <c r="E111" s="229"/>
      <c r="F111" s="229"/>
      <c r="G111" s="229"/>
      <c r="H111" s="229"/>
      <c r="I111" s="229"/>
      <c r="J111" s="229"/>
      <c r="K111" s="229"/>
      <c r="L111" s="64"/>
    </row>
    <row r="112" spans="1:16" x14ac:dyDescent="0.3">
      <c r="B112" s="310">
        <v>5</v>
      </c>
      <c r="C112" s="229"/>
      <c r="D112" s="229"/>
      <c r="E112" s="229"/>
      <c r="F112" s="229"/>
      <c r="G112" s="229"/>
      <c r="H112" s="229"/>
      <c r="I112" s="229"/>
      <c r="J112" s="229"/>
      <c r="K112" s="229"/>
      <c r="L112" s="64"/>
      <c r="O112" s="54" t="s">
        <v>44</v>
      </c>
      <c r="P112" s="54" t="s">
        <v>46</v>
      </c>
    </row>
    <row r="113" spans="1:16" x14ac:dyDescent="0.3">
      <c r="B113" s="310"/>
      <c r="C113" s="229"/>
      <c r="D113" s="229"/>
      <c r="E113" s="229"/>
      <c r="F113" s="229"/>
      <c r="G113" s="229"/>
      <c r="H113" s="229"/>
      <c r="I113" s="229"/>
      <c r="J113" s="229"/>
      <c r="K113" s="229"/>
      <c r="L113" s="64"/>
    </row>
    <row r="114" spans="1:16" x14ac:dyDescent="0.3">
      <c r="B114" s="310">
        <v>6</v>
      </c>
      <c r="C114" s="229"/>
      <c r="D114" s="229"/>
      <c r="E114" s="229"/>
      <c r="F114" s="229"/>
      <c r="G114" s="229"/>
      <c r="H114" s="229"/>
      <c r="I114" s="229"/>
      <c r="J114" s="229"/>
      <c r="K114" s="229"/>
      <c r="L114" s="64"/>
      <c r="O114" s="54" t="s">
        <v>9</v>
      </c>
      <c r="P114" s="54" t="s">
        <v>10</v>
      </c>
    </row>
    <row r="115" spans="1:16" x14ac:dyDescent="0.3">
      <c r="B115" s="310"/>
      <c r="C115" s="229"/>
      <c r="D115" s="229"/>
      <c r="E115" s="229"/>
      <c r="F115" s="229"/>
      <c r="G115" s="229"/>
      <c r="H115" s="229"/>
      <c r="I115" s="229"/>
      <c r="J115" s="229"/>
      <c r="K115" s="229"/>
      <c r="L115" s="64"/>
    </row>
    <row r="116" spans="1:16" x14ac:dyDescent="0.3">
      <c r="B116" s="310">
        <v>7</v>
      </c>
      <c r="C116" s="229"/>
      <c r="D116" s="229"/>
      <c r="E116" s="229"/>
      <c r="F116" s="229"/>
      <c r="G116" s="229"/>
      <c r="H116" s="229"/>
      <c r="I116" s="229"/>
      <c r="J116" s="229"/>
      <c r="K116" s="229"/>
      <c r="L116" s="64"/>
      <c r="O116" s="54" t="s">
        <v>44</v>
      </c>
      <c r="P116" s="54" t="s">
        <v>46</v>
      </c>
    </row>
    <row r="117" spans="1:16" x14ac:dyDescent="0.3">
      <c r="B117" s="310"/>
      <c r="C117" s="229"/>
      <c r="D117" s="229"/>
      <c r="E117" s="229"/>
      <c r="F117" s="229"/>
      <c r="G117" s="229"/>
      <c r="H117" s="229"/>
      <c r="I117" s="229"/>
      <c r="J117" s="229"/>
      <c r="K117" s="229"/>
      <c r="L117" s="64"/>
    </row>
    <row r="118" spans="1:16" x14ac:dyDescent="0.3">
      <c r="B118" s="310">
        <v>8</v>
      </c>
      <c r="C118" s="229"/>
      <c r="D118" s="229"/>
      <c r="E118" s="229"/>
      <c r="F118" s="229"/>
      <c r="G118" s="229"/>
      <c r="H118" s="229"/>
      <c r="I118" s="229"/>
      <c r="J118" s="229"/>
      <c r="K118" s="229"/>
      <c r="L118" s="64"/>
      <c r="O118" s="54" t="s">
        <v>9</v>
      </c>
      <c r="P118" s="54" t="s">
        <v>10</v>
      </c>
    </row>
    <row r="119" spans="1:16" x14ac:dyDescent="0.3">
      <c r="B119" s="310"/>
      <c r="C119" s="229"/>
      <c r="D119" s="229"/>
      <c r="E119" s="229"/>
      <c r="F119" s="229"/>
      <c r="G119" s="229"/>
      <c r="H119" s="229"/>
      <c r="I119" s="229"/>
      <c r="J119" s="229"/>
      <c r="K119" s="229"/>
      <c r="L119" s="64"/>
    </row>
    <row r="120" spans="1:16" x14ac:dyDescent="0.3">
      <c r="B120" s="310">
        <v>9</v>
      </c>
      <c r="C120" s="229"/>
      <c r="D120" s="229"/>
      <c r="E120" s="229"/>
      <c r="F120" s="229"/>
      <c r="G120" s="229"/>
      <c r="H120" s="229"/>
      <c r="I120" s="229"/>
      <c r="J120" s="229"/>
      <c r="K120" s="229"/>
      <c r="L120" s="64"/>
      <c r="O120" s="54" t="s">
        <v>44</v>
      </c>
      <c r="P120" s="54" t="s">
        <v>46</v>
      </c>
    </row>
    <row r="121" spans="1:16" x14ac:dyDescent="0.3">
      <c r="B121" s="310"/>
      <c r="C121" s="229"/>
      <c r="D121" s="229"/>
      <c r="E121" s="229"/>
      <c r="F121" s="229"/>
      <c r="G121" s="229"/>
      <c r="H121" s="229"/>
      <c r="I121" s="229"/>
      <c r="J121" s="229"/>
      <c r="K121" s="229"/>
      <c r="L121" s="64"/>
    </row>
    <row r="122" spans="1:16" x14ac:dyDescent="0.3">
      <c r="B122" s="310">
        <v>10</v>
      </c>
      <c r="C122" s="229"/>
      <c r="D122" s="229"/>
      <c r="E122" s="229"/>
      <c r="F122" s="229"/>
      <c r="G122" s="229"/>
      <c r="H122" s="229"/>
      <c r="I122" s="229"/>
      <c r="J122" s="229"/>
      <c r="K122" s="229"/>
      <c r="L122" s="64"/>
      <c r="O122" s="54" t="s">
        <v>9</v>
      </c>
      <c r="P122" s="54" t="s">
        <v>10</v>
      </c>
    </row>
    <row r="123" spans="1:16" x14ac:dyDescent="0.3">
      <c r="B123" s="310"/>
      <c r="C123" s="229"/>
      <c r="D123" s="229"/>
      <c r="E123" s="229"/>
      <c r="F123" s="229"/>
      <c r="G123" s="229"/>
      <c r="H123" s="229"/>
      <c r="I123" s="229"/>
      <c r="J123" s="229"/>
      <c r="K123" s="229"/>
      <c r="L123" s="64"/>
    </row>
    <row r="124" spans="1:16" s="25" customFormat="1" x14ac:dyDescent="0.3">
      <c r="A124" s="62"/>
      <c r="B124" s="72"/>
      <c r="C124" s="73"/>
      <c r="D124" s="73"/>
      <c r="E124" s="73"/>
      <c r="F124" s="73"/>
      <c r="G124" s="73"/>
      <c r="H124" s="73"/>
      <c r="I124" s="73"/>
      <c r="J124" s="73"/>
      <c r="K124" s="73"/>
      <c r="L124" s="74"/>
    </row>
    <row r="125" spans="1:16" s="9" customFormat="1" x14ac:dyDescent="0.3">
      <c r="A125" s="8"/>
      <c r="B125" s="335" t="s">
        <v>30</v>
      </c>
      <c r="C125" s="336"/>
      <c r="D125" s="336"/>
      <c r="E125" s="336"/>
      <c r="F125" s="336"/>
      <c r="G125" s="336"/>
      <c r="H125" s="336"/>
      <c r="I125" s="336"/>
      <c r="J125" s="336"/>
      <c r="K125" s="336"/>
      <c r="L125" s="337"/>
      <c r="M125" s="70"/>
    </row>
    <row r="126" spans="1:16" x14ac:dyDescent="0.3">
      <c r="B126" s="60"/>
      <c r="L126" s="61"/>
    </row>
    <row r="127" spans="1:16" x14ac:dyDescent="0.3">
      <c r="B127" s="182" t="str">
        <f>IF(Intro!$G$21="English",O127,P127)</f>
        <v>Expliquez combien de fois votre entreprise a mené à bien un processus de certification pour un acheteur canadien depuis le 1er janvier 2023. Si votre firme a échoué un processus de certification, indiquez les raisons.</v>
      </c>
      <c r="C127" s="183"/>
      <c r="D127" s="183"/>
      <c r="E127" s="183"/>
      <c r="F127" s="183"/>
      <c r="G127" s="183"/>
      <c r="H127" s="183"/>
      <c r="I127" s="183"/>
      <c r="J127" s="183"/>
      <c r="K127" s="183"/>
      <c r="L127" s="232"/>
      <c r="O127" s="54"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7" s="54"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28" spans="1:16" x14ac:dyDescent="0.3">
      <c r="B128" s="182"/>
      <c r="C128" s="183"/>
      <c r="D128" s="183"/>
      <c r="E128" s="183"/>
      <c r="F128" s="183"/>
      <c r="G128" s="183"/>
      <c r="H128" s="183"/>
      <c r="I128" s="183"/>
      <c r="J128" s="183"/>
      <c r="K128" s="183"/>
      <c r="L128" s="232"/>
    </row>
    <row r="129" spans="1:16" x14ac:dyDescent="0.3">
      <c r="B129" s="60"/>
      <c r="L129" s="61"/>
    </row>
    <row r="130" spans="1:16" s="9" customFormat="1" x14ac:dyDescent="0.3">
      <c r="A130" s="8"/>
      <c r="B130" s="338"/>
      <c r="C130" s="339"/>
      <c r="D130" s="339"/>
      <c r="E130" s="339"/>
      <c r="F130" s="339"/>
      <c r="G130" s="339"/>
      <c r="H130" s="339"/>
      <c r="I130" s="339"/>
      <c r="J130" s="339"/>
      <c r="K130" s="339"/>
      <c r="L130" s="340"/>
      <c r="M130" s="25"/>
    </row>
    <row r="131" spans="1:16" s="9" customFormat="1" x14ac:dyDescent="0.3">
      <c r="A131" s="8"/>
      <c r="B131" s="338"/>
      <c r="C131" s="339"/>
      <c r="D131" s="339"/>
      <c r="E131" s="339"/>
      <c r="F131" s="339"/>
      <c r="G131" s="339"/>
      <c r="H131" s="339"/>
      <c r="I131" s="339"/>
      <c r="J131" s="339"/>
      <c r="K131" s="339"/>
      <c r="L131" s="340"/>
      <c r="M131" s="25"/>
    </row>
    <row r="132" spans="1:16" s="9" customFormat="1" x14ac:dyDescent="0.3">
      <c r="A132" s="8"/>
      <c r="B132" s="338"/>
      <c r="C132" s="339"/>
      <c r="D132" s="339"/>
      <c r="E132" s="339"/>
      <c r="F132" s="339"/>
      <c r="G132" s="339"/>
      <c r="H132" s="339"/>
      <c r="I132" s="339"/>
      <c r="J132" s="339"/>
      <c r="K132" s="339"/>
      <c r="L132" s="340"/>
      <c r="M132" s="25"/>
    </row>
    <row r="133" spans="1:16" s="9" customFormat="1" x14ac:dyDescent="0.3">
      <c r="A133" s="8"/>
      <c r="B133" s="338"/>
      <c r="C133" s="339"/>
      <c r="D133" s="339"/>
      <c r="E133" s="339"/>
      <c r="F133" s="339"/>
      <c r="G133" s="339"/>
      <c r="H133" s="339"/>
      <c r="I133" s="339"/>
      <c r="J133" s="339"/>
      <c r="K133" s="339"/>
      <c r="L133" s="340"/>
      <c r="M133" s="25"/>
    </row>
    <row r="134" spans="1:16" s="9" customFormat="1" x14ac:dyDescent="0.3">
      <c r="A134" s="8"/>
      <c r="B134" s="338"/>
      <c r="C134" s="339"/>
      <c r="D134" s="339"/>
      <c r="E134" s="339"/>
      <c r="F134" s="339"/>
      <c r="G134" s="339"/>
      <c r="H134" s="339"/>
      <c r="I134" s="339"/>
      <c r="J134" s="339"/>
      <c r="K134" s="339"/>
      <c r="L134" s="340"/>
      <c r="M134" s="25"/>
    </row>
    <row r="135" spans="1:16" s="9" customFormat="1" x14ac:dyDescent="0.3">
      <c r="A135" s="8"/>
      <c r="B135" s="338"/>
      <c r="C135" s="339"/>
      <c r="D135" s="339"/>
      <c r="E135" s="339"/>
      <c r="F135" s="339"/>
      <c r="G135" s="339"/>
      <c r="H135" s="339"/>
      <c r="I135" s="339"/>
      <c r="J135" s="339"/>
      <c r="K135" s="339"/>
      <c r="L135" s="340"/>
      <c r="M135" s="25"/>
    </row>
    <row r="136" spans="1:16" s="9" customFormat="1" x14ac:dyDescent="0.3">
      <c r="A136" s="8"/>
      <c r="B136" s="338"/>
      <c r="C136" s="339"/>
      <c r="D136" s="339"/>
      <c r="E136" s="339"/>
      <c r="F136" s="339"/>
      <c r="G136" s="339"/>
      <c r="H136" s="339"/>
      <c r="I136" s="339"/>
      <c r="J136" s="339"/>
      <c r="K136" s="339"/>
      <c r="L136" s="340"/>
      <c r="M136" s="25"/>
    </row>
    <row r="137" spans="1:16" s="9" customFormat="1" x14ac:dyDescent="0.3">
      <c r="A137" s="8"/>
      <c r="B137" s="338"/>
      <c r="C137" s="339"/>
      <c r="D137" s="339"/>
      <c r="E137" s="339"/>
      <c r="F137" s="339"/>
      <c r="G137" s="339"/>
      <c r="H137" s="339"/>
      <c r="I137" s="339"/>
      <c r="J137" s="339"/>
      <c r="K137" s="339"/>
      <c r="L137" s="340"/>
      <c r="M137" s="25"/>
    </row>
    <row r="138" spans="1:16" x14ac:dyDescent="0.3">
      <c r="B138" s="66"/>
      <c r="C138" s="67"/>
      <c r="D138" s="67"/>
      <c r="E138" s="67"/>
      <c r="F138" s="67"/>
      <c r="G138" s="67"/>
      <c r="H138" s="67"/>
      <c r="I138" s="67"/>
      <c r="J138" s="67"/>
      <c r="K138" s="67"/>
      <c r="L138" s="68"/>
    </row>
    <row r="139" spans="1:16" s="9" customFormat="1" x14ac:dyDescent="0.3">
      <c r="A139" s="8"/>
      <c r="B139" s="335" t="s">
        <v>31</v>
      </c>
      <c r="C139" s="336"/>
      <c r="D139" s="336"/>
      <c r="E139" s="336"/>
      <c r="F139" s="336"/>
      <c r="G139" s="336"/>
      <c r="H139" s="336"/>
      <c r="I139" s="336"/>
      <c r="J139" s="336"/>
      <c r="K139" s="336"/>
      <c r="L139" s="337"/>
      <c r="M139" s="70"/>
    </row>
    <row r="140" spans="1:16" x14ac:dyDescent="0.3">
      <c r="B140" s="60"/>
      <c r="L140" s="61"/>
    </row>
    <row r="141" spans="1:16" x14ac:dyDescent="0.3">
      <c r="B141" s="182" t="str">
        <f>IF(Intro!$G$21="English",O141,P141)</f>
        <v>Décrivez les plans de votre entreprise pour gérer les niveaux de stocks au cours des deux prochaines années. Fournissez les motifs et les hypothèses sous-tendant ces objectifs et ces stratégies.</v>
      </c>
      <c r="C141" s="183"/>
      <c r="D141" s="183"/>
      <c r="E141" s="183"/>
      <c r="F141" s="183"/>
      <c r="G141" s="183"/>
      <c r="H141" s="183"/>
      <c r="I141" s="183"/>
      <c r="J141" s="183"/>
      <c r="K141" s="183"/>
      <c r="L141" s="232"/>
      <c r="O141" s="54" t="s">
        <v>165</v>
      </c>
      <c r="P141" s="54" t="s">
        <v>114</v>
      </c>
    </row>
    <row r="142" spans="1:16" x14ac:dyDescent="0.3">
      <c r="B142" s="60"/>
      <c r="L142" s="61"/>
    </row>
    <row r="143" spans="1:16" s="9" customFormat="1" x14ac:dyDescent="0.3">
      <c r="A143" s="8"/>
      <c r="B143" s="338"/>
      <c r="C143" s="339"/>
      <c r="D143" s="339"/>
      <c r="E143" s="339"/>
      <c r="F143" s="339"/>
      <c r="G143" s="339"/>
      <c r="H143" s="339"/>
      <c r="I143" s="339"/>
      <c r="J143" s="339"/>
      <c r="K143" s="339"/>
      <c r="L143" s="340"/>
      <c r="M143" s="25"/>
    </row>
    <row r="144" spans="1:16" s="9" customFormat="1" x14ac:dyDescent="0.3">
      <c r="A144" s="8"/>
      <c r="B144" s="338"/>
      <c r="C144" s="339"/>
      <c r="D144" s="339"/>
      <c r="E144" s="339"/>
      <c r="F144" s="339"/>
      <c r="G144" s="339"/>
      <c r="H144" s="339"/>
      <c r="I144" s="339"/>
      <c r="J144" s="339"/>
      <c r="K144" s="339"/>
      <c r="L144" s="340"/>
      <c r="M144" s="25"/>
    </row>
    <row r="145" spans="1:16" s="9" customFormat="1" x14ac:dyDescent="0.3">
      <c r="A145" s="8"/>
      <c r="B145" s="338"/>
      <c r="C145" s="339"/>
      <c r="D145" s="339"/>
      <c r="E145" s="339"/>
      <c r="F145" s="339"/>
      <c r="G145" s="339"/>
      <c r="H145" s="339"/>
      <c r="I145" s="339"/>
      <c r="J145" s="339"/>
      <c r="K145" s="339"/>
      <c r="L145" s="340"/>
      <c r="M145" s="25"/>
    </row>
    <row r="146" spans="1:16" s="9" customFormat="1" x14ac:dyDescent="0.3">
      <c r="A146" s="8"/>
      <c r="B146" s="338"/>
      <c r="C146" s="339"/>
      <c r="D146" s="339"/>
      <c r="E146" s="339"/>
      <c r="F146" s="339"/>
      <c r="G146" s="339"/>
      <c r="H146" s="339"/>
      <c r="I146" s="339"/>
      <c r="J146" s="339"/>
      <c r="K146" s="339"/>
      <c r="L146" s="340"/>
      <c r="M146" s="25"/>
    </row>
    <row r="147" spans="1:16" s="9" customFormat="1" x14ac:dyDescent="0.3">
      <c r="A147" s="8"/>
      <c r="B147" s="338"/>
      <c r="C147" s="339"/>
      <c r="D147" s="339"/>
      <c r="E147" s="339"/>
      <c r="F147" s="339"/>
      <c r="G147" s="339"/>
      <c r="H147" s="339"/>
      <c r="I147" s="339"/>
      <c r="J147" s="339"/>
      <c r="K147" s="339"/>
      <c r="L147" s="340"/>
      <c r="M147" s="25"/>
    </row>
    <row r="148" spans="1:16" s="9" customFormat="1" x14ac:dyDescent="0.3">
      <c r="A148" s="8"/>
      <c r="B148" s="338"/>
      <c r="C148" s="339"/>
      <c r="D148" s="339"/>
      <c r="E148" s="339"/>
      <c r="F148" s="339"/>
      <c r="G148" s="339"/>
      <c r="H148" s="339"/>
      <c r="I148" s="339"/>
      <c r="J148" s="339"/>
      <c r="K148" s="339"/>
      <c r="L148" s="340"/>
      <c r="M148" s="25"/>
    </row>
    <row r="149" spans="1:16" s="9" customFormat="1" x14ac:dyDescent="0.3">
      <c r="A149" s="8"/>
      <c r="B149" s="338"/>
      <c r="C149" s="339"/>
      <c r="D149" s="339"/>
      <c r="E149" s="339"/>
      <c r="F149" s="339"/>
      <c r="G149" s="339"/>
      <c r="H149" s="339"/>
      <c r="I149" s="339"/>
      <c r="J149" s="339"/>
      <c r="K149" s="339"/>
      <c r="L149" s="340"/>
      <c r="M149" s="25"/>
    </row>
    <row r="150" spans="1:16" s="9" customFormat="1" x14ac:dyDescent="0.3">
      <c r="A150" s="8"/>
      <c r="B150" s="338"/>
      <c r="C150" s="339"/>
      <c r="D150" s="339"/>
      <c r="E150" s="339"/>
      <c r="F150" s="339"/>
      <c r="G150" s="339"/>
      <c r="H150" s="339"/>
      <c r="I150" s="339"/>
      <c r="J150" s="339"/>
      <c r="K150" s="339"/>
      <c r="L150" s="340"/>
      <c r="M150" s="25"/>
    </row>
    <row r="151" spans="1:16" x14ac:dyDescent="0.3">
      <c r="B151" s="66"/>
      <c r="C151" s="67"/>
      <c r="D151" s="67"/>
      <c r="E151" s="67"/>
      <c r="F151" s="67"/>
      <c r="G151" s="67"/>
      <c r="H151" s="67"/>
      <c r="I151" s="67"/>
      <c r="J151" s="67"/>
      <c r="K151" s="67"/>
      <c r="L151" s="68"/>
    </row>
    <row r="152" spans="1:16" s="9" customFormat="1" x14ac:dyDescent="0.3">
      <c r="A152" s="8"/>
      <c r="B152" s="335" t="s">
        <v>32</v>
      </c>
      <c r="C152" s="336"/>
      <c r="D152" s="336"/>
      <c r="E152" s="336"/>
      <c r="F152" s="336"/>
      <c r="G152" s="336"/>
      <c r="H152" s="336"/>
      <c r="I152" s="336"/>
      <c r="J152" s="336"/>
      <c r="K152" s="336"/>
      <c r="L152" s="337"/>
      <c r="M152" s="70"/>
    </row>
    <row r="153" spans="1:16" x14ac:dyDescent="0.3">
      <c r="B153" s="60"/>
      <c r="L153" s="61"/>
    </row>
    <row r="154" spans="1:16" x14ac:dyDescent="0.3">
      <c r="B154" s="345" t="str">
        <f>IF(Intro!$G$21="English",O154,P154)</f>
        <v>Fournissez les stratégies et les objectifs de votre entreprise pour les deux prochaines années en ce qui concerne les prix des marchandises. Fournir la justification et les hypothèses qui sous-tendent ces stratégies et objectifs.</v>
      </c>
      <c r="C154" s="346"/>
      <c r="D154" s="346"/>
      <c r="E154" s="346"/>
      <c r="F154" s="346"/>
      <c r="G154" s="346"/>
      <c r="H154" s="346"/>
      <c r="I154" s="346"/>
      <c r="J154" s="346"/>
      <c r="K154" s="346"/>
      <c r="L154" s="347"/>
      <c r="O154" s="54" t="s">
        <v>124</v>
      </c>
      <c r="P154" s="54" t="s">
        <v>115</v>
      </c>
    </row>
    <row r="155" spans="1:16" x14ac:dyDescent="0.3">
      <c r="B155" s="345"/>
      <c r="C155" s="346"/>
      <c r="D155" s="346"/>
      <c r="E155" s="346"/>
      <c r="F155" s="346"/>
      <c r="G155" s="346"/>
      <c r="H155" s="346"/>
      <c r="I155" s="346"/>
      <c r="J155" s="346"/>
      <c r="K155" s="346"/>
      <c r="L155" s="347"/>
    </row>
    <row r="156" spans="1:16" x14ac:dyDescent="0.3">
      <c r="B156" s="60"/>
      <c r="L156" s="61"/>
    </row>
    <row r="157" spans="1:16" s="9" customFormat="1" x14ac:dyDescent="0.3">
      <c r="A157" s="8"/>
      <c r="B157" s="338"/>
      <c r="C157" s="339"/>
      <c r="D157" s="339"/>
      <c r="E157" s="339"/>
      <c r="F157" s="339"/>
      <c r="G157" s="339"/>
      <c r="H157" s="339"/>
      <c r="I157" s="339"/>
      <c r="J157" s="339"/>
      <c r="K157" s="339"/>
      <c r="L157" s="340"/>
      <c r="M157" s="25"/>
    </row>
    <row r="158" spans="1:16" s="9" customFormat="1" x14ac:dyDescent="0.3">
      <c r="A158" s="8"/>
      <c r="B158" s="338"/>
      <c r="C158" s="339"/>
      <c r="D158" s="339"/>
      <c r="E158" s="339"/>
      <c r="F158" s="339"/>
      <c r="G158" s="339"/>
      <c r="H158" s="339"/>
      <c r="I158" s="339"/>
      <c r="J158" s="339"/>
      <c r="K158" s="339"/>
      <c r="L158" s="340"/>
      <c r="M158" s="25"/>
    </row>
    <row r="159" spans="1:16" s="9" customFormat="1" x14ac:dyDescent="0.3">
      <c r="A159" s="8"/>
      <c r="B159" s="338"/>
      <c r="C159" s="339"/>
      <c r="D159" s="339"/>
      <c r="E159" s="339"/>
      <c r="F159" s="339"/>
      <c r="G159" s="339"/>
      <c r="H159" s="339"/>
      <c r="I159" s="339"/>
      <c r="J159" s="339"/>
      <c r="K159" s="339"/>
      <c r="L159" s="340"/>
      <c r="M159" s="25"/>
    </row>
    <row r="160" spans="1:16" s="9" customFormat="1" x14ac:dyDescent="0.3">
      <c r="A160" s="8"/>
      <c r="B160" s="338"/>
      <c r="C160" s="339"/>
      <c r="D160" s="339"/>
      <c r="E160" s="339"/>
      <c r="F160" s="339"/>
      <c r="G160" s="339"/>
      <c r="H160" s="339"/>
      <c r="I160" s="339"/>
      <c r="J160" s="339"/>
      <c r="K160" s="339"/>
      <c r="L160" s="340"/>
      <c r="M160" s="25"/>
    </row>
    <row r="161" spans="1:16" s="9" customFormat="1" x14ac:dyDescent="0.3">
      <c r="A161" s="8"/>
      <c r="B161" s="338"/>
      <c r="C161" s="339"/>
      <c r="D161" s="339"/>
      <c r="E161" s="339"/>
      <c r="F161" s="339"/>
      <c r="G161" s="339"/>
      <c r="H161" s="339"/>
      <c r="I161" s="339"/>
      <c r="J161" s="339"/>
      <c r="K161" s="339"/>
      <c r="L161" s="340"/>
      <c r="M161" s="25"/>
    </row>
    <row r="162" spans="1:16" s="9" customFormat="1" x14ac:dyDescent="0.3">
      <c r="A162" s="8"/>
      <c r="B162" s="338"/>
      <c r="C162" s="339"/>
      <c r="D162" s="339"/>
      <c r="E162" s="339"/>
      <c r="F162" s="339"/>
      <c r="G162" s="339"/>
      <c r="H162" s="339"/>
      <c r="I162" s="339"/>
      <c r="J162" s="339"/>
      <c r="K162" s="339"/>
      <c r="L162" s="340"/>
      <c r="M162" s="25"/>
    </row>
    <row r="163" spans="1:16" s="9" customFormat="1" x14ac:dyDescent="0.3">
      <c r="A163" s="8"/>
      <c r="B163" s="338"/>
      <c r="C163" s="339"/>
      <c r="D163" s="339"/>
      <c r="E163" s="339"/>
      <c r="F163" s="339"/>
      <c r="G163" s="339"/>
      <c r="H163" s="339"/>
      <c r="I163" s="339"/>
      <c r="J163" s="339"/>
      <c r="K163" s="339"/>
      <c r="L163" s="340"/>
      <c r="M163" s="25"/>
    </row>
    <row r="164" spans="1:16" s="9" customFormat="1" x14ac:dyDescent="0.3">
      <c r="A164" s="8"/>
      <c r="B164" s="338"/>
      <c r="C164" s="339"/>
      <c r="D164" s="339"/>
      <c r="E164" s="339"/>
      <c r="F164" s="339"/>
      <c r="G164" s="339"/>
      <c r="H164" s="339"/>
      <c r="I164" s="339"/>
      <c r="J164" s="339"/>
      <c r="K164" s="339"/>
      <c r="L164" s="340"/>
      <c r="M164" s="25"/>
    </row>
    <row r="165" spans="1:16" x14ac:dyDescent="0.3">
      <c r="B165" s="66"/>
      <c r="C165" s="67"/>
      <c r="D165" s="67"/>
      <c r="E165" s="67"/>
      <c r="F165" s="67"/>
      <c r="G165" s="67"/>
      <c r="H165" s="67"/>
      <c r="I165" s="67"/>
      <c r="J165" s="67"/>
      <c r="K165" s="67"/>
      <c r="L165" s="68"/>
    </row>
    <row r="166" spans="1:16" s="9" customFormat="1" x14ac:dyDescent="0.3">
      <c r="A166" s="8"/>
      <c r="B166" s="335" t="s">
        <v>33</v>
      </c>
      <c r="C166" s="336"/>
      <c r="D166" s="336"/>
      <c r="E166" s="336"/>
      <c r="F166" s="336"/>
      <c r="G166" s="336"/>
      <c r="H166" s="336"/>
      <c r="I166" s="336"/>
      <c r="J166" s="336"/>
      <c r="K166" s="336"/>
      <c r="L166" s="337"/>
      <c r="M166" s="70"/>
    </row>
    <row r="167" spans="1:16" x14ac:dyDescent="0.3">
      <c r="B167" s="60"/>
      <c r="L167" s="61"/>
    </row>
    <row r="168" spans="1:16" x14ac:dyDescent="0.3">
      <c r="B168" s="345" t="str">
        <f>IF(Intro!$G$21="English",O168,P168)</f>
        <v>Fournissez les stratégies et les objectifs de votre entreprise pour les deux prochaines années en ce qui concerne les ventes à l'exportation des marchandises. Fournir la justification et les hypothèses qui sous-tendent ces stratégies et objectifs.</v>
      </c>
      <c r="C168" s="346"/>
      <c r="D168" s="346"/>
      <c r="E168" s="346"/>
      <c r="F168" s="346"/>
      <c r="G168" s="346"/>
      <c r="H168" s="346"/>
      <c r="I168" s="346"/>
      <c r="J168" s="346"/>
      <c r="K168" s="346"/>
      <c r="L168" s="347"/>
      <c r="O168" s="54" t="s">
        <v>116</v>
      </c>
      <c r="P168" s="54" t="s">
        <v>117</v>
      </c>
    </row>
    <row r="169" spans="1:16" x14ac:dyDescent="0.3">
      <c r="B169" s="345"/>
      <c r="C169" s="346"/>
      <c r="D169" s="346"/>
      <c r="E169" s="346"/>
      <c r="F169" s="346"/>
      <c r="G169" s="346"/>
      <c r="H169" s="346"/>
      <c r="I169" s="346"/>
      <c r="J169" s="346"/>
      <c r="K169" s="346"/>
      <c r="L169" s="347"/>
    </row>
    <row r="170" spans="1:16" x14ac:dyDescent="0.3">
      <c r="B170" s="60"/>
      <c r="L170" s="61"/>
    </row>
    <row r="171" spans="1:16" s="9" customFormat="1" x14ac:dyDescent="0.3">
      <c r="A171" s="8"/>
      <c r="B171" s="338"/>
      <c r="C171" s="339"/>
      <c r="D171" s="339"/>
      <c r="E171" s="339"/>
      <c r="F171" s="339"/>
      <c r="G171" s="339"/>
      <c r="H171" s="339"/>
      <c r="I171" s="339"/>
      <c r="J171" s="339"/>
      <c r="K171" s="339"/>
      <c r="L171" s="340"/>
      <c r="M171" s="25"/>
    </row>
    <row r="172" spans="1:16" s="9" customFormat="1" x14ac:dyDescent="0.3">
      <c r="A172" s="8"/>
      <c r="B172" s="338"/>
      <c r="C172" s="339"/>
      <c r="D172" s="339"/>
      <c r="E172" s="339"/>
      <c r="F172" s="339"/>
      <c r="G172" s="339"/>
      <c r="H172" s="339"/>
      <c r="I172" s="339"/>
      <c r="J172" s="339"/>
      <c r="K172" s="339"/>
      <c r="L172" s="340"/>
      <c r="M172" s="25"/>
    </row>
    <row r="173" spans="1:16" s="9" customFormat="1" x14ac:dyDescent="0.3">
      <c r="A173" s="8"/>
      <c r="B173" s="338"/>
      <c r="C173" s="339"/>
      <c r="D173" s="339"/>
      <c r="E173" s="339"/>
      <c r="F173" s="339"/>
      <c r="G173" s="339"/>
      <c r="H173" s="339"/>
      <c r="I173" s="339"/>
      <c r="J173" s="339"/>
      <c r="K173" s="339"/>
      <c r="L173" s="340"/>
      <c r="M173" s="25"/>
    </row>
    <row r="174" spans="1:16" s="9" customFormat="1" x14ac:dyDescent="0.3">
      <c r="A174" s="8"/>
      <c r="B174" s="338"/>
      <c r="C174" s="339"/>
      <c r="D174" s="339"/>
      <c r="E174" s="339"/>
      <c r="F174" s="339"/>
      <c r="G174" s="339"/>
      <c r="H174" s="339"/>
      <c r="I174" s="339"/>
      <c r="J174" s="339"/>
      <c r="K174" s="339"/>
      <c r="L174" s="340"/>
      <c r="M174" s="25"/>
    </row>
    <row r="175" spans="1:16" s="9" customFormat="1" x14ac:dyDescent="0.3">
      <c r="A175" s="8"/>
      <c r="B175" s="338"/>
      <c r="C175" s="339"/>
      <c r="D175" s="339"/>
      <c r="E175" s="339"/>
      <c r="F175" s="339"/>
      <c r="G175" s="339"/>
      <c r="H175" s="339"/>
      <c r="I175" s="339"/>
      <c r="J175" s="339"/>
      <c r="K175" s="339"/>
      <c r="L175" s="340"/>
      <c r="M175" s="25"/>
    </row>
    <row r="176" spans="1:16" s="9" customFormat="1" x14ac:dyDescent="0.3">
      <c r="A176" s="8"/>
      <c r="B176" s="338"/>
      <c r="C176" s="339"/>
      <c r="D176" s="339"/>
      <c r="E176" s="339"/>
      <c r="F176" s="339"/>
      <c r="G176" s="339"/>
      <c r="H176" s="339"/>
      <c r="I176" s="339"/>
      <c r="J176" s="339"/>
      <c r="K176" s="339"/>
      <c r="L176" s="340"/>
      <c r="M176" s="25"/>
    </row>
    <row r="177" spans="1:14" s="9" customFormat="1" x14ac:dyDescent="0.3">
      <c r="A177" s="8"/>
      <c r="B177" s="338"/>
      <c r="C177" s="339"/>
      <c r="D177" s="339"/>
      <c r="E177" s="339"/>
      <c r="F177" s="339"/>
      <c r="G177" s="339"/>
      <c r="H177" s="339"/>
      <c r="I177" s="339"/>
      <c r="J177" s="339"/>
      <c r="K177" s="339"/>
      <c r="L177" s="340"/>
      <c r="M177" s="25"/>
    </row>
    <row r="178" spans="1:14" s="9" customFormat="1" x14ac:dyDescent="0.3">
      <c r="A178" s="8"/>
      <c r="B178" s="338"/>
      <c r="C178" s="339"/>
      <c r="D178" s="339"/>
      <c r="E178" s="339"/>
      <c r="F178" s="339"/>
      <c r="G178" s="339"/>
      <c r="H178" s="339"/>
      <c r="I178" s="339"/>
      <c r="J178" s="339"/>
      <c r="K178" s="339"/>
      <c r="L178" s="340"/>
      <c r="M178" s="25"/>
    </row>
    <row r="179" spans="1:14" x14ac:dyDescent="0.3">
      <c r="B179" s="66"/>
      <c r="C179" s="67"/>
      <c r="D179" s="67"/>
      <c r="E179" s="67"/>
      <c r="F179" s="67"/>
      <c r="G179" s="67"/>
      <c r="H179" s="67"/>
      <c r="I179" s="67"/>
      <c r="J179" s="67"/>
      <c r="K179" s="67"/>
      <c r="L179" s="68"/>
    </row>
    <row r="180" spans="1:14" s="27" customFormat="1" x14ac:dyDescent="0.3">
      <c r="A180" s="69"/>
      <c r="B180" s="11"/>
      <c r="C180" s="11"/>
      <c r="N180" s="26"/>
    </row>
    <row r="181" spans="1:14" s="27" customFormat="1" x14ac:dyDescent="0.3">
      <c r="A181" s="69"/>
      <c r="B181" s="11"/>
      <c r="C181" s="11"/>
      <c r="N181" s="26"/>
    </row>
    <row r="182" spans="1:14" s="27" customFormat="1" x14ac:dyDescent="0.3">
      <c r="A182" s="69"/>
      <c r="B182" s="11"/>
      <c r="C182" s="11"/>
      <c r="N182" s="26"/>
    </row>
    <row r="183" spans="1:14" s="27" customFormat="1" x14ac:dyDescent="0.3">
      <c r="A183" s="69"/>
      <c r="B183" s="11"/>
      <c r="C183" s="11"/>
      <c r="N183" s="26"/>
    </row>
    <row r="184" spans="1:14" s="27" customFormat="1" x14ac:dyDescent="0.3">
      <c r="A184" s="69"/>
      <c r="B184" s="11"/>
      <c r="C184" s="11"/>
      <c r="N184" s="26"/>
    </row>
    <row r="185" spans="1:14" s="27" customFormat="1" x14ac:dyDescent="0.3">
      <c r="A185" s="69"/>
      <c r="B185" s="11"/>
      <c r="C185" s="11"/>
      <c r="N185" s="26"/>
    </row>
    <row r="186" spans="1:14" s="27" customFormat="1" x14ac:dyDescent="0.3">
      <c r="A186" s="69"/>
      <c r="B186" s="11"/>
      <c r="C186" s="11"/>
      <c r="N186" s="26"/>
    </row>
  </sheetData>
  <sheetProtection algorithmName="SHA-512" hashValue="K7ZctRAEcwCKmMwI+HN6UpSm//QuWCayjvmmx4WUJapc0HcA7xVyTtzvCZLQe8mJwwVdlrkDaQRMb/t7LdOJ2Q==" saltValue="v4txx8fTQ5hOwKV8j2mN8w==" spinCount="100000" sheet="1" objects="1" scenarios="1" selectLockedCells="1"/>
  <mergeCells count="135">
    <mergeCell ref="B101:L101"/>
    <mergeCell ref="B92:L92"/>
    <mergeCell ref="B79:L79"/>
    <mergeCell ref="C103:F103"/>
    <mergeCell ref="H76:H77"/>
    <mergeCell ref="G118:K119"/>
    <mergeCell ref="B130:L137"/>
    <mergeCell ref="G110:K111"/>
    <mergeCell ref="B110:B111"/>
    <mergeCell ref="B112:B113"/>
    <mergeCell ref="B114:B115"/>
    <mergeCell ref="B81:L88"/>
    <mergeCell ref="B104:B105"/>
    <mergeCell ref="B106:B107"/>
    <mergeCell ref="F96:F97"/>
    <mergeCell ref="B90:L90"/>
    <mergeCell ref="G108:K109"/>
    <mergeCell ref="C110:F111"/>
    <mergeCell ref="B116:B117"/>
    <mergeCell ref="C112:F113"/>
    <mergeCell ref="G112:K113"/>
    <mergeCell ref="C114:F115"/>
    <mergeCell ref="G114:K115"/>
    <mergeCell ref="C116:F117"/>
    <mergeCell ref="B168:L169"/>
    <mergeCell ref="B171:L178"/>
    <mergeCell ref="B125:L125"/>
    <mergeCell ref="B139:L139"/>
    <mergeCell ref="G103:K103"/>
    <mergeCell ref="B141:L141"/>
    <mergeCell ref="B143:L150"/>
    <mergeCell ref="B152:L152"/>
    <mergeCell ref="B166:L166"/>
    <mergeCell ref="B157:L164"/>
    <mergeCell ref="B120:B121"/>
    <mergeCell ref="C120:F121"/>
    <mergeCell ref="G120:K121"/>
    <mergeCell ref="B122:B123"/>
    <mergeCell ref="C122:F123"/>
    <mergeCell ref="G122:K123"/>
    <mergeCell ref="B154:L155"/>
    <mergeCell ref="B127:L128"/>
    <mergeCell ref="B118:B119"/>
    <mergeCell ref="C104:F105"/>
    <mergeCell ref="G104:K105"/>
    <mergeCell ref="C106:F107"/>
    <mergeCell ref="G106:K107"/>
    <mergeCell ref="C108:F109"/>
    <mergeCell ref="G116:K117"/>
    <mergeCell ref="C118:F119"/>
    <mergeCell ref="B108:B109"/>
    <mergeCell ref="B4:L4"/>
    <mergeCell ref="B5:L5"/>
    <mergeCell ref="B19:L19"/>
    <mergeCell ref="B14:L14"/>
    <mergeCell ref="B9:L9"/>
    <mergeCell ref="B10:L10"/>
    <mergeCell ref="B12:L12"/>
    <mergeCell ref="B13:L13"/>
    <mergeCell ref="B15:L15"/>
    <mergeCell ref="B16:L16"/>
    <mergeCell ref="B6:L6"/>
    <mergeCell ref="B8:L8"/>
    <mergeCell ref="B18:L18"/>
    <mergeCell ref="B35:L35"/>
    <mergeCell ref="B21:L21"/>
    <mergeCell ref="H24:H25"/>
    <mergeCell ref="H26:H27"/>
    <mergeCell ref="H28:H29"/>
    <mergeCell ref="H30:H31"/>
    <mergeCell ref="B43:D45"/>
    <mergeCell ref="B24:F25"/>
    <mergeCell ref="B26:F27"/>
    <mergeCell ref="B28:F29"/>
    <mergeCell ref="G24:G25"/>
    <mergeCell ref="G26:G27"/>
    <mergeCell ref="G28:G29"/>
    <mergeCell ref="B30:F31"/>
    <mergeCell ref="G30:G31"/>
    <mergeCell ref="B33:L33"/>
    <mergeCell ref="B99:L99"/>
    <mergeCell ref="H37:H38"/>
    <mergeCell ref="I37:I38"/>
    <mergeCell ref="J37:J38"/>
    <mergeCell ref="K37:K38"/>
    <mergeCell ref="G94:G95"/>
    <mergeCell ref="H94:H95"/>
    <mergeCell ref="I94:I95"/>
    <mergeCell ref="J94:J95"/>
    <mergeCell ref="B58:L58"/>
    <mergeCell ref="H73:H74"/>
    <mergeCell ref="I73:I74"/>
    <mergeCell ref="B39:D39"/>
    <mergeCell ref="K73:K74"/>
    <mergeCell ref="I76:I77"/>
    <mergeCell ref="J76:J77"/>
    <mergeCell ref="B40:D42"/>
    <mergeCell ref="B52:D52"/>
    <mergeCell ref="B56:L56"/>
    <mergeCell ref="B69:L69"/>
    <mergeCell ref="B60:L67"/>
    <mergeCell ref="G37:G38"/>
    <mergeCell ref="B75:E75"/>
    <mergeCell ref="B76:E77"/>
    <mergeCell ref="F76:F77"/>
    <mergeCell ref="G73:G74"/>
    <mergeCell ref="E40:F40"/>
    <mergeCell ref="E41:F41"/>
    <mergeCell ref="E42:F42"/>
    <mergeCell ref="E43:F43"/>
    <mergeCell ref="E44:F44"/>
    <mergeCell ref="E45:F45"/>
    <mergeCell ref="E46:F46"/>
    <mergeCell ref="E47:F47"/>
    <mergeCell ref="E48:F48"/>
    <mergeCell ref="B71:L71"/>
    <mergeCell ref="B49:D51"/>
    <mergeCell ref="K76:K77"/>
    <mergeCell ref="B46:D48"/>
    <mergeCell ref="E39:F39"/>
    <mergeCell ref="E49:F49"/>
    <mergeCell ref="E50:F50"/>
    <mergeCell ref="E51:F51"/>
    <mergeCell ref="E52:F52"/>
    <mergeCell ref="G76:G77"/>
    <mergeCell ref="B54:C54"/>
    <mergeCell ref="D54:K54"/>
    <mergeCell ref="G96:G97"/>
    <mergeCell ref="H96:H97"/>
    <mergeCell ref="I96:I97"/>
    <mergeCell ref="J96:J97"/>
    <mergeCell ref="K96:K97"/>
    <mergeCell ref="J73:J74"/>
    <mergeCell ref="B96:E97"/>
    <mergeCell ref="K94:K95"/>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1:L81 B130:L133 B157:L157 B171:L174 B60:L60 B83:L85 B159:L161 B63:L65 B143:L146" xr:uid="{D9D34672-88F6-470D-B1E5-438CE002094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103:G104 C104 G106 G108 G110 G112 G114 G116 G118 C106 C108 C110 C112 C114 C116 C118 G120 G122 C120 C122"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5:K45 H42:K42 H39:K39 G42 G51:K51 G48:K48"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G41 H40:K41 G43:K44 G46:K47 G49:K50 G52:K52 G96:K97" xr:uid="{7269C973-E2E9-4A27-BA1A-990D25537C5A}">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8" min="1" max="11" man="1"/>
    <brk id="124"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9.44140625" style="54" customWidth="1"/>
    <col min="18" max="16384" width="9.44140625" style="54"/>
  </cols>
  <sheetData>
    <row r="1" spans="1:16" ht="14.25" customHeight="1" x14ac:dyDescent="0.3">
      <c r="O1" s="54" t="s">
        <v>269</v>
      </c>
      <c r="P1" s="54" t="s">
        <v>269</v>
      </c>
    </row>
    <row r="2" spans="1:16" x14ac:dyDescent="0.3">
      <c r="B2" s="10" t="str">
        <f>'Pro 1'!B2</f>
        <v>PROTÉGÉ</v>
      </c>
      <c r="C2" s="10"/>
      <c r="D2" s="10"/>
      <c r="O2" s="9" t="s">
        <v>60</v>
      </c>
      <c r="P2" s="9" t="s">
        <v>72</v>
      </c>
    </row>
    <row r="3" spans="1:16" x14ac:dyDescent="0.3">
      <c r="B3" s="2"/>
      <c r="C3" s="2"/>
      <c r="D3" s="2"/>
      <c r="O3" s="5"/>
      <c r="P3" s="5"/>
    </row>
    <row r="4" spans="1:16" s="5" customFormat="1" x14ac:dyDescent="0.3">
      <c r="A4" s="11"/>
      <c r="B4" s="170" t="str">
        <f>Info!B4</f>
        <v>QUESTIONNAIRE À L'INTENTION DES PRODUCTEURS ÉTRANGERS</v>
      </c>
      <c r="C4" s="171"/>
      <c r="D4" s="171"/>
      <c r="E4" s="171"/>
      <c r="F4" s="171"/>
      <c r="G4" s="171"/>
      <c r="H4" s="171"/>
      <c r="I4" s="171"/>
      <c r="J4" s="171"/>
      <c r="K4" s="171"/>
      <c r="L4" s="172"/>
      <c r="M4" s="7"/>
      <c r="N4" s="7"/>
      <c r="O4" s="6"/>
      <c r="P4" s="6"/>
    </row>
    <row r="5" spans="1:16" s="5" customFormat="1" x14ac:dyDescent="0.3">
      <c r="A5" s="11"/>
      <c r="B5" s="173" t="str">
        <f>Info!B5</f>
        <v>RR-2025-009</v>
      </c>
      <c r="C5" s="174"/>
      <c r="D5" s="174"/>
      <c r="E5" s="174"/>
      <c r="F5" s="174"/>
      <c r="G5" s="174"/>
      <c r="H5" s="174"/>
      <c r="I5" s="174"/>
      <c r="J5" s="174"/>
      <c r="K5" s="174"/>
      <c r="L5" s="175"/>
      <c r="M5" s="7"/>
      <c r="N5" s="7"/>
      <c r="O5" s="6"/>
      <c r="P5" s="6"/>
    </row>
    <row r="6" spans="1:16" s="6" customFormat="1" ht="14.1" customHeight="1" x14ac:dyDescent="0.3">
      <c r="A6" s="11"/>
      <c r="B6" s="179" t="str">
        <f>Info!B6</f>
        <v>GLUTEN DE BLÉ</v>
      </c>
      <c r="C6" s="180"/>
      <c r="D6" s="180"/>
      <c r="E6" s="180"/>
      <c r="F6" s="180"/>
      <c r="G6" s="180"/>
      <c r="H6" s="180"/>
      <c r="I6" s="180"/>
      <c r="J6" s="180"/>
      <c r="K6" s="180"/>
      <c r="L6" s="181"/>
      <c r="O6" s="12"/>
      <c r="P6" s="12"/>
    </row>
    <row r="7" spans="1:16" s="6" customFormat="1" x14ac:dyDescent="0.3">
      <c r="A7" s="11"/>
      <c r="B7" s="13"/>
      <c r="C7" s="13"/>
      <c r="D7" s="13"/>
      <c r="E7" s="14"/>
      <c r="F7" s="14"/>
      <c r="G7" s="14"/>
      <c r="H7" s="14"/>
      <c r="I7" s="14"/>
      <c r="J7" s="14"/>
      <c r="K7" s="14"/>
      <c r="L7" s="14"/>
      <c r="O7" s="12"/>
      <c r="P7" s="12"/>
    </row>
    <row r="8" spans="1:16" x14ac:dyDescent="0.3">
      <c r="B8" s="197" t="str">
        <f>IF(Intro!$G$21="English",O8,P8)</f>
        <v>COMMENTAIRES PROTÉGÉS</v>
      </c>
      <c r="C8" s="198"/>
      <c r="D8" s="198"/>
      <c r="E8" s="198"/>
      <c r="F8" s="198"/>
      <c r="G8" s="198"/>
      <c r="H8" s="198"/>
      <c r="I8" s="198"/>
      <c r="J8" s="198"/>
      <c r="K8" s="198"/>
      <c r="L8" s="199"/>
      <c r="O8" s="54" t="s">
        <v>57</v>
      </c>
      <c r="P8" s="54" t="s">
        <v>154</v>
      </c>
    </row>
    <row r="9" spans="1:16" x14ac:dyDescent="0.3">
      <c r="B9" s="15"/>
      <c r="C9" s="16"/>
      <c r="D9" s="16"/>
      <c r="E9" s="17"/>
      <c r="F9" s="17"/>
      <c r="G9" s="17"/>
      <c r="H9" s="17"/>
      <c r="I9" s="17"/>
      <c r="J9" s="17"/>
      <c r="K9" s="17"/>
      <c r="L9" s="18"/>
    </row>
    <row r="10" spans="1:16" x14ac:dyDescent="0.3">
      <c r="B10" s="186" t="str">
        <f>IF(Intro!$G$21="English",O10,P10)</f>
        <v>Si votre entreprise désire ajouter des commentaires concernant vos réponses, vous les inscrivez ici. Indiquez à quelle question se rapportent vos commentaires.</v>
      </c>
      <c r="C10" s="187"/>
      <c r="D10" s="187"/>
      <c r="E10" s="187"/>
      <c r="F10" s="187"/>
      <c r="G10" s="187"/>
      <c r="H10" s="187"/>
      <c r="I10" s="187"/>
      <c r="J10" s="187"/>
      <c r="K10" s="187"/>
      <c r="L10" s="188"/>
      <c r="O10" s="50" t="s">
        <v>52</v>
      </c>
      <c r="P10" s="54" t="s">
        <v>148</v>
      </c>
    </row>
    <row r="11" spans="1:16" x14ac:dyDescent="0.3">
      <c r="B11" s="47"/>
      <c r="C11" s="16"/>
      <c r="D11" s="16"/>
      <c r="E11" s="17"/>
      <c r="F11" s="17"/>
      <c r="G11" s="17"/>
      <c r="H11" s="17"/>
      <c r="I11" s="17"/>
      <c r="J11" s="17"/>
      <c r="K11" s="17"/>
      <c r="L11" s="18"/>
      <c r="O11" s="50" t="s">
        <v>263</v>
      </c>
      <c r="P11" s="50" t="s">
        <v>264</v>
      </c>
    </row>
    <row r="12" spans="1:16" ht="28.8" x14ac:dyDescent="0.3">
      <c r="A12" s="8" t="s">
        <v>160</v>
      </c>
      <c r="B12" s="47"/>
      <c r="C12" s="107" t="str">
        <f>IF(Intro!$G$21="English",O11,P11)</f>
        <v>Onglet et question</v>
      </c>
      <c r="D12" s="366" t="str">
        <f>IF(Intro!$G$21="English",O12,P12)</f>
        <v>Commentaires</v>
      </c>
      <c r="E12" s="367"/>
      <c r="F12" s="367"/>
      <c r="G12" s="367"/>
      <c r="H12" s="367"/>
      <c r="I12" s="367"/>
      <c r="J12" s="367"/>
      <c r="K12" s="367"/>
      <c r="L12" s="368"/>
      <c r="O12" s="50" t="s">
        <v>86</v>
      </c>
      <c r="P12" s="54" t="s">
        <v>87</v>
      </c>
    </row>
    <row r="13" spans="1:16" x14ac:dyDescent="0.3">
      <c r="B13" s="359" t="str">
        <f>IF(Intro!$G$21="English",O13,P13)</f>
        <v>Commentaire 1</v>
      </c>
      <c r="C13" s="348"/>
      <c r="D13" s="350"/>
      <c r="E13" s="351"/>
      <c r="F13" s="351"/>
      <c r="G13" s="351"/>
      <c r="H13" s="351"/>
      <c r="I13" s="351"/>
      <c r="J13" s="351"/>
      <c r="K13" s="351"/>
      <c r="L13" s="352"/>
      <c r="O13" s="50" t="s">
        <v>88</v>
      </c>
      <c r="P13" s="54" t="s">
        <v>89</v>
      </c>
    </row>
    <row r="14" spans="1:16" x14ac:dyDescent="0.3">
      <c r="B14" s="360"/>
      <c r="C14" s="348"/>
      <c r="D14" s="353"/>
      <c r="E14" s="354"/>
      <c r="F14" s="354"/>
      <c r="G14" s="354"/>
      <c r="H14" s="354"/>
      <c r="I14" s="354"/>
      <c r="J14" s="354"/>
      <c r="K14" s="354"/>
      <c r="L14" s="355"/>
      <c r="O14" s="50"/>
    </row>
    <row r="15" spans="1:16" x14ac:dyDescent="0.3">
      <c r="B15" s="360"/>
      <c r="C15" s="348"/>
      <c r="D15" s="353"/>
      <c r="E15" s="354"/>
      <c r="F15" s="354"/>
      <c r="G15" s="354"/>
      <c r="H15" s="354"/>
      <c r="I15" s="354"/>
      <c r="J15" s="354"/>
      <c r="K15" s="354"/>
      <c r="L15" s="355"/>
      <c r="O15" s="50"/>
    </row>
    <row r="16" spans="1:16" x14ac:dyDescent="0.3">
      <c r="B16" s="360"/>
      <c r="C16" s="348"/>
      <c r="D16" s="353"/>
      <c r="E16" s="354"/>
      <c r="F16" s="354"/>
      <c r="G16" s="354"/>
      <c r="H16" s="354"/>
      <c r="I16" s="354"/>
      <c r="J16" s="354"/>
      <c r="K16" s="354"/>
      <c r="L16" s="355"/>
      <c r="O16" s="50"/>
    </row>
    <row r="17" spans="1:16" x14ac:dyDescent="0.3">
      <c r="B17" s="360"/>
      <c r="C17" s="348"/>
      <c r="D17" s="353"/>
      <c r="E17" s="354"/>
      <c r="F17" s="354"/>
      <c r="G17" s="354"/>
      <c r="H17" s="354"/>
      <c r="I17" s="354"/>
      <c r="J17" s="354"/>
      <c r="K17" s="354"/>
      <c r="L17" s="355"/>
      <c r="O17" s="50"/>
    </row>
    <row r="18" spans="1:16" x14ac:dyDescent="0.3">
      <c r="B18" s="360"/>
      <c r="C18" s="348"/>
      <c r="D18" s="353"/>
      <c r="E18" s="354"/>
      <c r="F18" s="354"/>
      <c r="G18" s="354"/>
      <c r="H18" s="354"/>
      <c r="I18" s="354"/>
      <c r="J18" s="354"/>
      <c r="K18" s="354"/>
      <c r="L18" s="355"/>
      <c r="O18" s="50"/>
    </row>
    <row r="19" spans="1:16" x14ac:dyDescent="0.3">
      <c r="B19" s="360"/>
      <c r="C19" s="348"/>
      <c r="D19" s="353"/>
      <c r="E19" s="354"/>
      <c r="F19" s="354"/>
      <c r="G19" s="354"/>
      <c r="H19" s="354"/>
      <c r="I19" s="354"/>
      <c r="J19" s="354"/>
      <c r="K19" s="354"/>
      <c r="L19" s="355"/>
      <c r="O19" s="50"/>
    </row>
    <row r="20" spans="1:16" x14ac:dyDescent="0.3">
      <c r="B20" s="360"/>
      <c r="C20" s="348"/>
      <c r="D20" s="353"/>
      <c r="E20" s="354"/>
      <c r="F20" s="354"/>
      <c r="G20" s="354"/>
      <c r="H20" s="354"/>
      <c r="I20" s="354"/>
      <c r="J20" s="354"/>
      <c r="K20" s="354"/>
      <c r="L20" s="355"/>
      <c r="O20" s="50"/>
    </row>
    <row r="21" spans="1:16" x14ac:dyDescent="0.3">
      <c r="B21" s="360"/>
      <c r="C21" s="348"/>
      <c r="D21" s="353"/>
      <c r="E21" s="354"/>
      <c r="F21" s="354"/>
      <c r="G21" s="354"/>
      <c r="H21" s="354"/>
      <c r="I21" s="354"/>
      <c r="J21" s="354"/>
      <c r="K21" s="354"/>
      <c r="L21" s="355"/>
      <c r="O21" s="50"/>
    </row>
    <row r="22" spans="1:16" x14ac:dyDescent="0.3">
      <c r="B22" s="361"/>
      <c r="C22" s="348"/>
      <c r="D22" s="363"/>
      <c r="E22" s="364"/>
      <c r="F22" s="364"/>
      <c r="G22" s="364"/>
      <c r="H22" s="364"/>
      <c r="I22" s="364"/>
      <c r="J22" s="364"/>
      <c r="K22" s="364"/>
      <c r="L22" s="365"/>
      <c r="O22" s="50"/>
    </row>
    <row r="23" spans="1:16" x14ac:dyDescent="0.3">
      <c r="B23" s="359" t="str">
        <f>IF(Intro!$G$21="English",O23,P23)</f>
        <v>Commentaire 2</v>
      </c>
      <c r="C23" s="348"/>
      <c r="D23" s="350"/>
      <c r="E23" s="351"/>
      <c r="F23" s="351"/>
      <c r="G23" s="351"/>
      <c r="H23" s="351"/>
      <c r="I23" s="351"/>
      <c r="J23" s="351"/>
      <c r="K23" s="351"/>
      <c r="L23" s="352"/>
      <c r="O23" s="50" t="s">
        <v>90</v>
      </c>
      <c r="P23" s="54" t="s">
        <v>91</v>
      </c>
    </row>
    <row r="24" spans="1:16" x14ac:dyDescent="0.3">
      <c r="B24" s="360"/>
      <c r="C24" s="348"/>
      <c r="D24" s="353"/>
      <c r="E24" s="354"/>
      <c r="F24" s="354"/>
      <c r="G24" s="354"/>
      <c r="H24" s="354"/>
      <c r="I24" s="354"/>
      <c r="J24" s="354"/>
      <c r="K24" s="354"/>
      <c r="L24" s="355"/>
    </row>
    <row r="25" spans="1:16" x14ac:dyDescent="0.3">
      <c r="B25" s="360"/>
      <c r="C25" s="348"/>
      <c r="D25" s="353"/>
      <c r="E25" s="354"/>
      <c r="F25" s="354"/>
      <c r="G25" s="354"/>
      <c r="H25" s="354"/>
      <c r="I25" s="354"/>
      <c r="J25" s="354"/>
      <c r="K25" s="354"/>
      <c r="L25" s="355"/>
    </row>
    <row r="26" spans="1:16" x14ac:dyDescent="0.3">
      <c r="B26" s="360"/>
      <c r="C26" s="348"/>
      <c r="D26" s="353"/>
      <c r="E26" s="354"/>
      <c r="F26" s="354"/>
      <c r="G26" s="354"/>
      <c r="H26" s="354"/>
      <c r="I26" s="354"/>
      <c r="J26" s="354"/>
      <c r="K26" s="354"/>
      <c r="L26" s="355"/>
      <c r="O26" s="50"/>
    </row>
    <row r="27" spans="1:16" x14ac:dyDescent="0.3">
      <c r="B27" s="360"/>
      <c r="C27" s="348"/>
      <c r="D27" s="353"/>
      <c r="E27" s="354"/>
      <c r="F27" s="354"/>
      <c r="G27" s="354"/>
      <c r="H27" s="354"/>
      <c r="I27" s="354"/>
      <c r="J27" s="354"/>
      <c r="K27" s="354"/>
      <c r="L27" s="355"/>
      <c r="O27" s="50"/>
    </row>
    <row r="28" spans="1:16" x14ac:dyDescent="0.3">
      <c r="B28" s="360"/>
      <c r="C28" s="348"/>
      <c r="D28" s="353"/>
      <c r="E28" s="354"/>
      <c r="F28" s="354"/>
      <c r="G28" s="354"/>
      <c r="H28" s="354"/>
      <c r="I28" s="354"/>
      <c r="J28" s="354"/>
      <c r="K28" s="354"/>
      <c r="L28" s="355"/>
    </row>
    <row r="29" spans="1:16" s="27" customFormat="1" x14ac:dyDescent="0.3">
      <c r="A29" s="69"/>
      <c r="B29" s="360"/>
      <c r="C29" s="348"/>
      <c r="D29" s="353"/>
      <c r="E29" s="354"/>
      <c r="F29" s="354"/>
      <c r="G29" s="354"/>
      <c r="H29" s="354"/>
      <c r="I29" s="354"/>
      <c r="J29" s="354"/>
      <c r="K29" s="354"/>
      <c r="L29" s="355"/>
      <c r="N29" s="26"/>
    </row>
    <row r="30" spans="1:16" x14ac:dyDescent="0.3">
      <c r="B30" s="360"/>
      <c r="C30" s="348"/>
      <c r="D30" s="353"/>
      <c r="E30" s="354"/>
      <c r="F30" s="354"/>
      <c r="G30" s="354"/>
      <c r="H30" s="354"/>
      <c r="I30" s="354"/>
      <c r="J30" s="354"/>
      <c r="K30" s="354"/>
      <c r="L30" s="355"/>
    </row>
    <row r="31" spans="1:16" x14ac:dyDescent="0.3">
      <c r="B31" s="360"/>
      <c r="C31" s="348"/>
      <c r="D31" s="353"/>
      <c r="E31" s="354"/>
      <c r="F31" s="354"/>
      <c r="G31" s="354"/>
      <c r="H31" s="354"/>
      <c r="I31" s="354"/>
      <c r="J31" s="354"/>
      <c r="K31" s="354"/>
      <c r="L31" s="355"/>
    </row>
    <row r="32" spans="1:16" x14ac:dyDescent="0.3">
      <c r="B32" s="361"/>
      <c r="C32" s="348"/>
      <c r="D32" s="363"/>
      <c r="E32" s="364"/>
      <c r="F32" s="364"/>
      <c r="G32" s="364"/>
      <c r="H32" s="364"/>
      <c r="I32" s="364"/>
      <c r="J32" s="364"/>
      <c r="K32" s="364"/>
      <c r="L32" s="365"/>
    </row>
    <row r="33" spans="2:16" x14ac:dyDescent="0.3">
      <c r="B33" s="359" t="str">
        <f>IF(Intro!$G$21="English",O33,P33)</f>
        <v>Commentaire 3</v>
      </c>
      <c r="C33" s="348"/>
      <c r="D33" s="350"/>
      <c r="E33" s="351"/>
      <c r="F33" s="351"/>
      <c r="G33" s="351"/>
      <c r="H33" s="351"/>
      <c r="I33" s="351"/>
      <c r="J33" s="351"/>
      <c r="K33" s="351"/>
      <c r="L33" s="352"/>
      <c r="O33" s="50" t="s">
        <v>92</v>
      </c>
      <c r="P33" s="54" t="s">
        <v>93</v>
      </c>
    </row>
    <row r="34" spans="2:16" x14ac:dyDescent="0.3">
      <c r="B34" s="360"/>
      <c r="C34" s="348"/>
      <c r="D34" s="353"/>
      <c r="E34" s="354"/>
      <c r="F34" s="354"/>
      <c r="G34" s="354"/>
      <c r="H34" s="354"/>
      <c r="I34" s="354"/>
      <c r="J34" s="354"/>
      <c r="K34" s="354"/>
      <c r="L34" s="355"/>
    </row>
    <row r="35" spans="2:16" x14ac:dyDescent="0.3">
      <c r="B35" s="360"/>
      <c r="C35" s="348"/>
      <c r="D35" s="353"/>
      <c r="E35" s="354"/>
      <c r="F35" s="354"/>
      <c r="G35" s="354"/>
      <c r="H35" s="354"/>
      <c r="I35" s="354"/>
      <c r="J35" s="354"/>
      <c r="K35" s="354"/>
      <c r="L35" s="355"/>
    </row>
    <row r="36" spans="2:16" x14ac:dyDescent="0.3">
      <c r="B36" s="360"/>
      <c r="C36" s="348"/>
      <c r="D36" s="353"/>
      <c r="E36" s="354"/>
      <c r="F36" s="354"/>
      <c r="G36" s="354"/>
      <c r="H36" s="354"/>
      <c r="I36" s="354"/>
      <c r="J36" s="354"/>
      <c r="K36" s="354"/>
      <c r="L36" s="355"/>
    </row>
    <row r="37" spans="2:16" x14ac:dyDescent="0.3">
      <c r="B37" s="360"/>
      <c r="C37" s="348"/>
      <c r="D37" s="353"/>
      <c r="E37" s="354"/>
      <c r="F37" s="354"/>
      <c r="G37" s="354"/>
      <c r="H37" s="354"/>
      <c r="I37" s="354"/>
      <c r="J37" s="354"/>
      <c r="K37" s="354"/>
      <c r="L37" s="355"/>
      <c r="O37" s="50"/>
    </row>
    <row r="38" spans="2:16" x14ac:dyDescent="0.3">
      <c r="B38" s="360"/>
      <c r="C38" s="348"/>
      <c r="D38" s="353"/>
      <c r="E38" s="354"/>
      <c r="F38" s="354"/>
      <c r="G38" s="354"/>
      <c r="H38" s="354"/>
      <c r="I38" s="354"/>
      <c r="J38" s="354"/>
      <c r="K38" s="354"/>
      <c r="L38" s="355"/>
      <c r="O38" s="50"/>
    </row>
    <row r="39" spans="2:16" x14ac:dyDescent="0.3">
      <c r="B39" s="360"/>
      <c r="C39" s="348"/>
      <c r="D39" s="353"/>
      <c r="E39" s="354"/>
      <c r="F39" s="354"/>
      <c r="G39" s="354"/>
      <c r="H39" s="354"/>
      <c r="I39" s="354"/>
      <c r="J39" s="354"/>
      <c r="K39" s="354"/>
      <c r="L39" s="355"/>
    </row>
    <row r="40" spans="2:16" x14ac:dyDescent="0.3">
      <c r="B40" s="360"/>
      <c r="C40" s="348"/>
      <c r="D40" s="353"/>
      <c r="E40" s="354"/>
      <c r="F40" s="354"/>
      <c r="G40" s="354"/>
      <c r="H40" s="354"/>
      <c r="I40" s="354"/>
      <c r="J40" s="354"/>
      <c r="K40" s="354"/>
      <c r="L40" s="355"/>
    </row>
    <row r="41" spans="2:16" x14ac:dyDescent="0.3">
      <c r="B41" s="360"/>
      <c r="C41" s="348"/>
      <c r="D41" s="353"/>
      <c r="E41" s="354"/>
      <c r="F41" s="354"/>
      <c r="G41" s="354"/>
      <c r="H41" s="354"/>
      <c r="I41" s="354"/>
      <c r="J41" s="354"/>
      <c r="K41" s="354"/>
      <c r="L41" s="355"/>
    </row>
    <row r="42" spans="2:16" x14ac:dyDescent="0.3">
      <c r="B42" s="361"/>
      <c r="C42" s="348"/>
      <c r="D42" s="363"/>
      <c r="E42" s="364"/>
      <c r="F42" s="364"/>
      <c r="G42" s="364"/>
      <c r="H42" s="364"/>
      <c r="I42" s="364"/>
      <c r="J42" s="364"/>
      <c r="K42" s="364"/>
      <c r="L42" s="365"/>
    </row>
    <row r="43" spans="2:16" x14ac:dyDescent="0.3">
      <c r="B43" s="359" t="str">
        <f>IF(Intro!$G$21="English",O43,P43)</f>
        <v>Commentaire 4</v>
      </c>
      <c r="C43" s="348"/>
      <c r="D43" s="350"/>
      <c r="E43" s="351"/>
      <c r="F43" s="351"/>
      <c r="G43" s="351"/>
      <c r="H43" s="351"/>
      <c r="I43" s="351"/>
      <c r="J43" s="351"/>
      <c r="K43" s="351"/>
      <c r="L43" s="352"/>
      <c r="O43" s="50" t="s">
        <v>94</v>
      </c>
      <c r="P43" s="54" t="s">
        <v>95</v>
      </c>
    </row>
    <row r="44" spans="2:16" x14ac:dyDescent="0.3">
      <c r="B44" s="360"/>
      <c r="C44" s="348"/>
      <c r="D44" s="353"/>
      <c r="E44" s="354"/>
      <c r="F44" s="354"/>
      <c r="G44" s="354"/>
      <c r="H44" s="354"/>
      <c r="I44" s="354"/>
      <c r="J44" s="354"/>
      <c r="K44" s="354"/>
      <c r="L44" s="355"/>
    </row>
    <row r="45" spans="2:16" x14ac:dyDescent="0.3">
      <c r="B45" s="360"/>
      <c r="C45" s="348"/>
      <c r="D45" s="353"/>
      <c r="E45" s="354"/>
      <c r="F45" s="354"/>
      <c r="G45" s="354"/>
      <c r="H45" s="354"/>
      <c r="I45" s="354"/>
      <c r="J45" s="354"/>
      <c r="K45" s="354"/>
      <c r="L45" s="355"/>
    </row>
    <row r="46" spans="2:16" x14ac:dyDescent="0.3">
      <c r="B46" s="360"/>
      <c r="C46" s="348"/>
      <c r="D46" s="353"/>
      <c r="E46" s="354"/>
      <c r="F46" s="354"/>
      <c r="G46" s="354"/>
      <c r="H46" s="354"/>
      <c r="I46" s="354"/>
      <c r="J46" s="354"/>
      <c r="K46" s="354"/>
      <c r="L46" s="355"/>
      <c r="O46" s="50"/>
    </row>
    <row r="47" spans="2:16" x14ac:dyDescent="0.3">
      <c r="B47" s="360"/>
      <c r="C47" s="348"/>
      <c r="D47" s="353"/>
      <c r="E47" s="354"/>
      <c r="F47" s="354"/>
      <c r="G47" s="354"/>
      <c r="H47" s="354"/>
      <c r="I47" s="354"/>
      <c r="J47" s="354"/>
      <c r="K47" s="354"/>
      <c r="L47" s="355"/>
      <c r="O47" s="50"/>
    </row>
    <row r="48" spans="2:16" x14ac:dyDescent="0.3">
      <c r="B48" s="360"/>
      <c r="C48" s="348"/>
      <c r="D48" s="353"/>
      <c r="E48" s="354"/>
      <c r="F48" s="354"/>
      <c r="G48" s="354"/>
      <c r="H48" s="354"/>
      <c r="I48" s="354"/>
      <c r="J48" s="354"/>
      <c r="K48" s="354"/>
      <c r="L48" s="355"/>
    </row>
    <row r="49" spans="1:16" x14ac:dyDescent="0.3">
      <c r="B49" s="360"/>
      <c r="C49" s="348"/>
      <c r="D49" s="353"/>
      <c r="E49" s="354"/>
      <c r="F49" s="354"/>
      <c r="G49" s="354"/>
      <c r="H49" s="354"/>
      <c r="I49" s="354"/>
      <c r="J49" s="354"/>
      <c r="K49" s="354"/>
      <c r="L49" s="355"/>
    </row>
    <row r="50" spans="1:16" x14ac:dyDescent="0.3">
      <c r="B50" s="360"/>
      <c r="C50" s="348"/>
      <c r="D50" s="353"/>
      <c r="E50" s="354"/>
      <c r="F50" s="354"/>
      <c r="G50" s="354"/>
      <c r="H50" s="354"/>
      <c r="I50" s="354"/>
      <c r="J50" s="354"/>
      <c r="K50" s="354"/>
      <c r="L50" s="355"/>
    </row>
    <row r="51" spans="1:16" x14ac:dyDescent="0.3">
      <c r="B51" s="360"/>
      <c r="C51" s="348"/>
      <c r="D51" s="353"/>
      <c r="E51" s="354"/>
      <c r="F51" s="354"/>
      <c r="G51" s="354"/>
      <c r="H51" s="354"/>
      <c r="I51" s="354"/>
      <c r="J51" s="354"/>
      <c r="K51" s="354"/>
      <c r="L51" s="355"/>
    </row>
    <row r="52" spans="1:16" x14ac:dyDescent="0.3">
      <c r="B52" s="361"/>
      <c r="C52" s="348"/>
      <c r="D52" s="363"/>
      <c r="E52" s="364"/>
      <c r="F52" s="364"/>
      <c r="G52" s="364"/>
      <c r="H52" s="364"/>
      <c r="I52" s="364"/>
      <c r="J52" s="364"/>
      <c r="K52" s="364"/>
      <c r="L52" s="365"/>
    </row>
    <row r="53" spans="1:16" x14ac:dyDescent="0.3">
      <c r="B53" s="359" t="str">
        <f>IF(Intro!$G$21="English",O53,P53)</f>
        <v>Commentaire 5</v>
      </c>
      <c r="C53" s="348"/>
      <c r="D53" s="350"/>
      <c r="E53" s="351"/>
      <c r="F53" s="351"/>
      <c r="G53" s="351"/>
      <c r="H53" s="351"/>
      <c r="I53" s="351"/>
      <c r="J53" s="351"/>
      <c r="K53" s="351"/>
      <c r="L53" s="352"/>
      <c r="O53" s="50" t="s">
        <v>96</v>
      </c>
      <c r="P53" s="54" t="s">
        <v>97</v>
      </c>
    </row>
    <row r="54" spans="1:16" x14ac:dyDescent="0.3">
      <c r="B54" s="360"/>
      <c r="C54" s="348"/>
      <c r="D54" s="353"/>
      <c r="E54" s="354"/>
      <c r="F54" s="354"/>
      <c r="G54" s="354"/>
      <c r="H54" s="354"/>
      <c r="I54" s="354"/>
      <c r="J54" s="354"/>
      <c r="K54" s="354"/>
      <c r="L54" s="355"/>
    </row>
    <row r="55" spans="1:16" x14ac:dyDescent="0.3">
      <c r="B55" s="360"/>
      <c r="C55" s="348"/>
      <c r="D55" s="353"/>
      <c r="E55" s="354"/>
      <c r="F55" s="354"/>
      <c r="G55" s="354"/>
      <c r="H55" s="354"/>
      <c r="I55" s="354"/>
      <c r="J55" s="354"/>
      <c r="K55" s="354"/>
      <c r="L55" s="355"/>
    </row>
    <row r="56" spans="1:16" x14ac:dyDescent="0.3">
      <c r="B56" s="360"/>
      <c r="C56" s="348"/>
      <c r="D56" s="353"/>
      <c r="E56" s="354"/>
      <c r="F56" s="354"/>
      <c r="G56" s="354"/>
      <c r="H56" s="354"/>
      <c r="I56" s="354"/>
      <c r="J56" s="354"/>
      <c r="K56" s="354"/>
      <c r="L56" s="355"/>
      <c r="O56" s="50"/>
    </row>
    <row r="57" spans="1:16" x14ac:dyDescent="0.3">
      <c r="B57" s="360"/>
      <c r="C57" s="348"/>
      <c r="D57" s="353"/>
      <c r="E57" s="354"/>
      <c r="F57" s="354"/>
      <c r="G57" s="354"/>
      <c r="H57" s="354"/>
      <c r="I57" s="354"/>
      <c r="J57" s="354"/>
      <c r="K57" s="354"/>
      <c r="L57" s="355"/>
      <c r="O57" s="50"/>
    </row>
    <row r="58" spans="1:16" x14ac:dyDescent="0.3">
      <c r="B58" s="360"/>
      <c r="C58" s="348"/>
      <c r="D58" s="353"/>
      <c r="E58" s="354"/>
      <c r="F58" s="354"/>
      <c r="G58" s="354"/>
      <c r="H58" s="354"/>
      <c r="I58" s="354"/>
      <c r="J58" s="354"/>
      <c r="K58" s="354"/>
      <c r="L58" s="355"/>
    </row>
    <row r="59" spans="1:16" x14ac:dyDescent="0.3">
      <c r="B59" s="360"/>
      <c r="C59" s="348"/>
      <c r="D59" s="353"/>
      <c r="E59" s="354"/>
      <c r="F59" s="354"/>
      <c r="G59" s="354"/>
      <c r="H59" s="354"/>
      <c r="I59" s="354"/>
      <c r="J59" s="354"/>
      <c r="K59" s="354"/>
      <c r="L59" s="355"/>
    </row>
    <row r="60" spans="1:16" x14ac:dyDescent="0.3">
      <c r="B60" s="360"/>
      <c r="C60" s="348"/>
      <c r="D60" s="353"/>
      <c r="E60" s="354"/>
      <c r="F60" s="354"/>
      <c r="G60" s="354"/>
      <c r="H60" s="354"/>
      <c r="I60" s="354"/>
      <c r="J60" s="354"/>
      <c r="K60" s="354"/>
      <c r="L60" s="355"/>
    </row>
    <row r="61" spans="1:16" x14ac:dyDescent="0.3">
      <c r="B61" s="360"/>
      <c r="C61" s="348"/>
      <c r="D61" s="353"/>
      <c r="E61" s="354"/>
      <c r="F61" s="354"/>
      <c r="G61" s="354"/>
      <c r="H61" s="354"/>
      <c r="I61" s="354"/>
      <c r="J61" s="354"/>
      <c r="K61" s="354"/>
      <c r="L61" s="355"/>
    </row>
    <row r="62" spans="1:16" x14ac:dyDescent="0.3">
      <c r="B62" s="362"/>
      <c r="C62" s="349"/>
      <c r="D62" s="356"/>
      <c r="E62" s="357"/>
      <c r="F62" s="357"/>
      <c r="G62" s="357"/>
      <c r="H62" s="357"/>
      <c r="I62" s="357"/>
      <c r="J62" s="357"/>
      <c r="K62" s="357"/>
      <c r="L62" s="358"/>
    </row>
    <row r="63" spans="1:16" s="27" customFormat="1" x14ac:dyDescent="0.3">
      <c r="A63" s="69"/>
      <c r="B63" s="11"/>
      <c r="N63" s="26"/>
    </row>
  </sheetData>
  <sheetProtection algorithmName="SHA-512" hashValue="UyKAwo3sdujl8wAyLeDY4vmS0V+UMTpJ6rTCXsf9zALqxOfpRLG56aO4+76xbR3aUQo6xLC+OxSD8rJOiE0ZwA==" saltValue="kEyLkV75WRjjnadVpou1Qg==" spinCount="100000" sheet="1" objects="1" scenarios="1" selectLockedCells="1"/>
  <mergeCells count="21">
    <mergeCell ref="B13:B22"/>
    <mergeCell ref="B23:B32"/>
    <mergeCell ref="D12:L12"/>
    <mergeCell ref="C13:C22"/>
    <mergeCell ref="D13:L22"/>
    <mergeCell ref="C23:C32"/>
    <mergeCell ref="D23:L32"/>
    <mergeCell ref="B4:L4"/>
    <mergeCell ref="B5:L5"/>
    <mergeCell ref="B6:L6"/>
    <mergeCell ref="B10:L10"/>
    <mergeCell ref="B8:L8"/>
    <mergeCell ref="B43:B52"/>
    <mergeCell ref="B53:B62"/>
    <mergeCell ref="C33:C42"/>
    <mergeCell ref="D33:L42"/>
    <mergeCell ref="C43:C52"/>
    <mergeCell ref="D43:L52"/>
    <mergeCell ref="C53:C62"/>
    <mergeCell ref="D53:L62"/>
    <mergeCell ref="B33:B42"/>
  </mergeCells>
  <printOptions horizontalCentered="1"/>
  <pageMargins left="0.25" right="0.25" top="0.75" bottom="0.75" header="0.3" footer="0.3"/>
  <pageSetup scale="63" fitToHeight="0" orientation="portrait" r:id="rId1"/>
  <headerFooter>
    <oddFooter>&amp;L&amp;A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1"/>
  <sheetViews>
    <sheetView showGridLines="0" zoomScale="80" zoomScaleNormal="80" workbookViewId="0"/>
  </sheetViews>
  <sheetFormatPr defaultColWidth="9.44140625" defaultRowHeight="14.4" x14ac:dyDescent="0.3"/>
  <cols>
    <col min="1" max="1" width="1.5546875" style="8" customWidth="1"/>
    <col min="2" max="12" width="14.5546875" style="31" customWidth="1"/>
    <col min="13" max="14" width="14.5546875" style="54" customWidth="1"/>
    <col min="15" max="16" width="14.5546875" style="54" hidden="1" customWidth="1"/>
    <col min="17" max="17" width="9.44140625" style="54" customWidth="1"/>
    <col min="18" max="16384" width="9.44140625" style="54"/>
  </cols>
  <sheetData>
    <row r="1" spans="1:16" x14ac:dyDescent="0.3">
      <c r="O1" s="54" t="s">
        <v>269</v>
      </c>
      <c r="P1" s="54" t="s">
        <v>269</v>
      </c>
    </row>
    <row r="2" spans="1:16" x14ac:dyDescent="0.3">
      <c r="B2" s="10" t="s">
        <v>0</v>
      </c>
      <c r="C2" s="10"/>
      <c r="D2" s="10"/>
      <c r="O2" s="9" t="s">
        <v>60</v>
      </c>
      <c r="P2" s="9" t="s">
        <v>72</v>
      </c>
    </row>
    <row r="3" spans="1:16" x14ac:dyDescent="0.3">
      <c r="B3" s="2"/>
      <c r="C3" s="2"/>
      <c r="D3" s="2"/>
      <c r="O3" s="5"/>
      <c r="P3" s="5"/>
    </row>
    <row r="4" spans="1:16" s="5" customFormat="1" x14ac:dyDescent="0.3">
      <c r="A4" s="11"/>
      <c r="B4" s="299" t="str">
        <f>Info!B4</f>
        <v>QUESTIONNAIRE À L'INTENTION DES PRODUCTEURS ÉTRANGERS</v>
      </c>
      <c r="C4" s="299"/>
      <c r="D4" s="299"/>
      <c r="E4" s="299"/>
      <c r="F4" s="299"/>
      <c r="G4" s="299"/>
      <c r="H4" s="299"/>
      <c r="I4" s="299"/>
      <c r="J4" s="299"/>
      <c r="K4" s="299"/>
      <c r="L4" s="299"/>
      <c r="M4" s="7"/>
      <c r="N4" s="7"/>
      <c r="O4" s="6"/>
      <c r="P4" s="6"/>
    </row>
    <row r="5" spans="1:16" s="5" customFormat="1" x14ac:dyDescent="0.3">
      <c r="A5" s="11"/>
      <c r="B5" s="299" t="str">
        <f>Info!B5</f>
        <v>RR-2025-009</v>
      </c>
      <c r="C5" s="299"/>
      <c r="D5" s="299"/>
      <c r="E5" s="299"/>
      <c r="F5" s="299"/>
      <c r="G5" s="299"/>
      <c r="H5" s="299"/>
      <c r="I5" s="299"/>
      <c r="J5" s="299"/>
      <c r="K5" s="299"/>
      <c r="L5" s="299"/>
      <c r="M5" s="7"/>
      <c r="N5" s="7"/>
      <c r="O5" s="6"/>
      <c r="P5" s="6"/>
    </row>
    <row r="6" spans="1:16" s="6" customFormat="1" x14ac:dyDescent="0.3">
      <c r="A6" s="11"/>
      <c r="B6" s="299" t="str">
        <f>Info!B6</f>
        <v>GLUTEN DE BLÉ</v>
      </c>
      <c r="C6" s="299"/>
      <c r="D6" s="299"/>
      <c r="E6" s="299"/>
      <c r="F6" s="299"/>
      <c r="G6" s="299"/>
      <c r="H6" s="299"/>
      <c r="I6" s="299"/>
      <c r="J6" s="299"/>
      <c r="K6" s="299"/>
      <c r="L6" s="299"/>
      <c r="O6" s="12"/>
      <c r="P6" s="12"/>
    </row>
    <row r="7" spans="1:16" s="6" customFormat="1" x14ac:dyDescent="0.3">
      <c r="A7" s="11"/>
      <c r="B7" s="13"/>
      <c r="C7" s="13"/>
      <c r="D7" s="13"/>
      <c r="E7" s="14"/>
      <c r="F7" s="14"/>
      <c r="G7" s="14"/>
      <c r="H7" s="14"/>
      <c r="I7" s="14"/>
      <c r="J7" s="14"/>
      <c r="K7" s="14"/>
      <c r="L7" s="14"/>
      <c r="O7" s="12"/>
      <c r="P7" s="12"/>
    </row>
    <row r="8" spans="1:16" x14ac:dyDescent="0.3">
      <c r="B8" s="197" t="str">
        <f>UPPER(IF(Intro!$G$21="English",O8,P8))</f>
        <v>CONFIRMATION DES DONNÉES DÉCLARÉES</v>
      </c>
      <c r="C8" s="198"/>
      <c r="D8" s="198"/>
      <c r="E8" s="198"/>
      <c r="F8" s="198"/>
      <c r="G8" s="198"/>
      <c r="H8" s="198"/>
      <c r="I8" s="198"/>
      <c r="J8" s="198"/>
      <c r="K8" s="198"/>
      <c r="L8" s="199"/>
      <c r="O8" s="54" t="s">
        <v>20</v>
      </c>
      <c r="P8" s="54" t="s">
        <v>35</v>
      </c>
    </row>
    <row r="9" spans="1:16" x14ac:dyDescent="0.3">
      <c r="B9" s="197" t="str">
        <f>UPPER(IF(Intro!$G$21="English",O9,P9))</f>
        <v>GÉNÉRAL</v>
      </c>
      <c r="C9" s="198"/>
      <c r="D9" s="198"/>
      <c r="E9" s="198"/>
      <c r="F9" s="198"/>
      <c r="G9" s="198"/>
      <c r="H9" s="198"/>
      <c r="I9" s="198"/>
      <c r="J9" s="198"/>
      <c r="K9" s="198"/>
      <c r="L9" s="199"/>
      <c r="O9" s="54" t="s">
        <v>226</v>
      </c>
      <c r="P9" s="85" t="s">
        <v>227</v>
      </c>
    </row>
    <row r="10" spans="1:16" x14ac:dyDescent="0.3">
      <c r="B10" s="60"/>
      <c r="L10" s="61"/>
    </row>
    <row r="11" spans="1:16" x14ac:dyDescent="0.3">
      <c r="B11" s="60"/>
      <c r="J11" s="106" t="str">
        <f>IF(Intro!$G$21="English",O11,P11)</f>
        <v>Sélectionnez oui ou non</v>
      </c>
      <c r="L11" s="61"/>
      <c r="O11" s="54" t="s">
        <v>132</v>
      </c>
      <c r="P11" s="54" t="s">
        <v>255</v>
      </c>
    </row>
    <row r="12" spans="1:16" s="25" customFormat="1" x14ac:dyDescent="0.3">
      <c r="A12" s="62"/>
      <c r="B12" s="225" t="str">
        <f>IF(Intro!$G$21="English",O12,P12)</f>
        <v>Confirmez que toutes les données déclarées dans ce questionnaire concernent les marchandises telles que définies dans l’onglet « Intro ».</v>
      </c>
      <c r="C12" s="226"/>
      <c r="D12" s="226"/>
      <c r="E12" s="226"/>
      <c r="F12" s="226"/>
      <c r="G12" s="226"/>
      <c r="H12" s="226"/>
      <c r="I12" s="226"/>
      <c r="J12" s="53"/>
      <c r="K12" s="63"/>
      <c r="L12" s="64"/>
      <c r="O12" s="25" t="s">
        <v>261</v>
      </c>
      <c r="P12" s="25" t="s">
        <v>262</v>
      </c>
    </row>
    <row r="13" spans="1:16" s="25" customFormat="1" ht="15" customHeight="1" x14ac:dyDescent="0.3">
      <c r="A13" s="62"/>
      <c r="B13" s="225" t="str">
        <f>IF(Intro!$G$21="English",O13,P13)</f>
        <v>Confirmez que tous les volumes déclarés dans ce questionnaire sont en Tonnes.</v>
      </c>
      <c r="C13" s="226"/>
      <c r="D13" s="226"/>
      <c r="E13" s="226"/>
      <c r="F13" s="226"/>
      <c r="G13" s="226"/>
      <c r="H13" s="226"/>
      <c r="I13" s="226"/>
      <c r="J13" s="53"/>
      <c r="L13" s="65"/>
      <c r="O13" s="25" t="str">
        <f>"Confirm that all volumes reported in this questionnaire are in "&amp;(Variables!B23)&amp;"."</f>
        <v>Confirm that all volumes reported in this questionnaire are in Tonnes.</v>
      </c>
      <c r="P13" s="25" t="str">
        <f>"Confirmez que tous les volumes déclarés dans ce questionnaire sont en "&amp;(Variables!C23)&amp;"."</f>
        <v>Confirmez que tous les volumes déclarés dans ce questionnaire sont en Tonnes.</v>
      </c>
    </row>
    <row r="14" spans="1:16" s="25" customFormat="1" x14ac:dyDescent="0.3">
      <c r="A14" s="62"/>
      <c r="B14" s="225" t="str">
        <f>IF(Intro!$G$21="English",O14,P14)</f>
        <v>Confirmez que toutes les valeurs déclarées dans ce questionnaire sont en dollars canadiens.</v>
      </c>
      <c r="C14" s="226"/>
      <c r="D14" s="226"/>
      <c r="E14" s="226" t="str">
        <f>IF(SUM('Pro 2'!E33:E34)&lt;&gt;0,"X","-")</f>
        <v>-</v>
      </c>
      <c r="F14" s="226" t="str">
        <f>IF(SUM('Pro 2'!F33:F34)&lt;&gt;0,"X","-")</f>
        <v>-</v>
      </c>
      <c r="G14" s="226" t="str">
        <f>IF(SUM('Pro 2'!G33:G34)&lt;&gt;0,"X","-")</f>
        <v>-</v>
      </c>
      <c r="H14" s="226" t="str">
        <f>IF(SUM('Pro 2'!H33:H34)&lt;&gt;0,"X","-")</f>
        <v>-</v>
      </c>
      <c r="I14" s="226" t="str">
        <f>IF(SUM('Pro 2'!I33:I34)&lt;&gt;0,"X","-")</f>
        <v>-</v>
      </c>
      <c r="J14" s="53"/>
      <c r="L14" s="65"/>
      <c r="O14" s="25" t="s">
        <v>155</v>
      </c>
      <c r="P14" s="25" t="s">
        <v>156</v>
      </c>
    </row>
    <row r="15" spans="1:16" s="25" customFormat="1" x14ac:dyDescent="0.3">
      <c r="A15" s="62"/>
      <c r="B15" s="225" t="str">
        <f>IF(Intro!$G$21="English",O15,P15)</f>
        <v>Confirmez que tous les renseignements déclarés le sont selon l’année civile.</v>
      </c>
      <c r="C15" s="226"/>
      <c r="D15" s="226"/>
      <c r="E15" s="226" t="str">
        <f>IF(SUM('Pro 2'!E36:E37)&lt;&gt;0,"X","-")</f>
        <v>-</v>
      </c>
      <c r="F15" s="226" t="str">
        <f>IF(SUM('Pro 2'!F36:F37)&lt;&gt;0,"X","-")</f>
        <v>-</v>
      </c>
      <c r="G15" s="226" t="str">
        <f>IF(SUM('Pro 2'!G36:G36)&lt;&gt;0,"X","-")</f>
        <v>-</v>
      </c>
      <c r="H15" s="226" t="str">
        <f>IF(SUM('Pro 2'!H36:H37)&lt;&gt;0,"X","-")</f>
        <v>X</v>
      </c>
      <c r="I15" s="226" t="str">
        <f>IF(SUM('Pro 2'!I36:I37)&lt;&gt;0,"X","-")</f>
        <v>X</v>
      </c>
      <c r="J15" s="53"/>
      <c r="K15" s="63"/>
      <c r="L15" s="64"/>
      <c r="O15" s="25" t="s">
        <v>58</v>
      </c>
      <c r="P15" s="25" t="s">
        <v>59</v>
      </c>
    </row>
    <row r="16" spans="1:16" x14ac:dyDescent="0.3">
      <c r="B16" s="60"/>
      <c r="L16" s="61"/>
    </row>
    <row r="17" spans="1:16" x14ac:dyDescent="0.3">
      <c r="B17" s="186" t="str">
        <f>IF(Intro!$G$21="English",O17,P17)</f>
        <v>Si non, expliquez.</v>
      </c>
      <c r="C17" s="187"/>
      <c r="D17" s="187"/>
      <c r="E17" s="187"/>
      <c r="F17" s="187"/>
      <c r="G17" s="187"/>
      <c r="H17" s="187"/>
      <c r="I17" s="187"/>
      <c r="J17" s="187"/>
      <c r="K17" s="187"/>
      <c r="L17" s="188"/>
      <c r="O17" s="36" t="s">
        <v>247</v>
      </c>
      <c r="P17" s="6" t="s">
        <v>248</v>
      </c>
    </row>
    <row r="18" spans="1:16" s="25" customFormat="1" x14ac:dyDescent="0.3">
      <c r="A18" s="62"/>
      <c r="B18" s="71"/>
      <c r="C18" s="63"/>
      <c r="D18" s="63"/>
      <c r="E18" s="63"/>
      <c r="F18" s="63"/>
      <c r="G18" s="63"/>
      <c r="H18" s="63"/>
      <c r="I18" s="63"/>
      <c r="J18" s="63"/>
      <c r="K18" s="63"/>
      <c r="L18" s="64"/>
      <c r="O18" s="6"/>
      <c r="P18" s="6"/>
    </row>
    <row r="19" spans="1:16" s="9" customFormat="1" x14ac:dyDescent="0.3">
      <c r="A19" s="8"/>
      <c r="B19" s="338"/>
      <c r="C19" s="339"/>
      <c r="D19" s="339"/>
      <c r="E19" s="339"/>
      <c r="F19" s="339"/>
      <c r="G19" s="339"/>
      <c r="H19" s="339"/>
      <c r="I19" s="339"/>
      <c r="J19" s="339"/>
      <c r="K19" s="339"/>
      <c r="L19" s="340"/>
      <c r="M19" s="25"/>
      <c r="O19" s="7"/>
      <c r="P19" s="7"/>
    </row>
    <row r="20" spans="1:16" s="9" customFormat="1" x14ac:dyDescent="0.3">
      <c r="A20" s="8"/>
      <c r="B20" s="338"/>
      <c r="C20" s="339"/>
      <c r="D20" s="339"/>
      <c r="E20" s="339"/>
      <c r="F20" s="339"/>
      <c r="G20" s="339"/>
      <c r="H20" s="339"/>
      <c r="I20" s="339"/>
      <c r="J20" s="339"/>
      <c r="K20" s="339"/>
      <c r="L20" s="340"/>
      <c r="M20" s="25"/>
      <c r="O20" s="7"/>
      <c r="P20" s="7"/>
    </row>
    <row r="21" spans="1:16" s="9" customFormat="1" x14ac:dyDescent="0.3">
      <c r="A21" s="8"/>
      <c r="B21" s="338"/>
      <c r="C21" s="339"/>
      <c r="D21" s="339"/>
      <c r="E21" s="339"/>
      <c r="F21" s="339"/>
      <c r="G21" s="339"/>
      <c r="H21" s="339"/>
      <c r="I21" s="339"/>
      <c r="J21" s="339"/>
      <c r="K21" s="339"/>
      <c r="L21" s="340"/>
      <c r="M21" s="25"/>
      <c r="O21" s="7"/>
      <c r="P21" s="7"/>
    </row>
    <row r="22" spans="1:16" s="9" customFormat="1" x14ac:dyDescent="0.3">
      <c r="A22" s="8"/>
      <c r="B22" s="338"/>
      <c r="C22" s="339"/>
      <c r="D22" s="339"/>
      <c r="E22" s="339"/>
      <c r="F22" s="339"/>
      <c r="G22" s="339"/>
      <c r="H22" s="339"/>
      <c r="I22" s="339"/>
      <c r="J22" s="339"/>
      <c r="K22" s="339"/>
      <c r="L22" s="340"/>
      <c r="M22" s="25"/>
      <c r="O22" s="7"/>
      <c r="P22" s="7"/>
    </row>
    <row r="23" spans="1:16" s="9" customFormat="1" x14ac:dyDescent="0.3">
      <c r="A23" s="8"/>
      <c r="B23" s="338"/>
      <c r="C23" s="339"/>
      <c r="D23" s="339"/>
      <c r="E23" s="339"/>
      <c r="F23" s="339"/>
      <c r="G23" s="339"/>
      <c r="H23" s="339"/>
      <c r="I23" s="339"/>
      <c r="J23" s="339"/>
      <c r="K23" s="339"/>
      <c r="L23" s="340"/>
      <c r="M23" s="25"/>
      <c r="O23" s="7"/>
      <c r="P23" s="7"/>
    </row>
    <row r="24" spans="1:16" s="9" customFormat="1" x14ac:dyDescent="0.3">
      <c r="A24" s="8"/>
      <c r="B24" s="338"/>
      <c r="C24" s="339"/>
      <c r="D24" s="339"/>
      <c r="E24" s="339"/>
      <c r="F24" s="339"/>
      <c r="G24" s="339"/>
      <c r="H24" s="339"/>
      <c r="I24" s="339"/>
      <c r="J24" s="339"/>
      <c r="K24" s="339"/>
      <c r="L24" s="340"/>
      <c r="M24" s="25"/>
      <c r="O24" s="7"/>
      <c r="P24" s="7"/>
    </row>
    <row r="25" spans="1:16" s="9" customFormat="1" x14ac:dyDescent="0.3">
      <c r="A25" s="8"/>
      <c r="B25" s="338"/>
      <c r="C25" s="339"/>
      <c r="D25" s="339"/>
      <c r="E25" s="339"/>
      <c r="F25" s="339"/>
      <c r="G25" s="339"/>
      <c r="H25" s="339"/>
      <c r="I25" s="339"/>
      <c r="J25" s="339"/>
      <c r="K25" s="339"/>
      <c r="L25" s="340"/>
      <c r="M25" s="25"/>
      <c r="O25" s="7"/>
      <c r="P25" s="7"/>
    </row>
    <row r="26" spans="1:16" s="9" customFormat="1" x14ac:dyDescent="0.3">
      <c r="A26" s="8"/>
      <c r="B26" s="338"/>
      <c r="C26" s="339"/>
      <c r="D26" s="339"/>
      <c r="E26" s="339"/>
      <c r="F26" s="339"/>
      <c r="G26" s="339"/>
      <c r="H26" s="339"/>
      <c r="I26" s="339"/>
      <c r="J26" s="339"/>
      <c r="K26" s="339"/>
      <c r="L26" s="340"/>
      <c r="M26" s="25"/>
      <c r="O26" s="7"/>
      <c r="P26" s="7"/>
    </row>
    <row r="27" spans="1:16" x14ac:dyDescent="0.3">
      <c r="B27" s="60"/>
      <c r="L27" s="61"/>
    </row>
    <row r="28" spans="1:16" x14ac:dyDescent="0.3">
      <c r="B28" s="197" t="str">
        <f>UPPER(IF(Intro!$G$21="English",O28,P28))</f>
        <v>PRODUCTION ET VENTES</v>
      </c>
      <c r="C28" s="198"/>
      <c r="D28" s="198"/>
      <c r="E28" s="198"/>
      <c r="F28" s="198"/>
      <c r="G28" s="198"/>
      <c r="H28" s="198"/>
      <c r="I28" s="198"/>
      <c r="J28" s="198"/>
      <c r="K28" s="198"/>
      <c r="L28" s="199"/>
      <c r="O28" s="54" t="s">
        <v>228</v>
      </c>
      <c r="P28" s="54" t="s">
        <v>229</v>
      </c>
    </row>
    <row r="29" spans="1:16" x14ac:dyDescent="0.3">
      <c r="B29" s="60"/>
      <c r="L29" s="61"/>
    </row>
    <row r="30" spans="1:16" ht="28.8" x14ac:dyDescent="0.3">
      <c r="A30" s="8" t="s">
        <v>160</v>
      </c>
      <c r="B30" s="329" t="str">
        <f>IF(Intro!$G$21="English",O30,P30)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330"/>
      <c r="D30" s="330"/>
      <c r="E30" s="330"/>
      <c r="F30" s="330"/>
      <c r="G30" s="330"/>
      <c r="H30" s="330"/>
      <c r="I30" s="330"/>
      <c r="J30" s="330"/>
      <c r="K30" s="330"/>
      <c r="L30" s="331"/>
      <c r="O30" s="54" t="s">
        <v>66</v>
      </c>
      <c r="P30" s="54" t="s">
        <v>67</v>
      </c>
    </row>
    <row r="31" spans="1:16" x14ac:dyDescent="0.3">
      <c r="B31" s="60"/>
      <c r="L31" s="61"/>
    </row>
    <row r="32" spans="1:16" x14ac:dyDescent="0.3">
      <c r="B32" s="47"/>
      <c r="C32" s="16"/>
      <c r="D32" s="16"/>
      <c r="E32" s="379">
        <f>Variables!B6</f>
        <v>2023</v>
      </c>
      <c r="F32" s="379">
        <f>E32+1</f>
        <v>2024</v>
      </c>
      <c r="G32" s="379">
        <f>F32+1</f>
        <v>2025</v>
      </c>
      <c r="H32" s="379" t="str">
        <f>'Pro 1'!J17</f>
        <v>janv-juin 2025</v>
      </c>
      <c r="I32" s="379" t="str">
        <f>'Pro 1'!K17</f>
        <v>janv-juin 2026</v>
      </c>
      <c r="J32" s="25"/>
      <c r="K32" s="25"/>
      <c r="L32" s="65"/>
      <c r="O32" s="50"/>
    </row>
    <row r="33" spans="1:16" x14ac:dyDescent="0.3">
      <c r="B33" s="47"/>
      <c r="C33" s="16"/>
      <c r="D33" s="16"/>
      <c r="E33" s="380"/>
      <c r="F33" s="380"/>
      <c r="G33" s="380"/>
      <c r="H33" s="380"/>
      <c r="I33" s="380"/>
      <c r="J33" s="25"/>
      <c r="K33" s="25"/>
      <c r="L33" s="65"/>
      <c r="O33" s="50"/>
    </row>
    <row r="34" spans="1:16" s="25" customFormat="1" x14ac:dyDescent="0.3">
      <c r="A34" s="62"/>
      <c r="B34" s="422" t="str">
        <f>'Pro 1'!B19</f>
        <v>Production des marchandises</v>
      </c>
      <c r="C34" s="423"/>
      <c r="D34" s="424"/>
      <c r="E34" s="44" t="str">
        <f>IF('Pro 1'!G19&lt;&gt;0,"X","-")</f>
        <v>-</v>
      </c>
      <c r="F34" s="44" t="str">
        <f>IF('Pro 1'!H19&lt;&gt;0,"X","-")</f>
        <v>-</v>
      </c>
      <c r="G34" s="44" t="str">
        <f>IF('Pro 1'!I19&lt;&gt;0,"X","-")</f>
        <v>-</v>
      </c>
      <c r="H34" s="44" t="str">
        <f>IF('Pro 1'!J19&lt;&gt;0,"X","-")</f>
        <v>-</v>
      </c>
      <c r="I34" s="44" t="str">
        <f>IF('Pro 1'!K19&lt;&gt;0,"X","-")</f>
        <v>-</v>
      </c>
      <c r="L34" s="65"/>
    </row>
    <row r="35" spans="1:16" s="25" customFormat="1" ht="14.4" customHeight="1" x14ac:dyDescent="0.3">
      <c r="A35" s="62"/>
      <c r="B35" s="422" t="str">
        <f>'Pro 2'!B40</f>
        <v>Ventes dans le pays de production</v>
      </c>
      <c r="C35" s="423"/>
      <c r="D35" s="424"/>
      <c r="E35" s="44" t="str">
        <f>IF(SUM('Pro 2'!G40:G41)&lt;&gt;0,"X","-")</f>
        <v>-</v>
      </c>
      <c r="F35" s="44" t="str">
        <f>IF(SUM('Pro 2'!H40:H41)&lt;&gt;0,"X","-")</f>
        <v>-</v>
      </c>
      <c r="G35" s="44" t="str">
        <f>IF(SUM('Pro 2'!I40:I41)&lt;&gt;0,"X","-")</f>
        <v>-</v>
      </c>
      <c r="H35" s="44" t="str">
        <f>IF(SUM('Pro 2'!J40:J41)&lt;&gt;0,"X","-")</f>
        <v>-</v>
      </c>
      <c r="I35" s="44" t="str">
        <f>IF(SUM('Pro 2'!K40:K41)&lt;&gt;0,"X","-")</f>
        <v>-</v>
      </c>
      <c r="L35" s="65"/>
    </row>
    <row r="36" spans="1:16" s="25" customFormat="1" ht="14.4" customHeight="1" x14ac:dyDescent="0.3">
      <c r="A36" s="62"/>
      <c r="B36" s="422" t="str">
        <f>'Pro 2'!B43</f>
        <v>Ventes à l'exportation au Canada</v>
      </c>
      <c r="C36" s="423"/>
      <c r="D36" s="424"/>
      <c r="E36" s="44" t="str">
        <f>IF(SUM('Pro 2'!G43:G44)&lt;&gt;0,"X","-")</f>
        <v>-</v>
      </c>
      <c r="F36" s="44" t="str">
        <f>IF(SUM('Pro 2'!H43:H44)&lt;&gt;0,"X","-")</f>
        <v>-</v>
      </c>
      <c r="G36" s="44" t="str">
        <f>IF(SUM('Pro 2'!I43:I44)&lt;&gt;0,"X","-")</f>
        <v>-</v>
      </c>
      <c r="H36" s="44" t="str">
        <f>IF(SUM('Pro 2'!J43:J44)&lt;&gt;0,"X","-")</f>
        <v>-</v>
      </c>
      <c r="I36" s="44" t="str">
        <f>IF(SUM('Pro 2'!K43:K44)&lt;&gt;0,"X","-")</f>
        <v>-</v>
      </c>
      <c r="L36" s="65"/>
    </row>
    <row r="37" spans="1:16" s="25" customFormat="1" ht="14.4" customHeight="1" x14ac:dyDescent="0.3">
      <c r="A37" s="62"/>
      <c r="B37" s="422" t="str">
        <f>'Pro 2'!B46</f>
        <v xml:space="preserve">Ventes à l'exportation aux États-Unis d'Amérique </v>
      </c>
      <c r="C37" s="423"/>
      <c r="D37" s="424"/>
      <c r="E37" s="44" t="str">
        <f>IF(SUM('Pro 2'!G46:G47)&lt;&gt;0,"X","-")</f>
        <v>-</v>
      </c>
      <c r="F37" s="44" t="str">
        <f>IF(SUM('Pro 2'!H46:H47)&lt;&gt;0,"X","-")</f>
        <v>-</v>
      </c>
      <c r="G37" s="44" t="str">
        <f>IF(SUM('Pro 2'!I46:I47)&lt;&gt;0,"X","-")</f>
        <v>-</v>
      </c>
      <c r="H37" s="44" t="str">
        <f>IF(SUM('Pro 2'!J46:J47)&lt;&gt;0,"X","-")</f>
        <v>-</v>
      </c>
      <c r="I37" s="44" t="str">
        <f>IF(SUM('Pro 2'!K46:K47)&lt;&gt;0,"X","-")</f>
        <v>-</v>
      </c>
      <c r="L37" s="65"/>
    </row>
    <row r="38" spans="1:16" s="25" customFormat="1" ht="14.4" customHeight="1" x14ac:dyDescent="0.3">
      <c r="A38" s="62"/>
      <c r="B38" s="422" t="str">
        <f>'Pro 2'!B49</f>
        <v>Ventes à l'exportation vers tous les autres pays</v>
      </c>
      <c r="C38" s="423"/>
      <c r="D38" s="424"/>
      <c r="E38" s="44" t="str">
        <f>IF(SUM('Pro 2'!G49:G50)&lt;&gt;0,"X","-")</f>
        <v>-</v>
      </c>
      <c r="F38" s="44" t="str">
        <f>IF(SUM('Pro 2'!H49:H50)&lt;&gt;0,"X","-")</f>
        <v>-</v>
      </c>
      <c r="G38" s="44" t="str">
        <f>IF(SUM('Pro 2'!I49:I50)&lt;&gt;0,"X","-")</f>
        <v>-</v>
      </c>
      <c r="H38" s="44" t="str">
        <f>IF(SUM('Pro 2'!J49:J50)&lt;&gt;0,"X","-")</f>
        <v>-</v>
      </c>
      <c r="I38" s="44" t="str">
        <f>IF(SUM('Pro 2'!K49:K50)&lt;&gt;0,"X","-")</f>
        <v>-</v>
      </c>
      <c r="L38" s="65"/>
    </row>
    <row r="39" spans="1:16" s="25" customFormat="1" ht="14.4" customHeight="1" x14ac:dyDescent="0.3">
      <c r="A39" s="62"/>
      <c r="B39" s="407" t="str">
        <f>IF(Intro!$G$21="English",O39,P39)</f>
        <v>Marchés d'exportation</v>
      </c>
      <c r="C39" s="408"/>
      <c r="D39" s="409"/>
      <c r="E39" s="425" t="str">
        <f>IF('Pro 2'!D54="","-",'Pro 2'!D54)</f>
        <v>-</v>
      </c>
      <c r="F39" s="426"/>
      <c r="G39" s="426"/>
      <c r="H39" s="426"/>
      <c r="I39" s="427"/>
      <c r="L39" s="65"/>
      <c r="O39" s="25" t="s">
        <v>230</v>
      </c>
      <c r="P39" s="25" t="s">
        <v>231</v>
      </c>
    </row>
    <row r="40" spans="1:16" s="25" customFormat="1" ht="14.4" customHeight="1" x14ac:dyDescent="0.3">
      <c r="A40" s="62"/>
      <c r="B40" s="410"/>
      <c r="C40" s="411"/>
      <c r="D40" s="412"/>
      <c r="E40" s="428"/>
      <c r="F40" s="429"/>
      <c r="G40" s="429"/>
      <c r="H40" s="429"/>
      <c r="I40" s="430"/>
      <c r="L40" s="65"/>
    </row>
    <row r="41" spans="1:16" x14ac:dyDescent="0.3">
      <c r="B41" s="66"/>
      <c r="C41" s="67"/>
      <c r="D41" s="67"/>
      <c r="E41" s="67"/>
      <c r="F41" s="67"/>
      <c r="G41" s="67"/>
      <c r="H41" s="67"/>
      <c r="I41" s="67"/>
      <c r="J41" s="67"/>
      <c r="K41" s="67"/>
      <c r="L41" s="68"/>
    </row>
  </sheetData>
  <sheetProtection algorithmName="SHA-512" hashValue="4c49qTtokTgH8GXGmVg8HDQg341sqXxmo+23OqbNVc20gtLj8tC74zsWbj1nNA18AEgiHK9OpuRaZ9X0oAGoeQ==" saltValue="xmBe/vBVa7nAFp4EvuY6EA==" spinCount="100000" sheet="1" objects="1" scenarios="1" selectLockedCells="1"/>
  <mergeCells count="25">
    <mergeCell ref="B35:D35"/>
    <mergeCell ref="B36:D36"/>
    <mergeCell ref="B37:D37"/>
    <mergeCell ref="E39:I40"/>
    <mergeCell ref="B39:D40"/>
    <mergeCell ref="B38:D38"/>
    <mergeCell ref="B12:I12"/>
    <mergeCell ref="E32:E33"/>
    <mergeCell ref="F32:F33"/>
    <mergeCell ref="G32:G33"/>
    <mergeCell ref="H32:H33"/>
    <mergeCell ref="I32:I33"/>
    <mergeCell ref="B17:L17"/>
    <mergeCell ref="B19:L26"/>
    <mergeCell ref="B34:D34"/>
    <mergeCell ref="B28:L28"/>
    <mergeCell ref="B30:L30"/>
    <mergeCell ref="B13:I13"/>
    <mergeCell ref="B14:I14"/>
    <mergeCell ref="B15:I15"/>
    <mergeCell ref="B8:L8"/>
    <mergeCell ref="B9:L9"/>
    <mergeCell ref="B4:L4"/>
    <mergeCell ref="B5:L5"/>
    <mergeCell ref="B6:L6"/>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335B626-3178-4570-818A-6F789C3D11E8}">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A8F1D4-6934-4C85-9070-935D10621C53}">
          <x14:formula1>
            <xm:f>Variables!$D$26:$D$27</xm:f>
          </x14:formula1>
          <xm:sqref>J12:J15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Variables</vt:lpstr>
      <vt:lpstr>Intro</vt:lpstr>
      <vt:lpstr>Info</vt:lpstr>
      <vt:lpstr>Public</vt:lpstr>
      <vt:lpstr>AddPub</vt:lpstr>
      <vt:lpstr>Pro 1</vt:lpstr>
      <vt:lpstr>Pro 2</vt:lpstr>
      <vt:lpstr>AddPro</vt:lpstr>
      <vt:lpstr>Confirm</vt:lpstr>
      <vt:lpstr>DB</vt:lpstr>
      <vt:lpstr>AddPro!Print_Area</vt:lpstr>
      <vt:lpstr>AddPub!Print_Area</vt:lpstr>
      <vt:lpstr>Confirm!Print_Area</vt:lpstr>
      <vt:lpstr>Info!Print_Area</vt:lpstr>
      <vt:lpstr>Intro!Print_Area</vt:lpstr>
      <vt:lpstr>'Pro 1'!Print_Area</vt:lpstr>
      <vt:lpstr>'Pro 2'!Print_Area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2025-03-31T17:31:33Z</cp:lastPrinted>
  <dcterms:created xsi:type="dcterms:W3CDTF">2023-04-14T19:41:00Z</dcterms:created>
  <dcterms:modified xsi:type="dcterms:W3CDTF">2026-07-30T17:27:03Z</dcterms:modified>
</cp:coreProperties>
</file>